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46" activeTab="0"/>
  </bookViews>
  <sheets>
    <sheet name="Rekapitulace stavby" sheetId="1" r:id="rId1"/>
    <sheet name="ZADÁNÍ - 1 – Oprava chodníku př" sheetId="2" r:id="rId2"/>
    <sheet name="ZADÁNÍ - 2 – Oprava chodníku př" sheetId="3" state="hidden" r:id="rId3"/>
    <sheet name="ZADÁNÍ - 3 - Oprava chodníku od" sheetId="4" r:id="rId4"/>
    <sheet name="ZADÁNÍ  - 4 – Oprava přístupový" sheetId="5" state="hidden" r:id="rId5"/>
    <sheet name="ZADÁNÍ - 5 – Oprava chodníku ke" sheetId="6" r:id="rId6"/>
    <sheet name="VRN" sheetId="7" r:id="rId7"/>
    <sheet name="ZADÁNÍ - 6 – Oprava chodníku ko" sheetId="8" state="hidden" r:id="rId8"/>
  </sheets>
  <definedNames>
    <definedName name="Excel_BuiltIn_Print_Area" localSheetId="4">'ZADÁNÍ  - 4 – Oprava přístupový'!#REF!</definedName>
    <definedName name="Excel_BuiltIn_Print_Area" localSheetId="1">'ZADÁNÍ - 1 – Oprava chodníku př'!#REF!</definedName>
    <definedName name="Excel_BuiltIn_Print_Area" localSheetId="2">'ZADÁNÍ - 2 – Oprava chodníku př'!#REF!</definedName>
    <definedName name="Excel_BuiltIn_Print_Area" localSheetId="3">'ZADÁNÍ - 3 - Oprava chodníku od'!#REF!</definedName>
    <definedName name="Excel_BuiltIn_Print_Area" localSheetId="5">'ZADÁNÍ - 5 – Oprava chodníku ke'!#REF!</definedName>
    <definedName name="Excel_BuiltIn_Print_Area" localSheetId="7">'ZADÁNÍ - 6 – Oprava chodníku ko'!#REF!</definedName>
    <definedName name="_xlnm.Print_Titles" localSheetId="4">'ZADÁNÍ  - 4 – Oprava přístupový'!$95:$96</definedName>
    <definedName name="_xlnm.Print_Titles" localSheetId="1">'ZADÁNÍ - 1 – Oprava chodníku př'!$95:$96</definedName>
    <definedName name="_xlnm.Print_Titles" localSheetId="2">'ZADÁNÍ - 2 – Oprava chodníku př'!$95:$96</definedName>
    <definedName name="_xlnm.Print_Titles" localSheetId="3">'ZADÁNÍ - 3 - Oprava chodníku od'!$95:$96</definedName>
    <definedName name="_xlnm.Print_Titles" localSheetId="5">'ZADÁNÍ - 5 – Oprava chodníku ke'!$95:$96</definedName>
    <definedName name="_xlnm.Print_Titles" localSheetId="7">'ZADÁNÍ - 6 – Oprava chodníku ko'!$95:$96</definedName>
    <definedName name="_xlnm.Print_Area" localSheetId="0">('Rekapitulace stavby'!$C$2:$AN$73,'Rekapitulace stavby'!$B$80:$AO$101)</definedName>
    <definedName name="_xlnm.Print_Area" localSheetId="4">('ZADÁNÍ  - 4 – Oprava přístupový'!$C$2:$Q$57,'ZADÁNÍ  - 4 – Oprava přístupový'!$C$63:$Q$79,'ZADÁNÍ  - 4 – Oprava přístupový'!$C$85:$Q$132)</definedName>
    <definedName name="_xlnm.Print_Area" localSheetId="1">('ZADÁNÍ - 1 – Oprava chodníku př'!$C$2:$Q$57,'ZADÁNÍ - 1 – Oprava chodníku př'!$C$63:$Q$79,'ZADÁNÍ - 1 – Oprava chodníku př'!$C$85:$Q$161)</definedName>
    <definedName name="_xlnm.Print_Area" localSheetId="2">('ZADÁNÍ - 2 – Oprava chodníku př'!$C$2:$Q$57,'ZADÁNÍ - 2 – Oprava chodníku př'!$C$63:$Q$79,'ZADÁNÍ - 2 – Oprava chodníku př'!$C$85:$Q$148)</definedName>
    <definedName name="_xlnm.Print_Area" localSheetId="3">('ZADÁNÍ - 3 - Oprava chodníku od'!$C$2:$Q$57,'ZADÁNÍ - 3 - Oprava chodníku od'!$C$63:$Q$79,'ZADÁNÍ - 3 - Oprava chodníku od'!$C$85:$Q$137)</definedName>
    <definedName name="_xlnm.Print_Area" localSheetId="5">('ZADÁNÍ - 5 – Oprava chodníku ke'!$C$2:$Q$57,'ZADÁNÍ - 5 – Oprava chodníku ke'!$C$63:$Q$79,'ZADÁNÍ - 5 – Oprava chodníku ke'!$C$85:$Q$133)</definedName>
    <definedName name="_xlnm.Print_Area" localSheetId="7">('ZADÁNÍ - 6 – Oprava chodníku ko'!$C$2:$Q$57,'ZADÁNÍ - 6 – Oprava chodníku ko'!$C$63:$Q$79,'ZADÁNÍ - 6 – Oprava chodníku ko'!$C$85:$Q$142)</definedName>
  </definedNames>
  <calcPr fullCalcOnLoad="1"/>
</workbook>
</file>

<file path=xl/sharedStrings.xml><?xml version="1.0" encoding="utf-8"?>
<sst xmlns="http://schemas.openxmlformats.org/spreadsheetml/2006/main" count="1844" uniqueCount="292">
  <si>
    <t>0,01</t>
  </si>
  <si>
    <t>15</t>
  </si>
  <si>
    <t>REKAPITULACE STAVBY</t>
  </si>
  <si>
    <t>v ---  níže se nacházejí doplnkové a pomocné údaje k sestavám  --- v</t>
  </si>
  <si>
    <t>0,001</t>
  </si>
  <si>
    <t>Kód:</t>
  </si>
  <si>
    <t>20210393</t>
  </si>
  <si>
    <t>Stavba:</t>
  </si>
  <si>
    <t>Plochy na ul. U Lesa u č.p. 871 v Karviné – Ráji</t>
  </si>
  <si>
    <t>KSO:</t>
  </si>
  <si>
    <t>CC-CZ:</t>
  </si>
  <si>
    <t>Místo:</t>
  </si>
  <si>
    <t>Karviná</t>
  </si>
  <si>
    <t>Datum:</t>
  </si>
  <si>
    <t>03. 09. 2021</t>
  </si>
  <si>
    <t>Zadavatel:</t>
  </si>
  <si>
    <t>IČ:</t>
  </si>
  <si>
    <t>00297534</t>
  </si>
  <si>
    <t>Statutární město Karviná</t>
  </si>
  <si>
    <t>DIČ:</t>
  </si>
  <si>
    <t>CZ00297534</t>
  </si>
  <si>
    <t>Zhotovitel:</t>
  </si>
  <si>
    <t>False</t>
  </si>
  <si>
    <t>Projektant:</t>
  </si>
  <si>
    <t xml:space="preserve"> 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</si>
  <si>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</si>
  <si>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</si>
  <si>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</si>
  <si>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</si>
  <si>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</si>
  <si>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</si>
  <si>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</si>
  <si>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</si>
  <si>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</si>
  <si>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</si>
  <si>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</si>
  <si>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</si>
  <si>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</si>
  <si>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</si>
  <si>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</si>
  <si>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</si>
  <si>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</si>
  <si>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</si>
  <si>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</si>
  <si>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</si>
  <si>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</si>
  <si>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</si>
  <si>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 A ROZPOČTŮ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</si>
  <si>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</si>
  <si>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</si>
  <si>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</si>
  <si>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</si>
  <si>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</si>
  <si>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</si>
  <si>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Ostat._x005F_x000d_
náklady [CZK]</t>
  </si>
  <si>
    <t>DPH [CZK]</t>
  </si>
  <si>
    <t>Normohodiny [h]</t>
  </si>
  <si>
    <t>DPH základní [CZK]</t>
  </si>
  <si>
    <t>DPH snížená [CZK]</t>
  </si>
  <si>
    <t>DPH základní přenesená_x005F_x000d_
[CZK]</t>
  </si>
  <si>
    <t>DPH snížená přenesená_x005F_x000d_
[CZK]</t>
  </si>
  <si>
    <t>Základna_x005F_x000d_
DPH základní</t>
  </si>
  <si>
    <t>Základna_x005F_x000d_
DPH snížená</t>
  </si>
  <si>
    <t>Základna_x005F_x000d_
DPH zákl. přenesená</t>
  </si>
  <si>
    <t>Základna_x005F_x000d_
DPH sníž. přenesená</t>
  </si>
  <si>
    <t>Základna_x005F_x000d_
DPH nulová</t>
  </si>
  <si>
    <t>Náklady z rozpočtů</t>
  </si>
  <si>
    <t>D</t>
  </si>
  <si>
    <t>0</t>
  </si>
  <si>
    <t>###NOIMPORT###</t>
  </si>
  <si>
    <t>IMPORT</t>
  </si>
  <si>
    <t>{c2ed3044-987a-4e6d-944e-f7e10bf9754f}</t>
  </si>
  <si>
    <t>{00000000-0000-0000-0000-000000000000}</t>
  </si>
  <si>
    <t>Objekt1</t>
  </si>
  <si>
    <t>STA</t>
  </si>
  <si>
    <t>1</t>
  </si>
  <si>
    <t>{5b632c0e-3cf6-4bc7-bdda-55af43cbacb4}</t>
  </si>
  <si>
    <t>2</t>
  </si>
  <si>
    <t>Objekt3</t>
  </si>
  <si>
    <t>{df6d132b-8718-4f4a-9997-dc991b1ba815}</t>
  </si>
  <si>
    <t>Objekt5</t>
  </si>
  <si>
    <t>KRYCÍ LIST ROZPOČTU</t>
  </si>
  <si>
    <t>Objekt:</t>
  </si>
  <si>
    <t>1 – Oprava chodníku před č.p. 871</t>
  </si>
  <si>
    <t>03.09.2021</t>
  </si>
  <si>
    <t>Objednavatel:</t>
  </si>
  <si>
    <t>Náklady z rozpočtu</t>
  </si>
  <si>
    <t>Ostatní náklady</t>
  </si>
  <si>
    <t>ze</t>
  </si>
  <si>
    <t>REKAPITULACE ROZPOČTU</t>
  </si>
  <si>
    <t>Kód - Popis</t>
  </si>
  <si>
    <t>Cena celkem [CZK]</t>
  </si>
  <si>
    <t>1) Náklady z rozpočtu</t>
  </si>
  <si>
    <t>2) Ostatní náklady</t>
  </si>
  <si>
    <t>Celkové náklady za stavbu 1) + 2)</t>
  </si>
  <si>
    <t>ROZPOČET</t>
  </si>
  <si>
    <t>PČ</t>
  </si>
  <si>
    <t>MJ</t>
  </si>
  <si>
    <t>Množství</t>
  </si>
  <si>
    <t>J.cena [CZK]</t>
  </si>
  <si>
    <t>Cena celkem
[CZK]</t>
  </si>
  <si>
    <t>K</t>
  </si>
  <si>
    <t>034503000</t>
  </si>
  <si>
    <t>Informační tabule na staveništi</t>
  </si>
  <si>
    <t>Kč</t>
  </si>
  <si>
    <t>034403000</t>
  </si>
  <si>
    <t>Dopravní značení na staveništi</t>
  </si>
  <si>
    <t>3</t>
  </si>
  <si>
    <t>030001000</t>
  </si>
  <si>
    <t>Zařízení staveniště</t>
  </si>
  <si>
    <t>4</t>
  </si>
  <si>
    <t>460010025</t>
  </si>
  <si>
    <t>Vytyčení trasy inženýrských sítí v zastavěném prostoru</t>
  </si>
  <si>
    <t>km</t>
  </si>
  <si>
    <t>5</t>
  </si>
  <si>
    <t>012303000</t>
  </si>
  <si>
    <t xml:space="preserve">Geodetické práce po výstavbě   </t>
  </si>
  <si>
    <t>kpl</t>
  </si>
  <si>
    <t>6</t>
  </si>
  <si>
    <t>043002000</t>
  </si>
  <si>
    <t xml:space="preserve">Zkoušky a ostatní měření   </t>
  </si>
  <si>
    <t>7</t>
  </si>
  <si>
    <t>113107042</t>
  </si>
  <si>
    <t xml:space="preserve">Odstranění podkladu plochy do 15 m2 živičných tl 100 mm </t>
  </si>
  <si>
    <t>m2</t>
  </si>
  <si>
    <t>8</t>
  </si>
  <si>
    <t>113107172</t>
  </si>
  <si>
    <t>Odstranění podkladu pl přes 200 m2 z betonu prostého tl 150-300 mm</t>
  </si>
  <si>
    <t>9</t>
  </si>
  <si>
    <t>113107241</t>
  </si>
  <si>
    <t>Odstranění podkladu pl přes 200 m2 živičných tl 50 mm</t>
  </si>
  <si>
    <t>10</t>
  </si>
  <si>
    <t>113203111</t>
  </si>
  <si>
    <t>Vytrhání obrub z dlažebních kostek</t>
  </si>
  <si>
    <t>m</t>
  </si>
  <si>
    <t>11</t>
  </si>
  <si>
    <t>113202111</t>
  </si>
  <si>
    <t>Vytrhání obrub krajníků obrubníků stojatých</t>
  </si>
  <si>
    <t>12</t>
  </si>
  <si>
    <t>120901121</t>
  </si>
  <si>
    <t>Bourání zdiva z betonu prostého neprokládaného v odkopávkách nebo prokopávkách ručně</t>
  </si>
  <si>
    <t>m3</t>
  </si>
  <si>
    <t>13</t>
  </si>
  <si>
    <t>R</t>
  </si>
  <si>
    <t>12235111</t>
  </si>
  <si>
    <t xml:space="preserve">Odkopávky a prokopávky nezapažené v hornině třídy těžitelnosti II, skupiny 4 objem do 20 m3 strojně vč. nakládání, odvozu, poplatku za skládku a úpravy pláně  </t>
  </si>
  <si>
    <t>14</t>
  </si>
  <si>
    <t>12235112</t>
  </si>
  <si>
    <t xml:space="preserve">Odkopávky a prokopávky nezapažené v hornině třídy těžitelnosti II, skupiny 4 objem do 100 m3 strojně  vč. nakládání, odvozu, poplatku za skládku a úpravy pláně  </t>
  </si>
  <si>
    <t>130901103</t>
  </si>
  <si>
    <t>Bourání betonového lože pod obrubami</t>
  </si>
  <si>
    <t>16</t>
  </si>
  <si>
    <t>1323511</t>
  </si>
  <si>
    <t>Hloubení rýh nezapažených  š do 800 mm v hornině třídy těžitelnosti II, skupiny 4 objem do 20 m3 strojně vč.zásypu, nakládání, odvozu a poplatku za skládku přebytečné zeminy</t>
  </si>
  <si>
    <t>17</t>
  </si>
  <si>
    <t>181311103</t>
  </si>
  <si>
    <t>Rozprostření ornice tl vrstvy do 200 mm v rovině nebo ve svahu do 1:5 ručně</t>
  </si>
  <si>
    <t>M</t>
  </si>
  <si>
    <t>10364101</t>
  </si>
  <si>
    <t>zemina pro terénní úpravy -  ornice</t>
  </si>
  <si>
    <t>t</t>
  </si>
  <si>
    <t>181411131</t>
  </si>
  <si>
    <t>Založení parkového trávníku výsevem plochy do 1000 m2 v rovině a ve svahu do 1:5</t>
  </si>
  <si>
    <t>005724100</t>
  </si>
  <si>
    <t>osivo směs travní parková</t>
  </si>
  <si>
    <t>kg</t>
  </si>
  <si>
    <t>183403111</t>
  </si>
  <si>
    <t>Obdělání půdy nakopáním na hloubku do 0,1 m v rovině a svahu do 1:5</t>
  </si>
  <si>
    <t>183403153</t>
  </si>
  <si>
    <t>Obdělání půdy hrabáním v rovině a svahu do 1:5</t>
  </si>
  <si>
    <t>275353122</t>
  </si>
  <si>
    <t>Bednění kotevních otvorů v základových patkách průřezu do 0,05 m2 hl 1 m</t>
  </si>
  <si>
    <t>kus</t>
  </si>
  <si>
    <t>278311042</t>
  </si>
  <si>
    <t>Zálivka kotevních otvorů z betonu tř. C 16/20 objemu do 0,10 m3</t>
  </si>
  <si>
    <t>339921132</t>
  </si>
  <si>
    <t>Osazování betonových palisád do betonového základu v řadě výšky prvku přes 0,5 do 1 m</t>
  </si>
  <si>
    <t>59228408</t>
  </si>
  <si>
    <t>palisáda betonová tyčová hranatá přírodní 120x165x1000mm</t>
  </si>
  <si>
    <t>59228407</t>
  </si>
  <si>
    <t>palisáda betonová tyčová hranatá přírodní 120x165x400mm</t>
  </si>
  <si>
    <t>348942141</t>
  </si>
  <si>
    <t>Zábradlí ocelové osazené do vynechaných otvorů ze dvou vodorovných trubek</t>
  </si>
  <si>
    <t>R1</t>
  </si>
  <si>
    <t xml:space="preserve">Zábradlí ocelové </t>
  </si>
  <si>
    <t>451577777</t>
  </si>
  <si>
    <t>Podklad nebo lože pod dlažbu vodorovný nebo do sklonu 1:5 z kameniva těženého tl do 100 mm</t>
  </si>
  <si>
    <t>564851111</t>
  </si>
  <si>
    <t>Podklad ze štěrkodrtě ŠD tl 150 mm</t>
  </si>
  <si>
    <t>564861111</t>
  </si>
  <si>
    <t>Podklad ze štěrkodrtě ŠD tl 200 mm</t>
  </si>
  <si>
    <t>564871111</t>
  </si>
  <si>
    <t>Podklad ze štěrkodrtě ŠD tl 250 mm</t>
  </si>
  <si>
    <t>573231111</t>
  </si>
  <si>
    <t>Postřik živičný spojovací ze silniční emulze v množství do 0,7 kg/m2</t>
  </si>
  <si>
    <t>565135111</t>
  </si>
  <si>
    <t>Asfaltový beton vrstva podkladní ACP 16 (obalované kamenivo OKS) tl 50 mm š do 3 m</t>
  </si>
  <si>
    <t>577144111</t>
  </si>
  <si>
    <t>Asfaltový beton vrstva obrusná ACO 11 (ABS) tř. I tl 50 mm š do 3 m z nemodifikovaného asfaltu</t>
  </si>
  <si>
    <t>596211120</t>
  </si>
  <si>
    <t>Kladení zámkové dlažby komunikací pro pěší tl 60 mm skupiny B pl do 50 m2</t>
  </si>
  <si>
    <t>59245018</t>
  </si>
  <si>
    <t>dlažba skladebná HOLLAND HBB 20x10x6 cm přírodní</t>
  </si>
  <si>
    <t>dlažba skladebná HOLLAND HBB 10x10x6 cm přírodní</t>
  </si>
  <si>
    <t>59245006</t>
  </si>
  <si>
    <t>dlažba zámková PARKETA slepecká 20x10x6 cm barevná</t>
  </si>
  <si>
    <t>596211122</t>
  </si>
  <si>
    <t>Kladení zámkové dlažby komunikací pro pěší tl 60 mm skupiny B pl do 300 m2</t>
  </si>
  <si>
    <t>596211221</t>
  </si>
  <si>
    <t>Kladení zámkové dlažby komunikací pro pěší tl 80 mm skupiny B pl do 100 m2</t>
  </si>
  <si>
    <t>59245030</t>
  </si>
  <si>
    <t>dlažba tvar čtverec betonová 200x200x80mm přírodní</t>
  </si>
  <si>
    <t>59245020</t>
  </si>
  <si>
    <t>dlažba tvar obdélník betonová 200x100x80mm přírodní</t>
  </si>
  <si>
    <t>59245226</t>
  </si>
  <si>
    <t>dlažba tvar obdélník betonová pro nevidomé 200x100x80mm barevná</t>
  </si>
  <si>
    <t>dlažba zámková SLP s vodicí linií přírodní 20/20/8 dlažba pro nevidomé</t>
  </si>
  <si>
    <t>899331111</t>
  </si>
  <si>
    <t>Výšková úprava uličního vstupu nebo vpusti do 200 mm zvýšením poklopu</t>
  </si>
  <si>
    <t>VP01</t>
  </si>
  <si>
    <t>Vyčištění uliční vpusti a prověření funkčnosti</t>
  </si>
  <si>
    <t>VP02</t>
  </si>
  <si>
    <t>Dodávka a montáž uličních vpustí, vč. uložení a napojení na dešťovou kanalizaci, vybourání stávající ul.vpusti</t>
  </si>
  <si>
    <t>VP03</t>
  </si>
  <si>
    <t xml:space="preserve">Přípojka PVC KG DN 150 </t>
  </si>
  <si>
    <t>916111123</t>
  </si>
  <si>
    <t>Osazení obruby z drobných kostek s boční opěrou do lože z betonu prostého</t>
  </si>
  <si>
    <t>583801100</t>
  </si>
  <si>
    <t>kostka dlažební drobná, žula, I.jakost, velikost 10 cm</t>
  </si>
  <si>
    <t>916131213</t>
  </si>
  <si>
    <t>Osazení silničního obrubníku betonového stojatého s boční opěrou do lože z betonu prostého</t>
  </si>
  <si>
    <t>59217023</t>
  </si>
  <si>
    <t>obrubník betonový chodníkový ABO 2-15 100x15x25 cm</t>
  </si>
  <si>
    <t>59217030</t>
  </si>
  <si>
    <t>obrubník betonový silniční přechodový 1000x150x150-250mm</t>
  </si>
  <si>
    <t>59217029</t>
  </si>
  <si>
    <t>obrubník betonový silniční nájezdový 1000x150x150mm</t>
  </si>
  <si>
    <t>916231213</t>
  </si>
  <si>
    <t>Osazení chodníkového obrubníku betonového stojatého s boční opěrou do lože z betonu prostého</t>
  </si>
  <si>
    <t>59217017</t>
  </si>
  <si>
    <t>obrubník betonový chodníkový 1000x100x250mm</t>
  </si>
  <si>
    <t>916991121</t>
  </si>
  <si>
    <t>Lože pod obrubníky, krajníky nebo obruby z dlažebních kostek z betonu prostého</t>
  </si>
  <si>
    <t>919122111</t>
  </si>
  <si>
    <t>Těsnění spár zálivkou za tepla pro komůrky š 10 mm hl 20 mm s těsnicím profilem</t>
  </si>
  <si>
    <t>919735112</t>
  </si>
  <si>
    <t>Řezání stávajícího živičného krytu hl do 100 mm</t>
  </si>
  <si>
    <t>997211511</t>
  </si>
  <si>
    <t>Vodorovná doprava suti po suchu na vzdálenost do 1 km</t>
  </si>
  <si>
    <t>997211519</t>
  </si>
  <si>
    <t>Příplatek ZKD 1 km u vodorovné dopravy suti</t>
  </si>
  <si>
    <t>997211611</t>
  </si>
  <si>
    <t>Nakládání suti na dopravní prostředky pro vodorovnou dopravu</t>
  </si>
  <si>
    <t>997221815</t>
  </si>
  <si>
    <t>Poplatek za uložení betonového odpadu na skládce (skládkovné)</t>
  </si>
  <si>
    <t>997221845</t>
  </si>
  <si>
    <t>Poplatek za uložení odpadu z asfaltových povrchů na skládce (skládkovné)</t>
  </si>
  <si>
    <t>998223011</t>
  </si>
  <si>
    <t>Přesun hmot pro pozemní komunikace s krytem dlážděným</t>
  </si>
  <si>
    <t>2 – Oprava chodníku před č.p. 868-869</t>
  </si>
  <si>
    <t>113106121</t>
  </si>
  <si>
    <t>Rozebrání dlažeb komunikací pro pěší z betonových nebo kamenných dlaždic</t>
  </si>
  <si>
    <t>113107232</t>
  </si>
  <si>
    <t>1223511</t>
  </si>
  <si>
    <t xml:space="preserve">Odkopávky a prokopávky nezapažené v hornině třídy těžitelnosti II, skupiny 4 objem do 50 m3 strojně vč. nakládání, odvozu, poplatku za skládku a úpravy pláně  </t>
  </si>
  <si>
    <t>dlažba tvar obdélník betonová 200x100x60mm přírodní</t>
  </si>
  <si>
    <t>59245016</t>
  </si>
  <si>
    <t>dlažba tvar čtverec betonová 100x100x60mm přírodní</t>
  </si>
  <si>
    <t>dlažba tvar obdélník betonová pro nevidomé 200x100x60mm barevná</t>
  </si>
  <si>
    <t>899431111</t>
  </si>
  <si>
    <t>Výšková úprava uličního vstupu nebo vpusti do 200 mm zvýšením krycího hrnce, šoupěte nebo hydrantu</t>
  </si>
  <si>
    <t>919735122</t>
  </si>
  <si>
    <t>Řezání stávajícího betonového krytu hl do 100 mm</t>
  </si>
  <si>
    <t>979054441</t>
  </si>
  <si>
    <t>Očištění vybouraných z desek nebo dlaždic s původním spárováním z kameniva těženého</t>
  </si>
  <si>
    <t>3 – Oprava chodníku od parkoviště pod č.p. 871 ke schodišti</t>
  </si>
  <si>
    <t>Odstranění podkladu pl přes 50 do 200 m2 z betonu prostého tl 150-300 mm</t>
  </si>
  <si>
    <t>113107181</t>
  </si>
  <si>
    <t>Odstranění podkladu pl přes 50 do 200 m2 živičných tl 50 mm</t>
  </si>
  <si>
    <t>596211121</t>
  </si>
  <si>
    <t>Kladení zámkové dlažby komunikací pro pěší tl 60 mm skupiny B pl do 100 m2</t>
  </si>
  <si>
    <t>4 – Oprava přístupových chodníků k č.p. 868 a 869</t>
  </si>
  <si>
    <t>113107132</t>
  </si>
  <si>
    <t>Odstranění podkladu pl do 50  m2 z betonu prostého tl 150-300 mm</t>
  </si>
  <si>
    <t>113107141</t>
  </si>
  <si>
    <t>Odstranění podkladu pl do 50 m2 živičných tl 50 mm</t>
  </si>
  <si>
    <t>91954</t>
  </si>
  <si>
    <t>Zřízení propustků z trub PVC DN 200 vč. čel a obetonování</t>
  </si>
  <si>
    <t>5 – Oprava chodníku ke klubu seniorů č.p. 871</t>
  </si>
  <si>
    <t>6 – Oprava chodníku kontejnerového stání u č.p. 868</t>
  </si>
  <si>
    <t>Vedlejší a ostatní rozpočtové náklady</t>
  </si>
  <si>
    <t>VRN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</si>
</sst>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,##0.00%"/>
    <numFmt numFmtId="165" formatCode="dd\.mm\.yyyy"/>
    <numFmt numFmtId="166" formatCode="#,##0.00000"/>
    <numFmt numFmtId="167" formatCode="0.00%;\-0.00%"/>
    <numFmt numFmtId="168" formatCode="#,##0.000"/>
    <numFmt numFmtId="169" formatCode="#,##0.000;\-#,##0.000"/>
    <numFmt numFmtId="170" formatCode="#,##0.00_ ;\-#,##0.00\ "/>
  </numFmts>
  <fonts count="67">
    <font>
      <sz val="8"/>
      <name val="Trebuchet MS"/>
      <family val="2"/>
    </font>
    <font>
      <sz val="10"/>
      <name val="Arial"/>
      <family val="0"/>
    </font>
    <font>
      <sz val="8"/>
      <name val="Arial CE"/>
      <family val="2"/>
    </font>
    <font>
      <b/>
      <sz val="14"/>
      <name val="Arial CE"/>
      <family val="2"/>
    </font>
    <font>
      <sz val="8"/>
      <color indexed="48"/>
      <name val="Arial CE"/>
      <family val="2"/>
    </font>
    <font>
      <sz val="10"/>
      <color indexed="55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b/>
      <sz val="10"/>
      <color indexed="55"/>
      <name val="Arial CE"/>
      <family val="2"/>
    </font>
    <font>
      <b/>
      <sz val="12"/>
      <name val="Arial CE"/>
      <family val="2"/>
    </font>
    <font>
      <b/>
      <sz val="10"/>
      <color indexed="59"/>
      <name val="Arial CE"/>
      <family val="2"/>
    </font>
    <font>
      <sz val="12"/>
      <color indexed="55"/>
      <name val="Arial CE"/>
      <family val="2"/>
    </font>
    <font>
      <sz val="9"/>
      <name val="Arial CE"/>
      <family val="2"/>
    </font>
    <font>
      <sz val="9"/>
      <color indexed="55"/>
      <name val="Arial CE"/>
      <family val="2"/>
    </font>
    <font>
      <b/>
      <sz val="12"/>
      <color indexed="37"/>
      <name val="Arial CE"/>
      <family val="2"/>
    </font>
    <font>
      <sz val="12"/>
      <name val="Arial CE"/>
      <family val="2"/>
    </font>
    <font>
      <sz val="11"/>
      <name val="Arial CE"/>
      <family val="2"/>
    </font>
    <font>
      <b/>
      <sz val="11"/>
      <color indexed="56"/>
      <name val="Arial CE"/>
      <family val="2"/>
    </font>
    <font>
      <sz val="11"/>
      <color indexed="56"/>
      <name val="Arial CE"/>
      <family val="2"/>
    </font>
    <font>
      <sz val="11"/>
      <color indexed="55"/>
      <name val="Arial CE"/>
      <family val="2"/>
    </font>
    <font>
      <b/>
      <sz val="16"/>
      <name val="Trebuchet MS"/>
      <family val="2"/>
    </font>
    <font>
      <b/>
      <sz val="12"/>
      <name val="Trebuchet MS"/>
      <family val="2"/>
    </font>
    <font>
      <sz val="9"/>
      <color indexed="55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0"/>
      <color indexed="63"/>
      <name val="Trebuchet MS"/>
      <family val="2"/>
    </font>
    <font>
      <b/>
      <sz val="10"/>
      <name val="Trebuchet MS"/>
      <family val="2"/>
    </font>
    <font>
      <sz val="8"/>
      <color indexed="55"/>
      <name val="Trebuchet MS"/>
      <family val="2"/>
    </font>
    <font>
      <b/>
      <sz val="10"/>
      <color indexed="63"/>
      <name val="Trebuchet MS"/>
      <family val="2"/>
    </font>
    <font>
      <sz val="10"/>
      <color indexed="55"/>
      <name val="Trebuchet MS"/>
      <family val="2"/>
    </font>
    <font>
      <b/>
      <sz val="12"/>
      <color indexed="16"/>
      <name val="Trebuchet MS"/>
      <family val="2"/>
    </font>
    <font>
      <i/>
      <sz val="8"/>
      <color indexed="12"/>
      <name val="Trebuchet MS"/>
      <family val="2"/>
    </font>
    <font>
      <i/>
      <sz val="9"/>
      <color indexed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9"/>
      <name val="Calibri"/>
      <family val="2"/>
    </font>
    <font>
      <b/>
      <sz val="13"/>
      <color indexed="59"/>
      <name val="Calibri"/>
      <family val="2"/>
    </font>
    <font>
      <b/>
      <sz val="11"/>
      <color indexed="59"/>
      <name val="Calibri"/>
      <family val="2"/>
    </font>
    <font>
      <sz val="18"/>
      <color indexed="59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55"/>
      </top>
      <bottom>
        <color indexed="63"/>
      </bottom>
    </border>
    <border>
      <left>
        <color indexed="63"/>
      </left>
      <right style="hair">
        <color indexed="55"/>
      </right>
      <top style="hair">
        <color indexed="55"/>
      </top>
      <bottom>
        <color indexed="63"/>
      </bottom>
    </border>
    <border>
      <left>
        <color indexed="63"/>
      </left>
      <right style="hair">
        <color indexed="55"/>
      </right>
      <top>
        <color indexed="63"/>
      </top>
      <bottom>
        <color indexed="63"/>
      </bottom>
    </border>
    <border>
      <left style="hair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>
        <color indexed="63"/>
      </right>
      <top style="hair">
        <color indexed="55"/>
      </top>
      <bottom>
        <color indexed="63"/>
      </bottom>
    </border>
    <border>
      <left style="hair">
        <color indexed="55"/>
      </left>
      <right>
        <color indexed="63"/>
      </right>
      <top>
        <color indexed="63"/>
      </top>
      <bottom>
        <color indexed="63"/>
      </bottom>
    </border>
    <border>
      <left style="hair">
        <color indexed="55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 style="hair">
        <color indexed="55"/>
      </right>
      <top>
        <color indexed="63"/>
      </top>
      <bottom style="hair">
        <color indexed="55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 vertical="top" wrapText="1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0" fillId="0" borderId="0">
      <alignment/>
      <protection/>
    </xf>
    <xf numFmtId="0" fontId="53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1" borderId="0" applyNumberFormat="0" applyBorder="0" applyAlignment="0" applyProtection="0"/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59" fillId="0" borderId="7" applyNumberFormat="0" applyFill="0" applyAlignment="0" applyProtection="0"/>
    <xf numFmtId="0" fontId="60" fillId="23" borderId="0" applyNumberFormat="0" applyBorder="0" applyAlignment="0" applyProtection="0"/>
    <xf numFmtId="0" fontId="61" fillId="24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5" borderId="8" applyNumberFormat="0" applyAlignment="0" applyProtection="0"/>
    <xf numFmtId="0" fontId="64" fillId="26" borderId="8" applyNumberFormat="0" applyAlignment="0" applyProtection="0"/>
    <xf numFmtId="0" fontId="65" fillId="26" borderId="9" applyNumberFormat="0" applyAlignment="0" applyProtection="0"/>
    <xf numFmtId="0" fontId="66" fillId="0" borderId="0" applyNumberFormat="0" applyFill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</cellStyleXfs>
  <cellXfs count="218">
    <xf numFmtId="0" fontId="0" fillId="0" borderId="0" xfId="0" applyAlignment="1">
      <alignment vertical="top" wrapText="1"/>
    </xf>
    <xf numFmtId="0" fontId="0" fillId="0" borderId="0" xfId="36">
      <alignment/>
      <protection/>
    </xf>
    <xf numFmtId="0" fontId="0" fillId="0" borderId="10" xfId="36" applyBorder="1">
      <alignment/>
      <protection/>
    </xf>
    <xf numFmtId="0" fontId="0" fillId="0" borderId="11" xfId="36" applyBorder="1">
      <alignment/>
      <protection/>
    </xf>
    <xf numFmtId="0" fontId="0" fillId="0" borderId="12" xfId="36" applyBorder="1">
      <alignment/>
      <protection/>
    </xf>
    <xf numFmtId="0" fontId="2" fillId="0" borderId="0" xfId="36" applyFont="1" applyAlignment="1">
      <alignment horizontal="left" vertical="center"/>
      <protection/>
    </xf>
    <xf numFmtId="0" fontId="3" fillId="0" borderId="0" xfId="36" applyFont="1" applyAlignment="1">
      <alignment horizontal="left" vertical="center"/>
      <protection/>
    </xf>
    <xf numFmtId="0" fontId="4" fillId="0" borderId="0" xfId="36" applyFont="1" applyAlignment="1">
      <alignment horizontal="left" vertical="center"/>
      <protection/>
    </xf>
    <xf numFmtId="0" fontId="5" fillId="0" borderId="0" xfId="36" applyFont="1" applyAlignment="1">
      <alignment horizontal="left" vertical="top"/>
      <protection/>
    </xf>
    <xf numFmtId="0" fontId="7" fillId="0" borderId="0" xfId="36" applyFont="1" applyAlignment="1">
      <alignment horizontal="left" vertical="top"/>
      <protection/>
    </xf>
    <xf numFmtId="0" fontId="7" fillId="0" borderId="0" xfId="36" applyFont="1" applyBorder="1" applyAlignment="1">
      <alignment horizontal="left" vertical="top" wrapText="1"/>
      <protection/>
    </xf>
    <xf numFmtId="0" fontId="5" fillId="0" borderId="0" xfId="36" applyFont="1" applyAlignment="1">
      <alignment horizontal="left" vertical="center"/>
      <protection/>
    </xf>
    <xf numFmtId="0" fontId="6" fillId="0" borderId="0" xfId="36" applyFont="1" applyAlignment="1">
      <alignment horizontal="left" vertical="center"/>
      <protection/>
    </xf>
    <xf numFmtId="0" fontId="0" fillId="0" borderId="13" xfId="36" applyBorder="1">
      <alignment/>
      <protection/>
    </xf>
    <xf numFmtId="0" fontId="2" fillId="0" borderId="12" xfId="36" applyFont="1" applyBorder="1" applyAlignment="1">
      <alignment vertical="center"/>
      <protection/>
    </xf>
    <xf numFmtId="0" fontId="2" fillId="0" borderId="0" xfId="36" applyFont="1" applyAlignment="1">
      <alignment vertical="center"/>
      <protection/>
    </xf>
    <xf numFmtId="0" fontId="8" fillId="0" borderId="14" xfId="36" applyFont="1" applyBorder="1" applyAlignment="1">
      <alignment horizontal="left" vertical="center"/>
      <protection/>
    </xf>
    <xf numFmtId="0" fontId="2" fillId="0" borderId="14" xfId="36" applyFont="1" applyBorder="1" applyAlignment="1">
      <alignment vertical="center"/>
      <protection/>
    </xf>
    <xf numFmtId="0" fontId="0" fillId="0" borderId="0" xfId="36" applyAlignment="1">
      <alignment vertical="center"/>
      <protection/>
    </xf>
    <xf numFmtId="0" fontId="5" fillId="0" borderId="12" xfId="36" applyFont="1" applyBorder="1" applyAlignment="1">
      <alignment vertical="center"/>
      <protection/>
    </xf>
    <xf numFmtId="0" fontId="5" fillId="0" borderId="0" xfId="36" applyFont="1" applyAlignment="1">
      <alignment vertical="center"/>
      <protection/>
    </xf>
    <xf numFmtId="0" fontId="2" fillId="0" borderId="0" xfId="36" applyFont="1" applyFill="1" applyAlignment="1">
      <alignment vertical="center"/>
      <protection/>
    </xf>
    <xf numFmtId="0" fontId="10" fillId="33" borderId="15" xfId="36" applyFont="1" applyFill="1" applyBorder="1" applyAlignment="1">
      <alignment horizontal="left" vertical="center"/>
      <protection/>
    </xf>
    <xf numFmtId="0" fontId="2" fillId="33" borderId="16" xfId="36" applyFont="1" applyFill="1" applyBorder="1" applyAlignment="1">
      <alignment vertical="center"/>
      <protection/>
    </xf>
    <xf numFmtId="0" fontId="10" fillId="33" borderId="16" xfId="36" applyFont="1" applyFill="1" applyBorder="1" applyAlignment="1">
      <alignment horizontal="center" vertical="center"/>
      <protection/>
    </xf>
    <xf numFmtId="0" fontId="2" fillId="33" borderId="0" xfId="36" applyFont="1" applyFill="1" applyAlignment="1">
      <alignment vertical="center"/>
      <protection/>
    </xf>
    <xf numFmtId="0" fontId="0" fillId="0" borderId="12" xfId="36" applyBorder="1" applyAlignment="1">
      <alignment vertical="center"/>
      <protection/>
    </xf>
    <xf numFmtId="0" fontId="11" fillId="0" borderId="13" xfId="36" applyFont="1" applyBorder="1" applyAlignment="1">
      <alignment horizontal="left" vertical="center"/>
      <protection/>
    </xf>
    <xf numFmtId="0" fontId="0" fillId="0" borderId="13" xfId="36" applyBorder="1" applyAlignment="1">
      <alignment vertical="center"/>
      <protection/>
    </xf>
    <xf numFmtId="0" fontId="5" fillId="0" borderId="14" xfId="36" applyFont="1" applyBorder="1" applyAlignment="1">
      <alignment horizontal="left" vertical="center"/>
      <protection/>
    </xf>
    <xf numFmtId="0" fontId="2" fillId="0" borderId="13" xfId="36" applyFont="1" applyBorder="1" applyAlignment="1">
      <alignment vertical="center"/>
      <protection/>
    </xf>
    <xf numFmtId="0" fontId="2" fillId="0" borderId="17" xfId="36" applyFont="1" applyBorder="1" applyAlignment="1">
      <alignment vertical="center"/>
      <protection/>
    </xf>
    <xf numFmtId="0" fontId="2" fillId="0" borderId="18" xfId="36" applyFont="1" applyBorder="1" applyAlignment="1">
      <alignment vertical="center"/>
      <protection/>
    </xf>
    <xf numFmtId="0" fontId="2" fillId="0" borderId="10" xfId="36" applyFont="1" applyBorder="1" applyAlignment="1">
      <alignment vertical="center"/>
      <protection/>
    </xf>
    <xf numFmtId="0" fontId="2" fillId="0" borderId="11" xfId="36" applyFont="1" applyBorder="1" applyAlignment="1">
      <alignment vertical="center"/>
      <protection/>
    </xf>
    <xf numFmtId="0" fontId="6" fillId="0" borderId="12" xfId="36" applyFont="1" applyBorder="1" applyAlignment="1">
      <alignment vertical="center"/>
      <protection/>
    </xf>
    <xf numFmtId="0" fontId="6" fillId="0" borderId="0" xfId="36" applyFont="1" applyAlignment="1">
      <alignment vertical="center"/>
      <protection/>
    </xf>
    <xf numFmtId="0" fontId="7" fillId="0" borderId="12" xfId="36" applyFont="1" applyBorder="1" applyAlignment="1">
      <alignment vertical="center"/>
      <protection/>
    </xf>
    <xf numFmtId="0" fontId="7" fillId="0" borderId="0" xfId="36" applyFont="1" applyAlignment="1">
      <alignment horizontal="left" vertical="center"/>
      <protection/>
    </xf>
    <xf numFmtId="0" fontId="7" fillId="0" borderId="0" xfId="36" applyFont="1" applyAlignment="1">
      <alignment vertical="center"/>
      <protection/>
    </xf>
    <xf numFmtId="0" fontId="8" fillId="0" borderId="0" xfId="36" applyFont="1" applyAlignment="1">
      <alignment vertical="center"/>
      <protection/>
    </xf>
    <xf numFmtId="0" fontId="0" fillId="0" borderId="19" xfId="36" applyBorder="1" applyAlignment="1">
      <alignment vertical="center"/>
      <protection/>
    </xf>
    <xf numFmtId="0" fontId="0" fillId="0" borderId="20" xfId="36" applyBorder="1" applyAlignment="1">
      <alignment vertical="center"/>
      <protection/>
    </xf>
    <xf numFmtId="0" fontId="2" fillId="0" borderId="0" xfId="36" applyFont="1" applyBorder="1" applyAlignment="1">
      <alignment vertical="center"/>
      <protection/>
    </xf>
    <xf numFmtId="0" fontId="2" fillId="0" borderId="21" xfId="36" applyFont="1" applyBorder="1" applyAlignment="1">
      <alignment vertical="center"/>
      <protection/>
    </xf>
    <xf numFmtId="0" fontId="2" fillId="34" borderId="16" xfId="36" applyFont="1" applyFill="1" applyBorder="1" applyAlignment="1">
      <alignment vertical="center"/>
      <protection/>
    </xf>
    <xf numFmtId="0" fontId="13" fillId="34" borderId="0" xfId="36" applyFont="1" applyFill="1" applyAlignment="1">
      <alignment horizontal="center" vertical="center"/>
      <protection/>
    </xf>
    <xf numFmtId="0" fontId="14" fillId="0" borderId="22" xfId="36" applyFont="1" applyBorder="1" applyAlignment="1">
      <alignment horizontal="center" vertical="center" wrapText="1"/>
      <protection/>
    </xf>
    <xf numFmtId="0" fontId="14" fillId="0" borderId="23" xfId="36" applyFont="1" applyBorder="1" applyAlignment="1">
      <alignment horizontal="center" vertical="center" wrapText="1"/>
      <protection/>
    </xf>
    <xf numFmtId="0" fontId="14" fillId="0" borderId="24" xfId="36" applyFont="1" applyBorder="1" applyAlignment="1">
      <alignment horizontal="center" vertical="center" wrapText="1"/>
      <protection/>
    </xf>
    <xf numFmtId="0" fontId="2" fillId="0" borderId="25" xfId="36" applyFont="1" applyBorder="1" applyAlignment="1">
      <alignment vertical="center"/>
      <protection/>
    </xf>
    <xf numFmtId="0" fontId="2" fillId="0" borderId="19" xfId="36" applyFont="1" applyBorder="1" applyAlignment="1">
      <alignment vertical="center"/>
      <protection/>
    </xf>
    <xf numFmtId="0" fontId="2" fillId="0" borderId="20" xfId="36" applyFont="1" applyBorder="1" applyAlignment="1">
      <alignment vertical="center"/>
      <protection/>
    </xf>
    <xf numFmtId="0" fontId="10" fillId="0" borderId="12" xfId="36" applyFont="1" applyBorder="1" applyAlignment="1">
      <alignment vertical="center"/>
      <protection/>
    </xf>
    <xf numFmtId="0" fontId="15" fillId="0" borderId="0" xfId="36" applyFont="1" applyAlignment="1">
      <alignment horizontal="left" vertical="center"/>
      <protection/>
    </xf>
    <xf numFmtId="0" fontId="15" fillId="0" borderId="0" xfId="36" applyFont="1" applyAlignment="1">
      <alignment vertical="center"/>
      <protection/>
    </xf>
    <xf numFmtId="4" fontId="15" fillId="0" borderId="0" xfId="36" applyNumberFormat="1" applyFont="1" applyBorder="1" applyAlignment="1">
      <alignment horizontal="right" vertical="center"/>
      <protection/>
    </xf>
    <xf numFmtId="0" fontId="10" fillId="0" borderId="0" xfId="36" applyFont="1" applyAlignment="1">
      <alignment horizontal="center" vertical="center"/>
      <protection/>
    </xf>
    <xf numFmtId="4" fontId="12" fillId="0" borderId="26" xfId="36" applyNumberFormat="1" applyFont="1" applyBorder="1" applyAlignment="1">
      <alignment vertical="center"/>
      <protection/>
    </xf>
    <xf numFmtId="4" fontId="12" fillId="0" borderId="0" xfId="36" applyNumberFormat="1" applyFont="1" applyBorder="1" applyAlignment="1">
      <alignment vertical="center"/>
      <protection/>
    </xf>
    <xf numFmtId="166" fontId="12" fillId="0" borderId="0" xfId="36" applyNumberFormat="1" applyFont="1" applyBorder="1" applyAlignment="1">
      <alignment vertical="center"/>
      <protection/>
    </xf>
    <xf numFmtId="4" fontId="12" fillId="0" borderId="21" xfId="36" applyNumberFormat="1" applyFont="1" applyBorder="1" applyAlignment="1">
      <alignment vertical="center"/>
      <protection/>
    </xf>
    <xf numFmtId="0" fontId="10" fillId="0" borderId="0" xfId="36" applyFont="1" applyAlignment="1">
      <alignment vertical="center"/>
      <protection/>
    </xf>
    <xf numFmtId="0" fontId="10" fillId="0" borderId="0" xfId="36" applyFont="1" applyAlignment="1">
      <alignment horizontal="left" vertical="center"/>
      <protection/>
    </xf>
    <xf numFmtId="0" fontId="16" fillId="0" borderId="0" xfId="36" applyFont="1" applyAlignment="1">
      <alignment horizontal="left" vertical="center"/>
      <protection/>
    </xf>
    <xf numFmtId="0" fontId="17" fillId="0" borderId="12" xfId="36" applyFont="1" applyBorder="1" applyAlignment="1">
      <alignment vertical="center"/>
      <protection/>
    </xf>
    <xf numFmtId="0" fontId="18" fillId="0" borderId="0" xfId="36" applyFont="1" applyAlignment="1">
      <alignment vertical="center"/>
      <protection/>
    </xf>
    <xf numFmtId="0" fontId="18" fillId="0" borderId="0" xfId="36" applyFont="1" applyBorder="1" applyAlignment="1">
      <alignment horizontal="left" vertical="center" wrapText="1"/>
      <protection/>
    </xf>
    <xf numFmtId="0" fontId="19" fillId="0" borderId="0" xfId="36" applyFont="1" applyAlignment="1">
      <alignment vertical="center"/>
      <protection/>
    </xf>
    <xf numFmtId="4" fontId="19" fillId="0" borderId="0" xfId="36" applyNumberFormat="1" applyFont="1" applyBorder="1" applyAlignment="1">
      <alignment vertical="center"/>
      <protection/>
    </xf>
    <xf numFmtId="0" fontId="7" fillId="0" borderId="0" xfId="36" applyFont="1" applyAlignment="1">
      <alignment horizontal="center" vertical="center"/>
      <protection/>
    </xf>
    <xf numFmtId="4" fontId="20" fillId="0" borderId="26" xfId="36" applyNumberFormat="1" applyFont="1" applyBorder="1" applyAlignment="1">
      <alignment vertical="center"/>
      <protection/>
    </xf>
    <xf numFmtId="4" fontId="20" fillId="0" borderId="0" xfId="36" applyNumberFormat="1" applyFont="1" applyBorder="1" applyAlignment="1">
      <alignment vertical="center"/>
      <protection/>
    </xf>
    <xf numFmtId="166" fontId="20" fillId="0" borderId="0" xfId="36" applyNumberFormat="1" applyFont="1" applyBorder="1" applyAlignment="1">
      <alignment vertical="center"/>
      <protection/>
    </xf>
    <xf numFmtId="4" fontId="20" fillId="0" borderId="21" xfId="36" applyNumberFormat="1" applyFont="1" applyBorder="1" applyAlignment="1">
      <alignment vertical="center"/>
      <protection/>
    </xf>
    <xf numFmtId="0" fontId="17" fillId="0" borderId="0" xfId="36" applyFont="1" applyAlignment="1">
      <alignment vertical="center"/>
      <protection/>
    </xf>
    <xf numFmtId="0" fontId="17" fillId="0" borderId="0" xfId="36" applyFont="1" applyAlignment="1">
      <alignment horizontal="left" vertical="center"/>
      <protection/>
    </xf>
    <xf numFmtId="4" fontId="20" fillId="0" borderId="27" xfId="36" applyNumberFormat="1" applyFont="1" applyBorder="1" applyAlignment="1">
      <alignment vertical="center"/>
      <protection/>
    </xf>
    <xf numFmtId="4" fontId="20" fillId="0" borderId="28" xfId="36" applyNumberFormat="1" applyFont="1" applyBorder="1" applyAlignment="1">
      <alignment vertical="center"/>
      <protection/>
    </xf>
    <xf numFmtId="166" fontId="20" fillId="0" borderId="28" xfId="36" applyNumberFormat="1" applyFont="1" applyBorder="1" applyAlignment="1">
      <alignment vertical="center"/>
      <protection/>
    </xf>
    <xf numFmtId="4" fontId="20" fillId="0" borderId="29" xfId="36" applyNumberFormat="1" applyFont="1" applyBorder="1" applyAlignment="1">
      <alignment vertical="center"/>
      <protection/>
    </xf>
    <xf numFmtId="0" fontId="0" fillId="0" borderId="0" xfId="0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30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31" xfId="0" applyBorder="1" applyAlignment="1">
      <alignment horizontal="left" vertical="top"/>
    </xf>
    <xf numFmtId="0" fontId="22" fillId="0" borderId="0" xfId="0" applyFont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165" fontId="24" fillId="0" borderId="0" xfId="0" applyNumberFormat="1" applyFont="1" applyBorder="1" applyAlignment="1">
      <alignment horizontal="left" vertical="top"/>
    </xf>
    <xf numFmtId="0" fontId="0" fillId="0" borderId="19" xfId="0" applyBorder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167" fontId="28" fillId="0" borderId="0" xfId="0" applyNumberFormat="1" applyFont="1" applyAlignment="1">
      <alignment horizontal="right" vertical="center"/>
    </xf>
    <xf numFmtId="0" fontId="28" fillId="0" borderId="0" xfId="0" applyFont="1" applyAlignment="1">
      <alignment horizontal="right" vertical="center"/>
    </xf>
    <xf numFmtId="0" fontId="0" fillId="0" borderId="0" xfId="0" applyFill="1" applyAlignment="1">
      <alignment horizontal="left" vertical="center"/>
    </xf>
    <xf numFmtId="0" fontId="22" fillId="35" borderId="15" xfId="0" applyFont="1" applyFill="1" applyBorder="1" applyAlignment="1">
      <alignment horizontal="left" vertical="center"/>
    </xf>
    <xf numFmtId="0" fontId="0" fillId="35" borderId="16" xfId="0" applyFill="1" applyBorder="1" applyAlignment="1">
      <alignment horizontal="left" vertical="center"/>
    </xf>
    <xf numFmtId="0" fontId="22" fillId="35" borderId="16" xfId="0" applyFont="1" applyFill="1" applyBorder="1" applyAlignment="1">
      <alignment horizontal="right" vertical="center"/>
    </xf>
    <xf numFmtId="0" fontId="22" fillId="35" borderId="16" xfId="0" applyFont="1" applyFill="1" applyBorder="1" applyAlignment="1">
      <alignment horizontal="center" vertical="center"/>
    </xf>
    <xf numFmtId="0" fontId="29" fillId="0" borderId="25" xfId="0" applyFont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6" xfId="0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30" fillId="0" borderId="27" xfId="0" applyFont="1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30" fillId="0" borderId="28" xfId="0" applyFont="1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35" borderId="0" xfId="0" applyFill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31" fillId="35" borderId="0" xfId="0" applyFont="1" applyFill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4" fillId="35" borderId="22" xfId="0" applyFont="1" applyFill="1" applyBorder="1" applyAlignment="1">
      <alignment horizontal="center" vertical="center" wrapText="1"/>
    </xf>
    <xf numFmtId="0" fontId="24" fillId="35" borderId="23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/>
    </xf>
    <xf numFmtId="49" fontId="0" fillId="0" borderId="33" xfId="0" applyNumberFormat="1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168" fontId="0" fillId="0" borderId="33" xfId="0" applyNumberFormat="1" applyFont="1" applyFill="1" applyBorder="1" applyAlignment="1">
      <alignment horizontal="right" vertical="center"/>
    </xf>
    <xf numFmtId="49" fontId="0" fillId="0" borderId="33" xfId="36" applyNumberFormat="1" applyFont="1" applyFill="1" applyBorder="1" applyAlignment="1" applyProtection="1">
      <alignment horizontal="center" vertical="center" wrapText="1"/>
      <protection locked="0"/>
    </xf>
    <xf numFmtId="0" fontId="0" fillId="0" borderId="33" xfId="36" applyFont="1" applyBorder="1" applyAlignment="1" applyProtection="1">
      <alignment horizontal="center" vertical="center"/>
      <protection locked="0"/>
    </xf>
    <xf numFmtId="49" fontId="0" fillId="0" borderId="33" xfId="36" applyNumberFormat="1" applyFont="1" applyBorder="1" applyAlignment="1" applyProtection="1">
      <alignment horizontal="center" vertical="center" wrapText="1"/>
      <protection locked="0"/>
    </xf>
    <xf numFmtId="0" fontId="0" fillId="0" borderId="33" xfId="36" applyFont="1" applyBorder="1" applyAlignment="1" applyProtection="1">
      <alignment horizontal="center" vertical="center" wrapText="1"/>
      <protection locked="0"/>
    </xf>
    <xf numFmtId="168" fontId="0" fillId="0" borderId="33" xfId="36" applyNumberFormat="1" applyFont="1" applyBorder="1" applyAlignment="1" applyProtection="1">
      <alignment vertical="center"/>
      <protection locked="0"/>
    </xf>
    <xf numFmtId="49" fontId="0" fillId="0" borderId="33" xfId="36" applyNumberFormat="1" applyFont="1" applyBorder="1" applyAlignment="1" applyProtection="1">
      <alignment horizontal="center" vertical="center" wrapText="1"/>
      <protection/>
    </xf>
    <xf numFmtId="0" fontId="0" fillId="0" borderId="33" xfId="36" applyFont="1" applyBorder="1" applyAlignment="1" applyProtection="1">
      <alignment horizontal="center" vertical="center" wrapText="1"/>
      <protection/>
    </xf>
    <xf numFmtId="0" fontId="0" fillId="0" borderId="33" xfId="36" applyFont="1" applyBorder="1" applyAlignment="1" applyProtection="1">
      <alignment horizontal="center" vertical="center"/>
      <protection/>
    </xf>
    <xf numFmtId="168" fontId="0" fillId="0" borderId="33" xfId="36" applyNumberFormat="1" applyFont="1" applyBorder="1" applyAlignment="1" applyProtection="1">
      <alignment vertical="center"/>
      <protection/>
    </xf>
    <xf numFmtId="0" fontId="32" fillId="0" borderId="33" xfId="0" applyFont="1" applyFill="1" applyBorder="1" applyAlignment="1">
      <alignment horizontal="center" vertical="center"/>
    </xf>
    <xf numFmtId="49" fontId="33" fillId="0" borderId="33" xfId="36" applyNumberFormat="1" applyFont="1" applyBorder="1" applyAlignment="1" applyProtection="1">
      <alignment horizontal="center" vertical="center" wrapText="1"/>
      <protection locked="0"/>
    </xf>
    <xf numFmtId="0" fontId="32" fillId="0" borderId="33" xfId="0" applyFont="1" applyFill="1" applyBorder="1" applyAlignment="1">
      <alignment horizontal="center" vertical="center" wrapText="1"/>
    </xf>
    <xf numFmtId="168" fontId="32" fillId="0" borderId="33" xfId="0" applyNumberFormat="1" applyFont="1" applyFill="1" applyBorder="1" applyAlignment="1">
      <alignment horizontal="right" vertical="center"/>
    </xf>
    <xf numFmtId="49" fontId="32" fillId="0" borderId="33" xfId="0" applyNumberFormat="1" applyFont="1" applyFill="1" applyBorder="1" applyAlignment="1">
      <alignment horizontal="center" vertical="center" wrapText="1"/>
    </xf>
    <xf numFmtId="0" fontId="0" fillId="0" borderId="33" xfId="0" applyFont="1" applyFill="1" applyBorder="1" applyAlignment="1" applyProtection="1">
      <alignment horizontal="center" vertical="center"/>
      <protection locked="0"/>
    </xf>
    <xf numFmtId="49" fontId="0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3" xfId="0" applyFont="1" applyFill="1" applyBorder="1" applyAlignment="1" applyProtection="1">
      <alignment horizontal="center" vertical="center" wrapText="1"/>
      <protection locked="0"/>
    </xf>
    <xf numFmtId="168" fontId="0" fillId="0" borderId="33" xfId="0" applyNumberFormat="1" applyFont="1" applyFill="1" applyBorder="1" applyAlignment="1" applyProtection="1">
      <alignment vertical="center"/>
      <protection locked="0"/>
    </xf>
    <xf numFmtId="0" fontId="0" fillId="0" borderId="31" xfId="0" applyFill="1" applyBorder="1" applyAlignment="1">
      <alignment horizontal="left" vertical="center"/>
    </xf>
    <xf numFmtId="0" fontId="32" fillId="0" borderId="33" xfId="0" applyFont="1" applyFill="1" applyBorder="1" applyAlignment="1" applyProtection="1">
      <alignment horizontal="center" vertical="center"/>
      <protection locked="0"/>
    </xf>
    <xf numFmtId="49" fontId="32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33" xfId="0" applyFont="1" applyFill="1" applyBorder="1" applyAlignment="1" applyProtection="1">
      <alignment horizontal="center" vertical="center" wrapText="1"/>
      <protection locked="0"/>
    </xf>
    <xf numFmtId="49" fontId="2" fillId="0" borderId="33" xfId="36" applyNumberFormat="1" applyFont="1" applyFill="1" applyBorder="1" applyAlignment="1" applyProtection="1">
      <alignment horizontal="center" vertical="center" wrapText="1"/>
      <protection locked="0"/>
    </xf>
    <xf numFmtId="0" fontId="0" fillId="0" borderId="17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32" xfId="0" applyBorder="1" applyAlignment="1">
      <alignment horizontal="left" vertical="top"/>
    </xf>
    <xf numFmtId="168" fontId="32" fillId="0" borderId="33" xfId="0" applyNumberFormat="1" applyFont="1" applyFill="1" applyBorder="1" applyAlignment="1" applyProtection="1">
      <alignment vertical="center"/>
      <protection locked="0"/>
    </xf>
    <xf numFmtId="0" fontId="0" fillId="0" borderId="33" xfId="36" applyFont="1" applyFill="1" applyBorder="1" applyAlignment="1" applyProtection="1">
      <alignment horizontal="center" vertical="center"/>
      <protection locked="0"/>
    </xf>
    <xf numFmtId="49" fontId="13" fillId="0" borderId="0" xfId="36" applyNumberFormat="1" applyFont="1" applyBorder="1" applyAlignment="1" applyProtection="1">
      <alignment horizontal="left" vertical="center" wrapText="1"/>
      <protection locked="0"/>
    </xf>
    <xf numFmtId="0" fontId="13" fillId="0" borderId="0" xfId="36" applyFont="1" applyBorder="1" applyAlignment="1" applyProtection="1">
      <alignment horizontal="left" vertical="center" wrapText="1"/>
      <protection locked="0"/>
    </xf>
    <xf numFmtId="169" fontId="0" fillId="0" borderId="33" xfId="0" applyNumberFormat="1" applyFont="1" applyFill="1" applyBorder="1" applyAlignment="1">
      <alignment horizontal="right" vertical="center"/>
    </xf>
    <xf numFmtId="169" fontId="32" fillId="0" borderId="33" xfId="0" applyNumberFormat="1" applyFont="1" applyFill="1" applyBorder="1" applyAlignment="1">
      <alignment horizontal="right" vertical="center"/>
    </xf>
    <xf numFmtId="0" fontId="6" fillId="0" borderId="0" xfId="36" applyFont="1" applyBorder="1" applyAlignment="1">
      <alignment horizontal="left" vertical="center"/>
      <protection/>
    </xf>
    <xf numFmtId="0" fontId="7" fillId="0" borderId="0" xfId="36" applyFont="1" applyBorder="1" applyAlignment="1">
      <alignment horizontal="left" vertical="top" wrapText="1"/>
      <protection/>
    </xf>
    <xf numFmtId="0" fontId="6" fillId="0" borderId="0" xfId="36" applyFont="1" applyBorder="1" applyAlignment="1">
      <alignment horizontal="left" vertical="center" wrapText="1"/>
      <protection/>
    </xf>
    <xf numFmtId="4" fontId="8" fillId="0" borderId="14" xfId="36" applyNumberFormat="1" applyFont="1" applyBorder="1" applyAlignment="1">
      <alignment vertical="center"/>
      <protection/>
    </xf>
    <xf numFmtId="0" fontId="5" fillId="0" borderId="0" xfId="36" applyFont="1" applyBorder="1" applyAlignment="1">
      <alignment horizontal="right" vertical="center"/>
      <protection/>
    </xf>
    <xf numFmtId="164" fontId="5" fillId="0" borderId="0" xfId="36" applyNumberFormat="1" applyFont="1" applyBorder="1" applyAlignment="1">
      <alignment horizontal="left" vertical="center"/>
      <protection/>
    </xf>
    <xf numFmtId="4" fontId="9" fillId="0" borderId="0" xfId="36" applyNumberFormat="1" applyFont="1" applyBorder="1" applyAlignment="1">
      <alignment vertical="center"/>
      <protection/>
    </xf>
    <xf numFmtId="0" fontId="10" fillId="33" borderId="16" xfId="36" applyFont="1" applyFill="1" applyBorder="1" applyAlignment="1">
      <alignment horizontal="left" vertical="center"/>
      <protection/>
    </xf>
    <xf numFmtId="4" fontId="10" fillId="33" borderId="34" xfId="36" applyNumberFormat="1" applyFont="1" applyFill="1" applyBorder="1" applyAlignment="1">
      <alignment vertical="center"/>
      <protection/>
    </xf>
    <xf numFmtId="0" fontId="7" fillId="0" borderId="0" xfId="36" applyFont="1" applyBorder="1" applyAlignment="1">
      <alignment horizontal="left" vertical="center" wrapText="1"/>
      <protection/>
    </xf>
    <xf numFmtId="165" fontId="6" fillId="0" borderId="0" xfId="36" applyNumberFormat="1" applyFont="1" applyBorder="1" applyAlignment="1">
      <alignment horizontal="left" vertical="center"/>
      <protection/>
    </xf>
    <xf numFmtId="0" fontId="6" fillId="0" borderId="0" xfId="36" applyFont="1" applyBorder="1" applyAlignment="1">
      <alignment vertical="center" wrapText="1"/>
      <protection/>
    </xf>
    <xf numFmtId="0" fontId="12" fillId="0" borderId="25" xfId="36" applyFont="1" applyBorder="1" applyAlignment="1">
      <alignment horizontal="center" vertical="center"/>
      <protection/>
    </xf>
    <xf numFmtId="0" fontId="13" fillId="34" borderId="15" xfId="36" applyFont="1" applyFill="1" applyBorder="1" applyAlignment="1">
      <alignment horizontal="center" vertical="center"/>
      <protection/>
    </xf>
    <xf numFmtId="0" fontId="13" fillId="34" borderId="16" xfId="36" applyFont="1" applyFill="1" applyBorder="1" applyAlignment="1">
      <alignment horizontal="center" vertical="center"/>
      <protection/>
    </xf>
    <xf numFmtId="0" fontId="13" fillId="34" borderId="16" xfId="36" applyFont="1" applyFill="1" applyBorder="1" applyAlignment="1">
      <alignment horizontal="right" vertical="center"/>
      <protection/>
    </xf>
    <xf numFmtId="0" fontId="13" fillId="34" borderId="34" xfId="36" applyFont="1" applyFill="1" applyBorder="1" applyAlignment="1">
      <alignment horizontal="center" vertical="center"/>
      <protection/>
    </xf>
    <xf numFmtId="4" fontId="15" fillId="0" borderId="0" xfId="36" applyNumberFormat="1" applyFont="1" applyBorder="1" applyAlignment="1">
      <alignment horizontal="right" vertical="center"/>
      <protection/>
    </xf>
    <xf numFmtId="4" fontId="15" fillId="0" borderId="0" xfId="36" applyNumberFormat="1" applyFont="1" applyBorder="1" applyAlignment="1">
      <alignment vertical="center"/>
      <protection/>
    </xf>
    <xf numFmtId="0" fontId="18" fillId="0" borderId="0" xfId="36" applyFont="1" applyBorder="1" applyAlignment="1">
      <alignment horizontal="left" vertical="center" wrapText="1"/>
      <protection/>
    </xf>
    <xf numFmtId="4" fontId="19" fillId="0" borderId="0" xfId="36" applyNumberFormat="1" applyFont="1" applyBorder="1" applyAlignment="1">
      <alignment vertical="center"/>
      <protection/>
    </xf>
    <xf numFmtId="0" fontId="21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39" fontId="25" fillId="0" borderId="0" xfId="0" applyNumberFormat="1" applyFont="1" applyBorder="1" applyAlignment="1">
      <alignment horizontal="right" vertical="center"/>
    </xf>
    <xf numFmtId="39" fontId="27" fillId="0" borderId="0" xfId="0" applyNumberFormat="1" applyFont="1" applyBorder="1" applyAlignment="1">
      <alignment horizontal="right" vertical="center"/>
    </xf>
    <xf numFmtId="39" fontId="28" fillId="0" borderId="0" xfId="0" applyNumberFormat="1" applyFont="1" applyBorder="1" applyAlignment="1">
      <alignment horizontal="right" vertical="center"/>
    </xf>
    <xf numFmtId="39" fontId="22" fillId="35" borderId="34" xfId="0" applyNumberFormat="1" applyFont="1" applyFill="1" applyBorder="1" applyAlignment="1">
      <alignment horizontal="right" vertical="center"/>
    </xf>
    <xf numFmtId="165" fontId="24" fillId="0" borderId="0" xfId="0" applyNumberFormat="1" applyFont="1" applyBorder="1" applyAlignment="1">
      <alignment horizontal="left" vertical="top"/>
    </xf>
    <xf numFmtId="0" fontId="24" fillId="35" borderId="0" xfId="0" applyFont="1" applyFill="1" applyBorder="1" applyAlignment="1">
      <alignment horizontal="center" vertical="center"/>
    </xf>
    <xf numFmtId="39" fontId="31" fillId="0" borderId="0" xfId="0" applyNumberFormat="1" applyFont="1" applyBorder="1" applyAlignment="1">
      <alignment horizontal="right" vertical="center"/>
    </xf>
    <xf numFmtId="39" fontId="31" fillId="35" borderId="0" xfId="0" applyNumberFormat="1" applyFont="1" applyFill="1" applyBorder="1" applyAlignment="1">
      <alignment horizontal="right" vertical="center"/>
    </xf>
    <xf numFmtId="0" fontId="24" fillId="35" borderId="23" xfId="0" applyFont="1" applyFill="1" applyBorder="1" applyAlignment="1">
      <alignment horizontal="center" vertical="center" wrapText="1"/>
    </xf>
    <xf numFmtId="0" fontId="24" fillId="35" borderId="24" xfId="0" applyFont="1" applyFill="1" applyBorder="1" applyAlignment="1">
      <alignment horizontal="center" vertical="center" wrapText="1"/>
    </xf>
    <xf numFmtId="39" fontId="31" fillId="0" borderId="0" xfId="0" applyNumberFormat="1" applyFont="1" applyBorder="1" applyAlignment="1">
      <alignment horizontal="right"/>
    </xf>
    <xf numFmtId="0" fontId="0" fillId="0" borderId="33" xfId="0" applyFont="1" applyFill="1" applyBorder="1" applyAlignment="1">
      <alignment horizontal="left" vertical="center" wrapText="1"/>
    </xf>
    <xf numFmtId="39" fontId="0" fillId="36" borderId="33" xfId="0" applyNumberFormat="1" applyFont="1" applyFill="1" applyBorder="1" applyAlignment="1">
      <alignment horizontal="right" vertical="center"/>
    </xf>
    <xf numFmtId="39" fontId="0" fillId="0" borderId="33" xfId="0" applyNumberFormat="1" applyFont="1" applyFill="1" applyBorder="1" applyAlignment="1">
      <alignment horizontal="right" vertical="center"/>
    </xf>
    <xf numFmtId="0" fontId="0" fillId="0" borderId="33" xfId="36" applyFont="1" applyFill="1" applyBorder="1" applyAlignment="1" applyProtection="1">
      <alignment horizontal="left" vertical="center" wrapText="1"/>
      <protection locked="0"/>
    </xf>
    <xf numFmtId="4" fontId="0" fillId="0" borderId="33" xfId="0" applyNumberFormat="1" applyFont="1" applyFill="1" applyBorder="1" applyAlignment="1">
      <alignment horizontal="right" vertical="center"/>
    </xf>
    <xf numFmtId="0" fontId="0" fillId="0" borderId="33" xfId="36" applyFont="1" applyBorder="1" applyAlignment="1" applyProtection="1">
      <alignment horizontal="left" vertical="center" wrapText="1"/>
      <protection locked="0"/>
    </xf>
    <xf numFmtId="0" fontId="0" fillId="0" borderId="33" xfId="0" applyFont="1" applyFill="1" applyBorder="1" applyAlignment="1" applyProtection="1">
      <alignment horizontal="left" vertical="center" wrapText="1"/>
      <protection locked="0"/>
    </xf>
    <xf numFmtId="0" fontId="0" fillId="0" borderId="33" xfId="36" applyFont="1" applyBorder="1" applyAlignment="1" applyProtection="1">
      <alignment horizontal="left" vertical="center" wrapText="1"/>
      <protection/>
    </xf>
    <xf numFmtId="0" fontId="32" fillId="0" borderId="33" xfId="0" applyFont="1" applyFill="1" applyBorder="1" applyAlignment="1">
      <alignment horizontal="left" vertical="center" wrapText="1"/>
    </xf>
    <xf numFmtId="4" fontId="32" fillId="0" borderId="33" xfId="0" applyNumberFormat="1" applyFont="1" applyFill="1" applyBorder="1" applyAlignment="1">
      <alignment horizontal="right" vertical="center"/>
    </xf>
    <xf numFmtId="0" fontId="32" fillId="0" borderId="33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vertical="top" wrapText="1"/>
    </xf>
    <xf numFmtId="4" fontId="0" fillId="0" borderId="33" xfId="36" applyNumberFormat="1" applyFont="1" applyFill="1" applyBorder="1" applyAlignment="1" applyProtection="1">
      <alignment vertical="center"/>
      <protection locked="0"/>
    </xf>
    <xf numFmtId="4" fontId="0" fillId="0" borderId="33" xfId="36" applyNumberFormat="1" applyFont="1" applyFill="1" applyBorder="1" applyAlignment="1" applyProtection="1">
      <alignment vertical="center"/>
      <protection/>
    </xf>
    <xf numFmtId="4" fontId="0" fillId="0" borderId="33" xfId="0" applyNumberFormat="1" applyFont="1" applyFill="1" applyBorder="1" applyAlignment="1" applyProtection="1">
      <alignment vertical="center"/>
      <protection locked="0"/>
    </xf>
    <xf numFmtId="4" fontId="0" fillId="36" borderId="33" xfId="0" applyNumberFormat="1" applyFont="1" applyFill="1" applyBorder="1" applyAlignment="1">
      <alignment horizontal="right" vertic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2D2D2"/>
      <rgbColor rgb="00000080"/>
      <rgbColor rgb="00FF00FF"/>
      <rgbColor rgb="00FFFF00"/>
      <rgbColor rgb="0000FFFF"/>
      <rgbColor rgb="00800080"/>
      <rgbColor rgb="00960000"/>
      <rgbColor rgb="00008080"/>
      <rgbColor rgb="000000FF"/>
      <rgbColor rgb="0000CCFF"/>
      <rgbColor rgb="00CCFFFF"/>
      <rgbColor rgb="00CCFFCC"/>
      <rgbColor rgb="00FFFF99"/>
      <rgbColor rgb="00BEBEBE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464646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102"/>
  <sheetViews>
    <sheetView showGridLines="0" tabSelected="1" zoomScale="90" zoomScaleNormal="90" zoomScalePageLayoutView="0" workbookViewId="0" topLeftCell="A71">
      <selection activeCell="AM92" sqref="AM92:AO92"/>
    </sheetView>
  </sheetViews>
  <sheetFormatPr defaultColWidth="15.33203125" defaultRowHeight="13.5"/>
  <cols>
    <col min="1" max="1" width="1.83203125" style="1" customWidth="1"/>
    <col min="2" max="2" width="4.33203125" style="1" customWidth="1"/>
    <col min="3" max="32" width="2.83203125" style="1" customWidth="1"/>
    <col min="33" max="33" width="3.5" style="1" customWidth="1"/>
    <col min="34" max="34" width="33.5" style="1" customWidth="1"/>
    <col min="35" max="36" width="2.66015625" style="1" customWidth="1"/>
    <col min="37" max="37" width="8.83203125" style="1" customWidth="1"/>
    <col min="38" max="38" width="3.5" style="1" customWidth="1"/>
    <col min="39" max="39" width="14.16015625" style="1" customWidth="1"/>
    <col min="40" max="40" width="8" style="1" customWidth="1"/>
    <col min="41" max="41" width="4.33203125" style="1" customWidth="1"/>
    <col min="42" max="42" width="0" style="1" hidden="1" customWidth="1"/>
    <col min="43" max="43" width="14.5" style="1" customWidth="1"/>
    <col min="44" max="56" width="0" style="1" hidden="1" customWidth="1"/>
    <col min="57" max="57" width="16.33203125" style="1" customWidth="1"/>
    <col min="58" max="68" width="9" style="1" customWidth="1"/>
    <col min="69" max="89" width="0" style="1" hidden="1" customWidth="1"/>
    <col min="90" max="254" width="9" style="1" customWidth="1"/>
  </cols>
  <sheetData>
    <row r="1" spans="1:70" ht="6.7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4"/>
      <c r="BQ1" s="5" t="s">
        <v>0</v>
      </c>
      <c r="BR1" s="5" t="s">
        <v>1</v>
      </c>
    </row>
    <row r="2" spans="1:69" ht="24.75" customHeight="1">
      <c r="A2" s="4"/>
      <c r="C2" s="6" t="s">
        <v>2</v>
      </c>
      <c r="AQ2" s="4"/>
      <c r="AR2" s="7" t="s">
        <v>3</v>
      </c>
      <c r="BQ2" s="5" t="s">
        <v>4</v>
      </c>
    </row>
    <row r="3" spans="1:69" ht="12" customHeight="1">
      <c r="A3" s="4"/>
      <c r="C3" s="8" t="s">
        <v>5</v>
      </c>
      <c r="J3" s="166" t="s">
        <v>6</v>
      </c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  <c r="AD3" s="166"/>
      <c r="AE3" s="166"/>
      <c r="AF3" s="166"/>
      <c r="AG3" s="166"/>
      <c r="AH3" s="166"/>
      <c r="AI3" s="166"/>
      <c r="AJ3" s="166"/>
      <c r="AK3" s="166"/>
      <c r="AL3" s="166"/>
      <c r="AM3" s="166"/>
      <c r="AN3" s="166"/>
      <c r="AQ3" s="4"/>
      <c r="BQ3" s="5" t="s">
        <v>0</v>
      </c>
    </row>
    <row r="4" spans="1:69" ht="36.75" customHeight="1">
      <c r="A4" s="4"/>
      <c r="C4" s="9" t="s">
        <v>7</v>
      </c>
      <c r="J4" s="167" t="s">
        <v>8</v>
      </c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167"/>
      <c r="AD4" s="167"/>
      <c r="AE4" s="167"/>
      <c r="AF4" s="167"/>
      <c r="AG4" s="167"/>
      <c r="AH4" s="167"/>
      <c r="AI4" s="167"/>
      <c r="AJ4" s="10"/>
      <c r="AK4" s="10"/>
      <c r="AL4" s="10"/>
      <c r="AM4" s="10"/>
      <c r="AN4" s="10"/>
      <c r="AQ4" s="4"/>
      <c r="BQ4" s="5" t="s">
        <v>0</v>
      </c>
    </row>
    <row r="5" spans="1:69" ht="12" customHeight="1">
      <c r="A5" s="4"/>
      <c r="C5" s="11" t="s">
        <v>9</v>
      </c>
      <c r="J5" s="12"/>
      <c r="AJ5" s="11" t="s">
        <v>10</v>
      </c>
      <c r="AM5" s="12"/>
      <c r="AQ5" s="4"/>
      <c r="BQ5" s="5" t="s">
        <v>0</v>
      </c>
    </row>
    <row r="6" spans="1:69" ht="12" customHeight="1">
      <c r="A6" s="4"/>
      <c r="C6" s="11" t="s">
        <v>11</v>
      </c>
      <c r="J6" s="12" t="s">
        <v>12</v>
      </c>
      <c r="AJ6" s="11" t="s">
        <v>13</v>
      </c>
      <c r="AM6" s="12" t="s">
        <v>14</v>
      </c>
      <c r="AQ6" s="4"/>
      <c r="BQ6" s="5" t="s">
        <v>0</v>
      </c>
    </row>
    <row r="7" spans="1:69" ht="14.25" customHeight="1">
      <c r="A7" s="4"/>
      <c r="AQ7" s="4"/>
      <c r="BQ7" s="5" t="s">
        <v>0</v>
      </c>
    </row>
    <row r="8" spans="1:69" ht="12" customHeight="1">
      <c r="A8" s="4"/>
      <c r="C8" s="11" t="s">
        <v>15</v>
      </c>
      <c r="AJ8" s="11" t="s">
        <v>16</v>
      </c>
      <c r="AM8" s="12" t="s">
        <v>17</v>
      </c>
      <c r="AQ8" s="4"/>
      <c r="BQ8" s="5" t="s">
        <v>0</v>
      </c>
    </row>
    <row r="9" spans="1:69" ht="18" customHeight="1">
      <c r="A9" s="4"/>
      <c r="D9" s="12" t="s">
        <v>18</v>
      </c>
      <c r="AJ9" s="11" t="s">
        <v>19</v>
      </c>
      <c r="AM9" s="12" t="s">
        <v>20</v>
      </c>
      <c r="AQ9" s="4"/>
      <c r="BQ9" s="5" t="s">
        <v>0</v>
      </c>
    </row>
    <row r="10" spans="1:69" ht="6.75" customHeight="1">
      <c r="A10" s="4"/>
      <c r="AQ10" s="4"/>
      <c r="BQ10" s="5" t="s">
        <v>0</v>
      </c>
    </row>
    <row r="11" spans="1:69" ht="12" customHeight="1">
      <c r="A11" s="4"/>
      <c r="C11" s="11" t="s">
        <v>21</v>
      </c>
      <c r="AJ11" s="11" t="s">
        <v>16</v>
      </c>
      <c r="AM11" s="12"/>
      <c r="AQ11" s="4"/>
      <c r="BQ11" s="5" t="s">
        <v>0</v>
      </c>
    </row>
    <row r="12" spans="1:69" ht="13.5">
      <c r="A12" s="4"/>
      <c r="D12" s="12"/>
      <c r="AJ12" s="11" t="s">
        <v>19</v>
      </c>
      <c r="AM12" s="12"/>
      <c r="AQ12" s="4"/>
      <c r="BQ12" s="5" t="s">
        <v>0</v>
      </c>
    </row>
    <row r="13" spans="1:69" ht="6.75" customHeight="1">
      <c r="A13" s="4"/>
      <c r="AQ13" s="4"/>
      <c r="BQ13" s="5" t="s">
        <v>22</v>
      </c>
    </row>
    <row r="14" spans="1:69" ht="12" customHeight="1">
      <c r="A14" s="4"/>
      <c r="C14" s="11" t="s">
        <v>23</v>
      </c>
      <c r="AJ14" s="11" t="s">
        <v>16</v>
      </c>
      <c r="AM14" s="12"/>
      <c r="AQ14" s="4"/>
      <c r="BQ14" s="5" t="s">
        <v>22</v>
      </c>
    </row>
    <row r="15" spans="1:69" ht="18" customHeight="1">
      <c r="A15" s="4"/>
      <c r="D15" s="12" t="s">
        <v>24</v>
      </c>
      <c r="AJ15" s="11" t="s">
        <v>19</v>
      </c>
      <c r="AM15" s="12"/>
      <c r="AQ15" s="4"/>
      <c r="BQ15" s="5" t="s">
        <v>25</v>
      </c>
    </row>
    <row r="16" spans="1:69" ht="6.75" customHeight="1">
      <c r="A16" s="4"/>
      <c r="AQ16" s="4"/>
      <c r="BQ16" s="5" t="s">
        <v>0</v>
      </c>
    </row>
    <row r="17" spans="1:69" ht="12" customHeight="1">
      <c r="A17" s="4"/>
      <c r="C17" s="11" t="s">
        <v>26</v>
      </c>
      <c r="AJ17" s="11" t="s">
        <v>16</v>
      </c>
      <c r="AM17" s="12"/>
      <c r="AQ17" s="4"/>
      <c r="BQ17" s="5" t="s">
        <v>0</v>
      </c>
    </row>
    <row r="18" spans="1:69" ht="18" customHeight="1">
      <c r="A18" s="4"/>
      <c r="D18" s="12"/>
      <c r="AJ18" s="11" t="s">
        <v>19</v>
      </c>
      <c r="AM18" s="12"/>
      <c r="AQ18" s="4"/>
      <c r="BQ18" s="5" t="s">
        <v>25</v>
      </c>
    </row>
    <row r="19" spans="1:43" ht="6.75" customHeight="1">
      <c r="A19" s="4"/>
      <c r="AQ19" s="4"/>
    </row>
    <row r="20" spans="1:43" ht="12" customHeight="1">
      <c r="A20" s="4"/>
      <c r="C20" s="11" t="s">
        <v>27</v>
      </c>
      <c r="AQ20" s="4"/>
    </row>
    <row r="21" spans="1:43" ht="16.5" customHeight="1">
      <c r="A21" s="4"/>
      <c r="D21" s="168"/>
      <c r="E21" s="168"/>
      <c r="F21" s="168"/>
      <c r="G21" s="168"/>
      <c r="H21" s="168"/>
      <c r="I21" s="168"/>
      <c r="J21" s="168"/>
      <c r="K21" s="168"/>
      <c r="L21" s="168"/>
      <c r="M21" s="168"/>
      <c r="N21" s="168"/>
      <c r="O21" s="168"/>
      <c r="P21" s="168"/>
      <c r="Q21" s="168"/>
      <c r="R21" s="168"/>
      <c r="S21" s="168"/>
      <c r="T21" s="168"/>
      <c r="U21" s="168"/>
      <c r="V21" s="168"/>
      <c r="W21" s="168"/>
      <c r="X21" s="168"/>
      <c r="Y21" s="168"/>
      <c r="Z21" s="168"/>
      <c r="AA21" s="168"/>
      <c r="AB21" s="168"/>
      <c r="AC21" s="168"/>
      <c r="AD21" s="168"/>
      <c r="AE21" s="168"/>
      <c r="AF21" s="168"/>
      <c r="AG21" s="168"/>
      <c r="AH21" s="168"/>
      <c r="AI21" s="168"/>
      <c r="AJ21" s="168"/>
      <c r="AK21" s="168"/>
      <c r="AL21" s="168"/>
      <c r="AM21" s="168"/>
      <c r="AQ21" s="4"/>
    </row>
    <row r="22" spans="1:43" ht="6.75" customHeight="1">
      <c r="A22" s="4"/>
      <c r="AQ22" s="4"/>
    </row>
    <row r="23" spans="1:43" ht="6.75" customHeight="1">
      <c r="A23" s="4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Q23" s="4"/>
    </row>
    <row r="24" spans="1:56" s="18" customFormat="1" ht="25.5" customHeight="1">
      <c r="A24" s="14"/>
      <c r="B24" s="15"/>
      <c r="C24" s="16" t="s">
        <v>28</v>
      </c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69">
        <f>ROUND(AF92,2)</f>
        <v>0</v>
      </c>
      <c r="AK24" s="169"/>
      <c r="AL24" s="169"/>
      <c r="AM24" s="169"/>
      <c r="AN24" s="169"/>
      <c r="AO24" s="15"/>
      <c r="AP24" s="15"/>
      <c r="AQ24" s="14"/>
      <c r="BD24" s="15"/>
    </row>
    <row r="25" spans="1:56" s="18" customFormat="1" ht="6.75" customHeight="1">
      <c r="A25" s="14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4"/>
      <c r="BD25" s="15"/>
    </row>
    <row r="26" spans="1:56" s="18" customFormat="1" ht="13.5">
      <c r="A26" s="14"/>
      <c r="B26" s="15"/>
      <c r="C26" s="15"/>
      <c r="D26" s="15"/>
      <c r="E26" s="15"/>
      <c r="F26" s="15"/>
      <c r="G26" s="15"/>
      <c r="H26" s="15"/>
      <c r="I26" s="15"/>
      <c r="J26" s="15"/>
      <c r="K26" s="170" t="s">
        <v>29</v>
      </c>
      <c r="L26" s="170"/>
      <c r="M26" s="170"/>
      <c r="N26" s="170"/>
      <c r="O26" s="170"/>
      <c r="P26" s="15"/>
      <c r="Q26" s="15"/>
      <c r="R26" s="15"/>
      <c r="S26" s="15"/>
      <c r="T26" s="15"/>
      <c r="U26" s="15"/>
      <c r="V26" s="170" t="s">
        <v>30</v>
      </c>
      <c r="W26" s="170"/>
      <c r="X26" s="170"/>
      <c r="Y26" s="170"/>
      <c r="Z26" s="170"/>
      <c r="AA26" s="170"/>
      <c r="AB26" s="170"/>
      <c r="AC26" s="170"/>
      <c r="AD26" s="170"/>
      <c r="AE26" s="15"/>
      <c r="AF26" s="15"/>
      <c r="AG26" s="15"/>
      <c r="AH26" s="15"/>
      <c r="AI26" s="15"/>
      <c r="AJ26" s="170" t="s">
        <v>31</v>
      </c>
      <c r="AK26" s="170"/>
      <c r="AL26" s="170"/>
      <c r="AM26" s="170"/>
      <c r="AN26" s="170"/>
      <c r="AO26" s="15"/>
      <c r="AP26" s="15"/>
      <c r="AQ26" s="14"/>
      <c r="BD26" s="15"/>
    </row>
    <row r="27" spans="1:43" s="20" customFormat="1" ht="14.25" customHeight="1">
      <c r="A27" s="19"/>
      <c r="C27" s="11" t="s">
        <v>32</v>
      </c>
      <c r="E27" s="11" t="s">
        <v>33</v>
      </c>
      <c r="K27" s="171">
        <v>0.21000000000000002</v>
      </c>
      <c r="L27" s="171"/>
      <c r="M27" s="171"/>
      <c r="N27" s="171"/>
      <c r="O27" s="171"/>
      <c r="V27" s="172">
        <f>AJ24</f>
        <v>0</v>
      </c>
      <c r="W27" s="172"/>
      <c r="X27" s="172"/>
      <c r="Y27" s="172"/>
      <c r="Z27" s="172"/>
      <c r="AA27" s="172"/>
      <c r="AB27" s="172"/>
      <c r="AC27" s="172"/>
      <c r="AD27" s="172"/>
      <c r="AJ27" s="172">
        <f>V27*0.21</f>
        <v>0</v>
      </c>
      <c r="AK27" s="172"/>
      <c r="AL27" s="172"/>
      <c r="AM27" s="172"/>
      <c r="AN27" s="172"/>
      <c r="AQ27" s="19"/>
    </row>
    <row r="28" spans="1:43" s="20" customFormat="1" ht="14.25" customHeight="1">
      <c r="A28" s="19"/>
      <c r="E28" s="11" t="s">
        <v>34</v>
      </c>
      <c r="K28" s="171">
        <v>0.15000000000000002</v>
      </c>
      <c r="L28" s="171"/>
      <c r="M28" s="171"/>
      <c r="N28" s="171"/>
      <c r="O28" s="171"/>
      <c r="V28" s="172">
        <v>0</v>
      </c>
      <c r="W28" s="172"/>
      <c r="X28" s="172"/>
      <c r="Y28" s="172"/>
      <c r="Z28" s="172"/>
      <c r="AA28" s="172"/>
      <c r="AB28" s="172"/>
      <c r="AC28" s="172"/>
      <c r="AD28" s="172"/>
      <c r="AJ28" s="172">
        <v>0</v>
      </c>
      <c r="AK28" s="172"/>
      <c r="AL28" s="172"/>
      <c r="AM28" s="172"/>
      <c r="AN28" s="172"/>
      <c r="AQ28" s="19"/>
    </row>
    <row r="29" spans="1:43" s="20" customFormat="1" ht="14.25" customHeight="1" hidden="1">
      <c r="A29" s="19"/>
      <c r="E29" s="11" t="s">
        <v>35</v>
      </c>
      <c r="K29" s="171">
        <v>0.21000000000000002</v>
      </c>
      <c r="L29" s="171"/>
      <c r="M29" s="171"/>
      <c r="N29" s="171"/>
      <c r="O29" s="171"/>
      <c r="V29" s="172" t="e">
        <f>ROUND(BA92,2)</f>
        <v>#REF!</v>
      </c>
      <c r="W29" s="172"/>
      <c r="X29" s="172"/>
      <c r="Y29" s="172"/>
      <c r="Z29" s="172"/>
      <c r="AA29" s="172"/>
      <c r="AB29" s="172"/>
      <c r="AC29" s="172"/>
      <c r="AD29" s="172"/>
      <c r="AJ29" s="172">
        <v>0</v>
      </c>
      <c r="AK29" s="172"/>
      <c r="AL29" s="172"/>
      <c r="AM29" s="172"/>
      <c r="AN29" s="172"/>
      <c r="AQ29" s="19"/>
    </row>
    <row r="30" spans="1:43" s="20" customFormat="1" ht="14.25" customHeight="1" hidden="1">
      <c r="A30" s="19"/>
      <c r="E30" s="11" t="s">
        <v>36</v>
      </c>
      <c r="K30" s="171">
        <v>0.15000000000000002</v>
      </c>
      <c r="L30" s="171"/>
      <c r="M30" s="171"/>
      <c r="N30" s="171"/>
      <c r="O30" s="171"/>
      <c r="V30" s="172" t="e">
        <f>ROUND(BB92,2)</f>
        <v>#REF!</v>
      </c>
      <c r="W30" s="172"/>
      <c r="X30" s="172"/>
      <c r="Y30" s="172"/>
      <c r="Z30" s="172"/>
      <c r="AA30" s="172"/>
      <c r="AB30" s="172"/>
      <c r="AC30" s="172"/>
      <c r="AD30" s="172"/>
      <c r="AJ30" s="172">
        <v>0</v>
      </c>
      <c r="AK30" s="172"/>
      <c r="AL30" s="172"/>
      <c r="AM30" s="172"/>
      <c r="AN30" s="172"/>
      <c r="AQ30" s="19"/>
    </row>
    <row r="31" spans="1:43" s="20" customFormat="1" ht="14.25" customHeight="1" hidden="1">
      <c r="A31" s="19"/>
      <c r="E31" s="11" t="s">
        <v>37</v>
      </c>
      <c r="K31" s="171">
        <v>0</v>
      </c>
      <c r="L31" s="171"/>
      <c r="M31" s="171"/>
      <c r="N31" s="171"/>
      <c r="O31" s="171"/>
      <c r="V31" s="172" t="e">
        <f>ROUND(BC92,2)</f>
        <v>#REF!</v>
      </c>
      <c r="W31" s="172"/>
      <c r="X31" s="172"/>
      <c r="Y31" s="172"/>
      <c r="Z31" s="172"/>
      <c r="AA31" s="172"/>
      <c r="AB31" s="172"/>
      <c r="AC31" s="172"/>
      <c r="AD31" s="172"/>
      <c r="AJ31" s="172">
        <v>0</v>
      </c>
      <c r="AK31" s="172"/>
      <c r="AL31" s="172"/>
      <c r="AM31" s="172"/>
      <c r="AN31" s="172"/>
      <c r="AQ31" s="19"/>
    </row>
    <row r="32" spans="1:56" s="18" customFormat="1" ht="6.75" customHeight="1">
      <c r="A32" s="14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4"/>
      <c r="BD32" s="15"/>
    </row>
    <row r="33" spans="1:56" s="18" customFormat="1" ht="25.5" customHeight="1">
      <c r="A33" s="14"/>
      <c r="B33" s="21"/>
      <c r="C33" s="22" t="s">
        <v>38</v>
      </c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4" t="s">
        <v>39</v>
      </c>
      <c r="T33" s="23"/>
      <c r="U33" s="23"/>
      <c r="V33" s="23"/>
      <c r="W33" s="173" t="s">
        <v>40</v>
      </c>
      <c r="X33" s="173"/>
      <c r="Y33" s="173"/>
      <c r="Z33" s="173"/>
      <c r="AA33" s="173"/>
      <c r="AB33" s="23"/>
      <c r="AC33" s="23"/>
      <c r="AD33" s="23"/>
      <c r="AE33" s="23"/>
      <c r="AF33" s="23"/>
      <c r="AG33" s="23"/>
      <c r="AH33" s="23"/>
      <c r="AI33" s="23"/>
      <c r="AJ33" s="174">
        <f>SUM(AJ24:AJ31)</f>
        <v>0</v>
      </c>
      <c r="AK33" s="174"/>
      <c r="AL33" s="174"/>
      <c r="AM33" s="174"/>
      <c r="AN33" s="174"/>
      <c r="AO33" s="21"/>
      <c r="AP33" s="25"/>
      <c r="AQ33" s="14"/>
      <c r="BD33" s="15"/>
    </row>
    <row r="34" spans="1:56" s="18" customFormat="1" ht="6.75" customHeight="1">
      <c r="A34" s="14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4"/>
      <c r="BD34" s="15"/>
    </row>
    <row r="35" spans="1:56" s="18" customFormat="1" ht="14.25" customHeight="1">
      <c r="A35" s="14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4"/>
      <c r="BD35" s="15"/>
    </row>
    <row r="36" spans="1:43" ht="14.25" customHeight="1">
      <c r="A36" s="4"/>
      <c r="AQ36" s="4"/>
    </row>
    <row r="37" spans="1:43" ht="14.25" customHeight="1">
      <c r="A37" s="4"/>
      <c r="AQ37" s="4"/>
    </row>
    <row r="38" spans="1:43" ht="14.25" customHeight="1">
      <c r="A38" s="4"/>
      <c r="AQ38" s="4"/>
    </row>
    <row r="39" spans="1:43" ht="14.25" customHeight="1">
      <c r="A39" s="4"/>
      <c r="AQ39" s="4"/>
    </row>
    <row r="40" spans="1:43" ht="14.25" customHeight="1">
      <c r="A40" s="4"/>
      <c r="AQ40" s="4"/>
    </row>
    <row r="41" spans="1:43" ht="14.25" customHeight="1">
      <c r="A41" s="4"/>
      <c r="AQ41" s="4"/>
    </row>
    <row r="42" spans="1:43" ht="14.25" customHeight="1">
      <c r="A42" s="4"/>
      <c r="AQ42" s="4"/>
    </row>
    <row r="43" spans="1:43" ht="14.25" customHeight="1">
      <c r="A43" s="4"/>
      <c r="AQ43" s="4"/>
    </row>
    <row r="44" spans="1:43" ht="14.25" customHeight="1">
      <c r="A44" s="4"/>
      <c r="AQ44" s="4"/>
    </row>
    <row r="45" spans="1:43" ht="14.25" customHeight="1">
      <c r="A45" s="4"/>
      <c r="AQ45" s="4"/>
    </row>
    <row r="46" spans="1:43" ht="14.25" customHeight="1">
      <c r="A46" s="4"/>
      <c r="AQ46" s="4"/>
    </row>
    <row r="47" spans="1:43" s="18" customFormat="1" ht="14.25" customHeight="1">
      <c r="A47" s="26"/>
      <c r="C47" s="27" t="s">
        <v>41</v>
      </c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7" t="s">
        <v>42</v>
      </c>
      <c r="AH47" s="28"/>
      <c r="AI47" s="28"/>
      <c r="AJ47" s="28"/>
      <c r="AK47" s="28"/>
      <c r="AL47" s="28"/>
      <c r="AM47" s="28"/>
      <c r="AN47" s="28"/>
      <c r="AQ47" s="26"/>
    </row>
    <row r="48" spans="1:43" ht="13.5">
      <c r="A48" s="4"/>
      <c r="AQ48" s="4"/>
    </row>
    <row r="49" spans="1:43" ht="13.5">
      <c r="A49" s="4"/>
      <c r="AQ49" s="4"/>
    </row>
    <row r="50" spans="1:43" ht="13.5">
      <c r="A50" s="4"/>
      <c r="AQ50" s="4"/>
    </row>
    <row r="51" spans="1:43" ht="13.5">
      <c r="A51" s="4"/>
      <c r="AQ51" s="4"/>
    </row>
    <row r="52" spans="1:43" ht="13.5">
      <c r="A52" s="4"/>
      <c r="AQ52" s="4"/>
    </row>
    <row r="53" spans="1:43" ht="13.5">
      <c r="A53" s="4"/>
      <c r="AQ53" s="4"/>
    </row>
    <row r="54" spans="1:43" ht="13.5">
      <c r="A54" s="4"/>
      <c r="AQ54" s="4"/>
    </row>
    <row r="55" spans="1:43" ht="13.5">
      <c r="A55" s="4"/>
      <c r="AQ55" s="4"/>
    </row>
    <row r="56" spans="1:43" ht="13.5">
      <c r="A56" s="4"/>
      <c r="AQ56" s="4"/>
    </row>
    <row r="57" spans="1:43" ht="13.5">
      <c r="A57" s="4"/>
      <c r="AQ57" s="4"/>
    </row>
    <row r="58" spans="1:56" s="18" customFormat="1" ht="13.5">
      <c r="A58" s="14"/>
      <c r="B58" s="15"/>
      <c r="C58" s="29" t="s">
        <v>43</v>
      </c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29" t="s">
        <v>44</v>
      </c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29" t="s">
        <v>43</v>
      </c>
      <c r="AH58" s="17"/>
      <c r="AI58" s="17"/>
      <c r="AJ58" s="17"/>
      <c r="AK58" s="17"/>
      <c r="AL58" s="29" t="s">
        <v>44</v>
      </c>
      <c r="AM58" s="17"/>
      <c r="AN58" s="17"/>
      <c r="AO58" s="15"/>
      <c r="AP58" s="15"/>
      <c r="AQ58" s="14"/>
      <c r="BD58" s="15"/>
    </row>
    <row r="59" spans="1:43" ht="13.5">
      <c r="A59" s="4"/>
      <c r="AQ59" s="4"/>
    </row>
    <row r="60" spans="1:43" ht="13.5">
      <c r="A60" s="4"/>
      <c r="AQ60" s="4"/>
    </row>
    <row r="61" spans="1:43" ht="13.5">
      <c r="A61" s="4"/>
      <c r="AQ61" s="4"/>
    </row>
    <row r="62" spans="1:56" s="18" customFormat="1" ht="13.5">
      <c r="A62" s="14"/>
      <c r="B62" s="15"/>
      <c r="C62" s="27" t="s">
        <v>45</v>
      </c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27" t="s">
        <v>46</v>
      </c>
      <c r="AH62" s="30"/>
      <c r="AI62" s="30"/>
      <c r="AJ62" s="30"/>
      <c r="AK62" s="30"/>
      <c r="AL62" s="30"/>
      <c r="AM62" s="30"/>
      <c r="AN62" s="30"/>
      <c r="AO62" s="15"/>
      <c r="AP62" s="15"/>
      <c r="AQ62" s="14"/>
      <c r="BD62" s="15"/>
    </row>
    <row r="63" spans="1:43" ht="13.5">
      <c r="A63" s="4"/>
      <c r="AQ63" s="4"/>
    </row>
    <row r="64" spans="1:43" ht="13.5">
      <c r="A64" s="4"/>
      <c r="AQ64" s="4"/>
    </row>
    <row r="65" spans="1:43" ht="13.5">
      <c r="A65" s="4"/>
      <c r="AQ65" s="4"/>
    </row>
    <row r="66" spans="1:43" ht="13.5">
      <c r="A66" s="4"/>
      <c r="AQ66" s="4"/>
    </row>
    <row r="67" spans="1:43" ht="13.5">
      <c r="A67" s="4"/>
      <c r="AQ67" s="4"/>
    </row>
    <row r="68" spans="1:43" ht="13.5">
      <c r="A68" s="4"/>
      <c r="AQ68" s="4"/>
    </row>
    <row r="69" spans="1:43" ht="13.5">
      <c r="A69" s="4"/>
      <c r="AQ69" s="4"/>
    </row>
    <row r="70" spans="1:43" ht="13.5">
      <c r="A70" s="4"/>
      <c r="AQ70" s="4"/>
    </row>
    <row r="71" spans="1:43" ht="13.5">
      <c r="A71" s="4"/>
      <c r="AQ71" s="4"/>
    </row>
    <row r="72" spans="1:43" ht="13.5">
      <c r="A72" s="4"/>
      <c r="AQ72" s="4"/>
    </row>
    <row r="73" spans="1:56" s="18" customFormat="1" ht="13.5">
      <c r="A73" s="14"/>
      <c r="B73" s="15"/>
      <c r="C73" s="29" t="s">
        <v>43</v>
      </c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29" t="s">
        <v>44</v>
      </c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29" t="s">
        <v>43</v>
      </c>
      <c r="AH73" s="17"/>
      <c r="AI73" s="17"/>
      <c r="AJ73" s="17"/>
      <c r="AK73" s="17"/>
      <c r="AL73" s="29" t="s">
        <v>44</v>
      </c>
      <c r="AM73" s="17"/>
      <c r="AN73" s="17"/>
      <c r="AO73" s="15"/>
      <c r="AP73" s="15"/>
      <c r="AQ73" s="14"/>
      <c r="BD73" s="15"/>
    </row>
    <row r="74" spans="1:56" s="18" customFormat="1" ht="13.5">
      <c r="A74" s="14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4"/>
      <c r="BD74" s="15"/>
    </row>
    <row r="75" spans="1:56" s="18" customFormat="1" ht="6.75" customHeight="1">
      <c r="A75" s="31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14"/>
      <c r="BD75" s="15"/>
    </row>
    <row r="79" spans="1:56" s="18" customFormat="1" ht="6.75" customHeight="1">
      <c r="A79" s="33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14"/>
      <c r="BD79" s="15"/>
    </row>
    <row r="80" spans="1:56" s="18" customFormat="1" ht="24.75" customHeight="1">
      <c r="A80" s="14"/>
      <c r="B80" s="6" t="s">
        <v>47</v>
      </c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4"/>
      <c r="BD80" s="15"/>
    </row>
    <row r="81" spans="1:56" s="18" customFormat="1" ht="6.75" customHeight="1">
      <c r="A81" s="14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4"/>
      <c r="BD81" s="15"/>
    </row>
    <row r="82" spans="1:43" s="36" customFormat="1" ht="12" customHeight="1">
      <c r="A82" s="35"/>
      <c r="B82" s="11" t="s">
        <v>5</v>
      </c>
      <c r="K82" s="36" t="str">
        <f>J3</f>
        <v>20210393</v>
      </c>
      <c r="AQ82" s="35"/>
    </row>
    <row r="83" spans="1:43" s="39" customFormat="1" ht="36.75" customHeight="1">
      <c r="A83" s="37"/>
      <c r="B83" s="38" t="s">
        <v>7</v>
      </c>
      <c r="K83" s="175" t="str">
        <f>J4</f>
        <v>Plochy na ul. U Lesa u č.p. 871 v Karviné – Ráji</v>
      </c>
      <c r="L83" s="175"/>
      <c r="M83" s="175"/>
      <c r="N83" s="175"/>
      <c r="O83" s="175"/>
      <c r="P83" s="175"/>
      <c r="Q83" s="175"/>
      <c r="R83" s="175"/>
      <c r="S83" s="175"/>
      <c r="T83" s="175"/>
      <c r="U83" s="175"/>
      <c r="V83" s="175"/>
      <c r="W83" s="175"/>
      <c r="X83" s="175"/>
      <c r="Y83" s="175"/>
      <c r="Z83" s="175"/>
      <c r="AA83" s="175"/>
      <c r="AB83" s="175"/>
      <c r="AC83" s="175"/>
      <c r="AD83" s="175"/>
      <c r="AE83" s="175"/>
      <c r="AF83" s="175"/>
      <c r="AG83" s="175"/>
      <c r="AH83" s="175"/>
      <c r="AI83" s="175"/>
      <c r="AJ83" s="175"/>
      <c r="AK83" s="175"/>
      <c r="AL83" s="175"/>
      <c r="AM83" s="175"/>
      <c r="AN83" s="175"/>
      <c r="AQ83" s="37"/>
    </row>
    <row r="84" spans="1:56" s="18" customFormat="1" ht="6.75" customHeight="1">
      <c r="A84" s="14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4"/>
      <c r="BD84" s="15"/>
    </row>
    <row r="85" spans="1:56" s="18" customFormat="1" ht="12" customHeight="1">
      <c r="A85" s="14"/>
      <c r="B85" s="11" t="s">
        <v>11</v>
      </c>
      <c r="C85" s="15"/>
      <c r="D85" s="15"/>
      <c r="E85" s="15"/>
      <c r="F85" s="15"/>
      <c r="G85" s="15"/>
      <c r="H85" s="15"/>
      <c r="I85" s="15"/>
      <c r="J85" s="15"/>
      <c r="K85" s="40" t="str">
        <f>IF(J6="","",J6)</f>
        <v>Karviná</v>
      </c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1" t="s">
        <v>13</v>
      </c>
      <c r="AI85" s="15"/>
      <c r="AJ85" s="15"/>
      <c r="AK85" s="15"/>
      <c r="AL85" s="176" t="str">
        <f>IF(AM6="","",AM6)</f>
        <v>03. 09. 2021</v>
      </c>
      <c r="AM85" s="176"/>
      <c r="AN85" s="15"/>
      <c r="AO85" s="15"/>
      <c r="AP85" s="15"/>
      <c r="AQ85" s="14"/>
      <c r="BD85" s="15"/>
    </row>
    <row r="86" spans="1:56" s="18" customFormat="1" ht="6.75" customHeight="1">
      <c r="A86" s="14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4"/>
      <c r="BD86" s="15"/>
    </row>
    <row r="87" spans="1:56" s="18" customFormat="1" ht="15" customHeight="1">
      <c r="A87" s="14"/>
      <c r="B87" s="11" t="s">
        <v>15</v>
      </c>
      <c r="C87" s="15"/>
      <c r="D87" s="15"/>
      <c r="E87" s="15"/>
      <c r="F87" s="15"/>
      <c r="G87" s="15"/>
      <c r="H87" s="15"/>
      <c r="I87" s="15"/>
      <c r="J87" s="15"/>
      <c r="K87" s="36" t="str">
        <f>IF(D9="","",D9)</f>
        <v>Statutární město Karviná</v>
      </c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1" t="s">
        <v>23</v>
      </c>
      <c r="AI87" s="15"/>
      <c r="AJ87" s="15"/>
      <c r="AK87" s="15"/>
      <c r="AL87" s="177" t="str">
        <f>IF(D15="","",D15)</f>
        <v> </v>
      </c>
      <c r="AM87" s="177"/>
      <c r="AN87" s="177"/>
      <c r="AO87" s="177"/>
      <c r="AP87" s="15"/>
      <c r="AQ87" s="14"/>
      <c r="AR87" s="178" t="s">
        <v>48</v>
      </c>
      <c r="AS87" s="178"/>
      <c r="AT87" s="41"/>
      <c r="AU87" s="41"/>
      <c r="AV87" s="41"/>
      <c r="AW87" s="41"/>
      <c r="AX87" s="41"/>
      <c r="AY87" s="41"/>
      <c r="AZ87" s="41"/>
      <c r="BA87" s="41"/>
      <c r="BB87" s="41"/>
      <c r="BC87" s="42"/>
      <c r="BD87" s="15"/>
    </row>
    <row r="88" spans="1:56" s="18" customFormat="1" ht="15" customHeight="1">
      <c r="A88" s="14"/>
      <c r="B88" s="11" t="s">
        <v>21</v>
      </c>
      <c r="C88" s="15"/>
      <c r="D88" s="15"/>
      <c r="E88" s="15"/>
      <c r="F88" s="15"/>
      <c r="G88" s="15"/>
      <c r="H88" s="15"/>
      <c r="I88" s="15"/>
      <c r="J88" s="15"/>
      <c r="K88" s="36">
        <f>IF(D12="","",D12)</f>
      </c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1" t="s">
        <v>26</v>
      </c>
      <c r="AI88" s="15"/>
      <c r="AJ88" s="15"/>
      <c r="AK88" s="15"/>
      <c r="AL88" s="177">
        <f>IF(D18="","",D18)</f>
      </c>
      <c r="AM88" s="177"/>
      <c r="AN88" s="177"/>
      <c r="AO88" s="177"/>
      <c r="AP88" s="15"/>
      <c r="AQ88" s="14"/>
      <c r="AR88" s="178"/>
      <c r="AS88" s="178"/>
      <c r="AT88" s="43"/>
      <c r="AU88" s="43"/>
      <c r="AV88" s="43"/>
      <c r="AW88" s="43"/>
      <c r="AX88" s="43"/>
      <c r="AY88" s="43"/>
      <c r="AZ88" s="43"/>
      <c r="BA88" s="43"/>
      <c r="BB88" s="43"/>
      <c r="BC88" s="44"/>
      <c r="BD88" s="15"/>
    </row>
    <row r="89" spans="1:56" s="18" customFormat="1" ht="10.5" customHeight="1">
      <c r="A89" s="14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4"/>
      <c r="AR89" s="178"/>
      <c r="AS89" s="178"/>
      <c r="AT89" s="43"/>
      <c r="AU89" s="43"/>
      <c r="AV89" s="43"/>
      <c r="AW89" s="43"/>
      <c r="AX89" s="43"/>
      <c r="AY89" s="43"/>
      <c r="AZ89" s="43"/>
      <c r="BA89" s="43"/>
      <c r="BB89" s="43"/>
      <c r="BC89" s="44"/>
      <c r="BD89" s="15"/>
    </row>
    <row r="90" spans="1:56" s="18" customFormat="1" ht="29.25" customHeight="1">
      <c r="A90" s="14"/>
      <c r="B90" s="179" t="s">
        <v>49</v>
      </c>
      <c r="C90" s="179"/>
      <c r="D90" s="179"/>
      <c r="E90" s="179"/>
      <c r="F90" s="179"/>
      <c r="G90" s="45"/>
      <c r="H90" s="180" t="s">
        <v>50</v>
      </c>
      <c r="I90" s="180"/>
      <c r="J90" s="180"/>
      <c r="K90" s="180"/>
      <c r="L90" s="180"/>
      <c r="M90" s="180"/>
      <c r="N90" s="180"/>
      <c r="O90" s="180"/>
      <c r="P90" s="180"/>
      <c r="Q90" s="180"/>
      <c r="R90" s="180"/>
      <c r="S90" s="180"/>
      <c r="T90" s="180"/>
      <c r="U90" s="180"/>
      <c r="V90" s="180"/>
      <c r="W90" s="180"/>
      <c r="X90" s="180"/>
      <c r="Y90" s="180"/>
      <c r="Z90" s="180"/>
      <c r="AA90" s="180"/>
      <c r="AB90" s="180"/>
      <c r="AC90" s="180"/>
      <c r="AD90" s="180"/>
      <c r="AE90" s="180"/>
      <c r="AF90" s="181" t="s">
        <v>51</v>
      </c>
      <c r="AG90" s="181"/>
      <c r="AH90" s="181"/>
      <c r="AI90" s="181"/>
      <c r="AJ90" s="181"/>
      <c r="AK90" s="181"/>
      <c r="AL90" s="181"/>
      <c r="AM90" s="182" t="s">
        <v>52</v>
      </c>
      <c r="AN90" s="182"/>
      <c r="AO90" s="182"/>
      <c r="AP90" s="46" t="s">
        <v>53</v>
      </c>
      <c r="AQ90" s="14"/>
      <c r="AR90" s="47" t="s">
        <v>54</v>
      </c>
      <c r="AS90" s="48" t="s">
        <v>55</v>
      </c>
      <c r="AT90" s="48" t="s">
        <v>56</v>
      </c>
      <c r="AU90" s="48" t="s">
        <v>57</v>
      </c>
      <c r="AV90" s="48" t="s">
        <v>58</v>
      </c>
      <c r="AW90" s="48" t="s">
        <v>59</v>
      </c>
      <c r="AX90" s="48" t="s">
        <v>60</v>
      </c>
      <c r="AY90" s="48" t="s">
        <v>61</v>
      </c>
      <c r="AZ90" s="48" t="s">
        <v>62</v>
      </c>
      <c r="BA90" s="48" t="s">
        <v>63</v>
      </c>
      <c r="BB90" s="48" t="s">
        <v>64</v>
      </c>
      <c r="BC90" s="49" t="s">
        <v>65</v>
      </c>
      <c r="BD90" s="15"/>
    </row>
    <row r="91" spans="1:56" s="18" customFormat="1" ht="10.5" customHeight="1">
      <c r="A91" s="14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4"/>
      <c r="AR91" s="50"/>
      <c r="AS91" s="51"/>
      <c r="AT91" s="51"/>
      <c r="AU91" s="51"/>
      <c r="AV91" s="51"/>
      <c r="AW91" s="51"/>
      <c r="AX91" s="51"/>
      <c r="AY91" s="51"/>
      <c r="AZ91" s="51"/>
      <c r="BA91" s="51"/>
      <c r="BB91" s="51"/>
      <c r="BC91" s="52"/>
      <c r="BD91" s="15"/>
    </row>
    <row r="92" spans="1:88" s="62" customFormat="1" ht="27.75" customHeight="1">
      <c r="A92" s="53"/>
      <c r="B92" s="54" t="s">
        <v>66</v>
      </c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  <c r="AA92" s="55"/>
      <c r="AB92" s="55"/>
      <c r="AC92" s="55"/>
      <c r="AD92" s="55"/>
      <c r="AE92" s="55"/>
      <c r="AF92" s="183">
        <f>AH93+AH94+AH95+AH96</f>
        <v>0</v>
      </c>
      <c r="AG92" s="183"/>
      <c r="AH92" s="183"/>
      <c r="AI92" s="183"/>
      <c r="AJ92" s="183"/>
      <c r="AK92" s="183"/>
      <c r="AL92" s="183"/>
      <c r="AM92" s="184">
        <f>AM93+AM94+AM95+AM96</f>
        <v>0</v>
      </c>
      <c r="AN92" s="184"/>
      <c r="AO92" s="184"/>
      <c r="AP92" s="57"/>
      <c r="AQ92" s="53"/>
      <c r="AR92" s="58">
        <f>ROUND(SUM(AR93:AR94),2)</f>
        <v>0</v>
      </c>
      <c r="AS92" s="59" t="e">
        <f>ROUND(SUM(AU92:AV92),2)</f>
        <v>#REF!</v>
      </c>
      <c r="AT92" s="60" t="e">
        <f>ROUND(SUM(AT93:AT94),5)</f>
        <v>#REF!</v>
      </c>
      <c r="AU92" s="59" t="e">
        <f>ROUND(AY92*K27,2)</f>
        <v>#REF!</v>
      </c>
      <c r="AV92" s="59" t="e">
        <f>ROUND(AZ92*K28,2)</f>
        <v>#REF!</v>
      </c>
      <c r="AW92" s="59" t="e">
        <f>ROUND(BA92*K27,2)</f>
        <v>#REF!</v>
      </c>
      <c r="AX92" s="59" t="e">
        <f>ROUND(BB92*K28,2)</f>
        <v>#REF!</v>
      </c>
      <c r="AY92" s="59" t="e">
        <f>ROUND(SUM(AY93:AY94),2)</f>
        <v>#REF!</v>
      </c>
      <c r="AZ92" s="59" t="e">
        <f>ROUND(SUM(AZ93:AZ94),2)</f>
        <v>#REF!</v>
      </c>
      <c r="BA92" s="59" t="e">
        <f>ROUND(SUM(BA93:BA94),2)</f>
        <v>#REF!</v>
      </c>
      <c r="BB92" s="59" t="e">
        <f>ROUND(SUM(BB93:BB94),2)</f>
        <v>#REF!</v>
      </c>
      <c r="BC92" s="61" t="e">
        <f>ROUND(SUM(BC93:BC94),2)</f>
        <v>#REF!</v>
      </c>
      <c r="BD92"/>
      <c r="BE92" s="56"/>
      <c r="BF92" s="56"/>
      <c r="BG92" s="56"/>
      <c r="BH92" s="56"/>
      <c r="BI92" s="56"/>
      <c r="BQ92" s="63" t="s">
        <v>67</v>
      </c>
      <c r="BR92" s="63" t="s">
        <v>68</v>
      </c>
      <c r="BS92" s="64" t="s">
        <v>69</v>
      </c>
      <c r="BT92" s="63" t="s">
        <v>70</v>
      </c>
      <c r="BU92" s="63" t="s">
        <v>71</v>
      </c>
      <c r="BV92" s="63" t="s">
        <v>72</v>
      </c>
      <c r="CJ92" s="63"/>
    </row>
    <row r="93" spans="1:89" s="75" customFormat="1" ht="27.75" customHeight="1">
      <c r="A93" s="65"/>
      <c r="B93" s="66"/>
      <c r="C93" s="185" t="s">
        <v>73</v>
      </c>
      <c r="D93" s="185"/>
      <c r="E93" s="185"/>
      <c r="F93" s="185"/>
      <c r="G93" s="185"/>
      <c r="H93" s="68"/>
      <c r="I93" s="185" t="str">
        <f>'ZADÁNÍ - 1 – Oprava chodníku př'!F5</f>
        <v>1 – Oprava chodníku před č.p. 871</v>
      </c>
      <c r="J93" s="185"/>
      <c r="K93" s="185"/>
      <c r="L93" s="185"/>
      <c r="M93" s="185"/>
      <c r="N93" s="185"/>
      <c r="O93" s="185"/>
      <c r="P93" s="185"/>
      <c r="Q93" s="185"/>
      <c r="R93" s="185"/>
      <c r="S93" s="185"/>
      <c r="T93" s="185"/>
      <c r="U93" s="185"/>
      <c r="V93" s="185"/>
      <c r="W93" s="185"/>
      <c r="X93" s="185"/>
      <c r="Y93" s="185"/>
      <c r="Z93" s="185"/>
      <c r="AA93" s="185"/>
      <c r="AB93" s="185"/>
      <c r="AC93" s="185"/>
      <c r="AD93" s="185"/>
      <c r="AE93" s="185"/>
      <c r="AF93" s="185"/>
      <c r="AG93" s="185"/>
      <c r="AH93" s="186">
        <f>'ZADÁNÍ - 1 – Oprava chodníku př'!M22</f>
        <v>0</v>
      </c>
      <c r="AI93" s="186"/>
      <c r="AJ93" s="186"/>
      <c r="AK93" s="186"/>
      <c r="AL93" s="186"/>
      <c r="AM93" s="186">
        <f>AH93*1.21</f>
        <v>0</v>
      </c>
      <c r="AN93" s="186"/>
      <c r="AO93" s="186"/>
      <c r="AP93" s="70" t="s">
        <v>74</v>
      </c>
      <c r="AQ93" s="65"/>
      <c r="AR93" s="71">
        <v>0</v>
      </c>
      <c r="AS93" s="72" t="e">
        <f>ROUND(SUM(AU93:AV93),2)</f>
        <v>#REF!</v>
      </c>
      <c r="AT93" s="73" t="e">
        <f>#REF!</f>
        <v>#REF!</v>
      </c>
      <c r="AU93" s="72" t="e">
        <f>#REF!</f>
        <v>#REF!</v>
      </c>
      <c r="AV93" s="72" t="e">
        <f>#REF!</f>
        <v>#REF!</v>
      </c>
      <c r="AW93" s="72" t="e">
        <f>#REF!</f>
        <v>#REF!</v>
      </c>
      <c r="AX93" s="72" t="e">
        <f>#REF!</f>
        <v>#REF!</v>
      </c>
      <c r="AY93" s="72" t="e">
        <f>#REF!</f>
        <v>#REF!</v>
      </c>
      <c r="AZ93" s="72" t="e">
        <f>#REF!</f>
        <v>#REF!</v>
      </c>
      <c r="BA93" s="72" t="e">
        <f>#REF!</f>
        <v>#REF!</v>
      </c>
      <c r="BB93" s="72" t="e">
        <f>#REF!</f>
        <v>#REF!</v>
      </c>
      <c r="BC93" s="74" t="e">
        <f>#REF!</f>
        <v>#REF!</v>
      </c>
      <c r="BD93" s="69"/>
      <c r="BE93" s="69"/>
      <c r="BF93" s="69"/>
      <c r="BG93" s="69"/>
      <c r="BH93" s="69"/>
      <c r="BI93" s="69"/>
      <c r="BR93" s="76" t="s">
        <v>75</v>
      </c>
      <c r="BT93" s="76" t="s">
        <v>70</v>
      </c>
      <c r="BU93" s="76" t="s">
        <v>76</v>
      </c>
      <c r="BV93" s="76" t="s">
        <v>71</v>
      </c>
      <c r="CJ93" s="76"/>
      <c r="CK93" s="76" t="s">
        <v>77</v>
      </c>
    </row>
    <row r="94" spans="1:89" s="75" customFormat="1" ht="27.75" customHeight="1">
      <c r="A94" s="65"/>
      <c r="B94" s="66"/>
      <c r="C94" s="185" t="s">
        <v>78</v>
      </c>
      <c r="D94" s="185"/>
      <c r="E94" s="185"/>
      <c r="F94" s="185"/>
      <c r="G94" s="185"/>
      <c r="H94" s="68"/>
      <c r="I94" s="185" t="str">
        <f>'ZADÁNÍ - 3 - Oprava chodníku od'!F5</f>
        <v>3 – Oprava chodníku od parkoviště pod č.p. 871 ke schodišti</v>
      </c>
      <c r="J94" s="185"/>
      <c r="K94" s="185"/>
      <c r="L94" s="185"/>
      <c r="M94" s="185"/>
      <c r="N94" s="185"/>
      <c r="O94" s="185"/>
      <c r="P94" s="185"/>
      <c r="Q94" s="185"/>
      <c r="R94" s="185"/>
      <c r="S94" s="185"/>
      <c r="T94" s="185"/>
      <c r="U94" s="185"/>
      <c r="V94" s="185"/>
      <c r="W94" s="185"/>
      <c r="X94" s="185"/>
      <c r="Y94" s="185"/>
      <c r="Z94" s="185"/>
      <c r="AA94" s="185"/>
      <c r="AB94" s="185"/>
      <c r="AC94" s="185"/>
      <c r="AD94" s="185"/>
      <c r="AE94" s="185"/>
      <c r="AF94" s="185"/>
      <c r="AG94" s="185"/>
      <c r="AH94" s="186">
        <f>'ZADÁNÍ - 3 - Oprava chodníku od'!M22</f>
        <v>0</v>
      </c>
      <c r="AI94" s="186"/>
      <c r="AJ94" s="186"/>
      <c r="AK94" s="186"/>
      <c r="AL94" s="186"/>
      <c r="AM94" s="186">
        <f>AH94*1.21</f>
        <v>0</v>
      </c>
      <c r="AN94" s="186"/>
      <c r="AO94" s="186"/>
      <c r="AP94" s="70" t="s">
        <v>74</v>
      </c>
      <c r="AQ94" s="65"/>
      <c r="AR94" s="77">
        <v>0</v>
      </c>
      <c r="AS94" s="78" t="e">
        <f>ROUND(SUM(AU94:AV94),2)</f>
        <v>#REF!</v>
      </c>
      <c r="AT94" s="79">
        <f>'ZADÁNÍ - 2 – Oprava chodníku př'!O16</f>
        <v>0</v>
      </c>
      <c r="AU94" s="78" t="e">
        <f>'ZADÁNÍ - 2 – Oprava chodníku př'!#REF!</f>
        <v>#REF!</v>
      </c>
      <c r="AV94" s="78" t="e">
        <f>'ZADÁNÍ - 2 – Oprava chodníku př'!#REF!</f>
        <v>#REF!</v>
      </c>
      <c r="AW94" s="78" t="e">
        <f>'ZADÁNÍ - 2 – Oprava chodníku př'!#REF!</f>
        <v>#REF!</v>
      </c>
      <c r="AX94" s="78" t="e">
        <f>'ZADÁNÍ - 2 – Oprava chodníku př'!#REF!</f>
        <v>#REF!</v>
      </c>
      <c r="AY94" s="78" t="e">
        <f>'ZADÁNÍ - 2 – Oprava chodníku př'!#REF!</f>
        <v>#REF!</v>
      </c>
      <c r="AZ94" s="78" t="e">
        <f>'ZADÁNÍ - 2 – Oprava chodníku př'!#REF!</f>
        <v>#REF!</v>
      </c>
      <c r="BA94" s="78" t="e">
        <f>'ZADÁNÍ - 2 – Oprava chodníku př'!#REF!</f>
        <v>#REF!</v>
      </c>
      <c r="BB94" s="78" t="e">
        <f>'ZADÁNÍ - 2 – Oprava chodníku př'!#REF!</f>
        <v>#REF!</v>
      </c>
      <c r="BC94" s="80" t="e">
        <f>'ZADÁNÍ - 2 – Oprava chodníku př'!#REF!</f>
        <v>#REF!</v>
      </c>
      <c r="BD94" s="69"/>
      <c r="BE94" s="69"/>
      <c r="BF94" s="69"/>
      <c r="BG94" s="69"/>
      <c r="BH94" s="69"/>
      <c r="BI94" s="69"/>
      <c r="BR94" s="76" t="s">
        <v>75</v>
      </c>
      <c r="BT94" s="76" t="s">
        <v>70</v>
      </c>
      <c r="BU94" s="76" t="s">
        <v>79</v>
      </c>
      <c r="BV94" s="76" t="s">
        <v>71</v>
      </c>
      <c r="CJ94" s="76"/>
      <c r="CK94" s="76" t="s">
        <v>77</v>
      </c>
    </row>
    <row r="95" spans="1:89" s="75" customFormat="1" ht="27.75" customHeight="1">
      <c r="A95" s="65"/>
      <c r="B95" s="66"/>
      <c r="C95" s="185" t="s">
        <v>80</v>
      </c>
      <c r="D95" s="185"/>
      <c r="E95" s="185"/>
      <c r="F95" s="185"/>
      <c r="G95" s="185"/>
      <c r="H95" s="68"/>
      <c r="I95" s="185" t="str">
        <f>'ZADÁNÍ - 5 – Oprava chodníku ke'!F5</f>
        <v>5 – Oprava chodníku ke klubu seniorů č.p. 871</v>
      </c>
      <c r="J95" s="185"/>
      <c r="K95" s="185"/>
      <c r="L95" s="185"/>
      <c r="M95" s="185"/>
      <c r="N95" s="185"/>
      <c r="O95" s="185"/>
      <c r="P95" s="185"/>
      <c r="Q95" s="185"/>
      <c r="R95" s="185"/>
      <c r="S95" s="185"/>
      <c r="T95" s="185"/>
      <c r="U95" s="185"/>
      <c r="V95" s="185"/>
      <c r="W95" s="185"/>
      <c r="X95" s="185"/>
      <c r="Y95" s="185"/>
      <c r="Z95" s="185"/>
      <c r="AA95" s="185"/>
      <c r="AB95" s="185"/>
      <c r="AC95" s="185"/>
      <c r="AD95" s="185"/>
      <c r="AE95" s="185"/>
      <c r="AF95" s="185"/>
      <c r="AG95" s="185"/>
      <c r="AH95" s="186">
        <f>'ZADÁNÍ - 5 – Oprava chodníku ke'!M22</f>
        <v>0</v>
      </c>
      <c r="AI95" s="186"/>
      <c r="AJ95" s="186"/>
      <c r="AK95" s="186"/>
      <c r="AL95" s="186"/>
      <c r="AM95" s="186">
        <f>AH95*1.21</f>
        <v>0</v>
      </c>
      <c r="AN95" s="186"/>
      <c r="AO95" s="186"/>
      <c r="AP95" s="70"/>
      <c r="AQ95" s="65"/>
      <c r="AR95" s="77"/>
      <c r="AS95" s="78"/>
      <c r="AT95" s="79"/>
      <c r="AU95" s="78"/>
      <c r="AV95" s="78"/>
      <c r="AW95" s="78"/>
      <c r="AX95" s="78"/>
      <c r="AY95" s="78"/>
      <c r="AZ95" s="78"/>
      <c r="BA95" s="78"/>
      <c r="BB95" s="78"/>
      <c r="BC95" s="80"/>
      <c r="BD95" s="69"/>
      <c r="BE95" s="69"/>
      <c r="BF95" s="69"/>
      <c r="BG95" s="69"/>
      <c r="BH95" s="69"/>
      <c r="BI95" s="69"/>
      <c r="BR95" s="76"/>
      <c r="BT95" s="76"/>
      <c r="BU95" s="76"/>
      <c r="BV95" s="76"/>
      <c r="CJ95" s="76"/>
      <c r="CK95" s="76"/>
    </row>
    <row r="96" spans="1:89" s="75" customFormat="1" ht="27.75" customHeight="1">
      <c r="A96" s="65"/>
      <c r="B96" s="66"/>
      <c r="C96" s="185" t="s">
        <v>291</v>
      </c>
      <c r="D96" s="185"/>
      <c r="E96" s="185"/>
      <c r="F96" s="185"/>
      <c r="G96" s="185"/>
      <c r="H96" s="68"/>
      <c r="I96" s="185" t="s">
        <v>290</v>
      </c>
      <c r="J96" s="185"/>
      <c r="K96" s="185"/>
      <c r="L96" s="185"/>
      <c r="M96" s="185"/>
      <c r="N96" s="185"/>
      <c r="O96" s="185"/>
      <c r="P96" s="185"/>
      <c r="Q96" s="185"/>
      <c r="R96" s="185"/>
      <c r="S96" s="185"/>
      <c r="T96" s="185"/>
      <c r="U96" s="185"/>
      <c r="V96" s="185"/>
      <c r="W96" s="185"/>
      <c r="X96" s="185"/>
      <c r="Y96" s="185"/>
      <c r="Z96" s="185"/>
      <c r="AA96" s="185"/>
      <c r="AB96" s="185"/>
      <c r="AC96" s="185"/>
      <c r="AD96" s="185"/>
      <c r="AE96" s="185"/>
      <c r="AF96" s="185"/>
      <c r="AG96" s="185"/>
      <c r="AH96" s="186">
        <f>VRN!L14</f>
        <v>0</v>
      </c>
      <c r="AI96" s="186"/>
      <c r="AJ96" s="186"/>
      <c r="AK96" s="186"/>
      <c r="AL96" s="186"/>
      <c r="AM96" s="186">
        <f>AH96*1.21</f>
        <v>0</v>
      </c>
      <c r="AN96" s="186"/>
      <c r="AO96" s="186"/>
      <c r="AP96" s="70"/>
      <c r="AQ96" s="65"/>
      <c r="AR96" s="77"/>
      <c r="AS96" s="78"/>
      <c r="AT96" s="79"/>
      <c r="AU96" s="78"/>
      <c r="AV96" s="78"/>
      <c r="AW96" s="78"/>
      <c r="AX96" s="78"/>
      <c r="AY96" s="78"/>
      <c r="AZ96" s="78"/>
      <c r="BA96" s="78"/>
      <c r="BB96" s="78"/>
      <c r="BC96" s="80"/>
      <c r="BD96" s="69"/>
      <c r="BE96" s="69"/>
      <c r="BF96" s="69"/>
      <c r="BG96" s="69"/>
      <c r="BH96" s="69"/>
      <c r="BI96" s="69"/>
      <c r="BR96" s="76"/>
      <c r="BT96" s="76"/>
      <c r="BU96" s="76"/>
      <c r="BV96" s="76"/>
      <c r="CJ96" s="76"/>
      <c r="CK96" s="76"/>
    </row>
    <row r="97" spans="1:89" s="75" customFormat="1" ht="16.5" customHeight="1">
      <c r="A97" s="65"/>
      <c r="B97" s="66"/>
      <c r="C97" s="67"/>
      <c r="D97" s="67"/>
      <c r="E97" s="67"/>
      <c r="F97" s="67"/>
      <c r="G97" s="67"/>
      <c r="H97" s="68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  <c r="AE97" s="67"/>
      <c r="AF97" s="69"/>
      <c r="AG97" s="69"/>
      <c r="AH97" s="69"/>
      <c r="AI97" s="69"/>
      <c r="AJ97" s="69"/>
      <c r="AK97" s="69"/>
      <c r="AL97" s="69"/>
      <c r="AM97" s="69"/>
      <c r="AN97" s="69"/>
      <c r="AO97" s="69"/>
      <c r="AP97" s="70"/>
      <c r="AQ97" s="65"/>
      <c r="AR97" s="77"/>
      <c r="AS97" s="78"/>
      <c r="AT97" s="79"/>
      <c r="AU97" s="78"/>
      <c r="AV97" s="78"/>
      <c r="AW97" s="78"/>
      <c r="AX97" s="78"/>
      <c r="AY97" s="78"/>
      <c r="AZ97" s="78"/>
      <c r="BA97" s="78"/>
      <c r="BB97" s="78"/>
      <c r="BC97" s="80"/>
      <c r="BR97" s="76"/>
      <c r="BT97" s="76"/>
      <c r="BU97" s="76"/>
      <c r="BV97" s="76"/>
      <c r="CJ97" s="76"/>
      <c r="CK97" s="76"/>
    </row>
    <row r="98" spans="1:89" s="75" customFormat="1" ht="16.5" customHeight="1">
      <c r="A98" s="65"/>
      <c r="B98" s="66"/>
      <c r="C98" s="67"/>
      <c r="D98" s="67"/>
      <c r="E98" s="67"/>
      <c r="F98" s="67"/>
      <c r="G98" s="67"/>
      <c r="H98" s="68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  <c r="U98" s="67"/>
      <c r="V98" s="67"/>
      <c r="W98" s="67"/>
      <c r="X98" s="67"/>
      <c r="Y98" s="67"/>
      <c r="Z98" s="67"/>
      <c r="AA98" s="67"/>
      <c r="AB98" s="67"/>
      <c r="AC98" s="67"/>
      <c r="AD98" s="67"/>
      <c r="AE98" s="67"/>
      <c r="AF98" s="69"/>
      <c r="AG98" s="69"/>
      <c r="AH98" s="69"/>
      <c r="AI98" s="69"/>
      <c r="AJ98" s="69"/>
      <c r="AK98" s="69"/>
      <c r="AL98" s="69"/>
      <c r="AM98" s="69"/>
      <c r="AN98" s="69"/>
      <c r="AO98" s="69"/>
      <c r="AP98" s="70"/>
      <c r="AQ98" s="65"/>
      <c r="AR98" s="77"/>
      <c r="AS98" s="78"/>
      <c r="AT98" s="79"/>
      <c r="AU98" s="78"/>
      <c r="AV98" s="78"/>
      <c r="AW98" s="78"/>
      <c r="AX98" s="78"/>
      <c r="AY98" s="78"/>
      <c r="AZ98" s="78"/>
      <c r="BA98" s="78"/>
      <c r="BB98" s="78"/>
      <c r="BC98" s="80"/>
      <c r="BR98" s="76"/>
      <c r="BT98" s="76"/>
      <c r="BU98" s="76"/>
      <c r="BV98" s="76"/>
      <c r="CJ98" s="76"/>
      <c r="CK98" s="76"/>
    </row>
    <row r="99" spans="1:89" s="75" customFormat="1" ht="16.5" customHeight="1">
      <c r="A99" s="65"/>
      <c r="B99" s="66"/>
      <c r="C99" s="67"/>
      <c r="D99" s="67"/>
      <c r="E99" s="67"/>
      <c r="F99" s="67"/>
      <c r="G99" s="67"/>
      <c r="H99" s="68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67"/>
      <c r="Y99" s="67"/>
      <c r="Z99" s="67"/>
      <c r="AA99" s="67"/>
      <c r="AB99" s="67"/>
      <c r="AC99" s="67"/>
      <c r="AD99" s="67"/>
      <c r="AE99" s="67"/>
      <c r="AF99" s="69"/>
      <c r="AG99" s="69"/>
      <c r="AH99" s="69"/>
      <c r="AI99" s="69"/>
      <c r="AJ99" s="69"/>
      <c r="AK99" s="69"/>
      <c r="AL99" s="69"/>
      <c r="AM99" s="69"/>
      <c r="AN99" s="69"/>
      <c r="AO99" s="69"/>
      <c r="AP99" s="70"/>
      <c r="AQ99" s="65"/>
      <c r="AR99" s="77"/>
      <c r="AS99" s="78"/>
      <c r="AT99" s="79"/>
      <c r="AU99" s="78"/>
      <c r="AV99" s="78"/>
      <c r="AW99" s="78"/>
      <c r="AX99" s="78"/>
      <c r="AY99" s="78"/>
      <c r="AZ99" s="78"/>
      <c r="BA99" s="78"/>
      <c r="BB99" s="78"/>
      <c r="BC99" s="80"/>
      <c r="BR99" s="76"/>
      <c r="BT99" s="76"/>
      <c r="BU99" s="76"/>
      <c r="BV99" s="76"/>
      <c r="CJ99" s="76"/>
      <c r="CK99" s="76"/>
    </row>
    <row r="100" spans="1:89" s="75" customFormat="1" ht="16.5" customHeight="1">
      <c r="A100" s="65"/>
      <c r="B100" s="66"/>
      <c r="C100" s="67"/>
      <c r="D100" s="67"/>
      <c r="E100" s="67"/>
      <c r="F100" s="67"/>
      <c r="G100" s="67"/>
      <c r="H100" s="68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67"/>
      <c r="V100" s="67"/>
      <c r="W100" s="67"/>
      <c r="X100" s="67"/>
      <c r="Y100" s="67"/>
      <c r="Z100" s="67"/>
      <c r="AA100" s="67"/>
      <c r="AB100" s="67"/>
      <c r="AC100" s="67"/>
      <c r="AD100" s="67"/>
      <c r="AE100" s="67"/>
      <c r="AF100" s="69"/>
      <c r="AG100" s="69"/>
      <c r="AH100" s="69"/>
      <c r="AI100" s="69"/>
      <c r="AJ100" s="69"/>
      <c r="AK100" s="69"/>
      <c r="AL100" s="69"/>
      <c r="AM100" s="69"/>
      <c r="AN100" s="69"/>
      <c r="AO100" s="69"/>
      <c r="AP100" s="70"/>
      <c r="AQ100" s="65"/>
      <c r="AR100" s="77"/>
      <c r="AS100" s="78"/>
      <c r="AT100" s="79"/>
      <c r="AU100" s="78"/>
      <c r="AV100" s="78"/>
      <c r="AW100" s="78"/>
      <c r="AX100" s="78"/>
      <c r="AY100" s="78"/>
      <c r="AZ100" s="78"/>
      <c r="BA100" s="78"/>
      <c r="BB100" s="78"/>
      <c r="BC100" s="80"/>
      <c r="BR100" s="76"/>
      <c r="BT100" s="76"/>
      <c r="BU100" s="76"/>
      <c r="BV100" s="76"/>
      <c r="CJ100" s="76"/>
      <c r="CK100" s="76"/>
    </row>
    <row r="101" spans="1:56" s="18" customFormat="1" ht="30" customHeight="1">
      <c r="A101" s="14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4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</row>
    <row r="102" spans="1:56" s="18" customFormat="1" ht="6.75" customHeight="1">
      <c r="A102" s="31"/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14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</row>
  </sheetData>
  <sheetProtection selectLockedCells="1" selectUnlockedCells="1"/>
  <mergeCells count="51">
    <mergeCell ref="C96:G96"/>
    <mergeCell ref="I96:AG96"/>
    <mergeCell ref="AH96:AL96"/>
    <mergeCell ref="AM96:AO96"/>
    <mergeCell ref="C95:G95"/>
    <mergeCell ref="I95:AG95"/>
    <mergeCell ref="AH95:AL95"/>
    <mergeCell ref="AM95:AO95"/>
    <mergeCell ref="C94:G94"/>
    <mergeCell ref="I94:AG94"/>
    <mergeCell ref="AH94:AL94"/>
    <mergeCell ref="AM94:AO94"/>
    <mergeCell ref="AF92:AL92"/>
    <mergeCell ref="AM92:AO92"/>
    <mergeCell ref="C93:G93"/>
    <mergeCell ref="I93:AG93"/>
    <mergeCell ref="AH93:AL93"/>
    <mergeCell ref="AM93:AO93"/>
    <mergeCell ref="AL85:AM85"/>
    <mergeCell ref="AL87:AO87"/>
    <mergeCell ref="AR87:AS89"/>
    <mergeCell ref="AL88:AO88"/>
    <mergeCell ref="B90:F90"/>
    <mergeCell ref="H90:AE90"/>
    <mergeCell ref="AF90:AL90"/>
    <mergeCell ref="AM90:AO90"/>
    <mergeCell ref="K31:O31"/>
    <mergeCell ref="V31:AD31"/>
    <mergeCell ref="AJ31:AN31"/>
    <mergeCell ref="W33:AA33"/>
    <mergeCell ref="AJ33:AN33"/>
    <mergeCell ref="K83:AN83"/>
    <mergeCell ref="K29:O29"/>
    <mergeCell ref="V29:AD29"/>
    <mergeCell ref="AJ29:AN29"/>
    <mergeCell ref="K30:O30"/>
    <mergeCell ref="V30:AD30"/>
    <mergeCell ref="AJ30:AN30"/>
    <mergeCell ref="K27:O27"/>
    <mergeCell ref="V27:AD27"/>
    <mergeCell ref="AJ27:AN27"/>
    <mergeCell ref="K28:O28"/>
    <mergeCell ref="V28:AD28"/>
    <mergeCell ref="AJ28:AN28"/>
    <mergeCell ref="J3:AN3"/>
    <mergeCell ref="J4:AI4"/>
    <mergeCell ref="D21:AM21"/>
    <mergeCell ref="AJ24:AN24"/>
    <mergeCell ref="K26:O26"/>
    <mergeCell ref="V26:AD26"/>
    <mergeCell ref="AJ26:AN26"/>
  </mergeCells>
  <printOptions/>
  <pageMargins left="0.39375" right="0.39375" top="0.39375" bottom="0.39375" header="0.5118055555555555" footer="0.5118055555555555"/>
  <pageSetup fitToHeight="5" fitToWidth="1"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62"/>
  <sheetViews>
    <sheetView showGridLines="0" zoomScale="110" zoomScaleNormal="110" zoomScalePageLayoutView="0" workbookViewId="0" topLeftCell="A82">
      <selection activeCell="L98" sqref="L98:M161"/>
    </sheetView>
  </sheetViews>
  <sheetFormatPr defaultColWidth="16" defaultRowHeight="14.25" customHeight="1"/>
  <cols>
    <col min="1" max="1" width="2.66015625" style="81" customWidth="1"/>
    <col min="2" max="2" width="1.66796875" style="81" customWidth="1"/>
    <col min="3" max="3" width="4.16015625" style="81" customWidth="1"/>
    <col min="4" max="4" width="4.33203125" style="81" customWidth="1"/>
    <col min="5" max="5" width="14.16015625" style="81" customWidth="1"/>
    <col min="6" max="7" width="11.16015625" style="81" customWidth="1"/>
    <col min="8" max="8" width="12.5" style="81" customWidth="1"/>
    <col min="9" max="9" width="32.66015625" style="81" customWidth="1"/>
    <col min="10" max="10" width="5.16015625" style="81" customWidth="1"/>
    <col min="11" max="11" width="11.5" style="81" customWidth="1"/>
    <col min="12" max="12" width="12" style="81" customWidth="1"/>
    <col min="13" max="14" width="6" style="81" customWidth="1"/>
    <col min="15" max="15" width="2" style="81" customWidth="1"/>
    <col min="16" max="16" width="7.33203125" style="81" customWidth="1"/>
    <col min="17" max="17" width="4.66015625" style="81" customWidth="1"/>
    <col min="18" max="18" width="1.66796875" style="81" customWidth="1"/>
  </cols>
  <sheetData>
    <row r="1" spans="2:18" s="81" customFormat="1" ht="7.5" customHeight="1">
      <c r="B1" s="82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4"/>
    </row>
    <row r="2" spans="2:18" s="81" customFormat="1" ht="37.5" customHeight="1">
      <c r="B2" s="85"/>
      <c r="C2" s="187" t="s">
        <v>81</v>
      </c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86"/>
    </row>
    <row r="3" spans="2:18" s="81" customFormat="1" ht="7.5" customHeight="1">
      <c r="B3" s="85"/>
      <c r="R3" s="86"/>
    </row>
    <row r="4" spans="2:18" s="81" customFormat="1" ht="15.75" customHeight="1">
      <c r="B4" s="85"/>
      <c r="D4" s="87" t="s">
        <v>7</v>
      </c>
      <c r="E4" s="87"/>
      <c r="F4" s="88" t="s">
        <v>8</v>
      </c>
      <c r="G4" s="88"/>
      <c r="H4" s="88"/>
      <c r="I4" s="88"/>
      <c r="J4" s="88"/>
      <c r="K4" s="88"/>
      <c r="L4" s="88"/>
      <c r="M4" s="88"/>
      <c r="N4" s="88"/>
      <c r="O4" s="88"/>
      <c r="P4" s="88"/>
      <c r="R4" s="86"/>
    </row>
    <row r="5" spans="2:18" s="89" customFormat="1" ht="18.75" customHeight="1">
      <c r="B5" s="90"/>
      <c r="D5" s="87" t="s">
        <v>82</v>
      </c>
      <c r="E5" s="87"/>
      <c r="F5" s="188" t="s">
        <v>83</v>
      </c>
      <c r="G5" s="188"/>
      <c r="H5" s="188"/>
      <c r="I5" s="188"/>
      <c r="J5" s="188"/>
      <c r="K5" s="188"/>
      <c r="L5" s="188"/>
      <c r="M5" s="188"/>
      <c r="N5" s="188"/>
      <c r="O5" s="188"/>
      <c r="P5" s="188"/>
      <c r="R5" s="91"/>
    </row>
    <row r="6" spans="2:18" s="89" customFormat="1" ht="7.5" customHeight="1">
      <c r="B6" s="90"/>
      <c r="R6" s="91"/>
    </row>
    <row r="7" spans="2:18" s="89" customFormat="1" ht="15" customHeight="1">
      <c r="B7" s="90"/>
      <c r="D7" s="92" t="s">
        <v>11</v>
      </c>
      <c r="F7" s="93" t="s">
        <v>12</v>
      </c>
      <c r="M7" s="92" t="s">
        <v>13</v>
      </c>
      <c r="O7" s="94" t="s">
        <v>84</v>
      </c>
      <c r="P7" s="94"/>
      <c r="R7" s="91"/>
    </row>
    <row r="8" spans="2:18" s="89" customFormat="1" ht="7.5" customHeight="1">
      <c r="B8" s="90"/>
      <c r="R8" s="91"/>
    </row>
    <row r="9" spans="2:18" s="89" customFormat="1" ht="15" customHeight="1">
      <c r="B9" s="90"/>
      <c r="D9" s="92" t="s">
        <v>85</v>
      </c>
      <c r="M9" s="92" t="s">
        <v>16</v>
      </c>
      <c r="O9" s="94" t="s">
        <v>17</v>
      </c>
      <c r="P9" s="94"/>
      <c r="R9" s="91"/>
    </row>
    <row r="10" spans="2:18" s="89" customFormat="1" ht="18.75" customHeight="1">
      <c r="B10" s="90"/>
      <c r="E10" s="93" t="s">
        <v>18</v>
      </c>
      <c r="M10" s="92" t="s">
        <v>19</v>
      </c>
      <c r="O10" s="94" t="s">
        <v>20</v>
      </c>
      <c r="P10" s="94"/>
      <c r="R10" s="91"/>
    </row>
    <row r="11" spans="2:18" s="89" customFormat="1" ht="7.5" customHeight="1">
      <c r="B11" s="90"/>
      <c r="R11" s="91"/>
    </row>
    <row r="12" spans="2:18" s="89" customFormat="1" ht="15" customHeight="1">
      <c r="B12" s="90"/>
      <c r="D12" s="92" t="s">
        <v>21</v>
      </c>
      <c r="M12" s="92" t="s">
        <v>16</v>
      </c>
      <c r="O12" s="189"/>
      <c r="P12" s="189"/>
      <c r="R12" s="91"/>
    </row>
    <row r="13" spans="2:18" s="89" customFormat="1" ht="18.75" customHeight="1">
      <c r="B13" s="90"/>
      <c r="E13" s="93"/>
      <c r="M13" s="92" t="s">
        <v>19</v>
      </c>
      <c r="O13" s="189"/>
      <c r="P13" s="189"/>
      <c r="R13" s="91"/>
    </row>
    <row r="14" spans="2:18" s="89" customFormat="1" ht="7.5" customHeight="1">
      <c r="B14" s="90"/>
      <c r="R14" s="91"/>
    </row>
    <row r="15" spans="2:18" s="89" customFormat="1" ht="15" customHeight="1">
      <c r="B15" s="90"/>
      <c r="D15" s="92" t="s">
        <v>23</v>
      </c>
      <c r="M15" s="92" t="s">
        <v>16</v>
      </c>
      <c r="O15" s="189"/>
      <c r="P15" s="189"/>
      <c r="R15" s="91"/>
    </row>
    <row r="16" spans="2:18" s="89" customFormat="1" ht="18.75" customHeight="1">
      <c r="B16" s="90"/>
      <c r="E16" s="93"/>
      <c r="M16" s="92" t="s">
        <v>19</v>
      </c>
      <c r="O16" s="189"/>
      <c r="P16" s="189"/>
      <c r="R16" s="91"/>
    </row>
    <row r="17" spans="2:18" s="89" customFormat="1" ht="7.5" customHeight="1">
      <c r="B17" s="90"/>
      <c r="R17" s="91"/>
    </row>
    <row r="18" spans="2:18" s="89" customFormat="1" ht="15" customHeight="1">
      <c r="B18" s="90"/>
      <c r="D18" s="92" t="s">
        <v>26</v>
      </c>
      <c r="M18" s="92" t="s">
        <v>16</v>
      </c>
      <c r="O18" s="189"/>
      <c r="P18" s="189"/>
      <c r="R18" s="91"/>
    </row>
    <row r="19" spans="2:18" s="89" customFormat="1" ht="18.75" customHeight="1">
      <c r="B19" s="90"/>
      <c r="E19" s="93"/>
      <c r="M19" s="92" t="s">
        <v>19</v>
      </c>
      <c r="O19" s="189"/>
      <c r="P19" s="189"/>
      <c r="R19" s="91"/>
    </row>
    <row r="20" spans="2:18" s="89" customFormat="1" ht="7.5" customHeight="1">
      <c r="B20" s="90"/>
      <c r="R20" s="91"/>
    </row>
    <row r="21" spans="2:18" s="89" customFormat="1" ht="7.5" customHeight="1">
      <c r="B21" s="90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R21" s="91"/>
    </row>
    <row r="22" spans="2:18" s="89" customFormat="1" ht="15" customHeight="1">
      <c r="B22" s="90"/>
      <c r="D22" s="96" t="s">
        <v>86</v>
      </c>
      <c r="M22" s="190">
        <f>$N$75</f>
        <v>0</v>
      </c>
      <c r="N22" s="190"/>
      <c r="O22" s="190"/>
      <c r="P22" s="190"/>
      <c r="R22" s="91"/>
    </row>
    <row r="23" spans="2:18" s="89" customFormat="1" ht="15" customHeight="1">
      <c r="B23" s="90"/>
      <c r="D23" s="97" t="s">
        <v>87</v>
      </c>
      <c r="M23" s="190">
        <f>$N$77</f>
        <v>0</v>
      </c>
      <c r="N23" s="190"/>
      <c r="O23" s="190"/>
      <c r="P23" s="190"/>
      <c r="R23" s="91"/>
    </row>
    <row r="24" spans="2:18" s="89" customFormat="1" ht="7.5" customHeight="1">
      <c r="B24" s="90"/>
      <c r="R24" s="91"/>
    </row>
    <row r="25" spans="2:18" s="89" customFormat="1" ht="26.25" customHeight="1">
      <c r="B25" s="90"/>
      <c r="D25" s="98" t="s">
        <v>28</v>
      </c>
      <c r="M25" s="191">
        <f>M22+M23</f>
        <v>0</v>
      </c>
      <c r="N25" s="191"/>
      <c r="O25" s="191"/>
      <c r="P25" s="191"/>
      <c r="R25" s="91"/>
    </row>
    <row r="26" spans="2:18" s="89" customFormat="1" ht="7.5" customHeight="1">
      <c r="B26" s="90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R26" s="91"/>
    </row>
    <row r="27" spans="2:18" s="89" customFormat="1" ht="15" customHeight="1">
      <c r="B27" s="90"/>
      <c r="D27" s="99" t="s">
        <v>32</v>
      </c>
      <c r="E27" s="99" t="s">
        <v>33</v>
      </c>
      <c r="F27" s="100">
        <v>0.21</v>
      </c>
      <c r="G27" s="101" t="s">
        <v>88</v>
      </c>
      <c r="H27" s="192">
        <f>M25</f>
        <v>0</v>
      </c>
      <c r="I27" s="192"/>
      <c r="J27" s="192"/>
      <c r="M27" s="192">
        <f>ROUND(F27*H27,2)</f>
        <v>0</v>
      </c>
      <c r="N27" s="192"/>
      <c r="O27" s="192"/>
      <c r="P27" s="192"/>
      <c r="R27" s="91"/>
    </row>
    <row r="28" spans="2:18" s="89" customFormat="1" ht="15" customHeight="1">
      <c r="B28" s="90"/>
      <c r="E28" s="99" t="s">
        <v>34</v>
      </c>
      <c r="F28" s="100">
        <v>0.15</v>
      </c>
      <c r="G28" s="101" t="s">
        <v>88</v>
      </c>
      <c r="H28" s="192">
        <v>0</v>
      </c>
      <c r="I28" s="192"/>
      <c r="J28" s="192"/>
      <c r="M28" s="192">
        <v>0</v>
      </c>
      <c r="N28" s="192"/>
      <c r="O28" s="192"/>
      <c r="P28" s="192"/>
      <c r="R28" s="91"/>
    </row>
    <row r="29" spans="2:18" s="89" customFormat="1" ht="15" customHeight="1" hidden="1">
      <c r="B29" s="90"/>
      <c r="E29" s="99" t="s">
        <v>35</v>
      </c>
      <c r="F29" s="100">
        <v>0.21</v>
      </c>
      <c r="G29" s="101" t="s">
        <v>88</v>
      </c>
      <c r="H29" s="192" t="e">
        <f>ROUND((SUM(#REF!)+SUM(#REF!)),0)</f>
        <v>#REF!</v>
      </c>
      <c r="I29" s="192"/>
      <c r="J29" s="192"/>
      <c r="M29" s="192">
        <v>0</v>
      </c>
      <c r="N29" s="192"/>
      <c r="O29" s="192"/>
      <c r="P29" s="192"/>
      <c r="R29" s="91"/>
    </row>
    <row r="30" spans="2:18" s="89" customFormat="1" ht="15" customHeight="1" hidden="1">
      <c r="B30" s="90"/>
      <c r="E30" s="99" t="s">
        <v>36</v>
      </c>
      <c r="F30" s="100">
        <v>0.15</v>
      </c>
      <c r="G30" s="101" t="s">
        <v>88</v>
      </c>
      <c r="H30" s="192" t="e">
        <f>ROUND((SUM(#REF!)+SUM(#REF!)),0)</f>
        <v>#REF!</v>
      </c>
      <c r="I30" s="192"/>
      <c r="J30" s="192"/>
      <c r="M30" s="192">
        <v>0</v>
      </c>
      <c r="N30" s="192"/>
      <c r="O30" s="192"/>
      <c r="P30" s="192"/>
      <c r="R30" s="91"/>
    </row>
    <row r="31" spans="2:18" s="89" customFormat="1" ht="15" customHeight="1" hidden="1">
      <c r="B31" s="90"/>
      <c r="E31" s="99" t="s">
        <v>37</v>
      </c>
      <c r="F31" s="100">
        <v>0</v>
      </c>
      <c r="G31" s="101" t="s">
        <v>88</v>
      </c>
      <c r="H31" s="192" t="e">
        <f>ROUND((SUM(#REF!)+SUM(#REF!)),0)</f>
        <v>#REF!</v>
      </c>
      <c r="I31" s="192"/>
      <c r="J31" s="192"/>
      <c r="M31" s="192">
        <v>0</v>
      </c>
      <c r="N31" s="192"/>
      <c r="O31" s="192"/>
      <c r="P31" s="192"/>
      <c r="R31" s="91"/>
    </row>
    <row r="32" spans="2:18" s="89" customFormat="1" ht="7.5" customHeight="1">
      <c r="B32" s="90"/>
      <c r="R32" s="91"/>
    </row>
    <row r="33" spans="2:18" s="89" customFormat="1" ht="26.25" customHeight="1">
      <c r="B33" s="90"/>
      <c r="C33" s="102"/>
      <c r="D33" s="103" t="s">
        <v>38</v>
      </c>
      <c r="E33" s="104"/>
      <c r="F33" s="104"/>
      <c r="G33" s="105" t="s">
        <v>39</v>
      </c>
      <c r="H33" s="106" t="s">
        <v>40</v>
      </c>
      <c r="I33" s="104"/>
      <c r="J33" s="104"/>
      <c r="K33" s="104"/>
      <c r="L33" s="193">
        <f>M25+M27</f>
        <v>0</v>
      </c>
      <c r="M33" s="193"/>
      <c r="N33" s="193"/>
      <c r="O33" s="193"/>
      <c r="P33" s="193"/>
      <c r="Q33" s="102"/>
      <c r="R33" s="91"/>
    </row>
    <row r="34" spans="2:18" s="89" customFormat="1" ht="15" customHeight="1">
      <c r="B34" s="90"/>
      <c r="L34" s="89" t="s">
        <v>24</v>
      </c>
      <c r="R34" s="91"/>
    </row>
    <row r="35" spans="2:18" s="81" customFormat="1" ht="14.25" customHeight="1">
      <c r="B35" s="85"/>
      <c r="R35" s="86"/>
    </row>
    <row r="36" spans="2:18" s="81" customFormat="1" ht="14.25" customHeight="1">
      <c r="B36" s="85"/>
      <c r="R36" s="86"/>
    </row>
    <row r="37" spans="2:18" s="89" customFormat="1" ht="15.75" customHeight="1">
      <c r="B37" s="90"/>
      <c r="D37" s="107" t="s">
        <v>41</v>
      </c>
      <c r="E37" s="95"/>
      <c r="F37" s="95"/>
      <c r="G37" s="95"/>
      <c r="H37" s="108"/>
      <c r="J37" s="107" t="s">
        <v>42</v>
      </c>
      <c r="K37" s="95"/>
      <c r="L37" s="95"/>
      <c r="M37" s="95"/>
      <c r="N37" s="95"/>
      <c r="O37" s="95"/>
      <c r="P37" s="108"/>
      <c r="R37" s="91"/>
    </row>
    <row r="38" spans="2:18" s="81" customFormat="1" ht="14.25" customHeight="1">
      <c r="B38" s="85"/>
      <c r="D38" s="109"/>
      <c r="H38" s="110"/>
      <c r="J38" s="109"/>
      <c r="P38" s="110"/>
      <c r="R38" s="86"/>
    </row>
    <row r="39" spans="2:18" s="81" customFormat="1" ht="14.25" customHeight="1">
      <c r="B39" s="85"/>
      <c r="D39" s="109"/>
      <c r="H39" s="110"/>
      <c r="J39" s="109"/>
      <c r="P39" s="110"/>
      <c r="R39" s="86"/>
    </row>
    <row r="40" spans="2:18" s="81" customFormat="1" ht="14.25" customHeight="1">
      <c r="B40" s="85"/>
      <c r="D40" s="109"/>
      <c r="H40" s="110"/>
      <c r="J40" s="109"/>
      <c r="P40" s="110"/>
      <c r="R40" s="86"/>
    </row>
    <row r="41" spans="2:18" s="81" customFormat="1" ht="14.25" customHeight="1">
      <c r="B41" s="85"/>
      <c r="D41" s="109"/>
      <c r="H41" s="110"/>
      <c r="J41" s="109"/>
      <c r="P41" s="110"/>
      <c r="R41" s="86"/>
    </row>
    <row r="42" spans="2:18" s="81" customFormat="1" ht="14.25" customHeight="1">
      <c r="B42" s="85"/>
      <c r="D42" s="109"/>
      <c r="H42" s="110"/>
      <c r="J42" s="109"/>
      <c r="P42" s="110"/>
      <c r="R42" s="86"/>
    </row>
    <row r="43" spans="2:18" s="81" customFormat="1" ht="14.25" customHeight="1">
      <c r="B43" s="85"/>
      <c r="D43" s="109"/>
      <c r="H43" s="110"/>
      <c r="J43" s="109"/>
      <c r="P43" s="110"/>
      <c r="R43" s="86"/>
    </row>
    <row r="44" spans="2:18" s="81" customFormat="1" ht="14.25" customHeight="1">
      <c r="B44" s="85"/>
      <c r="D44" s="109"/>
      <c r="H44" s="110"/>
      <c r="J44" s="109"/>
      <c r="P44" s="110"/>
      <c r="R44" s="86"/>
    </row>
    <row r="45" spans="2:18" s="81" customFormat="1" ht="14.25" customHeight="1">
      <c r="B45" s="85"/>
      <c r="D45" s="109"/>
      <c r="H45" s="110"/>
      <c r="J45" s="109"/>
      <c r="P45" s="110"/>
      <c r="R45" s="86"/>
    </row>
    <row r="46" spans="2:18" s="89" customFormat="1" ht="15.75" customHeight="1">
      <c r="B46" s="90"/>
      <c r="D46" s="111" t="s">
        <v>43</v>
      </c>
      <c r="E46" s="112"/>
      <c r="F46" s="112"/>
      <c r="G46" s="113" t="s">
        <v>44</v>
      </c>
      <c r="H46" s="114"/>
      <c r="J46" s="111" t="s">
        <v>43</v>
      </c>
      <c r="K46" s="112"/>
      <c r="L46" s="112"/>
      <c r="M46" s="112"/>
      <c r="N46" s="113" t="s">
        <v>44</v>
      </c>
      <c r="O46" s="112"/>
      <c r="P46" s="114"/>
      <c r="R46" s="91"/>
    </row>
    <row r="47" spans="2:18" s="81" customFormat="1" ht="14.25" customHeight="1">
      <c r="B47" s="85"/>
      <c r="R47" s="86"/>
    </row>
    <row r="48" spans="2:18" s="89" customFormat="1" ht="15.75" customHeight="1">
      <c r="B48" s="90"/>
      <c r="D48" s="107" t="s">
        <v>45</v>
      </c>
      <c r="E48" s="95"/>
      <c r="F48" s="95"/>
      <c r="G48" s="95"/>
      <c r="H48" s="108"/>
      <c r="J48" s="107" t="s">
        <v>46</v>
      </c>
      <c r="K48" s="95"/>
      <c r="L48" s="95"/>
      <c r="M48" s="95"/>
      <c r="N48" s="95"/>
      <c r="O48" s="95"/>
      <c r="P48" s="108"/>
      <c r="R48" s="91"/>
    </row>
    <row r="49" spans="2:18" s="81" customFormat="1" ht="14.25" customHeight="1">
      <c r="B49" s="85"/>
      <c r="D49" s="109"/>
      <c r="H49" s="110"/>
      <c r="J49" s="109"/>
      <c r="P49" s="110"/>
      <c r="R49" s="86"/>
    </row>
    <row r="50" spans="2:18" s="81" customFormat="1" ht="14.25" customHeight="1">
      <c r="B50" s="85"/>
      <c r="D50" s="109"/>
      <c r="H50" s="110"/>
      <c r="J50" s="109"/>
      <c r="P50" s="110"/>
      <c r="R50" s="86"/>
    </row>
    <row r="51" spans="2:18" s="81" customFormat="1" ht="14.25" customHeight="1">
      <c r="B51" s="85"/>
      <c r="D51" s="109"/>
      <c r="H51" s="110"/>
      <c r="J51" s="109"/>
      <c r="P51" s="110"/>
      <c r="R51" s="86"/>
    </row>
    <row r="52" spans="2:18" s="81" customFormat="1" ht="14.25" customHeight="1">
      <c r="B52" s="85"/>
      <c r="D52" s="109"/>
      <c r="H52" s="110"/>
      <c r="J52" s="109"/>
      <c r="P52" s="110"/>
      <c r="R52" s="86"/>
    </row>
    <row r="53" spans="2:18" s="81" customFormat="1" ht="14.25" customHeight="1">
      <c r="B53" s="85"/>
      <c r="D53" s="109"/>
      <c r="H53" s="110"/>
      <c r="J53" s="109"/>
      <c r="P53" s="110"/>
      <c r="R53" s="86"/>
    </row>
    <row r="54" spans="2:18" s="81" customFormat="1" ht="14.25" customHeight="1">
      <c r="B54" s="85"/>
      <c r="D54" s="109"/>
      <c r="H54" s="110"/>
      <c r="J54" s="109"/>
      <c r="P54" s="110"/>
      <c r="R54" s="86"/>
    </row>
    <row r="55" spans="2:18" s="81" customFormat="1" ht="14.25" customHeight="1">
      <c r="B55" s="85"/>
      <c r="D55" s="109"/>
      <c r="H55" s="110"/>
      <c r="J55" s="109"/>
      <c r="P55" s="110"/>
      <c r="R55" s="86"/>
    </row>
    <row r="56" spans="2:18" s="81" customFormat="1" ht="14.25" customHeight="1">
      <c r="B56" s="85"/>
      <c r="D56" s="109"/>
      <c r="H56" s="110"/>
      <c r="J56" s="109"/>
      <c r="P56" s="110"/>
      <c r="R56" s="86"/>
    </row>
    <row r="57" spans="2:18" s="89" customFormat="1" ht="15.75" customHeight="1">
      <c r="B57" s="90"/>
      <c r="D57" s="111" t="s">
        <v>43</v>
      </c>
      <c r="E57" s="112"/>
      <c r="F57" s="112"/>
      <c r="G57" s="113" t="s">
        <v>44</v>
      </c>
      <c r="H57" s="114"/>
      <c r="J57" s="111" t="s">
        <v>43</v>
      </c>
      <c r="K57" s="112"/>
      <c r="L57" s="112"/>
      <c r="M57" s="112"/>
      <c r="N57" s="113" t="s">
        <v>44</v>
      </c>
      <c r="O57" s="112"/>
      <c r="P57" s="114"/>
      <c r="R57" s="91"/>
    </row>
    <row r="58" spans="2:18" s="89" customFormat="1" ht="15" customHeight="1">
      <c r="B58" s="115"/>
      <c r="C58" s="116"/>
      <c r="D58" s="116"/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116"/>
      <c r="Q58" s="116"/>
      <c r="R58" s="117"/>
    </row>
    <row r="62" spans="2:18" s="89" customFormat="1" ht="7.5" customHeight="1">
      <c r="B62" s="118"/>
      <c r="C62" s="119"/>
      <c r="D62" s="119"/>
      <c r="E62" s="119"/>
      <c r="F62" s="119"/>
      <c r="G62" s="119"/>
      <c r="H62" s="119"/>
      <c r="I62" s="119"/>
      <c r="J62" s="119"/>
      <c r="K62" s="119"/>
      <c r="L62" s="119"/>
      <c r="M62" s="119"/>
      <c r="N62" s="119"/>
      <c r="O62" s="119"/>
      <c r="P62" s="119"/>
      <c r="Q62" s="119"/>
      <c r="R62" s="120"/>
    </row>
    <row r="63" spans="2:18" s="89" customFormat="1" ht="37.5" customHeight="1">
      <c r="B63" s="90"/>
      <c r="C63" s="187" t="s">
        <v>89</v>
      </c>
      <c r="D63" s="187"/>
      <c r="E63" s="187"/>
      <c r="F63" s="187"/>
      <c r="G63" s="187"/>
      <c r="H63" s="187"/>
      <c r="I63" s="187"/>
      <c r="J63" s="187"/>
      <c r="K63" s="187"/>
      <c r="L63" s="187"/>
      <c r="M63" s="187"/>
      <c r="N63" s="187"/>
      <c r="O63" s="187"/>
      <c r="P63" s="187"/>
      <c r="Q63" s="187"/>
      <c r="R63" s="91"/>
    </row>
    <row r="64" spans="2:18" s="89" customFormat="1" ht="7.5" customHeight="1">
      <c r="B64" s="90"/>
      <c r="R64" s="91"/>
    </row>
    <row r="65" spans="2:18" s="89" customFormat="1" ht="15" customHeight="1">
      <c r="B65" s="90"/>
      <c r="C65" s="87" t="s">
        <v>7</v>
      </c>
      <c r="F65" s="188" t="str">
        <f>$F$4</f>
        <v>Plochy na ul. U Lesa u č.p. 871 v Karviné – Ráji</v>
      </c>
      <c r="G65" s="188"/>
      <c r="H65" s="188"/>
      <c r="I65" s="188"/>
      <c r="J65" s="188"/>
      <c r="K65" s="188"/>
      <c r="L65" s="188"/>
      <c r="M65" s="188"/>
      <c r="N65" s="188"/>
      <c r="O65" s="188"/>
      <c r="P65" s="188"/>
      <c r="R65" s="91"/>
    </row>
    <row r="66" spans="2:18" s="89" customFormat="1" ht="15" customHeight="1">
      <c r="B66" s="90"/>
      <c r="C66" s="87" t="s">
        <v>82</v>
      </c>
      <c r="F66" s="188" t="str">
        <f>F5</f>
        <v>1 – Oprava chodníku před č.p. 871</v>
      </c>
      <c r="G66" s="188"/>
      <c r="H66" s="188"/>
      <c r="I66" s="188"/>
      <c r="J66" s="188"/>
      <c r="K66" s="188"/>
      <c r="L66" s="188"/>
      <c r="M66" s="188"/>
      <c r="N66" s="188"/>
      <c r="O66" s="188"/>
      <c r="P66" s="188"/>
      <c r="R66" s="91"/>
    </row>
    <row r="67" spans="2:18" s="89" customFormat="1" ht="7.5" customHeight="1">
      <c r="B67" s="90"/>
      <c r="R67" s="91"/>
    </row>
    <row r="68" spans="2:18" s="89" customFormat="1" ht="18.75" customHeight="1">
      <c r="B68" s="90"/>
      <c r="C68" s="92" t="s">
        <v>11</v>
      </c>
      <c r="F68" s="93" t="str">
        <f>$F$7</f>
        <v>Karviná</v>
      </c>
      <c r="K68" s="92" t="s">
        <v>13</v>
      </c>
      <c r="M68" s="194" t="str">
        <f>IF($O$7="","",$O$7)</f>
        <v>03.09.2021</v>
      </c>
      <c r="N68" s="194"/>
      <c r="O68" s="194"/>
      <c r="P68" s="194"/>
      <c r="R68" s="91"/>
    </row>
    <row r="69" spans="2:18" s="89" customFormat="1" ht="7.5" customHeight="1">
      <c r="B69" s="90"/>
      <c r="R69" s="91"/>
    </row>
    <row r="70" spans="2:18" s="89" customFormat="1" ht="15.75" customHeight="1">
      <c r="B70" s="90"/>
      <c r="C70" s="92" t="s">
        <v>85</v>
      </c>
      <c r="F70" s="93" t="str">
        <f>$E$10</f>
        <v>Statutární město Karviná</v>
      </c>
      <c r="K70" s="92" t="s">
        <v>23</v>
      </c>
      <c r="M70" s="189"/>
      <c r="N70" s="189"/>
      <c r="O70" s="189"/>
      <c r="P70" s="189"/>
      <c r="Q70" s="189"/>
      <c r="R70" s="91"/>
    </row>
    <row r="71" spans="2:18" s="89" customFormat="1" ht="15" customHeight="1">
      <c r="B71" s="90"/>
      <c r="C71" s="92" t="s">
        <v>21</v>
      </c>
      <c r="F71" s="93">
        <f>IF($E$13="","",$E$13)</f>
      </c>
      <c r="K71" s="92" t="s">
        <v>26</v>
      </c>
      <c r="M71" s="189"/>
      <c r="N71" s="189"/>
      <c r="O71" s="189"/>
      <c r="P71" s="189"/>
      <c r="Q71" s="189"/>
      <c r="R71" s="91"/>
    </row>
    <row r="72" spans="2:18" s="89" customFormat="1" ht="11.25" customHeight="1">
      <c r="B72" s="90"/>
      <c r="R72" s="91"/>
    </row>
    <row r="73" spans="2:18" s="89" customFormat="1" ht="30" customHeight="1">
      <c r="B73" s="90"/>
      <c r="C73" s="195" t="s">
        <v>90</v>
      </c>
      <c r="D73" s="195"/>
      <c r="E73" s="195"/>
      <c r="F73" s="195"/>
      <c r="G73" s="195"/>
      <c r="H73" s="121"/>
      <c r="I73" s="121"/>
      <c r="J73" s="121"/>
      <c r="K73" s="121"/>
      <c r="L73" s="121"/>
      <c r="M73" s="121"/>
      <c r="N73" s="195" t="s">
        <v>91</v>
      </c>
      <c r="O73" s="195"/>
      <c r="P73" s="195"/>
      <c r="Q73" s="195"/>
      <c r="R73" s="91"/>
    </row>
    <row r="74" spans="2:18" s="89" customFormat="1" ht="11.25" customHeight="1">
      <c r="B74" s="90"/>
      <c r="R74" s="91"/>
    </row>
    <row r="75" spans="2:18" s="89" customFormat="1" ht="30" customHeight="1">
      <c r="B75" s="90"/>
      <c r="C75" s="122" t="s">
        <v>92</v>
      </c>
      <c r="N75" s="196">
        <f>N97</f>
        <v>0</v>
      </c>
      <c r="O75" s="196"/>
      <c r="P75" s="196"/>
      <c r="Q75" s="196"/>
      <c r="R75" s="91"/>
    </row>
    <row r="76" spans="2:18" s="89" customFormat="1" ht="22.5" customHeight="1">
      <c r="B76" s="90"/>
      <c r="R76" s="91"/>
    </row>
    <row r="77" spans="2:18" s="89" customFormat="1" ht="30" customHeight="1" hidden="1">
      <c r="B77" s="90"/>
      <c r="C77" s="122" t="s">
        <v>93</v>
      </c>
      <c r="N77" s="196">
        <v>0</v>
      </c>
      <c r="O77" s="196"/>
      <c r="P77" s="196"/>
      <c r="Q77" s="196"/>
      <c r="R77" s="91"/>
    </row>
    <row r="78" spans="2:18" s="89" customFormat="1" ht="18.75" customHeight="1">
      <c r="B78" s="90"/>
      <c r="R78" s="91"/>
    </row>
    <row r="79" spans="2:18" s="89" customFormat="1" ht="30" customHeight="1">
      <c r="B79" s="90"/>
      <c r="C79" s="123" t="s">
        <v>94</v>
      </c>
      <c r="D79" s="121"/>
      <c r="E79" s="121"/>
      <c r="F79" s="121"/>
      <c r="G79" s="121"/>
      <c r="H79" s="121"/>
      <c r="I79" s="121"/>
      <c r="J79" s="121"/>
      <c r="K79" s="121"/>
      <c r="L79" s="197">
        <f>N75+N77</f>
        <v>0</v>
      </c>
      <c r="M79" s="197"/>
      <c r="N79" s="197"/>
      <c r="O79" s="197"/>
      <c r="P79" s="197"/>
      <c r="Q79" s="197"/>
      <c r="R79" s="91"/>
    </row>
    <row r="80" spans="2:18" s="89" customFormat="1" ht="7.5" customHeight="1">
      <c r="B80" s="115"/>
      <c r="C80" s="116"/>
      <c r="D80" s="116"/>
      <c r="E80" s="116"/>
      <c r="F80" s="116"/>
      <c r="G80" s="116"/>
      <c r="H80" s="116"/>
      <c r="I80" s="116"/>
      <c r="J80" s="116"/>
      <c r="K80" s="116"/>
      <c r="L80" s="116"/>
      <c r="M80" s="116"/>
      <c r="N80" s="116"/>
      <c r="O80" s="116"/>
      <c r="P80" s="116"/>
      <c r="Q80" s="116"/>
      <c r="R80" s="117"/>
    </row>
    <row r="84" spans="2:18" s="89" customFormat="1" ht="7.5" customHeight="1">
      <c r="B84" s="118"/>
      <c r="C84" s="119"/>
      <c r="D84" s="119"/>
      <c r="E84" s="119"/>
      <c r="F84" s="119"/>
      <c r="G84" s="119"/>
      <c r="H84" s="119"/>
      <c r="I84" s="119"/>
      <c r="J84" s="119"/>
      <c r="K84" s="119"/>
      <c r="L84" s="119"/>
      <c r="M84" s="119"/>
      <c r="N84" s="119"/>
      <c r="O84" s="119"/>
      <c r="P84" s="119"/>
      <c r="Q84" s="119"/>
      <c r="R84" s="120"/>
    </row>
    <row r="85" spans="2:18" s="89" customFormat="1" ht="37.5" customHeight="1">
      <c r="B85" s="90"/>
      <c r="C85" s="187" t="s">
        <v>95</v>
      </c>
      <c r="D85" s="187"/>
      <c r="E85" s="187"/>
      <c r="F85" s="187"/>
      <c r="G85" s="187"/>
      <c r="H85" s="187"/>
      <c r="I85" s="187"/>
      <c r="J85" s="187"/>
      <c r="K85" s="187"/>
      <c r="L85" s="187"/>
      <c r="M85" s="187"/>
      <c r="N85" s="187"/>
      <c r="O85" s="187"/>
      <c r="P85" s="187"/>
      <c r="Q85" s="187"/>
      <c r="R85" s="91"/>
    </row>
    <row r="86" spans="2:18" s="89" customFormat="1" ht="7.5" customHeight="1">
      <c r="B86" s="90"/>
      <c r="R86" s="91"/>
    </row>
    <row r="87" spans="2:18" s="89" customFormat="1" ht="15" customHeight="1">
      <c r="B87" s="90"/>
      <c r="C87" s="87" t="s">
        <v>7</v>
      </c>
      <c r="F87" s="188" t="str">
        <f>$F$4</f>
        <v>Plochy na ul. U Lesa u č.p. 871 v Karviné – Ráji</v>
      </c>
      <c r="G87" s="188"/>
      <c r="H87" s="188"/>
      <c r="I87" s="188"/>
      <c r="J87" s="188"/>
      <c r="K87" s="188"/>
      <c r="L87" s="188"/>
      <c r="M87" s="188"/>
      <c r="N87" s="188"/>
      <c r="O87" s="188"/>
      <c r="P87" s="188"/>
      <c r="R87" s="91"/>
    </row>
    <row r="88" spans="2:18" s="89" customFormat="1" ht="15" customHeight="1">
      <c r="B88" s="90"/>
      <c r="C88" s="87" t="s">
        <v>82</v>
      </c>
      <c r="F88" s="188" t="str">
        <f>F5</f>
        <v>1 – Oprava chodníku před č.p. 871</v>
      </c>
      <c r="G88" s="188"/>
      <c r="H88" s="188"/>
      <c r="I88" s="188"/>
      <c r="J88" s="188"/>
      <c r="K88" s="188"/>
      <c r="L88" s="188"/>
      <c r="M88" s="188"/>
      <c r="N88" s="188"/>
      <c r="O88" s="188"/>
      <c r="P88" s="188"/>
      <c r="R88" s="91"/>
    </row>
    <row r="89" spans="2:18" s="89" customFormat="1" ht="7.5" customHeight="1">
      <c r="B89" s="90"/>
      <c r="R89" s="91"/>
    </row>
    <row r="90" spans="2:18" s="89" customFormat="1" ht="18.75" customHeight="1">
      <c r="B90" s="90"/>
      <c r="C90" s="92" t="s">
        <v>11</v>
      </c>
      <c r="F90" s="93" t="str">
        <f>$F$7</f>
        <v>Karviná</v>
      </c>
      <c r="K90" s="92" t="s">
        <v>13</v>
      </c>
      <c r="M90" s="194" t="str">
        <f>IF($O$7="","",$O$7)</f>
        <v>03.09.2021</v>
      </c>
      <c r="N90" s="194"/>
      <c r="O90" s="194"/>
      <c r="P90" s="194"/>
      <c r="R90" s="91"/>
    </row>
    <row r="91" spans="2:18" s="89" customFormat="1" ht="7.5" customHeight="1">
      <c r="B91" s="90"/>
      <c r="R91" s="91"/>
    </row>
    <row r="92" spans="2:18" s="89" customFormat="1" ht="15.75" customHeight="1">
      <c r="B92" s="90"/>
      <c r="C92" s="92" t="s">
        <v>85</v>
      </c>
      <c r="F92" s="93" t="str">
        <f>$E$10</f>
        <v>Statutární město Karviná</v>
      </c>
      <c r="K92" s="92" t="s">
        <v>23</v>
      </c>
      <c r="M92" s="189"/>
      <c r="N92" s="189"/>
      <c r="O92" s="189"/>
      <c r="P92" s="189"/>
      <c r="Q92" s="189"/>
      <c r="R92" s="91"/>
    </row>
    <row r="93" spans="2:18" s="89" customFormat="1" ht="15" customHeight="1">
      <c r="B93" s="90"/>
      <c r="C93" s="92" t="s">
        <v>21</v>
      </c>
      <c r="F93" s="93">
        <f>IF($E$13="","",$E$13)</f>
      </c>
      <c r="K93" s="92" t="s">
        <v>26</v>
      </c>
      <c r="M93" s="189"/>
      <c r="N93" s="189"/>
      <c r="O93" s="189"/>
      <c r="P93" s="189"/>
      <c r="Q93" s="189"/>
      <c r="R93" s="91"/>
    </row>
    <row r="94" spans="2:18" s="89" customFormat="1" ht="11.25" customHeight="1">
      <c r="B94" s="90"/>
      <c r="R94" s="91"/>
    </row>
    <row r="95" spans="2:18" s="124" customFormat="1" ht="30" customHeight="1">
      <c r="B95" s="125"/>
      <c r="C95" s="126" t="s">
        <v>96</v>
      </c>
      <c r="D95" s="127" t="s">
        <v>53</v>
      </c>
      <c r="E95" s="127" t="s">
        <v>49</v>
      </c>
      <c r="F95" s="198" t="s">
        <v>50</v>
      </c>
      <c r="G95" s="198"/>
      <c r="H95" s="198"/>
      <c r="I95" s="198"/>
      <c r="J95" s="127" t="s">
        <v>97</v>
      </c>
      <c r="K95" s="127" t="s">
        <v>98</v>
      </c>
      <c r="L95" s="198" t="s">
        <v>99</v>
      </c>
      <c r="M95" s="198"/>
      <c r="N95" s="199" t="s">
        <v>100</v>
      </c>
      <c r="O95" s="199"/>
      <c r="P95" s="199"/>
      <c r="Q95" s="199"/>
      <c r="R95" s="128"/>
    </row>
    <row r="96" spans="2:18" s="124" customFormat="1" ht="7.5" customHeight="1">
      <c r="B96" s="125"/>
      <c r="C96" s="129"/>
      <c r="D96" s="129"/>
      <c r="E96" s="129"/>
      <c r="F96" s="129"/>
      <c r="G96" s="129"/>
      <c r="H96" s="129"/>
      <c r="I96" s="129"/>
      <c r="J96" s="129"/>
      <c r="K96" s="129"/>
      <c r="L96" s="129"/>
      <c r="M96" s="129"/>
      <c r="N96" s="129"/>
      <c r="O96" s="129"/>
      <c r="P96" s="129"/>
      <c r="Q96" s="129"/>
      <c r="R96" s="128"/>
    </row>
    <row r="97" spans="2:18" s="89" customFormat="1" ht="30" customHeight="1">
      <c r="B97" s="90"/>
      <c r="C97" s="122" t="s">
        <v>86</v>
      </c>
      <c r="N97" s="200">
        <f>SUM(N98:N161)</f>
        <v>0</v>
      </c>
      <c r="O97" s="200"/>
      <c r="P97" s="200"/>
      <c r="Q97" s="200"/>
      <c r="R97" s="91"/>
    </row>
    <row r="98" spans="2:18" s="89" customFormat="1" ht="18" customHeight="1">
      <c r="B98" s="90"/>
      <c r="C98" s="130" t="s">
        <v>121</v>
      </c>
      <c r="D98" s="130" t="s">
        <v>101</v>
      </c>
      <c r="E98" s="134" t="s">
        <v>122</v>
      </c>
      <c r="F98" s="201" t="s">
        <v>123</v>
      </c>
      <c r="G98" s="201"/>
      <c r="H98" s="201"/>
      <c r="I98" s="201"/>
      <c r="J98" s="132" t="s">
        <v>124</v>
      </c>
      <c r="K98" s="133">
        <v>28.35</v>
      </c>
      <c r="L98" s="202"/>
      <c r="M98" s="202"/>
      <c r="N98" s="203">
        <f aca="true" t="shared" si="0" ref="N98:N123">K98*L98</f>
        <v>0</v>
      </c>
      <c r="O98" s="203"/>
      <c r="P98" s="203"/>
      <c r="Q98" s="203"/>
      <c r="R98" s="91"/>
    </row>
    <row r="99" spans="1:18" s="89" customFormat="1" ht="18" customHeight="1">
      <c r="A99" s="81"/>
      <c r="B99" s="90"/>
      <c r="C99" s="130" t="s">
        <v>125</v>
      </c>
      <c r="D99" s="130" t="s">
        <v>101</v>
      </c>
      <c r="E99" s="134" t="s">
        <v>126</v>
      </c>
      <c r="F99" s="204" t="s">
        <v>127</v>
      </c>
      <c r="G99" s="204"/>
      <c r="H99" s="204"/>
      <c r="I99" s="204"/>
      <c r="J99" s="132" t="s">
        <v>124</v>
      </c>
      <c r="K99" s="133">
        <v>518.5</v>
      </c>
      <c r="L99" s="202"/>
      <c r="M99" s="202"/>
      <c r="N99" s="203">
        <f t="shared" si="0"/>
        <v>0</v>
      </c>
      <c r="O99" s="203"/>
      <c r="P99" s="203"/>
      <c r="Q99" s="203"/>
      <c r="R99" s="91"/>
    </row>
    <row r="100" spans="2:18" s="89" customFormat="1" ht="18" customHeight="1">
      <c r="B100" s="90"/>
      <c r="C100" s="130" t="s">
        <v>128</v>
      </c>
      <c r="D100" s="130" t="s">
        <v>101</v>
      </c>
      <c r="E100" s="134" t="s">
        <v>129</v>
      </c>
      <c r="F100" s="204" t="s">
        <v>130</v>
      </c>
      <c r="G100" s="204"/>
      <c r="H100" s="204"/>
      <c r="I100" s="204"/>
      <c r="J100" s="132" t="s">
        <v>124</v>
      </c>
      <c r="K100" s="133">
        <v>518.5</v>
      </c>
      <c r="L100" s="202"/>
      <c r="M100" s="202"/>
      <c r="N100" s="203">
        <f t="shared" si="0"/>
        <v>0</v>
      </c>
      <c r="O100" s="203"/>
      <c r="P100" s="203"/>
      <c r="Q100" s="203"/>
      <c r="R100" s="91"/>
    </row>
    <row r="101" spans="2:18" s="89" customFormat="1" ht="18" customHeight="1">
      <c r="B101" s="90"/>
      <c r="C101" s="130" t="s">
        <v>131</v>
      </c>
      <c r="D101" s="130" t="s">
        <v>101</v>
      </c>
      <c r="E101" s="131" t="s">
        <v>132</v>
      </c>
      <c r="F101" s="201" t="s">
        <v>133</v>
      </c>
      <c r="G101" s="201"/>
      <c r="H101" s="201"/>
      <c r="I101" s="201"/>
      <c r="J101" s="132" t="s">
        <v>134</v>
      </c>
      <c r="K101" s="133">
        <v>56.7</v>
      </c>
      <c r="L101" s="202"/>
      <c r="M101" s="202"/>
      <c r="N101" s="203">
        <f t="shared" si="0"/>
        <v>0</v>
      </c>
      <c r="O101" s="203"/>
      <c r="P101" s="203"/>
      <c r="Q101" s="203"/>
      <c r="R101" s="91"/>
    </row>
    <row r="102" spans="2:18" s="89" customFormat="1" ht="18" customHeight="1">
      <c r="B102" s="90"/>
      <c r="C102" s="130" t="s">
        <v>135</v>
      </c>
      <c r="D102" s="130" t="s">
        <v>101</v>
      </c>
      <c r="E102" s="131" t="s">
        <v>136</v>
      </c>
      <c r="F102" s="201" t="s">
        <v>137</v>
      </c>
      <c r="G102" s="201"/>
      <c r="H102" s="201"/>
      <c r="I102" s="201"/>
      <c r="J102" s="132" t="s">
        <v>134</v>
      </c>
      <c r="K102" s="133">
        <v>345.2</v>
      </c>
      <c r="L102" s="202"/>
      <c r="M102" s="202"/>
      <c r="N102" s="205">
        <f t="shared" si="0"/>
        <v>0</v>
      </c>
      <c r="O102" s="205"/>
      <c r="P102" s="205"/>
      <c r="Q102" s="205"/>
      <c r="R102" s="91"/>
    </row>
    <row r="103" spans="2:18" s="89" customFormat="1" ht="25.5" customHeight="1">
      <c r="B103" s="90"/>
      <c r="C103" s="130" t="s">
        <v>138</v>
      </c>
      <c r="D103" s="135" t="s">
        <v>101</v>
      </c>
      <c r="E103" s="136" t="s">
        <v>139</v>
      </c>
      <c r="F103" s="206" t="s">
        <v>140</v>
      </c>
      <c r="G103" s="206"/>
      <c r="H103" s="206"/>
      <c r="I103" s="206"/>
      <c r="J103" s="137" t="s">
        <v>141</v>
      </c>
      <c r="K103" s="138">
        <v>4.615</v>
      </c>
      <c r="L103" s="202"/>
      <c r="M103" s="202"/>
      <c r="N103" s="203">
        <f t="shared" si="0"/>
        <v>0</v>
      </c>
      <c r="O103" s="203"/>
      <c r="P103" s="203"/>
      <c r="Q103" s="203"/>
      <c r="R103" s="91"/>
    </row>
    <row r="104" spans="1:18" s="81" customFormat="1" ht="32.25" customHeight="1">
      <c r="A104" s="89"/>
      <c r="B104" s="90"/>
      <c r="C104" s="130" t="s">
        <v>142</v>
      </c>
      <c r="D104" s="130" t="s">
        <v>143</v>
      </c>
      <c r="E104" s="139" t="s">
        <v>144</v>
      </c>
      <c r="F104" s="207" t="s">
        <v>145</v>
      </c>
      <c r="G104" s="207"/>
      <c r="H104" s="207"/>
      <c r="I104" s="207"/>
      <c r="J104" s="132" t="s">
        <v>141</v>
      </c>
      <c r="K104" s="133">
        <v>1.175</v>
      </c>
      <c r="L104" s="202"/>
      <c r="M104" s="202"/>
      <c r="N104" s="203">
        <f t="shared" si="0"/>
        <v>0</v>
      </c>
      <c r="O104" s="203"/>
      <c r="P104" s="203"/>
      <c r="Q104" s="203"/>
      <c r="R104" s="91"/>
    </row>
    <row r="105" spans="2:18" s="89" customFormat="1" ht="33" customHeight="1">
      <c r="B105" s="90"/>
      <c r="C105" s="130" t="s">
        <v>146</v>
      </c>
      <c r="D105" s="130" t="s">
        <v>143</v>
      </c>
      <c r="E105" s="139" t="s">
        <v>147</v>
      </c>
      <c r="F105" s="207" t="s">
        <v>148</v>
      </c>
      <c r="G105" s="207"/>
      <c r="H105" s="207"/>
      <c r="I105" s="207"/>
      <c r="J105" s="140" t="s">
        <v>141</v>
      </c>
      <c r="K105" s="133">
        <v>104.52</v>
      </c>
      <c r="L105" s="202"/>
      <c r="M105" s="202"/>
      <c r="N105" s="203">
        <f t="shared" si="0"/>
        <v>0</v>
      </c>
      <c r="O105" s="203"/>
      <c r="P105" s="203"/>
      <c r="Q105" s="203"/>
      <c r="R105" s="91"/>
    </row>
    <row r="106" spans="2:18" s="89" customFormat="1" ht="18" customHeight="1">
      <c r="B106" s="90"/>
      <c r="C106" s="130" t="s">
        <v>1</v>
      </c>
      <c r="D106" s="141" t="s">
        <v>101</v>
      </c>
      <c r="E106" s="139" t="s">
        <v>149</v>
      </c>
      <c r="F106" s="208" t="s">
        <v>150</v>
      </c>
      <c r="G106" s="208"/>
      <c r="H106" s="208"/>
      <c r="I106" s="208"/>
      <c r="J106" s="140" t="s">
        <v>141</v>
      </c>
      <c r="K106" s="142">
        <v>20.095</v>
      </c>
      <c r="L106" s="202"/>
      <c r="M106" s="202"/>
      <c r="N106" s="203">
        <f t="shared" si="0"/>
        <v>0</v>
      </c>
      <c r="O106" s="203"/>
      <c r="P106" s="203"/>
      <c r="Q106" s="203"/>
      <c r="R106" s="91"/>
    </row>
    <row r="107" spans="2:18" s="89" customFormat="1" ht="36" customHeight="1">
      <c r="B107" s="90"/>
      <c r="C107" s="130" t="s">
        <v>151</v>
      </c>
      <c r="D107" s="130" t="s">
        <v>143</v>
      </c>
      <c r="E107" s="131" t="s">
        <v>152</v>
      </c>
      <c r="F107" s="201" t="s">
        <v>153</v>
      </c>
      <c r="G107" s="201"/>
      <c r="H107" s="201"/>
      <c r="I107" s="201"/>
      <c r="J107" s="132" t="s">
        <v>141</v>
      </c>
      <c r="K107" s="133">
        <v>1.6</v>
      </c>
      <c r="L107" s="202"/>
      <c r="M107" s="202"/>
      <c r="N107" s="203">
        <f t="shared" si="0"/>
        <v>0</v>
      </c>
      <c r="O107" s="203"/>
      <c r="P107" s="203"/>
      <c r="Q107" s="203"/>
      <c r="R107" s="91"/>
    </row>
    <row r="108" spans="2:18" s="89" customFormat="1" ht="18.75" customHeight="1">
      <c r="B108" s="90"/>
      <c r="C108" s="130" t="s">
        <v>154</v>
      </c>
      <c r="D108" s="130" t="s">
        <v>101</v>
      </c>
      <c r="E108" s="131" t="s">
        <v>155</v>
      </c>
      <c r="F108" s="201" t="s">
        <v>156</v>
      </c>
      <c r="G108" s="201"/>
      <c r="H108" s="201"/>
      <c r="I108" s="201"/>
      <c r="J108" s="132" t="s">
        <v>124</v>
      </c>
      <c r="K108" s="133">
        <v>219.375</v>
      </c>
      <c r="L108" s="202"/>
      <c r="M108" s="202"/>
      <c r="N108" s="203">
        <f t="shared" si="0"/>
        <v>0</v>
      </c>
      <c r="O108" s="203"/>
      <c r="P108" s="203"/>
      <c r="Q108" s="203"/>
      <c r="R108" s="91"/>
    </row>
    <row r="109" spans="2:18" s="89" customFormat="1" ht="18" customHeight="1">
      <c r="B109" s="90"/>
      <c r="C109" s="143">
        <v>18</v>
      </c>
      <c r="D109" s="143" t="s">
        <v>157</v>
      </c>
      <c r="E109" s="144" t="s">
        <v>158</v>
      </c>
      <c r="F109" s="209" t="s">
        <v>159</v>
      </c>
      <c r="G109" s="209"/>
      <c r="H109" s="209"/>
      <c r="I109" s="209"/>
      <c r="J109" s="145" t="s">
        <v>160</v>
      </c>
      <c r="K109" s="146">
        <v>39.488</v>
      </c>
      <c r="L109" s="202"/>
      <c r="M109" s="202"/>
      <c r="N109" s="210">
        <f t="shared" si="0"/>
        <v>0</v>
      </c>
      <c r="O109" s="210"/>
      <c r="P109" s="210"/>
      <c r="Q109" s="210"/>
      <c r="R109" s="91"/>
    </row>
    <row r="110" spans="2:18" s="89" customFormat="1" ht="25.5" customHeight="1">
      <c r="B110" s="90"/>
      <c r="C110" s="130">
        <v>19</v>
      </c>
      <c r="D110" s="130" t="s">
        <v>101</v>
      </c>
      <c r="E110" s="131" t="s">
        <v>161</v>
      </c>
      <c r="F110" s="201" t="s">
        <v>162</v>
      </c>
      <c r="G110" s="201"/>
      <c r="H110" s="201"/>
      <c r="I110" s="201"/>
      <c r="J110" s="132" t="s">
        <v>124</v>
      </c>
      <c r="K110" s="133">
        <v>219.375</v>
      </c>
      <c r="L110" s="202"/>
      <c r="M110" s="202"/>
      <c r="N110" s="203">
        <f t="shared" si="0"/>
        <v>0</v>
      </c>
      <c r="O110" s="203"/>
      <c r="P110" s="203"/>
      <c r="Q110" s="203"/>
      <c r="R110" s="91"/>
    </row>
    <row r="111" spans="2:18" s="89" customFormat="1" ht="18" customHeight="1">
      <c r="B111" s="90"/>
      <c r="C111" s="143">
        <v>20</v>
      </c>
      <c r="D111" s="143" t="s">
        <v>157</v>
      </c>
      <c r="E111" s="147" t="s">
        <v>163</v>
      </c>
      <c r="F111" s="209" t="s">
        <v>164</v>
      </c>
      <c r="G111" s="209"/>
      <c r="H111" s="209"/>
      <c r="I111" s="209"/>
      <c r="J111" s="145" t="s">
        <v>165</v>
      </c>
      <c r="K111" s="146">
        <v>8.78</v>
      </c>
      <c r="L111" s="202"/>
      <c r="M111" s="202"/>
      <c r="N111" s="210">
        <f t="shared" si="0"/>
        <v>0</v>
      </c>
      <c r="O111" s="210"/>
      <c r="P111" s="210"/>
      <c r="Q111" s="210"/>
      <c r="R111" s="91"/>
    </row>
    <row r="112" spans="2:18" s="89" customFormat="1" ht="18" customHeight="1">
      <c r="B112" s="90"/>
      <c r="C112" s="130">
        <v>21</v>
      </c>
      <c r="D112" s="130" t="s">
        <v>101</v>
      </c>
      <c r="E112" s="131" t="s">
        <v>166</v>
      </c>
      <c r="F112" s="201" t="s">
        <v>167</v>
      </c>
      <c r="G112" s="201"/>
      <c r="H112" s="201"/>
      <c r="I112" s="201"/>
      <c r="J112" s="132" t="s">
        <v>124</v>
      </c>
      <c r="K112" s="133">
        <v>219.375</v>
      </c>
      <c r="L112" s="202"/>
      <c r="M112" s="202"/>
      <c r="N112" s="205">
        <f t="shared" si="0"/>
        <v>0</v>
      </c>
      <c r="O112" s="205"/>
      <c r="P112" s="205"/>
      <c r="Q112" s="205"/>
      <c r="R112" s="91"/>
    </row>
    <row r="113" spans="2:18" s="89" customFormat="1" ht="18" customHeight="1">
      <c r="B113" s="90"/>
      <c r="C113" s="130">
        <v>22</v>
      </c>
      <c r="D113" s="130" t="s">
        <v>101</v>
      </c>
      <c r="E113" s="131" t="s">
        <v>168</v>
      </c>
      <c r="F113" s="201" t="s">
        <v>169</v>
      </c>
      <c r="G113" s="201"/>
      <c r="H113" s="201"/>
      <c r="I113" s="201"/>
      <c r="J113" s="132" t="s">
        <v>124</v>
      </c>
      <c r="K113" s="133">
        <v>219.375</v>
      </c>
      <c r="L113" s="202"/>
      <c r="M113" s="202"/>
      <c r="N113" s="205">
        <f t="shared" si="0"/>
        <v>0</v>
      </c>
      <c r="O113" s="205"/>
      <c r="P113" s="205"/>
      <c r="Q113" s="205"/>
      <c r="R113" s="91"/>
    </row>
    <row r="114" spans="2:18" s="89" customFormat="1" ht="18" customHeight="1">
      <c r="B114" s="90"/>
      <c r="C114" s="130">
        <v>23</v>
      </c>
      <c r="D114" s="130" t="s">
        <v>101</v>
      </c>
      <c r="E114" s="131" t="s">
        <v>170</v>
      </c>
      <c r="F114" s="201" t="s">
        <v>171</v>
      </c>
      <c r="G114" s="201"/>
      <c r="H114" s="201"/>
      <c r="I114" s="201"/>
      <c r="J114" s="132" t="s">
        <v>172</v>
      </c>
      <c r="K114" s="133">
        <v>12</v>
      </c>
      <c r="L114" s="202"/>
      <c r="M114" s="202"/>
      <c r="N114" s="205">
        <f t="shared" si="0"/>
        <v>0</v>
      </c>
      <c r="O114" s="205"/>
      <c r="P114" s="205"/>
      <c r="Q114" s="205"/>
      <c r="R114" s="91"/>
    </row>
    <row r="115" spans="2:18" s="89" customFormat="1" ht="18" customHeight="1">
      <c r="B115" s="90"/>
      <c r="C115" s="130">
        <v>24</v>
      </c>
      <c r="D115" s="130" t="s">
        <v>101</v>
      </c>
      <c r="E115" s="131" t="s">
        <v>173</v>
      </c>
      <c r="F115" s="201" t="s">
        <v>174</v>
      </c>
      <c r="G115" s="201"/>
      <c r="H115" s="201"/>
      <c r="I115" s="201"/>
      <c r="J115" s="132" t="s">
        <v>141</v>
      </c>
      <c r="K115" s="133">
        <v>0.6000000000000001</v>
      </c>
      <c r="L115" s="202"/>
      <c r="M115" s="202"/>
      <c r="N115" s="205">
        <f t="shared" si="0"/>
        <v>0</v>
      </c>
      <c r="O115" s="205"/>
      <c r="P115" s="205"/>
      <c r="Q115" s="205"/>
      <c r="R115" s="91"/>
    </row>
    <row r="116" spans="2:18" s="89" customFormat="1" ht="25.5" customHeight="1">
      <c r="B116" s="90"/>
      <c r="C116" s="130">
        <v>25</v>
      </c>
      <c r="D116" s="130" t="s">
        <v>101</v>
      </c>
      <c r="E116" s="131" t="s">
        <v>175</v>
      </c>
      <c r="F116" s="201" t="s">
        <v>176</v>
      </c>
      <c r="G116" s="201" t="s">
        <v>134</v>
      </c>
      <c r="H116" s="201"/>
      <c r="I116" s="201"/>
      <c r="J116" s="132" t="s">
        <v>134</v>
      </c>
      <c r="K116" s="133">
        <v>14</v>
      </c>
      <c r="L116" s="202"/>
      <c r="M116" s="202"/>
      <c r="N116" s="205">
        <f t="shared" si="0"/>
        <v>0</v>
      </c>
      <c r="O116" s="205"/>
      <c r="P116" s="205"/>
      <c r="Q116" s="205"/>
      <c r="R116" s="91"/>
    </row>
    <row r="117" spans="2:18" s="89" customFormat="1" ht="18.75" customHeight="1">
      <c r="B117" s="90"/>
      <c r="C117" s="143">
        <v>26</v>
      </c>
      <c r="D117" s="143" t="s">
        <v>157</v>
      </c>
      <c r="E117" s="147" t="s">
        <v>177</v>
      </c>
      <c r="F117" s="209" t="s">
        <v>178</v>
      </c>
      <c r="G117" s="209"/>
      <c r="H117" s="209"/>
      <c r="I117" s="209"/>
      <c r="J117" s="145" t="s">
        <v>172</v>
      </c>
      <c r="K117" s="146">
        <v>56</v>
      </c>
      <c r="L117" s="202"/>
      <c r="M117" s="202"/>
      <c r="N117" s="210">
        <f t="shared" si="0"/>
        <v>0</v>
      </c>
      <c r="O117" s="210"/>
      <c r="P117" s="210"/>
      <c r="Q117" s="210"/>
      <c r="R117" s="91"/>
    </row>
    <row r="118" spans="2:18" s="89" customFormat="1" ht="18" customHeight="1">
      <c r="B118" s="90"/>
      <c r="C118" s="143">
        <v>27</v>
      </c>
      <c r="D118" s="143" t="s">
        <v>157</v>
      </c>
      <c r="E118" s="147" t="s">
        <v>179</v>
      </c>
      <c r="F118" s="209" t="s">
        <v>180</v>
      </c>
      <c r="G118" s="209"/>
      <c r="H118" s="209"/>
      <c r="I118" s="209"/>
      <c r="J118" s="145" t="s">
        <v>172</v>
      </c>
      <c r="K118" s="146">
        <v>152</v>
      </c>
      <c r="L118" s="202"/>
      <c r="M118" s="202"/>
      <c r="N118" s="210">
        <f t="shared" si="0"/>
        <v>0</v>
      </c>
      <c r="O118" s="210"/>
      <c r="P118" s="210"/>
      <c r="Q118" s="210"/>
      <c r="R118" s="91"/>
    </row>
    <row r="119" spans="2:18" s="89" customFormat="1" ht="18" customHeight="1">
      <c r="B119" s="90"/>
      <c r="C119" s="130">
        <v>28</v>
      </c>
      <c r="D119" s="130" t="s">
        <v>101</v>
      </c>
      <c r="E119" s="131" t="s">
        <v>181</v>
      </c>
      <c r="F119" s="201" t="s">
        <v>182</v>
      </c>
      <c r="G119" s="201"/>
      <c r="H119" s="201"/>
      <c r="I119" s="201"/>
      <c r="J119" s="132" t="s">
        <v>134</v>
      </c>
      <c r="K119" s="133">
        <v>6</v>
      </c>
      <c r="L119" s="202"/>
      <c r="M119" s="202"/>
      <c r="N119" s="205">
        <f t="shared" si="0"/>
        <v>0</v>
      </c>
      <c r="O119" s="205"/>
      <c r="P119" s="205"/>
      <c r="Q119" s="205"/>
      <c r="R119" s="91"/>
    </row>
    <row r="120" spans="2:18" s="89" customFormat="1" ht="18" customHeight="1">
      <c r="B120" s="90"/>
      <c r="C120" s="143">
        <v>29</v>
      </c>
      <c r="D120" s="143" t="s">
        <v>157</v>
      </c>
      <c r="E120" s="147" t="s">
        <v>183</v>
      </c>
      <c r="F120" s="209" t="s">
        <v>184</v>
      </c>
      <c r="G120" s="209"/>
      <c r="H120" s="209"/>
      <c r="I120" s="209"/>
      <c r="J120" s="145" t="s">
        <v>134</v>
      </c>
      <c r="K120" s="146">
        <v>6</v>
      </c>
      <c r="L120" s="202"/>
      <c r="M120" s="202"/>
      <c r="N120" s="210">
        <f t="shared" si="0"/>
        <v>0</v>
      </c>
      <c r="O120" s="210"/>
      <c r="P120" s="210"/>
      <c r="Q120" s="210"/>
      <c r="R120" s="91"/>
    </row>
    <row r="121" spans="2:18" s="89" customFormat="1" ht="25.5" customHeight="1">
      <c r="B121" s="90"/>
      <c r="C121" s="130">
        <v>30</v>
      </c>
      <c r="D121" s="130" t="s">
        <v>101</v>
      </c>
      <c r="E121" s="134" t="s">
        <v>185</v>
      </c>
      <c r="F121" s="204" t="s">
        <v>186</v>
      </c>
      <c r="G121" s="204"/>
      <c r="H121" s="204"/>
      <c r="I121" s="204"/>
      <c r="J121" s="132" t="s">
        <v>124</v>
      </c>
      <c r="K121" s="133">
        <v>521.5</v>
      </c>
      <c r="L121" s="202"/>
      <c r="M121" s="202"/>
      <c r="N121" s="203">
        <f t="shared" si="0"/>
        <v>0</v>
      </c>
      <c r="O121" s="203"/>
      <c r="P121" s="203"/>
      <c r="Q121" s="203"/>
      <c r="R121" s="91"/>
    </row>
    <row r="122" spans="2:18" s="89" customFormat="1" ht="18" customHeight="1">
      <c r="B122" s="90"/>
      <c r="C122" s="130">
        <v>31</v>
      </c>
      <c r="D122" s="130" t="s">
        <v>101</v>
      </c>
      <c r="E122" s="131" t="s">
        <v>187</v>
      </c>
      <c r="F122" s="201" t="s">
        <v>188</v>
      </c>
      <c r="G122" s="201"/>
      <c r="H122" s="201"/>
      <c r="I122" s="201"/>
      <c r="J122" s="132" t="s">
        <v>124</v>
      </c>
      <c r="K122" s="133">
        <v>28.35</v>
      </c>
      <c r="L122" s="202"/>
      <c r="M122" s="202"/>
      <c r="N122" s="205">
        <f t="shared" si="0"/>
        <v>0</v>
      </c>
      <c r="O122" s="205"/>
      <c r="P122" s="205"/>
      <c r="Q122" s="205"/>
      <c r="R122" s="91"/>
    </row>
    <row r="123" spans="2:18" s="89" customFormat="1" ht="18" customHeight="1">
      <c r="B123" s="90"/>
      <c r="C123" s="130">
        <v>32</v>
      </c>
      <c r="D123" s="130" t="s">
        <v>101</v>
      </c>
      <c r="E123" s="131" t="s">
        <v>189</v>
      </c>
      <c r="F123" s="201" t="s">
        <v>190</v>
      </c>
      <c r="G123" s="201"/>
      <c r="H123" s="201"/>
      <c r="I123" s="201"/>
      <c r="J123" s="132" t="s">
        <v>124</v>
      </c>
      <c r="K123" s="133">
        <v>216.8</v>
      </c>
      <c r="L123" s="202"/>
      <c r="M123" s="202"/>
      <c r="N123" s="205">
        <f t="shared" si="0"/>
        <v>0</v>
      </c>
      <c r="O123" s="205"/>
      <c r="P123" s="205"/>
      <c r="Q123" s="205"/>
      <c r="R123" s="91"/>
    </row>
    <row r="124" spans="2:18" s="89" customFormat="1" ht="18" customHeight="1">
      <c r="B124" s="90"/>
      <c r="C124" s="130">
        <v>33</v>
      </c>
      <c r="D124" s="148" t="s">
        <v>101</v>
      </c>
      <c r="E124" s="149" t="s">
        <v>191</v>
      </c>
      <c r="F124" s="207" t="s">
        <v>192</v>
      </c>
      <c r="G124" s="207"/>
      <c r="H124" s="207"/>
      <c r="I124" s="207"/>
      <c r="J124" s="150" t="s">
        <v>124</v>
      </c>
      <c r="K124" s="151">
        <v>294.14</v>
      </c>
      <c r="L124" s="202"/>
      <c r="M124" s="202"/>
      <c r="N124" s="205">
        <f aca="true" t="shared" si="1" ref="N124:N155">K124*L124</f>
        <v>0</v>
      </c>
      <c r="O124" s="205"/>
      <c r="P124" s="205"/>
      <c r="Q124" s="205"/>
      <c r="R124" s="91"/>
    </row>
    <row r="125" spans="2:18" s="89" customFormat="1" ht="18" customHeight="1">
      <c r="B125" s="90"/>
      <c r="C125" s="130">
        <v>34</v>
      </c>
      <c r="D125" s="130" t="s">
        <v>101</v>
      </c>
      <c r="E125" s="131" t="s">
        <v>193</v>
      </c>
      <c r="F125" s="201" t="s">
        <v>194</v>
      </c>
      <c r="G125" s="201"/>
      <c r="H125" s="201"/>
      <c r="I125" s="201"/>
      <c r="J125" s="132" t="s">
        <v>124</v>
      </c>
      <c r="K125" s="133">
        <v>28.35</v>
      </c>
      <c r="L125" s="202"/>
      <c r="M125" s="202"/>
      <c r="N125" s="205">
        <f t="shared" si="1"/>
        <v>0</v>
      </c>
      <c r="O125" s="205"/>
      <c r="P125" s="205"/>
      <c r="Q125" s="205"/>
      <c r="R125" s="91"/>
    </row>
    <row r="126" spans="2:18" s="89" customFormat="1" ht="26.25" customHeight="1">
      <c r="B126" s="90"/>
      <c r="C126" s="130">
        <v>35</v>
      </c>
      <c r="D126" s="130" t="s">
        <v>101</v>
      </c>
      <c r="E126" s="131" t="s">
        <v>195</v>
      </c>
      <c r="F126" s="201" t="s">
        <v>196</v>
      </c>
      <c r="G126" s="201"/>
      <c r="H126" s="201"/>
      <c r="I126" s="201"/>
      <c r="J126" s="132" t="s">
        <v>124</v>
      </c>
      <c r="K126" s="133">
        <v>28.35</v>
      </c>
      <c r="L126" s="202"/>
      <c r="M126" s="202"/>
      <c r="N126" s="205">
        <f t="shared" si="1"/>
        <v>0</v>
      </c>
      <c r="O126" s="205"/>
      <c r="P126" s="205"/>
      <c r="Q126" s="205"/>
      <c r="R126" s="91"/>
    </row>
    <row r="127" spans="2:18" s="89" customFormat="1" ht="25.5" customHeight="1">
      <c r="B127" s="90"/>
      <c r="C127" s="130">
        <v>36</v>
      </c>
      <c r="D127" s="130" t="s">
        <v>101</v>
      </c>
      <c r="E127" s="131" t="s">
        <v>197</v>
      </c>
      <c r="F127" s="201" t="s">
        <v>198</v>
      </c>
      <c r="G127" s="201"/>
      <c r="H127" s="201"/>
      <c r="I127" s="201"/>
      <c r="J127" s="132" t="s">
        <v>124</v>
      </c>
      <c r="K127" s="133">
        <v>28.35</v>
      </c>
      <c r="L127" s="202"/>
      <c r="M127" s="202"/>
      <c r="N127" s="205">
        <f t="shared" si="1"/>
        <v>0</v>
      </c>
      <c r="O127" s="205"/>
      <c r="P127" s="205"/>
      <c r="Q127" s="205"/>
      <c r="R127" s="91"/>
    </row>
    <row r="128" spans="2:18" s="89" customFormat="1" ht="18" customHeight="1">
      <c r="B128" s="90"/>
      <c r="C128" s="130">
        <v>37</v>
      </c>
      <c r="D128" s="130" t="s">
        <v>101</v>
      </c>
      <c r="E128" s="134" t="s">
        <v>199</v>
      </c>
      <c r="F128" s="201" t="s">
        <v>200</v>
      </c>
      <c r="G128" s="201"/>
      <c r="H128" s="201"/>
      <c r="I128" s="201"/>
      <c r="J128" s="132" t="s">
        <v>124</v>
      </c>
      <c r="K128" s="133">
        <v>3.0000000000000004</v>
      </c>
      <c r="L128" s="202"/>
      <c r="M128" s="202"/>
      <c r="N128" s="203">
        <f t="shared" si="1"/>
        <v>0</v>
      </c>
      <c r="O128" s="203"/>
      <c r="P128" s="203"/>
      <c r="Q128" s="203"/>
      <c r="R128" s="91"/>
    </row>
    <row r="129" spans="2:18" s="89" customFormat="1" ht="18" customHeight="1">
      <c r="B129" s="90"/>
      <c r="C129" s="143">
        <v>38</v>
      </c>
      <c r="D129" s="143" t="s">
        <v>157</v>
      </c>
      <c r="E129" s="147" t="s">
        <v>201</v>
      </c>
      <c r="F129" s="209" t="s">
        <v>202</v>
      </c>
      <c r="G129" s="209"/>
      <c r="H129" s="209"/>
      <c r="I129" s="209"/>
      <c r="J129" s="145" t="s">
        <v>124</v>
      </c>
      <c r="K129" s="146">
        <v>2.678000000000001</v>
      </c>
      <c r="L129" s="202"/>
      <c r="M129" s="202"/>
      <c r="N129" s="210">
        <f t="shared" si="1"/>
        <v>0</v>
      </c>
      <c r="O129" s="210"/>
      <c r="P129" s="210"/>
      <c r="Q129" s="210"/>
      <c r="R129" s="91"/>
    </row>
    <row r="130" spans="2:18" s="89" customFormat="1" ht="18" customHeight="1">
      <c r="B130" s="90"/>
      <c r="C130" s="143">
        <v>39</v>
      </c>
      <c r="D130" s="143" t="s">
        <v>157</v>
      </c>
      <c r="E130" s="147" t="s">
        <v>201</v>
      </c>
      <c r="F130" s="209" t="s">
        <v>203</v>
      </c>
      <c r="G130" s="209"/>
      <c r="H130" s="209"/>
      <c r="I130" s="209"/>
      <c r="J130" s="145" t="s">
        <v>124</v>
      </c>
      <c r="K130" s="146">
        <v>0.41200000000000003</v>
      </c>
      <c r="L130" s="202"/>
      <c r="M130" s="202"/>
      <c r="N130" s="210">
        <f t="shared" si="1"/>
        <v>0</v>
      </c>
      <c r="O130" s="210"/>
      <c r="P130" s="210"/>
      <c r="Q130" s="210"/>
      <c r="R130" s="91"/>
    </row>
    <row r="131" spans="2:18" s="89" customFormat="1" ht="18" customHeight="1">
      <c r="B131" s="90"/>
      <c r="C131" s="143">
        <v>40</v>
      </c>
      <c r="D131" s="143" t="s">
        <v>157</v>
      </c>
      <c r="E131" s="147" t="s">
        <v>204</v>
      </c>
      <c r="F131" s="209" t="s">
        <v>205</v>
      </c>
      <c r="G131" s="209"/>
      <c r="H131" s="209"/>
      <c r="I131" s="209"/>
      <c r="J131" s="145" t="s">
        <v>124</v>
      </c>
      <c r="K131" s="146">
        <v>1.6480000000000001</v>
      </c>
      <c r="L131" s="202"/>
      <c r="M131" s="202"/>
      <c r="N131" s="210">
        <f t="shared" si="1"/>
        <v>0</v>
      </c>
      <c r="O131" s="210"/>
      <c r="P131" s="210"/>
      <c r="Q131" s="210"/>
      <c r="R131" s="91"/>
    </row>
    <row r="132" spans="1:18" s="89" customFormat="1" ht="18" customHeight="1">
      <c r="A132" s="81"/>
      <c r="B132" s="90"/>
      <c r="C132" s="130">
        <v>41</v>
      </c>
      <c r="D132" s="130" t="s">
        <v>101</v>
      </c>
      <c r="E132" s="134" t="s">
        <v>206</v>
      </c>
      <c r="F132" s="201" t="s">
        <v>207</v>
      </c>
      <c r="G132" s="201"/>
      <c r="H132" s="201"/>
      <c r="I132" s="201"/>
      <c r="J132" s="132" t="s">
        <v>124</v>
      </c>
      <c r="K132" s="133">
        <v>213.8</v>
      </c>
      <c r="L132" s="202"/>
      <c r="M132" s="202"/>
      <c r="N132" s="203">
        <f t="shared" si="1"/>
        <v>0</v>
      </c>
      <c r="O132" s="203"/>
      <c r="P132" s="203"/>
      <c r="Q132" s="203"/>
      <c r="R132" s="152"/>
    </row>
    <row r="133" spans="1:18" s="89" customFormat="1" ht="18" customHeight="1">
      <c r="A133" s="81"/>
      <c r="B133" s="90"/>
      <c r="C133" s="143">
        <v>42</v>
      </c>
      <c r="D133" s="143" t="s">
        <v>157</v>
      </c>
      <c r="E133" s="147" t="s">
        <v>201</v>
      </c>
      <c r="F133" s="209" t="s">
        <v>202</v>
      </c>
      <c r="G133" s="209"/>
      <c r="H133" s="209"/>
      <c r="I133" s="209"/>
      <c r="J133" s="145" t="s">
        <v>124</v>
      </c>
      <c r="K133" s="146">
        <v>206.247</v>
      </c>
      <c r="L133" s="202"/>
      <c r="M133" s="202"/>
      <c r="N133" s="210">
        <f t="shared" si="1"/>
        <v>0</v>
      </c>
      <c r="O133" s="210"/>
      <c r="P133" s="210"/>
      <c r="Q133" s="210"/>
      <c r="R133" s="91"/>
    </row>
    <row r="134" spans="1:18" s="89" customFormat="1" ht="18" customHeight="1">
      <c r="A134" s="81"/>
      <c r="B134" s="90"/>
      <c r="C134" s="143">
        <v>43</v>
      </c>
      <c r="D134" s="143" t="s">
        <v>157</v>
      </c>
      <c r="E134" s="147" t="s">
        <v>201</v>
      </c>
      <c r="F134" s="209" t="s">
        <v>203</v>
      </c>
      <c r="G134" s="209"/>
      <c r="H134" s="209"/>
      <c r="I134" s="209"/>
      <c r="J134" s="145" t="s">
        <v>124</v>
      </c>
      <c r="K134" s="146">
        <v>8.24</v>
      </c>
      <c r="L134" s="202"/>
      <c r="M134" s="202"/>
      <c r="N134" s="210">
        <f t="shared" si="1"/>
        <v>0</v>
      </c>
      <c r="O134" s="210"/>
      <c r="P134" s="210"/>
      <c r="Q134" s="210"/>
      <c r="R134" s="91"/>
    </row>
    <row r="135" spans="1:18" s="89" customFormat="1" ht="18" customHeight="1">
      <c r="A135" s="81"/>
      <c r="B135" s="90"/>
      <c r="C135" s="143">
        <v>44</v>
      </c>
      <c r="D135" s="143" t="s">
        <v>157</v>
      </c>
      <c r="E135" s="147" t="s">
        <v>204</v>
      </c>
      <c r="F135" s="209" t="s">
        <v>205</v>
      </c>
      <c r="G135" s="209"/>
      <c r="H135" s="209"/>
      <c r="I135" s="209"/>
      <c r="J135" s="145" t="s">
        <v>124</v>
      </c>
      <c r="K135" s="146">
        <v>5.727</v>
      </c>
      <c r="L135" s="202"/>
      <c r="M135" s="202"/>
      <c r="N135" s="210">
        <f t="shared" si="1"/>
        <v>0</v>
      </c>
      <c r="O135" s="210"/>
      <c r="P135" s="210"/>
      <c r="Q135" s="210"/>
      <c r="R135" s="91"/>
    </row>
    <row r="136" spans="1:18" s="89" customFormat="1" ht="18" customHeight="1">
      <c r="A136" s="81"/>
      <c r="B136" s="90"/>
      <c r="C136" s="130">
        <v>45</v>
      </c>
      <c r="D136" s="130" t="s">
        <v>101</v>
      </c>
      <c r="E136" s="134" t="s">
        <v>208</v>
      </c>
      <c r="F136" s="204" t="s">
        <v>209</v>
      </c>
      <c r="G136" s="204"/>
      <c r="H136" s="204"/>
      <c r="I136" s="204"/>
      <c r="J136" s="132" t="s">
        <v>124</v>
      </c>
      <c r="K136" s="133">
        <v>304.7</v>
      </c>
      <c r="L136" s="202"/>
      <c r="M136" s="202"/>
      <c r="N136" s="205">
        <f t="shared" si="1"/>
        <v>0</v>
      </c>
      <c r="O136" s="205"/>
      <c r="P136" s="205"/>
      <c r="Q136" s="205"/>
      <c r="R136" s="91"/>
    </row>
    <row r="137" spans="1:18" s="89" customFormat="1" ht="18" customHeight="1">
      <c r="A137" s="81"/>
      <c r="B137" s="90"/>
      <c r="C137" s="143">
        <v>46</v>
      </c>
      <c r="D137" s="143" t="s">
        <v>157</v>
      </c>
      <c r="E137" s="147" t="s">
        <v>210</v>
      </c>
      <c r="F137" s="209" t="s">
        <v>211</v>
      </c>
      <c r="G137" s="209"/>
      <c r="H137" s="209"/>
      <c r="I137" s="209"/>
      <c r="J137" s="145" t="s">
        <v>124</v>
      </c>
      <c r="K137" s="146">
        <v>290.934</v>
      </c>
      <c r="L137" s="202"/>
      <c r="M137" s="202"/>
      <c r="N137" s="210">
        <f t="shared" si="1"/>
        <v>0</v>
      </c>
      <c r="O137" s="210"/>
      <c r="P137" s="210"/>
      <c r="Q137" s="210"/>
      <c r="R137" s="91"/>
    </row>
    <row r="138" spans="1:18" s="89" customFormat="1" ht="18" customHeight="1">
      <c r="A138" s="81"/>
      <c r="B138" s="90"/>
      <c r="C138" s="143">
        <v>47</v>
      </c>
      <c r="D138" s="143" t="s">
        <v>157</v>
      </c>
      <c r="E138" s="147" t="s">
        <v>212</v>
      </c>
      <c r="F138" s="209" t="s">
        <v>213</v>
      </c>
      <c r="G138" s="209"/>
      <c r="H138" s="209"/>
      <c r="I138" s="209"/>
      <c r="J138" s="145" t="s">
        <v>124</v>
      </c>
      <c r="K138" s="146">
        <v>5.15</v>
      </c>
      <c r="L138" s="202"/>
      <c r="M138" s="202"/>
      <c r="N138" s="210">
        <f t="shared" si="1"/>
        <v>0</v>
      </c>
      <c r="O138" s="210"/>
      <c r="P138" s="210"/>
      <c r="Q138" s="210"/>
      <c r="R138" s="91"/>
    </row>
    <row r="139" spans="1:18" s="89" customFormat="1" ht="18" customHeight="1">
      <c r="A139" s="81"/>
      <c r="B139" s="90"/>
      <c r="C139" s="143">
        <v>48</v>
      </c>
      <c r="D139" s="143" t="s">
        <v>157</v>
      </c>
      <c r="E139" s="147" t="s">
        <v>214</v>
      </c>
      <c r="F139" s="209" t="s">
        <v>215</v>
      </c>
      <c r="G139" s="209"/>
      <c r="H139" s="209"/>
      <c r="I139" s="209"/>
      <c r="J139" s="145" t="s">
        <v>124</v>
      </c>
      <c r="K139" s="146">
        <v>6.88</v>
      </c>
      <c r="L139" s="202"/>
      <c r="M139" s="202"/>
      <c r="N139" s="210">
        <f t="shared" si="1"/>
        <v>0</v>
      </c>
      <c r="O139" s="210"/>
      <c r="P139" s="210"/>
      <c r="Q139" s="210"/>
      <c r="R139" s="91"/>
    </row>
    <row r="140" spans="1:18" s="89" customFormat="1" ht="18" customHeight="1">
      <c r="A140" s="81"/>
      <c r="B140" s="90"/>
      <c r="C140" s="143">
        <v>49</v>
      </c>
      <c r="D140" s="143" t="s">
        <v>157</v>
      </c>
      <c r="E140" s="147">
        <v>59245040</v>
      </c>
      <c r="F140" s="209" t="s">
        <v>216</v>
      </c>
      <c r="G140" s="209"/>
      <c r="H140" s="209"/>
      <c r="I140" s="209"/>
      <c r="J140" s="145" t="s">
        <v>124</v>
      </c>
      <c r="K140" s="146">
        <v>10.877</v>
      </c>
      <c r="L140" s="202"/>
      <c r="M140" s="202"/>
      <c r="N140" s="210">
        <f t="shared" si="1"/>
        <v>0</v>
      </c>
      <c r="O140" s="210"/>
      <c r="P140" s="210"/>
      <c r="Q140" s="210"/>
      <c r="R140" s="91"/>
    </row>
    <row r="141" spans="1:18" s="89" customFormat="1" ht="18" customHeight="1">
      <c r="A141" s="81"/>
      <c r="B141" s="90"/>
      <c r="C141" s="130">
        <v>50</v>
      </c>
      <c r="D141" s="130" t="s">
        <v>101</v>
      </c>
      <c r="E141" s="131" t="s">
        <v>217</v>
      </c>
      <c r="F141" s="201" t="s">
        <v>218</v>
      </c>
      <c r="G141" s="201"/>
      <c r="H141" s="201"/>
      <c r="I141" s="201"/>
      <c r="J141" s="132" t="s">
        <v>172</v>
      </c>
      <c r="K141" s="133">
        <v>3</v>
      </c>
      <c r="L141" s="202"/>
      <c r="M141" s="202"/>
      <c r="N141" s="205">
        <f t="shared" si="1"/>
        <v>0</v>
      </c>
      <c r="O141" s="205"/>
      <c r="P141" s="205"/>
      <c r="Q141" s="205"/>
      <c r="R141" s="91"/>
    </row>
    <row r="142" spans="1:18" s="89" customFormat="1" ht="18" customHeight="1">
      <c r="A142" s="81"/>
      <c r="B142" s="85"/>
      <c r="C142" s="130">
        <v>51</v>
      </c>
      <c r="D142" s="130" t="s">
        <v>143</v>
      </c>
      <c r="E142" s="131" t="s">
        <v>219</v>
      </c>
      <c r="F142" s="207" t="s">
        <v>220</v>
      </c>
      <c r="G142" s="207"/>
      <c r="H142" s="207"/>
      <c r="I142" s="207"/>
      <c r="J142" s="150" t="s">
        <v>172</v>
      </c>
      <c r="K142" s="151">
        <v>2</v>
      </c>
      <c r="L142" s="202"/>
      <c r="M142" s="202"/>
      <c r="N142" s="205">
        <f t="shared" si="1"/>
        <v>0</v>
      </c>
      <c r="O142" s="205"/>
      <c r="P142" s="205"/>
      <c r="Q142" s="205"/>
      <c r="R142" s="91"/>
    </row>
    <row r="143" spans="1:18" s="89" customFormat="1" ht="25.5" customHeight="1">
      <c r="A143" s="81"/>
      <c r="B143" s="85"/>
      <c r="C143" s="130">
        <v>52</v>
      </c>
      <c r="D143" s="130" t="s">
        <v>143</v>
      </c>
      <c r="E143" s="131" t="s">
        <v>221</v>
      </c>
      <c r="F143" s="201" t="s">
        <v>222</v>
      </c>
      <c r="G143" s="201"/>
      <c r="H143" s="201"/>
      <c r="I143" s="201"/>
      <c r="J143" s="132" t="s">
        <v>172</v>
      </c>
      <c r="K143" s="133">
        <v>2</v>
      </c>
      <c r="L143" s="202"/>
      <c r="M143" s="202"/>
      <c r="N143" s="205">
        <f t="shared" si="1"/>
        <v>0</v>
      </c>
      <c r="O143" s="205"/>
      <c r="P143" s="205"/>
      <c r="Q143" s="205"/>
      <c r="R143" s="91"/>
    </row>
    <row r="144" spans="2:21" ht="18" customHeight="1">
      <c r="B144" s="85"/>
      <c r="C144" s="130">
        <v>53</v>
      </c>
      <c r="D144" s="148" t="s">
        <v>143</v>
      </c>
      <c r="E144" s="149" t="s">
        <v>223</v>
      </c>
      <c r="F144" s="201" t="s">
        <v>224</v>
      </c>
      <c r="G144" s="201"/>
      <c r="H144" s="201"/>
      <c r="I144" s="201"/>
      <c r="J144" s="132" t="s">
        <v>134</v>
      </c>
      <c r="K144" s="133">
        <v>3</v>
      </c>
      <c r="L144" s="202"/>
      <c r="M144" s="202"/>
      <c r="N144" s="205">
        <f t="shared" si="1"/>
        <v>0</v>
      </c>
      <c r="O144" s="205"/>
      <c r="P144" s="205"/>
      <c r="Q144" s="205"/>
      <c r="R144" s="91"/>
      <c r="S144" s="89"/>
      <c r="T144" s="89"/>
      <c r="U144" s="89"/>
    </row>
    <row r="145" spans="2:18" ht="18" customHeight="1">
      <c r="B145" s="85"/>
      <c r="C145" s="130">
        <v>54</v>
      </c>
      <c r="D145" s="130" t="s">
        <v>101</v>
      </c>
      <c r="E145" s="131" t="s">
        <v>225</v>
      </c>
      <c r="F145" s="201" t="s">
        <v>226</v>
      </c>
      <c r="G145" s="201"/>
      <c r="H145" s="201"/>
      <c r="I145" s="201"/>
      <c r="J145" s="132" t="s">
        <v>134</v>
      </c>
      <c r="K145" s="133">
        <v>56.7</v>
      </c>
      <c r="L145" s="202"/>
      <c r="M145" s="202"/>
      <c r="N145" s="205">
        <f t="shared" si="1"/>
        <v>0</v>
      </c>
      <c r="O145" s="205"/>
      <c r="P145" s="205"/>
      <c r="Q145" s="205"/>
      <c r="R145" s="91"/>
    </row>
    <row r="146" spans="2:18" ht="18" customHeight="1">
      <c r="B146" s="85"/>
      <c r="C146" s="143">
        <v>55</v>
      </c>
      <c r="D146" s="143" t="s">
        <v>157</v>
      </c>
      <c r="E146" s="147" t="s">
        <v>227</v>
      </c>
      <c r="F146" s="209" t="s">
        <v>228</v>
      </c>
      <c r="G146" s="209"/>
      <c r="H146" s="209"/>
      <c r="I146" s="209"/>
      <c r="J146" s="145" t="s">
        <v>124</v>
      </c>
      <c r="K146" s="146">
        <v>6.872</v>
      </c>
      <c r="L146" s="202"/>
      <c r="M146" s="202"/>
      <c r="N146" s="210">
        <f t="shared" si="1"/>
        <v>0</v>
      </c>
      <c r="O146" s="210"/>
      <c r="P146" s="210"/>
      <c r="Q146" s="210"/>
      <c r="R146" s="91"/>
    </row>
    <row r="147" spans="2:18" ht="25.5" customHeight="1">
      <c r="B147" s="85"/>
      <c r="C147" s="130">
        <v>56</v>
      </c>
      <c r="D147" s="148" t="s">
        <v>101</v>
      </c>
      <c r="E147" s="149" t="s">
        <v>229</v>
      </c>
      <c r="F147" s="207" t="s">
        <v>230</v>
      </c>
      <c r="G147" s="207"/>
      <c r="H147" s="207"/>
      <c r="I147" s="207"/>
      <c r="J147" s="150" t="s">
        <v>134</v>
      </c>
      <c r="K147" s="133">
        <v>56.7</v>
      </c>
      <c r="L147" s="202"/>
      <c r="M147" s="202"/>
      <c r="N147" s="205">
        <f t="shared" si="1"/>
        <v>0</v>
      </c>
      <c r="O147" s="205"/>
      <c r="P147" s="205"/>
      <c r="Q147" s="205"/>
      <c r="R147" s="91"/>
    </row>
    <row r="148" spans="2:18" ht="18" customHeight="1">
      <c r="B148" s="85"/>
      <c r="C148" s="143">
        <v>57</v>
      </c>
      <c r="D148" s="153" t="s">
        <v>157</v>
      </c>
      <c r="E148" s="154" t="s">
        <v>231</v>
      </c>
      <c r="F148" s="211" t="s">
        <v>232</v>
      </c>
      <c r="G148" s="211"/>
      <c r="H148" s="211"/>
      <c r="I148" s="211"/>
      <c r="J148" s="155" t="s">
        <v>172</v>
      </c>
      <c r="K148" s="146">
        <v>35</v>
      </c>
      <c r="L148" s="202"/>
      <c r="M148" s="202"/>
      <c r="N148" s="210">
        <f t="shared" si="1"/>
        <v>0</v>
      </c>
      <c r="O148" s="210"/>
      <c r="P148" s="210"/>
      <c r="Q148" s="210"/>
      <c r="R148" s="91"/>
    </row>
    <row r="149" spans="2:18" ht="18" customHeight="1">
      <c r="B149" s="85"/>
      <c r="C149" s="143">
        <v>58</v>
      </c>
      <c r="D149" s="153" t="s">
        <v>157</v>
      </c>
      <c r="E149" s="154" t="s">
        <v>233</v>
      </c>
      <c r="F149" s="211" t="s">
        <v>234</v>
      </c>
      <c r="G149" s="211"/>
      <c r="H149" s="211"/>
      <c r="I149" s="211"/>
      <c r="J149" s="155" t="s">
        <v>172</v>
      </c>
      <c r="K149" s="146">
        <v>6</v>
      </c>
      <c r="L149" s="202"/>
      <c r="M149" s="202"/>
      <c r="N149" s="210">
        <f t="shared" si="1"/>
        <v>0</v>
      </c>
      <c r="O149" s="210"/>
      <c r="P149" s="210"/>
      <c r="Q149" s="210"/>
      <c r="R149" s="91"/>
    </row>
    <row r="150" spans="2:18" ht="18" customHeight="1">
      <c r="B150" s="85"/>
      <c r="C150" s="143">
        <v>59</v>
      </c>
      <c r="D150" s="153" t="s">
        <v>157</v>
      </c>
      <c r="E150" s="154" t="s">
        <v>235</v>
      </c>
      <c r="F150" s="211" t="s">
        <v>236</v>
      </c>
      <c r="G150" s="211"/>
      <c r="H150" s="211"/>
      <c r="I150" s="211"/>
      <c r="J150" s="155" t="s">
        <v>172</v>
      </c>
      <c r="K150" s="146">
        <v>18</v>
      </c>
      <c r="L150" s="202"/>
      <c r="M150" s="202"/>
      <c r="N150" s="210">
        <f t="shared" si="1"/>
        <v>0</v>
      </c>
      <c r="O150" s="210"/>
      <c r="P150" s="210"/>
      <c r="Q150" s="210"/>
      <c r="R150" s="91"/>
    </row>
    <row r="151" spans="2:18" ht="26.25" customHeight="1">
      <c r="B151" s="85"/>
      <c r="C151" s="130">
        <v>60</v>
      </c>
      <c r="D151" s="130" t="s">
        <v>101</v>
      </c>
      <c r="E151" s="134" t="s">
        <v>237</v>
      </c>
      <c r="F151" s="204" t="s">
        <v>238</v>
      </c>
      <c r="G151" s="204"/>
      <c r="H151" s="204"/>
      <c r="I151" s="204"/>
      <c r="J151" s="132" t="s">
        <v>134</v>
      </c>
      <c r="K151" s="133">
        <v>288.5</v>
      </c>
      <c r="L151" s="202"/>
      <c r="M151" s="202"/>
      <c r="N151" s="205">
        <f t="shared" si="1"/>
        <v>0</v>
      </c>
      <c r="O151" s="205"/>
      <c r="P151" s="205"/>
      <c r="Q151" s="205"/>
      <c r="R151" s="91"/>
    </row>
    <row r="152" spans="2:18" ht="18" customHeight="1">
      <c r="B152" s="85"/>
      <c r="C152" s="143">
        <v>61</v>
      </c>
      <c r="D152" s="153" t="s">
        <v>157</v>
      </c>
      <c r="E152" s="147" t="s">
        <v>239</v>
      </c>
      <c r="F152" s="209" t="s">
        <v>240</v>
      </c>
      <c r="G152" s="209"/>
      <c r="H152" s="209"/>
      <c r="I152" s="209"/>
      <c r="J152" s="145" t="s">
        <v>172</v>
      </c>
      <c r="K152" s="146">
        <v>292</v>
      </c>
      <c r="L152" s="202"/>
      <c r="M152" s="202"/>
      <c r="N152" s="210">
        <f t="shared" si="1"/>
        <v>0</v>
      </c>
      <c r="O152" s="210"/>
      <c r="P152" s="210"/>
      <c r="Q152" s="210"/>
      <c r="R152" s="91"/>
    </row>
    <row r="153" spans="2:18" ht="26.25" customHeight="1">
      <c r="B153" s="85"/>
      <c r="C153" s="130">
        <v>62</v>
      </c>
      <c r="D153" s="130" t="s">
        <v>101</v>
      </c>
      <c r="E153" s="131" t="s">
        <v>241</v>
      </c>
      <c r="F153" s="201" t="s">
        <v>242</v>
      </c>
      <c r="G153" s="201"/>
      <c r="H153" s="201"/>
      <c r="I153" s="201"/>
      <c r="J153" s="132" t="s">
        <v>141</v>
      </c>
      <c r="K153" s="133">
        <v>13.657000000000004</v>
      </c>
      <c r="L153" s="202"/>
      <c r="M153" s="202"/>
      <c r="N153" s="205">
        <f t="shared" si="1"/>
        <v>0</v>
      </c>
      <c r="O153" s="205"/>
      <c r="P153" s="205"/>
      <c r="Q153" s="205"/>
      <c r="R153" s="91"/>
    </row>
    <row r="154" spans="2:18" ht="26.25" customHeight="1">
      <c r="B154" s="85"/>
      <c r="C154" s="130">
        <v>63</v>
      </c>
      <c r="D154" s="130" t="s">
        <v>101</v>
      </c>
      <c r="E154" s="156" t="s">
        <v>243</v>
      </c>
      <c r="F154" s="201" t="s">
        <v>244</v>
      </c>
      <c r="G154" s="201"/>
      <c r="H154" s="201"/>
      <c r="I154" s="201"/>
      <c r="J154" s="132" t="s">
        <v>134</v>
      </c>
      <c r="K154" s="133">
        <v>58.7</v>
      </c>
      <c r="L154" s="202"/>
      <c r="M154" s="202"/>
      <c r="N154" s="205">
        <f t="shared" si="1"/>
        <v>0</v>
      </c>
      <c r="O154" s="205"/>
      <c r="P154" s="205"/>
      <c r="Q154" s="205"/>
      <c r="R154" s="91"/>
    </row>
    <row r="155" spans="2:18" ht="18" customHeight="1">
      <c r="B155" s="85"/>
      <c r="C155" s="130">
        <v>64</v>
      </c>
      <c r="D155" s="130" t="s">
        <v>101</v>
      </c>
      <c r="E155" s="131" t="s">
        <v>245</v>
      </c>
      <c r="F155" s="201" t="s">
        <v>246</v>
      </c>
      <c r="G155" s="201"/>
      <c r="H155" s="201"/>
      <c r="I155" s="201"/>
      <c r="J155" s="132" t="s">
        <v>134</v>
      </c>
      <c r="K155" s="133">
        <v>58.7</v>
      </c>
      <c r="L155" s="202"/>
      <c r="M155" s="202"/>
      <c r="N155" s="205">
        <f t="shared" si="1"/>
        <v>0</v>
      </c>
      <c r="O155" s="205"/>
      <c r="P155" s="205"/>
      <c r="Q155" s="205"/>
      <c r="R155" s="91"/>
    </row>
    <row r="156" spans="2:18" ht="18" customHeight="1">
      <c r="B156" s="85"/>
      <c r="C156" s="130">
        <v>65</v>
      </c>
      <c r="D156" s="130" t="s">
        <v>101</v>
      </c>
      <c r="E156" s="131" t="s">
        <v>247</v>
      </c>
      <c r="F156" s="201" t="s">
        <v>248</v>
      </c>
      <c r="G156" s="201"/>
      <c r="H156" s="201"/>
      <c r="I156" s="201"/>
      <c r="J156" s="132" t="s">
        <v>160</v>
      </c>
      <c r="K156" s="133">
        <v>534.279</v>
      </c>
      <c r="L156" s="202"/>
      <c r="M156" s="202"/>
      <c r="N156" s="205">
        <f aca="true" t="shared" si="2" ref="N156:N161">K156*L156</f>
        <v>0</v>
      </c>
      <c r="O156" s="205"/>
      <c r="P156" s="205"/>
      <c r="Q156" s="205"/>
      <c r="R156" s="86"/>
    </row>
    <row r="157" spans="2:18" ht="18" customHeight="1">
      <c r="B157" s="85"/>
      <c r="C157" s="130">
        <v>66</v>
      </c>
      <c r="D157" s="130" t="s">
        <v>101</v>
      </c>
      <c r="E157" s="131" t="s">
        <v>249</v>
      </c>
      <c r="F157" s="201" t="s">
        <v>250</v>
      </c>
      <c r="G157" s="201"/>
      <c r="H157" s="201"/>
      <c r="I157" s="201"/>
      <c r="J157" s="132" t="s">
        <v>160</v>
      </c>
      <c r="K157" s="133">
        <v>7479.906</v>
      </c>
      <c r="L157" s="202"/>
      <c r="M157" s="202"/>
      <c r="N157" s="205">
        <f t="shared" si="2"/>
        <v>0</v>
      </c>
      <c r="O157" s="205"/>
      <c r="P157" s="205"/>
      <c r="Q157" s="205"/>
      <c r="R157" s="86"/>
    </row>
    <row r="158" spans="2:18" ht="18" customHeight="1">
      <c r="B158" s="85"/>
      <c r="C158" s="130">
        <v>67</v>
      </c>
      <c r="D158" s="130" t="s">
        <v>101</v>
      </c>
      <c r="E158" s="131" t="s">
        <v>251</v>
      </c>
      <c r="F158" s="201" t="s">
        <v>252</v>
      </c>
      <c r="G158" s="201"/>
      <c r="H158" s="201"/>
      <c r="I158" s="201"/>
      <c r="J158" s="132" t="s">
        <v>160</v>
      </c>
      <c r="K158" s="133">
        <v>534.279</v>
      </c>
      <c r="L158" s="202"/>
      <c r="M158" s="202"/>
      <c r="N158" s="205">
        <f t="shared" si="2"/>
        <v>0</v>
      </c>
      <c r="O158" s="205"/>
      <c r="P158" s="205"/>
      <c r="Q158" s="205"/>
      <c r="R158" s="86"/>
    </row>
    <row r="159" spans="2:18" ht="18" customHeight="1">
      <c r="B159" s="85"/>
      <c r="C159" s="130">
        <v>68</v>
      </c>
      <c r="D159" s="130" t="s">
        <v>101</v>
      </c>
      <c r="E159" s="131" t="s">
        <v>253</v>
      </c>
      <c r="F159" s="201" t="s">
        <v>254</v>
      </c>
      <c r="G159" s="201"/>
      <c r="H159" s="201"/>
      <c r="I159" s="201"/>
      <c r="J159" s="132" t="s">
        <v>160</v>
      </c>
      <c r="K159" s="133">
        <v>460.653</v>
      </c>
      <c r="L159" s="202"/>
      <c r="M159" s="202"/>
      <c r="N159" s="205">
        <f t="shared" si="2"/>
        <v>0</v>
      </c>
      <c r="O159" s="205"/>
      <c r="P159" s="205"/>
      <c r="Q159" s="205"/>
      <c r="R159" s="86"/>
    </row>
    <row r="160" spans="2:18" ht="18" customHeight="1">
      <c r="B160" s="85"/>
      <c r="C160" s="130">
        <v>69</v>
      </c>
      <c r="D160" s="130" t="s">
        <v>101</v>
      </c>
      <c r="E160" s="131" t="s">
        <v>255</v>
      </c>
      <c r="F160" s="201" t="s">
        <v>256</v>
      </c>
      <c r="G160" s="201"/>
      <c r="H160" s="201"/>
      <c r="I160" s="201"/>
      <c r="J160" s="132" t="s">
        <v>160</v>
      </c>
      <c r="K160" s="133">
        <v>73.626</v>
      </c>
      <c r="L160" s="202"/>
      <c r="M160" s="202"/>
      <c r="N160" s="205">
        <f t="shared" si="2"/>
        <v>0</v>
      </c>
      <c r="O160" s="205"/>
      <c r="P160" s="205"/>
      <c r="Q160" s="205"/>
      <c r="R160" s="86"/>
    </row>
    <row r="161" spans="2:18" ht="18" customHeight="1">
      <c r="B161" s="85"/>
      <c r="C161" s="130">
        <v>70</v>
      </c>
      <c r="D161" s="130" t="s">
        <v>101</v>
      </c>
      <c r="E161" s="134" t="s">
        <v>257</v>
      </c>
      <c r="F161" s="204" t="s">
        <v>258</v>
      </c>
      <c r="G161" s="204"/>
      <c r="H161" s="204"/>
      <c r="I161" s="204"/>
      <c r="J161" s="132" t="s">
        <v>160</v>
      </c>
      <c r="K161" s="133">
        <v>628.424</v>
      </c>
      <c r="L161" s="202"/>
      <c r="M161" s="202"/>
      <c r="N161" s="203">
        <f t="shared" si="2"/>
        <v>0</v>
      </c>
      <c r="O161" s="203"/>
      <c r="P161" s="203"/>
      <c r="Q161" s="203"/>
      <c r="R161" s="86"/>
    </row>
    <row r="162" spans="2:18" ht="10.5" customHeight="1">
      <c r="B162" s="157"/>
      <c r="C162" s="158"/>
      <c r="D162" s="158"/>
      <c r="E162" s="158"/>
      <c r="F162" s="158"/>
      <c r="G162" s="158"/>
      <c r="H162" s="158"/>
      <c r="I162" s="158"/>
      <c r="J162" s="158"/>
      <c r="K162" s="158"/>
      <c r="L162" s="158"/>
      <c r="M162" s="158"/>
      <c r="N162" s="158"/>
      <c r="O162" s="158"/>
      <c r="P162" s="158"/>
      <c r="Q162" s="158"/>
      <c r="R162" s="159"/>
    </row>
    <row r="163" ht="28.5" customHeight="1"/>
    <row r="164" ht="28.5" customHeight="1"/>
    <row r="165" ht="27.75" customHeight="1"/>
    <row r="166" ht="27.75" customHeight="1"/>
    <row r="167" ht="27.75" customHeight="1"/>
    <row r="168" ht="27.75" customHeight="1"/>
    <row r="169" ht="27.75" customHeight="1"/>
    <row r="170" ht="27.75" customHeight="1"/>
    <row r="171" ht="25.5" customHeight="1"/>
    <row r="172" ht="25.5" customHeight="1"/>
    <row r="173" ht="22.5" customHeight="1"/>
    <row r="174" ht="24" customHeight="1"/>
    <row r="175" ht="24" customHeight="1"/>
    <row r="176" ht="24" customHeight="1"/>
    <row r="177" ht="24" customHeight="1"/>
    <row r="178" ht="26.25" customHeight="1"/>
    <row r="180" ht="24.75" customHeight="1"/>
    <row r="182" ht="22.5" customHeight="1"/>
    <row r="183" ht="22.5" customHeight="1"/>
    <row r="184" ht="22.5" customHeight="1"/>
    <row r="187" ht="22.5" customHeight="1"/>
    <row r="188" ht="22.5" customHeight="1"/>
    <row r="189" ht="22.5" customHeight="1"/>
    <row r="190" ht="22.5" customHeight="1"/>
    <row r="191" ht="22.5" customHeight="1"/>
  </sheetData>
  <sheetProtection selectLockedCells="1" selectUnlockedCells="1"/>
  <mergeCells count="235">
    <mergeCell ref="F160:I160"/>
    <mergeCell ref="L160:M160"/>
    <mergeCell ref="N160:Q160"/>
    <mergeCell ref="F161:I161"/>
    <mergeCell ref="L161:M161"/>
    <mergeCell ref="N161:Q161"/>
    <mergeCell ref="F158:I158"/>
    <mergeCell ref="L158:M158"/>
    <mergeCell ref="N158:Q158"/>
    <mergeCell ref="F159:I159"/>
    <mergeCell ref="L159:M159"/>
    <mergeCell ref="N159:Q159"/>
    <mergeCell ref="F156:I156"/>
    <mergeCell ref="L156:M156"/>
    <mergeCell ref="N156:Q156"/>
    <mergeCell ref="F157:I157"/>
    <mergeCell ref="L157:M157"/>
    <mergeCell ref="N157:Q157"/>
    <mergeCell ref="F154:I154"/>
    <mergeCell ref="L154:M154"/>
    <mergeCell ref="N154:Q154"/>
    <mergeCell ref="F155:I155"/>
    <mergeCell ref="L155:M155"/>
    <mergeCell ref="N155:Q155"/>
    <mergeCell ref="F152:I152"/>
    <mergeCell ref="L152:M152"/>
    <mergeCell ref="N152:Q152"/>
    <mergeCell ref="F153:I153"/>
    <mergeCell ref="L153:M153"/>
    <mergeCell ref="N153:Q153"/>
    <mergeCell ref="F150:I150"/>
    <mergeCell ref="L150:M150"/>
    <mergeCell ref="N150:Q150"/>
    <mergeCell ref="F151:I151"/>
    <mergeCell ref="L151:M151"/>
    <mergeCell ref="N151:Q151"/>
    <mergeCell ref="F148:I148"/>
    <mergeCell ref="L148:M148"/>
    <mergeCell ref="N148:Q148"/>
    <mergeCell ref="F149:I149"/>
    <mergeCell ref="L149:M149"/>
    <mergeCell ref="N149:Q149"/>
    <mergeCell ref="F146:I146"/>
    <mergeCell ref="L146:M146"/>
    <mergeCell ref="N146:Q146"/>
    <mergeCell ref="F147:I147"/>
    <mergeCell ref="L147:M147"/>
    <mergeCell ref="N147:Q147"/>
    <mergeCell ref="F144:I144"/>
    <mergeCell ref="L144:M144"/>
    <mergeCell ref="N144:Q144"/>
    <mergeCell ref="F145:I145"/>
    <mergeCell ref="L145:M145"/>
    <mergeCell ref="N145:Q145"/>
    <mergeCell ref="F142:I142"/>
    <mergeCell ref="L142:M142"/>
    <mergeCell ref="N142:Q142"/>
    <mergeCell ref="F143:I143"/>
    <mergeCell ref="L143:M143"/>
    <mergeCell ref="N143:Q143"/>
    <mergeCell ref="F140:I140"/>
    <mergeCell ref="L140:M140"/>
    <mergeCell ref="N140:Q140"/>
    <mergeCell ref="F141:I141"/>
    <mergeCell ref="L141:M141"/>
    <mergeCell ref="N141:Q141"/>
    <mergeCell ref="F138:I138"/>
    <mergeCell ref="L138:M138"/>
    <mergeCell ref="N138:Q138"/>
    <mergeCell ref="F139:I139"/>
    <mergeCell ref="L139:M139"/>
    <mergeCell ref="N139:Q139"/>
    <mergeCell ref="F136:I136"/>
    <mergeCell ref="L136:M136"/>
    <mergeCell ref="N136:Q136"/>
    <mergeCell ref="F137:I137"/>
    <mergeCell ref="L137:M137"/>
    <mergeCell ref="N137:Q137"/>
    <mergeCell ref="F134:I134"/>
    <mergeCell ref="L134:M134"/>
    <mergeCell ref="N134:Q134"/>
    <mergeCell ref="F135:I135"/>
    <mergeCell ref="L135:M135"/>
    <mergeCell ref="N135:Q135"/>
    <mergeCell ref="F132:I132"/>
    <mergeCell ref="L132:M132"/>
    <mergeCell ref="N132:Q132"/>
    <mergeCell ref="F133:I133"/>
    <mergeCell ref="L133:M133"/>
    <mergeCell ref="N133:Q133"/>
    <mergeCell ref="F130:I130"/>
    <mergeCell ref="L130:M130"/>
    <mergeCell ref="N130:Q130"/>
    <mergeCell ref="F131:I131"/>
    <mergeCell ref="L131:M131"/>
    <mergeCell ref="N131:Q131"/>
    <mergeCell ref="F128:I128"/>
    <mergeCell ref="L128:M128"/>
    <mergeCell ref="N128:Q128"/>
    <mergeCell ref="F129:I129"/>
    <mergeCell ref="L129:M129"/>
    <mergeCell ref="N129:Q129"/>
    <mergeCell ref="F126:I126"/>
    <mergeCell ref="L126:M126"/>
    <mergeCell ref="N126:Q126"/>
    <mergeCell ref="F127:I127"/>
    <mergeCell ref="L127:M127"/>
    <mergeCell ref="N127:Q127"/>
    <mergeCell ref="F124:I124"/>
    <mergeCell ref="L124:M124"/>
    <mergeCell ref="N124:Q124"/>
    <mergeCell ref="F125:I125"/>
    <mergeCell ref="L125:M125"/>
    <mergeCell ref="N125:Q125"/>
    <mergeCell ref="F122:I122"/>
    <mergeCell ref="L122:M122"/>
    <mergeCell ref="N122:Q122"/>
    <mergeCell ref="F123:I123"/>
    <mergeCell ref="L123:M123"/>
    <mergeCell ref="N123:Q123"/>
    <mergeCell ref="F120:I120"/>
    <mergeCell ref="L120:M120"/>
    <mergeCell ref="N120:Q120"/>
    <mergeCell ref="F121:I121"/>
    <mergeCell ref="L121:M121"/>
    <mergeCell ref="N121:Q121"/>
    <mergeCell ref="F118:I118"/>
    <mergeCell ref="L118:M118"/>
    <mergeCell ref="N118:Q118"/>
    <mergeCell ref="F119:I119"/>
    <mergeCell ref="L119:M119"/>
    <mergeCell ref="N119:Q119"/>
    <mergeCell ref="F116:I116"/>
    <mergeCell ref="L116:M116"/>
    <mergeCell ref="N116:Q116"/>
    <mergeCell ref="F117:I117"/>
    <mergeCell ref="L117:M117"/>
    <mergeCell ref="N117:Q117"/>
    <mergeCell ref="F114:I114"/>
    <mergeCell ref="L114:M114"/>
    <mergeCell ref="N114:Q114"/>
    <mergeCell ref="F115:I115"/>
    <mergeCell ref="L115:M115"/>
    <mergeCell ref="N115:Q115"/>
    <mergeCell ref="F112:I112"/>
    <mergeCell ref="L112:M112"/>
    <mergeCell ref="N112:Q112"/>
    <mergeCell ref="F113:I113"/>
    <mergeCell ref="L113:M113"/>
    <mergeCell ref="N113:Q113"/>
    <mergeCell ref="F110:I110"/>
    <mergeCell ref="L110:M110"/>
    <mergeCell ref="N110:Q110"/>
    <mergeCell ref="F111:I111"/>
    <mergeCell ref="L111:M111"/>
    <mergeCell ref="N111:Q111"/>
    <mergeCell ref="F108:I108"/>
    <mergeCell ref="L108:M108"/>
    <mergeCell ref="N108:Q108"/>
    <mergeCell ref="F109:I109"/>
    <mergeCell ref="L109:M109"/>
    <mergeCell ref="N109:Q109"/>
    <mergeCell ref="F106:I106"/>
    <mergeCell ref="L106:M106"/>
    <mergeCell ref="N106:Q106"/>
    <mergeCell ref="F107:I107"/>
    <mergeCell ref="L107:M107"/>
    <mergeCell ref="N107:Q107"/>
    <mergeCell ref="F104:I104"/>
    <mergeCell ref="L104:M104"/>
    <mergeCell ref="N104:Q104"/>
    <mergeCell ref="F105:I105"/>
    <mergeCell ref="L105:M105"/>
    <mergeCell ref="N105:Q105"/>
    <mergeCell ref="F102:I102"/>
    <mergeCell ref="L102:M102"/>
    <mergeCell ref="N102:Q102"/>
    <mergeCell ref="F103:I103"/>
    <mergeCell ref="L103:M103"/>
    <mergeCell ref="N103:Q103"/>
    <mergeCell ref="F100:I100"/>
    <mergeCell ref="L100:M100"/>
    <mergeCell ref="N100:Q100"/>
    <mergeCell ref="F101:I101"/>
    <mergeCell ref="L101:M101"/>
    <mergeCell ref="N101:Q101"/>
    <mergeCell ref="F98:I98"/>
    <mergeCell ref="L98:M98"/>
    <mergeCell ref="N98:Q98"/>
    <mergeCell ref="F99:I99"/>
    <mergeCell ref="L99:M99"/>
    <mergeCell ref="N99:Q99"/>
    <mergeCell ref="M92:Q92"/>
    <mergeCell ref="M93:Q93"/>
    <mergeCell ref="F95:I95"/>
    <mergeCell ref="L95:M95"/>
    <mergeCell ref="N95:Q95"/>
    <mergeCell ref="N97:Q97"/>
    <mergeCell ref="N77:Q77"/>
    <mergeCell ref="L79:Q79"/>
    <mergeCell ref="C85:Q85"/>
    <mergeCell ref="F87:P87"/>
    <mergeCell ref="F88:P88"/>
    <mergeCell ref="M90:P90"/>
    <mergeCell ref="M68:P68"/>
    <mergeCell ref="M70:Q70"/>
    <mergeCell ref="M71:Q71"/>
    <mergeCell ref="C73:G73"/>
    <mergeCell ref="N73:Q73"/>
    <mergeCell ref="N75:Q75"/>
    <mergeCell ref="H31:J31"/>
    <mergeCell ref="M31:P31"/>
    <mergeCell ref="L33:P33"/>
    <mergeCell ref="C63:Q63"/>
    <mergeCell ref="F65:P65"/>
    <mergeCell ref="F66:P66"/>
    <mergeCell ref="H28:J28"/>
    <mergeCell ref="M28:P28"/>
    <mergeCell ref="H29:J29"/>
    <mergeCell ref="M29:P29"/>
    <mergeCell ref="H30:J30"/>
    <mergeCell ref="M30:P30"/>
    <mergeCell ref="O18:P18"/>
    <mergeCell ref="O19:P19"/>
    <mergeCell ref="M22:P22"/>
    <mergeCell ref="M23:P23"/>
    <mergeCell ref="M25:P25"/>
    <mergeCell ref="H27:J27"/>
    <mergeCell ref="M27:P27"/>
    <mergeCell ref="C2:Q2"/>
    <mergeCell ref="F5:P5"/>
    <mergeCell ref="O12:P12"/>
    <mergeCell ref="O13:P13"/>
    <mergeCell ref="O15:P15"/>
    <mergeCell ref="O16:P16"/>
  </mergeCells>
  <printOptions/>
  <pageMargins left="0.39375" right="0.39375" top="0.39375" bottom="0.39375" header="0.5118055555555555" footer="0.5118055555555555"/>
  <pageSetup fitToHeight="5" fitToWidth="1" horizontalDpi="300" verticalDpi="3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9"/>
  <sheetViews>
    <sheetView showGridLines="0" zoomScale="128" zoomScaleNormal="128" zoomScalePageLayoutView="0" workbookViewId="0" topLeftCell="A77">
      <selection activeCell="K149" sqref="K149"/>
    </sheetView>
  </sheetViews>
  <sheetFormatPr defaultColWidth="16" defaultRowHeight="14.25" customHeight="1"/>
  <cols>
    <col min="1" max="1" width="2.66015625" style="81" customWidth="1"/>
    <col min="2" max="2" width="1.66796875" style="81" customWidth="1"/>
    <col min="3" max="3" width="4.16015625" style="81" customWidth="1"/>
    <col min="4" max="4" width="4.33203125" style="81" customWidth="1"/>
    <col min="5" max="5" width="14.16015625" style="81" customWidth="1"/>
    <col min="6" max="7" width="11.16015625" style="81" customWidth="1"/>
    <col min="8" max="8" width="12.5" style="81" customWidth="1"/>
    <col min="9" max="9" width="32.83203125" style="81" customWidth="1"/>
    <col min="10" max="10" width="5.16015625" style="81" customWidth="1"/>
    <col min="11" max="11" width="11.5" style="81" customWidth="1"/>
    <col min="12" max="12" width="12" style="81" customWidth="1"/>
    <col min="13" max="14" width="6" style="81" customWidth="1"/>
    <col min="15" max="15" width="2" style="81" customWidth="1"/>
    <col min="16" max="16" width="7.33203125" style="81" customWidth="1"/>
    <col min="17" max="17" width="4.66015625" style="81" customWidth="1"/>
    <col min="18" max="18" width="1.66796875" style="81" customWidth="1"/>
  </cols>
  <sheetData>
    <row r="1" spans="2:18" s="81" customFormat="1" ht="7.5" customHeight="1">
      <c r="B1" s="82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4"/>
    </row>
    <row r="2" spans="2:18" s="81" customFormat="1" ht="37.5" customHeight="1">
      <c r="B2" s="85"/>
      <c r="C2" s="187" t="s">
        <v>81</v>
      </c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86"/>
    </row>
    <row r="3" spans="2:18" s="81" customFormat="1" ht="7.5" customHeight="1">
      <c r="B3" s="85"/>
      <c r="R3" s="86"/>
    </row>
    <row r="4" spans="2:18" s="81" customFormat="1" ht="15.75" customHeight="1">
      <c r="B4" s="85"/>
      <c r="D4" s="87" t="s">
        <v>7</v>
      </c>
      <c r="E4" s="87"/>
      <c r="F4" s="88" t="s">
        <v>8</v>
      </c>
      <c r="G4" s="88"/>
      <c r="H4" s="88"/>
      <c r="I4" s="88"/>
      <c r="J4" s="88"/>
      <c r="K4" s="88"/>
      <c r="L4" s="88"/>
      <c r="M4" s="88"/>
      <c r="N4" s="88"/>
      <c r="O4" s="88"/>
      <c r="P4" s="88"/>
      <c r="R4" s="86"/>
    </row>
    <row r="5" spans="2:18" s="89" customFormat="1" ht="18.75" customHeight="1">
      <c r="B5" s="90"/>
      <c r="D5" s="87" t="s">
        <v>82</v>
      </c>
      <c r="E5" s="87"/>
      <c r="F5" s="188" t="s">
        <v>259</v>
      </c>
      <c r="G5" s="188"/>
      <c r="H5" s="188"/>
      <c r="I5" s="188"/>
      <c r="J5" s="188"/>
      <c r="K5" s="188"/>
      <c r="L5" s="188"/>
      <c r="M5" s="188"/>
      <c r="N5" s="188"/>
      <c r="O5" s="188"/>
      <c r="P5" s="188"/>
      <c r="R5" s="91"/>
    </row>
    <row r="6" spans="2:18" s="89" customFormat="1" ht="7.5" customHeight="1">
      <c r="B6" s="90"/>
      <c r="R6" s="91"/>
    </row>
    <row r="7" spans="2:18" s="89" customFormat="1" ht="15" customHeight="1">
      <c r="B7" s="90"/>
      <c r="D7" s="92" t="s">
        <v>11</v>
      </c>
      <c r="F7" s="93" t="s">
        <v>12</v>
      </c>
      <c r="M7" s="92" t="s">
        <v>13</v>
      </c>
      <c r="O7" s="194" t="s">
        <v>84</v>
      </c>
      <c r="P7" s="194"/>
      <c r="Q7" s="212"/>
      <c r="R7" s="91"/>
    </row>
    <row r="8" spans="2:18" s="89" customFormat="1" ht="7.5" customHeight="1">
      <c r="B8" s="90"/>
      <c r="R8" s="91"/>
    </row>
    <row r="9" spans="2:18" s="89" customFormat="1" ht="15" customHeight="1">
      <c r="B9" s="90"/>
      <c r="D9" s="92" t="s">
        <v>85</v>
      </c>
      <c r="M9" s="92" t="s">
        <v>16</v>
      </c>
      <c r="O9" s="194" t="s">
        <v>17</v>
      </c>
      <c r="P9" s="194"/>
      <c r="Q9" s="213"/>
      <c r="R9" s="91"/>
    </row>
    <row r="10" spans="2:18" s="89" customFormat="1" ht="18.75" customHeight="1">
      <c r="B10" s="90"/>
      <c r="E10" s="93" t="s">
        <v>18</v>
      </c>
      <c r="M10" s="92" t="s">
        <v>19</v>
      </c>
      <c r="O10" s="194" t="s">
        <v>20</v>
      </c>
      <c r="P10" s="194"/>
      <c r="Q10" s="213"/>
      <c r="R10" s="91"/>
    </row>
    <row r="11" spans="2:18" s="89" customFormat="1" ht="7.5" customHeight="1">
      <c r="B11" s="90"/>
      <c r="R11" s="91"/>
    </row>
    <row r="12" spans="2:18" s="89" customFormat="1" ht="15" customHeight="1">
      <c r="B12" s="90"/>
      <c r="D12" s="92" t="s">
        <v>21</v>
      </c>
      <c r="M12" s="92" t="s">
        <v>16</v>
      </c>
      <c r="O12" s="189"/>
      <c r="P12" s="189"/>
      <c r="R12" s="91"/>
    </row>
    <row r="13" spans="2:18" s="89" customFormat="1" ht="18.75" customHeight="1">
      <c r="B13" s="90"/>
      <c r="E13" s="93"/>
      <c r="M13" s="92" t="s">
        <v>19</v>
      </c>
      <c r="O13" s="189"/>
      <c r="P13" s="189"/>
      <c r="R13" s="91"/>
    </row>
    <row r="14" spans="2:18" s="89" customFormat="1" ht="7.5" customHeight="1">
      <c r="B14" s="90"/>
      <c r="R14" s="91"/>
    </row>
    <row r="15" spans="2:18" s="89" customFormat="1" ht="15" customHeight="1">
      <c r="B15" s="90"/>
      <c r="D15" s="92" t="s">
        <v>23</v>
      </c>
      <c r="M15" s="92" t="s">
        <v>16</v>
      </c>
      <c r="O15" s="189"/>
      <c r="P15" s="189"/>
      <c r="R15" s="91"/>
    </row>
    <row r="16" spans="2:18" s="89" customFormat="1" ht="18.75" customHeight="1">
      <c r="B16" s="90"/>
      <c r="E16" s="93"/>
      <c r="M16" s="92" t="s">
        <v>19</v>
      </c>
      <c r="O16" s="189"/>
      <c r="P16" s="189"/>
      <c r="R16" s="91"/>
    </row>
    <row r="17" spans="2:18" s="89" customFormat="1" ht="7.5" customHeight="1">
      <c r="B17" s="90"/>
      <c r="R17" s="91"/>
    </row>
    <row r="18" spans="2:18" s="89" customFormat="1" ht="15" customHeight="1">
      <c r="B18" s="90"/>
      <c r="D18" s="92" t="s">
        <v>26</v>
      </c>
      <c r="M18" s="92" t="s">
        <v>16</v>
      </c>
      <c r="O18" s="189"/>
      <c r="P18" s="189"/>
      <c r="R18" s="91"/>
    </row>
    <row r="19" spans="2:18" s="89" customFormat="1" ht="18.75" customHeight="1">
      <c r="B19" s="90"/>
      <c r="E19" s="93"/>
      <c r="M19" s="92" t="s">
        <v>19</v>
      </c>
      <c r="O19" s="189"/>
      <c r="P19" s="189"/>
      <c r="R19" s="91"/>
    </row>
    <row r="20" spans="2:18" s="89" customFormat="1" ht="7.5" customHeight="1">
      <c r="B20" s="90"/>
      <c r="R20" s="91"/>
    </row>
    <row r="21" spans="2:18" s="89" customFormat="1" ht="7.5" customHeight="1">
      <c r="B21" s="90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R21" s="91"/>
    </row>
    <row r="22" spans="2:18" s="89" customFormat="1" ht="15" customHeight="1">
      <c r="B22" s="90"/>
      <c r="D22" s="96" t="s">
        <v>86</v>
      </c>
      <c r="M22" s="190">
        <f>$N$75</f>
        <v>967602.6101999999</v>
      </c>
      <c r="N22" s="190"/>
      <c r="O22" s="190"/>
      <c r="P22" s="190"/>
      <c r="R22" s="91"/>
    </row>
    <row r="23" spans="2:18" s="89" customFormat="1" ht="15" customHeight="1">
      <c r="B23" s="90"/>
      <c r="D23" s="97" t="s">
        <v>87</v>
      </c>
      <c r="M23" s="190">
        <f>$N$77</f>
        <v>0</v>
      </c>
      <c r="N23" s="190"/>
      <c r="O23" s="190"/>
      <c r="P23" s="190"/>
      <c r="R23" s="91"/>
    </row>
    <row r="24" spans="2:18" s="89" customFormat="1" ht="7.5" customHeight="1">
      <c r="B24" s="90"/>
      <c r="R24" s="91"/>
    </row>
    <row r="25" spans="2:18" s="89" customFormat="1" ht="26.25" customHeight="1">
      <c r="B25" s="90"/>
      <c r="D25" s="98" t="s">
        <v>28</v>
      </c>
      <c r="M25" s="191">
        <f>M22+M23</f>
        <v>967602.6101999999</v>
      </c>
      <c r="N25" s="191"/>
      <c r="O25" s="191"/>
      <c r="P25" s="191"/>
      <c r="R25" s="91"/>
    </row>
    <row r="26" spans="2:18" s="89" customFormat="1" ht="7.5" customHeight="1">
      <c r="B26" s="90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R26" s="91"/>
    </row>
    <row r="27" spans="2:18" s="89" customFormat="1" ht="15" customHeight="1">
      <c r="B27" s="90"/>
      <c r="D27" s="99" t="s">
        <v>32</v>
      </c>
      <c r="E27" s="99" t="s">
        <v>33</v>
      </c>
      <c r="F27" s="100">
        <v>0.21</v>
      </c>
      <c r="G27" s="101" t="s">
        <v>88</v>
      </c>
      <c r="H27" s="192">
        <f>M25</f>
        <v>967602.6101999999</v>
      </c>
      <c r="I27" s="192"/>
      <c r="J27" s="192"/>
      <c r="M27" s="192">
        <f>ROUND(F27*H27,2)</f>
        <v>203196.55</v>
      </c>
      <c r="N27" s="192"/>
      <c r="O27" s="192"/>
      <c r="P27" s="192"/>
      <c r="R27" s="91"/>
    </row>
    <row r="28" spans="2:18" s="89" customFormat="1" ht="15" customHeight="1">
      <c r="B28" s="90"/>
      <c r="E28" s="99" t="s">
        <v>34</v>
      </c>
      <c r="F28" s="100">
        <v>0.15</v>
      </c>
      <c r="G28" s="101" t="s">
        <v>88</v>
      </c>
      <c r="H28" s="192">
        <v>0</v>
      </c>
      <c r="I28" s="192"/>
      <c r="J28" s="192"/>
      <c r="M28" s="192">
        <v>0</v>
      </c>
      <c r="N28" s="192"/>
      <c r="O28" s="192"/>
      <c r="P28" s="192"/>
      <c r="R28" s="91"/>
    </row>
    <row r="29" spans="2:18" s="89" customFormat="1" ht="15" customHeight="1" hidden="1">
      <c r="B29" s="90"/>
      <c r="E29" s="99" t="s">
        <v>35</v>
      </c>
      <c r="F29" s="100">
        <v>0.21</v>
      </c>
      <c r="G29" s="101" t="s">
        <v>88</v>
      </c>
      <c r="H29" s="192" t="e">
        <f>ROUND((SUM(#REF!)+SUM(#REF!)),0)</f>
        <v>#REF!</v>
      </c>
      <c r="I29" s="192"/>
      <c r="J29" s="192"/>
      <c r="M29" s="192">
        <v>0</v>
      </c>
      <c r="N29" s="192"/>
      <c r="O29" s="192"/>
      <c r="P29" s="192"/>
      <c r="R29" s="91"/>
    </row>
    <row r="30" spans="2:18" s="89" customFormat="1" ht="15" customHeight="1" hidden="1">
      <c r="B30" s="90"/>
      <c r="E30" s="99" t="s">
        <v>36</v>
      </c>
      <c r="F30" s="100">
        <v>0.15</v>
      </c>
      <c r="G30" s="101" t="s">
        <v>88</v>
      </c>
      <c r="H30" s="192" t="e">
        <f>ROUND((SUM(#REF!)+SUM(#REF!)),0)</f>
        <v>#REF!</v>
      </c>
      <c r="I30" s="192"/>
      <c r="J30" s="192"/>
      <c r="M30" s="192">
        <v>0</v>
      </c>
      <c r="N30" s="192"/>
      <c r="O30" s="192"/>
      <c r="P30" s="192"/>
      <c r="R30" s="91"/>
    </row>
    <row r="31" spans="2:18" s="89" customFormat="1" ht="15" customHeight="1" hidden="1">
      <c r="B31" s="90"/>
      <c r="E31" s="99" t="s">
        <v>37</v>
      </c>
      <c r="F31" s="100">
        <v>0</v>
      </c>
      <c r="G31" s="101" t="s">
        <v>88</v>
      </c>
      <c r="H31" s="192" t="e">
        <f>ROUND((SUM(#REF!)+SUM(#REF!)),0)</f>
        <v>#REF!</v>
      </c>
      <c r="I31" s="192"/>
      <c r="J31" s="192"/>
      <c r="M31" s="192">
        <v>0</v>
      </c>
      <c r="N31" s="192"/>
      <c r="O31" s="192"/>
      <c r="P31" s="192"/>
      <c r="R31" s="91"/>
    </row>
    <row r="32" spans="2:18" s="89" customFormat="1" ht="7.5" customHeight="1">
      <c r="B32" s="90"/>
      <c r="R32" s="91"/>
    </row>
    <row r="33" spans="2:18" s="89" customFormat="1" ht="26.25" customHeight="1">
      <c r="B33" s="90"/>
      <c r="C33" s="102"/>
      <c r="D33" s="103" t="s">
        <v>38</v>
      </c>
      <c r="E33" s="104"/>
      <c r="F33" s="104"/>
      <c r="G33" s="105" t="s">
        <v>39</v>
      </c>
      <c r="H33" s="106" t="s">
        <v>40</v>
      </c>
      <c r="I33" s="104"/>
      <c r="J33" s="104"/>
      <c r="K33" s="104"/>
      <c r="L33" s="193">
        <f>M25+M27</f>
        <v>1170799.1601999998</v>
      </c>
      <c r="M33" s="193"/>
      <c r="N33" s="193"/>
      <c r="O33" s="193"/>
      <c r="P33" s="193"/>
      <c r="Q33" s="102"/>
      <c r="R33" s="91"/>
    </row>
    <row r="34" spans="2:18" s="89" customFormat="1" ht="15" customHeight="1">
      <c r="B34" s="90"/>
      <c r="L34" s="89" t="s">
        <v>24</v>
      </c>
      <c r="R34" s="91"/>
    </row>
    <row r="35" spans="2:18" s="81" customFormat="1" ht="14.25" customHeight="1">
      <c r="B35" s="85"/>
      <c r="R35" s="86"/>
    </row>
    <row r="36" spans="2:18" s="81" customFormat="1" ht="14.25" customHeight="1">
      <c r="B36" s="85"/>
      <c r="R36" s="86"/>
    </row>
    <row r="37" spans="2:18" s="89" customFormat="1" ht="15.75" customHeight="1">
      <c r="B37" s="90"/>
      <c r="D37" s="107" t="s">
        <v>41</v>
      </c>
      <c r="E37" s="95"/>
      <c r="F37" s="95"/>
      <c r="G37" s="95"/>
      <c r="H37" s="108"/>
      <c r="J37" s="107" t="s">
        <v>42</v>
      </c>
      <c r="K37" s="95"/>
      <c r="L37" s="95"/>
      <c r="M37" s="95"/>
      <c r="N37" s="95"/>
      <c r="O37" s="95"/>
      <c r="P37" s="108"/>
      <c r="R37" s="91"/>
    </row>
    <row r="38" spans="2:18" s="81" customFormat="1" ht="14.25" customHeight="1">
      <c r="B38" s="85"/>
      <c r="D38" s="109"/>
      <c r="H38" s="110"/>
      <c r="J38" s="109"/>
      <c r="P38" s="110"/>
      <c r="R38" s="86"/>
    </row>
    <row r="39" spans="2:18" s="81" customFormat="1" ht="14.25" customHeight="1">
      <c r="B39" s="85"/>
      <c r="D39" s="109"/>
      <c r="H39" s="110"/>
      <c r="J39" s="109"/>
      <c r="P39" s="110"/>
      <c r="R39" s="86"/>
    </row>
    <row r="40" spans="2:18" s="81" customFormat="1" ht="14.25" customHeight="1">
      <c r="B40" s="85"/>
      <c r="D40" s="109"/>
      <c r="H40" s="110"/>
      <c r="J40" s="109"/>
      <c r="P40" s="110"/>
      <c r="R40" s="86"/>
    </row>
    <row r="41" spans="2:18" s="81" customFormat="1" ht="14.25" customHeight="1">
      <c r="B41" s="85"/>
      <c r="D41" s="109"/>
      <c r="H41" s="110"/>
      <c r="J41" s="109"/>
      <c r="P41" s="110"/>
      <c r="R41" s="86"/>
    </row>
    <row r="42" spans="2:18" s="81" customFormat="1" ht="14.25" customHeight="1">
      <c r="B42" s="85"/>
      <c r="D42" s="109"/>
      <c r="H42" s="110"/>
      <c r="J42" s="109"/>
      <c r="P42" s="110"/>
      <c r="R42" s="86"/>
    </row>
    <row r="43" spans="2:18" s="81" customFormat="1" ht="14.25" customHeight="1">
      <c r="B43" s="85"/>
      <c r="D43" s="109"/>
      <c r="H43" s="110"/>
      <c r="J43" s="109"/>
      <c r="P43" s="110"/>
      <c r="R43" s="86"/>
    </row>
    <row r="44" spans="2:18" s="81" customFormat="1" ht="14.25" customHeight="1">
      <c r="B44" s="85"/>
      <c r="D44" s="109"/>
      <c r="H44" s="110"/>
      <c r="J44" s="109"/>
      <c r="P44" s="110"/>
      <c r="R44" s="86"/>
    </row>
    <row r="45" spans="2:18" s="81" customFormat="1" ht="14.25" customHeight="1">
      <c r="B45" s="85"/>
      <c r="D45" s="109"/>
      <c r="H45" s="110"/>
      <c r="J45" s="109"/>
      <c r="P45" s="110"/>
      <c r="R45" s="86"/>
    </row>
    <row r="46" spans="2:18" s="89" customFormat="1" ht="15.75" customHeight="1">
      <c r="B46" s="90"/>
      <c r="D46" s="111" t="s">
        <v>43</v>
      </c>
      <c r="E46" s="112"/>
      <c r="F46" s="112"/>
      <c r="G46" s="113" t="s">
        <v>44</v>
      </c>
      <c r="H46" s="114"/>
      <c r="J46" s="111" t="s">
        <v>43</v>
      </c>
      <c r="K46" s="112"/>
      <c r="L46" s="112"/>
      <c r="M46" s="112"/>
      <c r="N46" s="113" t="s">
        <v>44</v>
      </c>
      <c r="O46" s="112"/>
      <c r="P46" s="114"/>
      <c r="R46" s="91"/>
    </row>
    <row r="47" spans="2:18" s="81" customFormat="1" ht="14.25" customHeight="1">
      <c r="B47" s="85"/>
      <c r="R47" s="86"/>
    </row>
    <row r="48" spans="2:18" s="89" customFormat="1" ht="15.75" customHeight="1">
      <c r="B48" s="90"/>
      <c r="D48" s="107" t="s">
        <v>45</v>
      </c>
      <c r="E48" s="95"/>
      <c r="F48" s="95"/>
      <c r="G48" s="95"/>
      <c r="H48" s="108"/>
      <c r="J48" s="107" t="s">
        <v>46</v>
      </c>
      <c r="K48" s="95"/>
      <c r="L48" s="95"/>
      <c r="M48" s="95"/>
      <c r="N48" s="95"/>
      <c r="O48" s="95"/>
      <c r="P48" s="108"/>
      <c r="R48" s="91"/>
    </row>
    <row r="49" spans="2:18" s="81" customFormat="1" ht="14.25" customHeight="1">
      <c r="B49" s="85"/>
      <c r="D49" s="109"/>
      <c r="H49" s="110"/>
      <c r="J49" s="109"/>
      <c r="P49" s="110"/>
      <c r="R49" s="86"/>
    </row>
    <row r="50" spans="2:18" s="81" customFormat="1" ht="14.25" customHeight="1">
      <c r="B50" s="85"/>
      <c r="D50" s="109"/>
      <c r="H50" s="110"/>
      <c r="J50" s="109"/>
      <c r="P50" s="110"/>
      <c r="R50" s="86"/>
    </row>
    <row r="51" spans="2:18" s="81" customFormat="1" ht="14.25" customHeight="1">
      <c r="B51" s="85"/>
      <c r="D51" s="109"/>
      <c r="H51" s="110"/>
      <c r="J51" s="109"/>
      <c r="P51" s="110"/>
      <c r="R51" s="86"/>
    </row>
    <row r="52" spans="2:18" s="81" customFormat="1" ht="14.25" customHeight="1">
      <c r="B52" s="85"/>
      <c r="D52" s="109"/>
      <c r="H52" s="110"/>
      <c r="J52" s="109"/>
      <c r="P52" s="110"/>
      <c r="R52" s="86"/>
    </row>
    <row r="53" spans="2:18" s="81" customFormat="1" ht="14.25" customHeight="1">
      <c r="B53" s="85"/>
      <c r="D53" s="109"/>
      <c r="H53" s="110"/>
      <c r="J53" s="109"/>
      <c r="P53" s="110"/>
      <c r="R53" s="86"/>
    </row>
    <row r="54" spans="2:18" s="81" customFormat="1" ht="14.25" customHeight="1">
      <c r="B54" s="85"/>
      <c r="D54" s="109"/>
      <c r="H54" s="110"/>
      <c r="J54" s="109"/>
      <c r="P54" s="110"/>
      <c r="R54" s="86"/>
    </row>
    <row r="55" spans="2:18" s="81" customFormat="1" ht="14.25" customHeight="1">
      <c r="B55" s="85"/>
      <c r="D55" s="109"/>
      <c r="H55" s="110"/>
      <c r="J55" s="109"/>
      <c r="P55" s="110"/>
      <c r="R55" s="86"/>
    </row>
    <row r="56" spans="2:18" s="81" customFormat="1" ht="14.25" customHeight="1">
      <c r="B56" s="85"/>
      <c r="D56" s="109"/>
      <c r="H56" s="110"/>
      <c r="J56" s="109"/>
      <c r="P56" s="110"/>
      <c r="R56" s="86"/>
    </row>
    <row r="57" spans="2:18" s="89" customFormat="1" ht="15.75" customHeight="1">
      <c r="B57" s="90"/>
      <c r="D57" s="111" t="s">
        <v>43</v>
      </c>
      <c r="E57" s="112"/>
      <c r="F57" s="112"/>
      <c r="G57" s="113" t="s">
        <v>44</v>
      </c>
      <c r="H57" s="114"/>
      <c r="J57" s="111" t="s">
        <v>43</v>
      </c>
      <c r="K57" s="112"/>
      <c r="L57" s="112"/>
      <c r="M57" s="112"/>
      <c r="N57" s="113" t="s">
        <v>44</v>
      </c>
      <c r="O57" s="112"/>
      <c r="P57" s="114"/>
      <c r="R57" s="91"/>
    </row>
    <row r="58" spans="2:18" s="89" customFormat="1" ht="15" customHeight="1">
      <c r="B58" s="115"/>
      <c r="C58" s="116"/>
      <c r="D58" s="116"/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116"/>
      <c r="Q58" s="116"/>
      <c r="R58" s="117"/>
    </row>
    <row r="62" spans="2:18" s="89" customFormat="1" ht="7.5" customHeight="1">
      <c r="B62" s="118"/>
      <c r="C62" s="119"/>
      <c r="D62" s="119"/>
      <c r="E62" s="119"/>
      <c r="F62" s="119"/>
      <c r="G62" s="119"/>
      <c r="H62" s="119"/>
      <c r="I62" s="119"/>
      <c r="J62" s="119"/>
      <c r="K62" s="119"/>
      <c r="L62" s="119"/>
      <c r="M62" s="119"/>
      <c r="N62" s="119"/>
      <c r="O62" s="119"/>
      <c r="P62" s="119"/>
      <c r="Q62" s="119"/>
      <c r="R62" s="120"/>
    </row>
    <row r="63" spans="2:18" s="89" customFormat="1" ht="37.5" customHeight="1">
      <c r="B63" s="90"/>
      <c r="C63" s="187" t="s">
        <v>89</v>
      </c>
      <c r="D63" s="187"/>
      <c r="E63" s="187"/>
      <c r="F63" s="187"/>
      <c r="G63" s="187"/>
      <c r="H63" s="187"/>
      <c r="I63" s="187"/>
      <c r="J63" s="187"/>
      <c r="K63" s="187"/>
      <c r="L63" s="187"/>
      <c r="M63" s="187"/>
      <c r="N63" s="187"/>
      <c r="O63" s="187"/>
      <c r="P63" s="187"/>
      <c r="Q63" s="187"/>
      <c r="R63" s="91"/>
    </row>
    <row r="64" spans="2:18" s="89" customFormat="1" ht="7.5" customHeight="1">
      <c r="B64" s="90"/>
      <c r="R64" s="91"/>
    </row>
    <row r="65" spans="2:18" s="89" customFormat="1" ht="15" customHeight="1">
      <c r="B65" s="90"/>
      <c r="C65" s="87" t="s">
        <v>7</v>
      </c>
      <c r="F65" s="188" t="str">
        <f>$F$4</f>
        <v>Plochy na ul. U Lesa u č.p. 871 v Karviné – Ráji</v>
      </c>
      <c r="G65" s="188"/>
      <c r="H65" s="188"/>
      <c r="I65" s="188"/>
      <c r="J65" s="188"/>
      <c r="K65" s="188"/>
      <c r="L65" s="188"/>
      <c r="M65" s="188"/>
      <c r="N65" s="188"/>
      <c r="O65" s="188"/>
      <c r="P65" s="188"/>
      <c r="R65" s="91"/>
    </row>
    <row r="66" spans="2:18" s="89" customFormat="1" ht="15" customHeight="1">
      <c r="B66" s="90"/>
      <c r="C66" s="87" t="s">
        <v>82</v>
      </c>
      <c r="F66" s="188" t="str">
        <f>F5</f>
        <v>2 – Oprava chodníku před č.p. 868-869</v>
      </c>
      <c r="G66" s="188"/>
      <c r="H66" s="188"/>
      <c r="I66" s="188"/>
      <c r="J66" s="188"/>
      <c r="K66" s="188"/>
      <c r="L66" s="188"/>
      <c r="M66" s="188"/>
      <c r="N66" s="188"/>
      <c r="O66" s="188"/>
      <c r="P66" s="188"/>
      <c r="R66" s="91"/>
    </row>
    <row r="67" spans="2:18" s="89" customFormat="1" ht="7.5" customHeight="1">
      <c r="B67" s="90"/>
      <c r="R67" s="91"/>
    </row>
    <row r="68" spans="2:18" s="89" customFormat="1" ht="18.75" customHeight="1">
      <c r="B68" s="90"/>
      <c r="C68" s="92" t="s">
        <v>11</v>
      </c>
      <c r="F68" s="93" t="str">
        <f>$F$7</f>
        <v>Karviná</v>
      </c>
      <c r="K68" s="92" t="s">
        <v>13</v>
      </c>
      <c r="M68" s="194" t="str">
        <f>IF($O$7="","",$O$7)</f>
        <v>03.09.2021</v>
      </c>
      <c r="N68" s="194"/>
      <c r="O68" s="194"/>
      <c r="P68" s="194"/>
      <c r="R68" s="91"/>
    </row>
    <row r="69" spans="2:18" s="89" customFormat="1" ht="7.5" customHeight="1">
      <c r="B69" s="90"/>
      <c r="R69" s="91"/>
    </row>
    <row r="70" spans="2:18" s="89" customFormat="1" ht="15.75" customHeight="1">
      <c r="B70" s="90"/>
      <c r="C70" s="92" t="s">
        <v>85</v>
      </c>
      <c r="F70" s="93" t="str">
        <f>$E$10</f>
        <v>Statutární město Karviná</v>
      </c>
      <c r="K70" s="92" t="s">
        <v>23</v>
      </c>
      <c r="M70" s="189"/>
      <c r="N70" s="189"/>
      <c r="O70" s="189"/>
      <c r="P70" s="189"/>
      <c r="Q70" s="189"/>
      <c r="R70" s="91"/>
    </row>
    <row r="71" spans="2:18" s="89" customFormat="1" ht="15" customHeight="1">
      <c r="B71" s="90"/>
      <c r="C71" s="92" t="s">
        <v>21</v>
      </c>
      <c r="F71" s="93">
        <f>IF($E$13="","",$E$13)</f>
      </c>
      <c r="K71" s="92" t="s">
        <v>26</v>
      </c>
      <c r="M71" s="189"/>
      <c r="N71" s="189"/>
      <c r="O71" s="189"/>
      <c r="P71" s="189"/>
      <c r="Q71" s="189"/>
      <c r="R71" s="91"/>
    </row>
    <row r="72" spans="2:18" s="89" customFormat="1" ht="11.25" customHeight="1">
      <c r="B72" s="90"/>
      <c r="R72" s="91"/>
    </row>
    <row r="73" spans="2:18" s="89" customFormat="1" ht="30" customHeight="1">
      <c r="B73" s="90"/>
      <c r="C73" s="195" t="s">
        <v>90</v>
      </c>
      <c r="D73" s="195"/>
      <c r="E73" s="195"/>
      <c r="F73" s="195"/>
      <c r="G73" s="195"/>
      <c r="H73" s="121"/>
      <c r="I73" s="121"/>
      <c r="J73" s="121"/>
      <c r="K73" s="121"/>
      <c r="L73" s="121"/>
      <c r="M73" s="121"/>
      <c r="N73" s="195" t="s">
        <v>91</v>
      </c>
      <c r="O73" s="195"/>
      <c r="P73" s="195"/>
      <c r="Q73" s="195"/>
      <c r="R73" s="91"/>
    </row>
    <row r="74" spans="2:18" s="89" customFormat="1" ht="11.25" customHeight="1">
      <c r="B74" s="90"/>
      <c r="R74" s="91"/>
    </row>
    <row r="75" spans="2:18" s="89" customFormat="1" ht="30" customHeight="1">
      <c r="B75" s="90"/>
      <c r="C75" s="122" t="s">
        <v>92</v>
      </c>
      <c r="N75" s="196">
        <f>N97</f>
        <v>967602.6101999999</v>
      </c>
      <c r="O75" s="196"/>
      <c r="P75" s="196"/>
      <c r="Q75" s="196"/>
      <c r="R75" s="91"/>
    </row>
    <row r="76" spans="2:18" s="89" customFormat="1" ht="22.5" customHeight="1">
      <c r="B76" s="90"/>
      <c r="R76" s="91"/>
    </row>
    <row r="77" spans="2:18" s="89" customFormat="1" ht="30" customHeight="1">
      <c r="B77" s="90"/>
      <c r="C77" s="122" t="s">
        <v>93</v>
      </c>
      <c r="N77" s="196">
        <v>0</v>
      </c>
      <c r="O77" s="196"/>
      <c r="P77" s="196"/>
      <c r="Q77" s="196"/>
      <c r="R77" s="91"/>
    </row>
    <row r="78" spans="2:18" s="89" customFormat="1" ht="18.75" customHeight="1">
      <c r="B78" s="90"/>
      <c r="R78" s="91"/>
    </row>
    <row r="79" spans="2:18" s="89" customFormat="1" ht="30" customHeight="1">
      <c r="B79" s="90"/>
      <c r="C79" s="123" t="s">
        <v>94</v>
      </c>
      <c r="D79" s="121"/>
      <c r="E79" s="121"/>
      <c r="F79" s="121"/>
      <c r="G79" s="121"/>
      <c r="H79" s="121"/>
      <c r="I79" s="121"/>
      <c r="J79" s="121"/>
      <c r="K79" s="121"/>
      <c r="L79" s="197">
        <f>ROUND(SUM($N$75+$N$77),0)</f>
        <v>967603</v>
      </c>
      <c r="M79" s="197"/>
      <c r="N79" s="197"/>
      <c r="O79" s="197"/>
      <c r="P79" s="197"/>
      <c r="Q79" s="197"/>
      <c r="R79" s="91"/>
    </row>
    <row r="80" spans="2:18" s="89" customFormat="1" ht="7.5" customHeight="1">
      <c r="B80" s="115"/>
      <c r="C80" s="116"/>
      <c r="D80" s="116"/>
      <c r="E80" s="116"/>
      <c r="F80" s="116"/>
      <c r="G80" s="116"/>
      <c r="H80" s="116"/>
      <c r="I80" s="116"/>
      <c r="J80" s="116"/>
      <c r="K80" s="116"/>
      <c r="L80" s="116"/>
      <c r="M80" s="116"/>
      <c r="N80" s="116"/>
      <c r="O80" s="116"/>
      <c r="P80" s="116"/>
      <c r="Q80" s="116"/>
      <c r="R80" s="117"/>
    </row>
    <row r="84" spans="2:18" s="89" customFormat="1" ht="7.5" customHeight="1">
      <c r="B84" s="118"/>
      <c r="C84" s="119"/>
      <c r="D84" s="119"/>
      <c r="E84" s="119"/>
      <c r="F84" s="119"/>
      <c r="G84" s="119"/>
      <c r="H84" s="119"/>
      <c r="I84" s="119"/>
      <c r="J84" s="119"/>
      <c r="K84" s="119"/>
      <c r="L84" s="119"/>
      <c r="M84" s="119"/>
      <c r="N84" s="119"/>
      <c r="O84" s="119"/>
      <c r="P84" s="119"/>
      <c r="Q84" s="119"/>
      <c r="R84" s="120"/>
    </row>
    <row r="85" spans="2:18" s="89" customFormat="1" ht="37.5" customHeight="1">
      <c r="B85" s="90"/>
      <c r="C85" s="187" t="s">
        <v>95</v>
      </c>
      <c r="D85" s="187"/>
      <c r="E85" s="187"/>
      <c r="F85" s="187"/>
      <c r="G85" s="187"/>
      <c r="H85" s="187"/>
      <c r="I85" s="187"/>
      <c r="J85" s="187"/>
      <c r="K85" s="187"/>
      <c r="L85" s="187"/>
      <c r="M85" s="187"/>
      <c r="N85" s="187"/>
      <c r="O85" s="187"/>
      <c r="P85" s="187"/>
      <c r="Q85" s="187"/>
      <c r="R85" s="91"/>
    </row>
    <row r="86" spans="2:18" s="89" customFormat="1" ht="7.5" customHeight="1">
      <c r="B86" s="90"/>
      <c r="R86" s="91"/>
    </row>
    <row r="87" spans="2:18" s="89" customFormat="1" ht="15" customHeight="1">
      <c r="B87" s="90"/>
      <c r="C87" s="87" t="s">
        <v>7</v>
      </c>
      <c r="F87" s="188" t="str">
        <f>$F$4</f>
        <v>Plochy na ul. U Lesa u č.p. 871 v Karviné – Ráji</v>
      </c>
      <c r="G87" s="188"/>
      <c r="H87" s="188"/>
      <c r="I87" s="188"/>
      <c r="J87" s="188"/>
      <c r="K87" s="188"/>
      <c r="L87" s="188"/>
      <c r="M87" s="188"/>
      <c r="N87" s="188"/>
      <c r="O87" s="188"/>
      <c r="P87" s="188"/>
      <c r="R87" s="91"/>
    </row>
    <row r="88" spans="2:18" s="89" customFormat="1" ht="15" customHeight="1">
      <c r="B88" s="90"/>
      <c r="C88" s="87" t="s">
        <v>82</v>
      </c>
      <c r="F88" s="188" t="str">
        <f>F5</f>
        <v>2 – Oprava chodníku před č.p. 868-869</v>
      </c>
      <c r="G88" s="188"/>
      <c r="H88" s="188"/>
      <c r="I88" s="188"/>
      <c r="J88" s="188"/>
      <c r="K88" s="188"/>
      <c r="L88" s="188"/>
      <c r="M88" s="188"/>
      <c r="N88" s="188"/>
      <c r="O88" s="188"/>
      <c r="P88" s="188"/>
      <c r="R88" s="91"/>
    </row>
    <row r="89" spans="2:18" s="89" customFormat="1" ht="7.5" customHeight="1">
      <c r="B89" s="90"/>
      <c r="R89" s="91"/>
    </row>
    <row r="90" spans="2:18" s="89" customFormat="1" ht="18.75" customHeight="1">
      <c r="B90" s="90"/>
      <c r="C90" s="92" t="s">
        <v>11</v>
      </c>
      <c r="F90" s="93" t="str">
        <f>$F$7</f>
        <v>Karviná</v>
      </c>
      <c r="K90" s="92" t="s">
        <v>13</v>
      </c>
      <c r="M90" s="194" t="str">
        <f>IF($O$7="","",$O$7)</f>
        <v>03.09.2021</v>
      </c>
      <c r="N90" s="194"/>
      <c r="O90" s="194"/>
      <c r="P90" s="194"/>
      <c r="R90" s="91"/>
    </row>
    <row r="91" spans="2:18" s="89" customFormat="1" ht="7.5" customHeight="1">
      <c r="B91" s="90"/>
      <c r="R91" s="91"/>
    </row>
    <row r="92" spans="2:18" s="89" customFormat="1" ht="15.75" customHeight="1">
      <c r="B92" s="90"/>
      <c r="C92" s="92" t="s">
        <v>85</v>
      </c>
      <c r="F92" s="93" t="str">
        <f>$E$10</f>
        <v>Statutární město Karviná</v>
      </c>
      <c r="K92" s="92" t="s">
        <v>23</v>
      </c>
      <c r="M92" s="189"/>
      <c r="N92" s="189"/>
      <c r="O92" s="189"/>
      <c r="P92" s="189"/>
      <c r="Q92" s="189"/>
      <c r="R92" s="91"/>
    </row>
    <row r="93" spans="2:18" s="89" customFormat="1" ht="15" customHeight="1">
      <c r="B93" s="90"/>
      <c r="C93" s="92" t="s">
        <v>21</v>
      </c>
      <c r="F93" s="93">
        <f>IF($E$13="","",$E$13)</f>
      </c>
      <c r="K93" s="92" t="s">
        <v>26</v>
      </c>
      <c r="M93" s="189"/>
      <c r="N93" s="189"/>
      <c r="O93" s="189"/>
      <c r="P93" s="189"/>
      <c r="Q93" s="189"/>
      <c r="R93" s="91"/>
    </row>
    <row r="94" spans="2:18" s="89" customFormat="1" ht="11.25" customHeight="1">
      <c r="B94" s="90"/>
      <c r="R94" s="91"/>
    </row>
    <row r="95" spans="2:18" s="124" customFormat="1" ht="30" customHeight="1">
      <c r="B95" s="125"/>
      <c r="C95" s="126" t="s">
        <v>96</v>
      </c>
      <c r="D95" s="127" t="s">
        <v>53</v>
      </c>
      <c r="E95" s="127" t="s">
        <v>49</v>
      </c>
      <c r="F95" s="198" t="s">
        <v>50</v>
      </c>
      <c r="G95" s="198"/>
      <c r="H95" s="198"/>
      <c r="I95" s="198"/>
      <c r="J95" s="127" t="s">
        <v>97</v>
      </c>
      <c r="K95" s="127" t="s">
        <v>98</v>
      </c>
      <c r="L95" s="198" t="s">
        <v>99</v>
      </c>
      <c r="M95" s="198"/>
      <c r="N95" s="199" t="s">
        <v>100</v>
      </c>
      <c r="O95" s="199"/>
      <c r="P95" s="199"/>
      <c r="Q95" s="199"/>
      <c r="R95" s="128"/>
    </row>
    <row r="96" spans="2:18" s="124" customFormat="1" ht="7.5" customHeight="1">
      <c r="B96" s="125"/>
      <c r="C96" s="129"/>
      <c r="D96" s="129"/>
      <c r="E96" s="129"/>
      <c r="F96" s="129"/>
      <c r="G96" s="129"/>
      <c r="H96" s="129"/>
      <c r="I96" s="129"/>
      <c r="J96" s="129"/>
      <c r="K96" s="129"/>
      <c r="L96" s="129"/>
      <c r="M96" s="129"/>
      <c r="N96" s="129"/>
      <c r="O96" s="129"/>
      <c r="P96" s="129"/>
      <c r="Q96" s="129"/>
      <c r="R96" s="128"/>
    </row>
    <row r="97" spans="2:18" s="89" customFormat="1" ht="30" customHeight="1">
      <c r="B97" s="90"/>
      <c r="C97" s="122" t="s">
        <v>86</v>
      </c>
      <c r="N97" s="200">
        <f>SUM(N98:N148)</f>
        <v>967602.6101999999</v>
      </c>
      <c r="O97" s="200"/>
      <c r="P97" s="200"/>
      <c r="Q97" s="200"/>
      <c r="R97" s="91"/>
    </row>
    <row r="98" spans="2:18" s="89" customFormat="1" ht="18" customHeight="1">
      <c r="B98" s="90"/>
      <c r="C98" s="130" t="s">
        <v>75</v>
      </c>
      <c r="D98" s="130" t="s">
        <v>101</v>
      </c>
      <c r="E98" s="131" t="s">
        <v>102</v>
      </c>
      <c r="F98" s="201" t="s">
        <v>103</v>
      </c>
      <c r="G98" s="201"/>
      <c r="H98" s="201"/>
      <c r="I98" s="201"/>
      <c r="J98" s="132" t="s">
        <v>104</v>
      </c>
      <c r="K98" s="133">
        <v>1</v>
      </c>
      <c r="L98" s="205">
        <v>3500</v>
      </c>
      <c r="M98" s="205"/>
      <c r="N98" s="205">
        <f aca="true" t="shared" si="0" ref="N98:N129">K98*L98</f>
        <v>3500</v>
      </c>
      <c r="O98" s="205"/>
      <c r="P98" s="205"/>
      <c r="Q98" s="205"/>
      <c r="R98" s="91"/>
    </row>
    <row r="99" spans="2:18" s="89" customFormat="1" ht="18" customHeight="1">
      <c r="B99" s="90"/>
      <c r="C99" s="130" t="s">
        <v>77</v>
      </c>
      <c r="D99" s="130" t="s">
        <v>101</v>
      </c>
      <c r="E99" s="131" t="s">
        <v>105</v>
      </c>
      <c r="F99" s="201" t="s">
        <v>106</v>
      </c>
      <c r="G99" s="201"/>
      <c r="H99" s="201"/>
      <c r="I99" s="201"/>
      <c r="J99" s="132" t="s">
        <v>104</v>
      </c>
      <c r="K99" s="133">
        <v>1</v>
      </c>
      <c r="L99" s="205">
        <v>10000</v>
      </c>
      <c r="M99" s="205"/>
      <c r="N99" s="205">
        <f t="shared" si="0"/>
        <v>10000</v>
      </c>
      <c r="O99" s="205"/>
      <c r="P99" s="205"/>
      <c r="Q99" s="205"/>
      <c r="R99" s="91"/>
    </row>
    <row r="100" spans="2:18" s="89" customFormat="1" ht="18" customHeight="1">
      <c r="B100" s="90"/>
      <c r="C100" s="130" t="s">
        <v>107</v>
      </c>
      <c r="D100" s="130" t="s">
        <v>101</v>
      </c>
      <c r="E100" s="131" t="s">
        <v>108</v>
      </c>
      <c r="F100" s="201" t="s">
        <v>109</v>
      </c>
      <c r="G100" s="201"/>
      <c r="H100" s="201"/>
      <c r="I100" s="201"/>
      <c r="J100" s="132" t="s">
        <v>104</v>
      </c>
      <c r="K100" s="133">
        <v>1</v>
      </c>
      <c r="L100" s="205">
        <v>10000</v>
      </c>
      <c r="M100" s="205"/>
      <c r="N100" s="205">
        <f t="shared" si="0"/>
        <v>10000</v>
      </c>
      <c r="O100" s="205"/>
      <c r="P100" s="205"/>
      <c r="Q100" s="205"/>
      <c r="R100" s="91"/>
    </row>
    <row r="101" spans="2:18" s="89" customFormat="1" ht="18" customHeight="1">
      <c r="B101" s="90"/>
      <c r="C101" s="130" t="s">
        <v>110</v>
      </c>
      <c r="D101" s="130" t="s">
        <v>101</v>
      </c>
      <c r="E101" s="131" t="s">
        <v>111</v>
      </c>
      <c r="F101" s="201" t="s">
        <v>112</v>
      </c>
      <c r="G101" s="201"/>
      <c r="H101" s="201"/>
      <c r="I101" s="201"/>
      <c r="J101" s="132" t="s">
        <v>113</v>
      </c>
      <c r="K101" s="133">
        <v>0.11</v>
      </c>
      <c r="L101" s="205">
        <v>25000</v>
      </c>
      <c r="M101" s="205"/>
      <c r="N101" s="205">
        <f t="shared" si="0"/>
        <v>2750</v>
      </c>
      <c r="O101" s="205"/>
      <c r="P101" s="205"/>
      <c r="Q101" s="205"/>
      <c r="R101" s="91"/>
    </row>
    <row r="102" spans="2:18" s="89" customFormat="1" ht="18" customHeight="1">
      <c r="B102" s="90"/>
      <c r="C102" s="130" t="s">
        <v>114</v>
      </c>
      <c r="D102" s="130" t="s">
        <v>101</v>
      </c>
      <c r="E102" s="131" t="s">
        <v>115</v>
      </c>
      <c r="F102" s="201" t="s">
        <v>116</v>
      </c>
      <c r="G102" s="201"/>
      <c r="H102" s="201"/>
      <c r="I102" s="201"/>
      <c r="J102" s="132" t="s">
        <v>117</v>
      </c>
      <c r="K102" s="133">
        <v>1</v>
      </c>
      <c r="L102" s="205">
        <v>10000</v>
      </c>
      <c r="M102" s="205"/>
      <c r="N102" s="205">
        <f t="shared" si="0"/>
        <v>10000</v>
      </c>
      <c r="O102" s="205"/>
      <c r="P102" s="205"/>
      <c r="Q102" s="205"/>
      <c r="R102" s="91"/>
    </row>
    <row r="103" spans="2:18" s="89" customFormat="1" ht="18" customHeight="1">
      <c r="B103" s="90"/>
      <c r="C103" s="130" t="s">
        <v>118</v>
      </c>
      <c r="D103" s="130" t="s">
        <v>101</v>
      </c>
      <c r="E103" s="131" t="s">
        <v>119</v>
      </c>
      <c r="F103" s="201" t="s">
        <v>120</v>
      </c>
      <c r="G103" s="201"/>
      <c r="H103" s="201"/>
      <c r="I103" s="201"/>
      <c r="J103" s="132" t="s">
        <v>117</v>
      </c>
      <c r="K103" s="133">
        <v>1</v>
      </c>
      <c r="L103" s="205">
        <v>6000</v>
      </c>
      <c r="M103" s="205"/>
      <c r="N103" s="205">
        <f t="shared" si="0"/>
        <v>6000</v>
      </c>
      <c r="O103" s="205"/>
      <c r="P103" s="205"/>
      <c r="Q103" s="205"/>
      <c r="R103" s="91"/>
    </row>
    <row r="104" spans="2:18" s="89" customFormat="1" ht="18.75" customHeight="1">
      <c r="B104" s="90"/>
      <c r="C104" s="130" t="s">
        <v>121</v>
      </c>
      <c r="D104" s="130" t="s">
        <v>101</v>
      </c>
      <c r="E104" s="131" t="s">
        <v>260</v>
      </c>
      <c r="F104" s="201" t="s">
        <v>261</v>
      </c>
      <c r="G104" s="201"/>
      <c r="H104" s="201"/>
      <c r="I104" s="201"/>
      <c r="J104" s="132" t="s">
        <v>124</v>
      </c>
      <c r="K104" s="133">
        <v>5.29</v>
      </c>
      <c r="L104" s="205">
        <v>64</v>
      </c>
      <c r="M104" s="205"/>
      <c r="N104" s="205">
        <f t="shared" si="0"/>
        <v>338.56</v>
      </c>
      <c r="O104" s="205"/>
      <c r="P104" s="205"/>
      <c r="Q104" s="205"/>
      <c r="R104" s="91"/>
    </row>
    <row r="105" spans="2:18" s="89" customFormat="1" ht="18" customHeight="1">
      <c r="B105" s="115"/>
      <c r="C105" s="130" t="s">
        <v>125</v>
      </c>
      <c r="D105" s="130" t="s">
        <v>101</v>
      </c>
      <c r="E105" s="134" t="s">
        <v>122</v>
      </c>
      <c r="F105" s="201" t="s">
        <v>123</v>
      </c>
      <c r="G105" s="201"/>
      <c r="H105" s="201"/>
      <c r="I105" s="201"/>
      <c r="J105" s="132" t="s">
        <v>124</v>
      </c>
      <c r="K105" s="133">
        <v>4.3</v>
      </c>
      <c r="L105" s="203">
        <v>296</v>
      </c>
      <c r="M105" s="203"/>
      <c r="N105" s="203">
        <f t="shared" si="0"/>
        <v>1272.8</v>
      </c>
      <c r="O105" s="203"/>
      <c r="P105" s="203"/>
      <c r="Q105" s="203"/>
      <c r="R105" s="91"/>
    </row>
    <row r="106" spans="1:18" s="89" customFormat="1" ht="18" customHeight="1">
      <c r="A106" s="81"/>
      <c r="B106" s="115"/>
      <c r="C106" s="130" t="s">
        <v>128</v>
      </c>
      <c r="D106" s="130" t="s">
        <v>101</v>
      </c>
      <c r="E106" s="134" t="s">
        <v>262</v>
      </c>
      <c r="F106" s="204" t="s">
        <v>127</v>
      </c>
      <c r="G106" s="204"/>
      <c r="H106" s="204"/>
      <c r="I106" s="204"/>
      <c r="J106" s="132" t="s">
        <v>124</v>
      </c>
      <c r="K106" s="133">
        <v>280.5</v>
      </c>
      <c r="L106" s="203">
        <v>212</v>
      </c>
      <c r="M106" s="203"/>
      <c r="N106" s="203">
        <f t="shared" si="0"/>
        <v>59466</v>
      </c>
      <c r="O106" s="203"/>
      <c r="P106" s="203"/>
      <c r="Q106" s="203"/>
      <c r="R106" s="91"/>
    </row>
    <row r="107" spans="2:18" s="89" customFormat="1" ht="18" customHeight="1">
      <c r="B107" s="85"/>
      <c r="C107" s="130" t="s">
        <v>131</v>
      </c>
      <c r="D107" s="130" t="s">
        <v>101</v>
      </c>
      <c r="E107" s="134" t="s">
        <v>129</v>
      </c>
      <c r="F107" s="204" t="s">
        <v>130</v>
      </c>
      <c r="G107" s="204"/>
      <c r="H107" s="204"/>
      <c r="I107" s="204"/>
      <c r="J107" s="132" t="s">
        <v>124</v>
      </c>
      <c r="K107" s="133">
        <v>280.5</v>
      </c>
      <c r="L107" s="203">
        <v>29.4</v>
      </c>
      <c r="M107" s="203"/>
      <c r="N107" s="203">
        <f t="shared" si="0"/>
        <v>8246.699999999999</v>
      </c>
      <c r="O107" s="203"/>
      <c r="P107" s="203"/>
      <c r="Q107" s="203"/>
      <c r="R107" s="91"/>
    </row>
    <row r="108" spans="2:18" s="89" customFormat="1" ht="18" customHeight="1">
      <c r="B108" s="90"/>
      <c r="C108" s="130" t="s">
        <v>135</v>
      </c>
      <c r="D108" s="130" t="s">
        <v>101</v>
      </c>
      <c r="E108" s="131" t="s">
        <v>132</v>
      </c>
      <c r="F108" s="201" t="s">
        <v>133</v>
      </c>
      <c r="G108" s="201"/>
      <c r="H108" s="201"/>
      <c r="I108" s="201"/>
      <c r="J108" s="132" t="s">
        <v>134</v>
      </c>
      <c r="K108" s="133">
        <v>8.6</v>
      </c>
      <c r="L108" s="203">
        <v>66.1</v>
      </c>
      <c r="M108" s="203"/>
      <c r="N108" s="203">
        <f t="shared" si="0"/>
        <v>568.4599999999999</v>
      </c>
      <c r="O108" s="203"/>
      <c r="P108" s="203"/>
      <c r="Q108" s="203"/>
      <c r="R108" s="91"/>
    </row>
    <row r="109" spans="2:18" s="89" customFormat="1" ht="18" customHeight="1">
      <c r="B109" s="90"/>
      <c r="C109" s="130" t="s">
        <v>138</v>
      </c>
      <c r="D109" s="130" t="s">
        <v>101</v>
      </c>
      <c r="E109" s="131" t="s">
        <v>136</v>
      </c>
      <c r="F109" s="201" t="s">
        <v>137</v>
      </c>
      <c r="G109" s="201"/>
      <c r="H109" s="201"/>
      <c r="I109" s="201"/>
      <c r="J109" s="132" t="s">
        <v>134</v>
      </c>
      <c r="K109" s="133">
        <v>238.39999999999998</v>
      </c>
      <c r="L109" s="205">
        <v>59.9</v>
      </c>
      <c r="M109" s="205"/>
      <c r="N109" s="205">
        <f t="shared" si="0"/>
        <v>14280.159999999998</v>
      </c>
      <c r="O109" s="205"/>
      <c r="P109" s="205"/>
      <c r="Q109" s="205"/>
      <c r="R109" s="91"/>
    </row>
    <row r="110" spans="1:18" s="81" customFormat="1" ht="25.5" customHeight="1">
      <c r="A110" s="89"/>
      <c r="B110" s="90"/>
      <c r="C110" s="130" t="s">
        <v>142</v>
      </c>
      <c r="D110" s="130" t="s">
        <v>101</v>
      </c>
      <c r="E110" s="136" t="s">
        <v>139</v>
      </c>
      <c r="F110" s="206" t="s">
        <v>140</v>
      </c>
      <c r="G110" s="206"/>
      <c r="H110" s="206"/>
      <c r="I110" s="206"/>
      <c r="J110" s="137" t="s">
        <v>141</v>
      </c>
      <c r="K110" s="138">
        <v>1.5</v>
      </c>
      <c r="L110" s="214">
        <v>5390</v>
      </c>
      <c r="M110" s="214"/>
      <c r="N110" s="203">
        <f t="shared" si="0"/>
        <v>8085</v>
      </c>
      <c r="O110" s="203"/>
      <c r="P110" s="203"/>
      <c r="Q110" s="203"/>
      <c r="R110" s="91"/>
    </row>
    <row r="111" spans="2:18" s="89" customFormat="1" ht="33.75" customHeight="1">
      <c r="B111" s="90"/>
      <c r="C111" s="130" t="s">
        <v>146</v>
      </c>
      <c r="D111" s="130" t="s">
        <v>143</v>
      </c>
      <c r="E111" s="139" t="s">
        <v>263</v>
      </c>
      <c r="F111" s="207" t="s">
        <v>264</v>
      </c>
      <c r="G111" s="207"/>
      <c r="H111" s="207"/>
      <c r="I111" s="207"/>
      <c r="J111" s="132" t="s">
        <v>141</v>
      </c>
      <c r="K111" s="133">
        <v>48.205</v>
      </c>
      <c r="L111" s="205">
        <v>1414</v>
      </c>
      <c r="M111" s="205"/>
      <c r="N111" s="203">
        <f t="shared" si="0"/>
        <v>68161.87</v>
      </c>
      <c r="O111" s="203"/>
      <c r="P111" s="203"/>
      <c r="Q111" s="203"/>
      <c r="R111" s="91"/>
    </row>
    <row r="112" spans="2:18" s="89" customFormat="1" ht="18" customHeight="1">
      <c r="B112" s="90"/>
      <c r="C112" s="130" t="s">
        <v>1</v>
      </c>
      <c r="D112" s="141" t="s">
        <v>101</v>
      </c>
      <c r="E112" s="139" t="s">
        <v>149</v>
      </c>
      <c r="F112" s="208" t="s">
        <v>150</v>
      </c>
      <c r="G112" s="208"/>
      <c r="H112" s="208"/>
      <c r="I112" s="208"/>
      <c r="J112" s="140" t="s">
        <v>141</v>
      </c>
      <c r="K112" s="142">
        <v>12.35</v>
      </c>
      <c r="L112" s="215">
        <v>2540</v>
      </c>
      <c r="M112" s="215"/>
      <c r="N112" s="203">
        <f t="shared" si="0"/>
        <v>31369</v>
      </c>
      <c r="O112" s="203"/>
      <c r="P112" s="203"/>
      <c r="Q112" s="203"/>
      <c r="R112" s="91"/>
    </row>
    <row r="113" spans="2:18" s="89" customFormat="1" ht="18.75" customHeight="1">
      <c r="B113" s="90"/>
      <c r="C113" s="130" t="s">
        <v>151</v>
      </c>
      <c r="D113" s="130" t="s">
        <v>101</v>
      </c>
      <c r="E113" s="131" t="s">
        <v>155</v>
      </c>
      <c r="F113" s="201" t="s">
        <v>156</v>
      </c>
      <c r="G113" s="201"/>
      <c r="H113" s="201"/>
      <c r="I113" s="201"/>
      <c r="J113" s="132" t="s">
        <v>124</v>
      </c>
      <c r="K113" s="133">
        <v>153.64</v>
      </c>
      <c r="L113" s="205">
        <v>193</v>
      </c>
      <c r="M113" s="205"/>
      <c r="N113" s="203">
        <f t="shared" si="0"/>
        <v>29652.519999999997</v>
      </c>
      <c r="O113" s="203"/>
      <c r="P113" s="203"/>
      <c r="Q113" s="203"/>
      <c r="R113" s="91"/>
    </row>
    <row r="114" spans="2:18" s="89" customFormat="1" ht="18" customHeight="1">
      <c r="B114" s="90"/>
      <c r="C114" s="143">
        <v>17</v>
      </c>
      <c r="D114" s="143" t="s">
        <v>157</v>
      </c>
      <c r="E114" s="144" t="s">
        <v>158</v>
      </c>
      <c r="F114" s="209" t="s">
        <v>159</v>
      </c>
      <c r="G114" s="209"/>
      <c r="H114" s="209"/>
      <c r="I114" s="209"/>
      <c r="J114" s="145" t="s">
        <v>160</v>
      </c>
      <c r="K114" s="146">
        <v>27.655</v>
      </c>
      <c r="L114" s="210">
        <v>548</v>
      </c>
      <c r="M114" s="210"/>
      <c r="N114" s="210">
        <f t="shared" si="0"/>
        <v>15154.94</v>
      </c>
      <c r="O114" s="210"/>
      <c r="P114" s="210"/>
      <c r="Q114" s="210"/>
      <c r="R114" s="91"/>
    </row>
    <row r="115" spans="2:18" s="89" customFormat="1" ht="25.5" customHeight="1">
      <c r="B115" s="90"/>
      <c r="C115" s="130">
        <v>18</v>
      </c>
      <c r="D115" s="130" t="s">
        <v>101</v>
      </c>
      <c r="E115" s="131" t="s">
        <v>161</v>
      </c>
      <c r="F115" s="201" t="s">
        <v>162</v>
      </c>
      <c r="G115" s="201"/>
      <c r="H115" s="201"/>
      <c r="I115" s="201"/>
      <c r="J115" s="132" t="s">
        <v>124</v>
      </c>
      <c r="K115" s="133">
        <v>153.64</v>
      </c>
      <c r="L115" s="205">
        <v>19.5</v>
      </c>
      <c r="M115" s="205"/>
      <c r="N115" s="203">
        <f t="shared" si="0"/>
        <v>2995.9799999999996</v>
      </c>
      <c r="O115" s="203"/>
      <c r="P115" s="203"/>
      <c r="Q115" s="203"/>
      <c r="R115" s="91"/>
    </row>
    <row r="116" spans="2:18" s="89" customFormat="1" ht="18" customHeight="1">
      <c r="B116" s="90"/>
      <c r="C116" s="143">
        <v>19</v>
      </c>
      <c r="D116" s="143" t="s">
        <v>157</v>
      </c>
      <c r="E116" s="147" t="s">
        <v>163</v>
      </c>
      <c r="F116" s="209" t="s">
        <v>164</v>
      </c>
      <c r="G116" s="209"/>
      <c r="H116" s="209"/>
      <c r="I116" s="209"/>
      <c r="J116" s="145" t="s">
        <v>165</v>
      </c>
      <c r="K116" s="146">
        <v>6.15</v>
      </c>
      <c r="L116" s="210">
        <v>91.8</v>
      </c>
      <c r="M116" s="210"/>
      <c r="N116" s="210">
        <f t="shared" si="0"/>
        <v>564.57</v>
      </c>
      <c r="O116" s="210"/>
      <c r="P116" s="210"/>
      <c r="Q116" s="210"/>
      <c r="R116" s="91"/>
    </row>
    <row r="117" spans="2:18" s="89" customFormat="1" ht="18" customHeight="1">
      <c r="B117" s="90"/>
      <c r="C117" s="130">
        <v>20</v>
      </c>
      <c r="D117" s="130" t="s">
        <v>101</v>
      </c>
      <c r="E117" s="131" t="s">
        <v>166</v>
      </c>
      <c r="F117" s="201" t="s">
        <v>167</v>
      </c>
      <c r="G117" s="201"/>
      <c r="H117" s="201"/>
      <c r="I117" s="201"/>
      <c r="J117" s="132" t="s">
        <v>124</v>
      </c>
      <c r="K117" s="133">
        <v>153.64</v>
      </c>
      <c r="L117" s="205">
        <v>16</v>
      </c>
      <c r="M117" s="205"/>
      <c r="N117" s="205">
        <f t="shared" si="0"/>
        <v>2458.24</v>
      </c>
      <c r="O117" s="205"/>
      <c r="P117" s="205"/>
      <c r="Q117" s="205"/>
      <c r="R117" s="91"/>
    </row>
    <row r="118" spans="2:18" s="89" customFormat="1" ht="18" customHeight="1">
      <c r="B118" s="90"/>
      <c r="C118" s="130">
        <v>21</v>
      </c>
      <c r="D118" s="130" t="s">
        <v>101</v>
      </c>
      <c r="E118" s="131" t="s">
        <v>168</v>
      </c>
      <c r="F118" s="201" t="s">
        <v>169</v>
      </c>
      <c r="G118" s="201"/>
      <c r="H118" s="201"/>
      <c r="I118" s="201"/>
      <c r="J118" s="132" t="s">
        <v>124</v>
      </c>
      <c r="K118" s="133">
        <v>153.64</v>
      </c>
      <c r="L118" s="205">
        <v>4.02</v>
      </c>
      <c r="M118" s="205"/>
      <c r="N118" s="205">
        <f t="shared" si="0"/>
        <v>617.6327999999999</v>
      </c>
      <c r="O118" s="205"/>
      <c r="P118" s="205"/>
      <c r="Q118" s="205"/>
      <c r="R118" s="91"/>
    </row>
    <row r="119" spans="2:18" s="89" customFormat="1" ht="25.5" customHeight="1">
      <c r="B119" s="90"/>
      <c r="C119" s="130">
        <v>22</v>
      </c>
      <c r="D119" s="130" t="s">
        <v>101</v>
      </c>
      <c r="E119" s="134" t="s">
        <v>185</v>
      </c>
      <c r="F119" s="204" t="s">
        <v>186</v>
      </c>
      <c r="G119" s="204"/>
      <c r="H119" s="204"/>
      <c r="I119" s="204"/>
      <c r="J119" s="132" t="s">
        <v>124</v>
      </c>
      <c r="K119" s="133">
        <v>268.40000000000003</v>
      </c>
      <c r="L119" s="203">
        <v>97.7</v>
      </c>
      <c r="M119" s="203"/>
      <c r="N119" s="203">
        <f t="shared" si="0"/>
        <v>26222.680000000004</v>
      </c>
      <c r="O119" s="203"/>
      <c r="P119" s="203"/>
      <c r="Q119" s="203"/>
      <c r="R119" s="91"/>
    </row>
    <row r="120" spans="2:18" s="89" customFormat="1" ht="18" customHeight="1">
      <c r="B120" s="90"/>
      <c r="C120" s="130">
        <v>23</v>
      </c>
      <c r="D120" s="130" t="s">
        <v>101</v>
      </c>
      <c r="E120" s="131" t="s">
        <v>187</v>
      </c>
      <c r="F120" s="201" t="s">
        <v>188</v>
      </c>
      <c r="G120" s="201"/>
      <c r="H120" s="201"/>
      <c r="I120" s="201"/>
      <c r="J120" s="132" t="s">
        <v>124</v>
      </c>
      <c r="K120" s="133">
        <v>4.3</v>
      </c>
      <c r="L120" s="205">
        <v>162</v>
      </c>
      <c r="M120" s="205"/>
      <c r="N120" s="205">
        <f t="shared" si="0"/>
        <v>696.6</v>
      </c>
      <c r="O120" s="205"/>
      <c r="P120" s="205"/>
      <c r="Q120" s="205"/>
      <c r="R120" s="91"/>
    </row>
    <row r="121" spans="2:18" s="89" customFormat="1" ht="18" customHeight="1">
      <c r="B121" s="90"/>
      <c r="C121" s="130">
        <v>24</v>
      </c>
      <c r="D121" s="130" t="s">
        <v>101</v>
      </c>
      <c r="E121" s="131" t="s">
        <v>189</v>
      </c>
      <c r="F121" s="201" t="s">
        <v>190</v>
      </c>
      <c r="G121" s="201"/>
      <c r="H121" s="201"/>
      <c r="I121" s="201"/>
      <c r="J121" s="132" t="s">
        <v>124</v>
      </c>
      <c r="K121" s="133">
        <v>280.50000000000006</v>
      </c>
      <c r="L121" s="205">
        <v>211</v>
      </c>
      <c r="M121" s="205"/>
      <c r="N121" s="205">
        <f t="shared" si="0"/>
        <v>59185.500000000015</v>
      </c>
      <c r="O121" s="205"/>
      <c r="P121" s="205"/>
      <c r="Q121" s="205"/>
      <c r="R121" s="91"/>
    </row>
    <row r="122" spans="2:18" s="89" customFormat="1" ht="18" customHeight="1">
      <c r="B122" s="90"/>
      <c r="C122" s="130">
        <v>25</v>
      </c>
      <c r="D122" s="130" t="s">
        <v>101</v>
      </c>
      <c r="E122" s="131" t="s">
        <v>193</v>
      </c>
      <c r="F122" s="201" t="s">
        <v>194</v>
      </c>
      <c r="G122" s="201"/>
      <c r="H122" s="201"/>
      <c r="I122" s="201"/>
      <c r="J122" s="132" t="s">
        <v>124</v>
      </c>
      <c r="K122" s="133">
        <v>18.5</v>
      </c>
      <c r="L122" s="205">
        <v>15.3</v>
      </c>
      <c r="M122" s="205"/>
      <c r="N122" s="205">
        <f t="shared" si="0"/>
        <v>283.05</v>
      </c>
      <c r="O122" s="205"/>
      <c r="P122" s="205"/>
      <c r="Q122" s="205"/>
      <c r="R122" s="91"/>
    </row>
    <row r="123" spans="2:18" s="89" customFormat="1" ht="25.5" customHeight="1">
      <c r="B123" s="90"/>
      <c r="C123" s="130">
        <v>26</v>
      </c>
      <c r="D123" s="130" t="s">
        <v>101</v>
      </c>
      <c r="E123" s="131" t="s">
        <v>195</v>
      </c>
      <c r="F123" s="201" t="s">
        <v>196</v>
      </c>
      <c r="G123" s="201"/>
      <c r="H123" s="201"/>
      <c r="I123" s="201"/>
      <c r="J123" s="132" t="s">
        <v>124</v>
      </c>
      <c r="K123" s="133">
        <v>18.5</v>
      </c>
      <c r="L123" s="205">
        <v>290</v>
      </c>
      <c r="M123" s="205"/>
      <c r="N123" s="205">
        <f t="shared" si="0"/>
        <v>5365</v>
      </c>
      <c r="O123" s="205"/>
      <c r="P123" s="205"/>
      <c r="Q123" s="205"/>
      <c r="R123" s="91"/>
    </row>
    <row r="124" spans="2:18" s="89" customFormat="1" ht="25.5" customHeight="1">
      <c r="B124" s="90"/>
      <c r="C124" s="130">
        <v>27</v>
      </c>
      <c r="D124" s="130" t="s">
        <v>101</v>
      </c>
      <c r="E124" s="131" t="s">
        <v>197</v>
      </c>
      <c r="F124" s="201" t="s">
        <v>198</v>
      </c>
      <c r="G124" s="201"/>
      <c r="H124" s="201"/>
      <c r="I124" s="201"/>
      <c r="J124" s="132" t="s">
        <v>124</v>
      </c>
      <c r="K124" s="133">
        <v>18.5</v>
      </c>
      <c r="L124" s="205">
        <v>325</v>
      </c>
      <c r="M124" s="205"/>
      <c r="N124" s="205">
        <f t="shared" si="0"/>
        <v>6012.5</v>
      </c>
      <c r="O124" s="205"/>
      <c r="P124" s="205"/>
      <c r="Q124" s="205"/>
      <c r="R124" s="91"/>
    </row>
    <row r="125" spans="1:18" s="89" customFormat="1" ht="18" customHeight="1">
      <c r="A125" s="81"/>
      <c r="B125" s="90"/>
      <c r="C125" s="130">
        <v>28</v>
      </c>
      <c r="D125" s="130" t="s">
        <v>101</v>
      </c>
      <c r="E125" s="134" t="s">
        <v>206</v>
      </c>
      <c r="F125" s="201" t="s">
        <v>207</v>
      </c>
      <c r="G125" s="201"/>
      <c r="H125" s="201"/>
      <c r="I125" s="201"/>
      <c r="J125" s="132" t="s">
        <v>124</v>
      </c>
      <c r="K125" s="133">
        <v>268.40000000000003</v>
      </c>
      <c r="L125" s="203">
        <v>285</v>
      </c>
      <c r="M125" s="203"/>
      <c r="N125" s="203">
        <f t="shared" si="0"/>
        <v>76494.00000000001</v>
      </c>
      <c r="O125" s="203"/>
      <c r="P125" s="203"/>
      <c r="Q125" s="203"/>
      <c r="R125" s="152"/>
    </row>
    <row r="126" spans="1:18" s="89" customFormat="1" ht="18" customHeight="1">
      <c r="A126" s="81"/>
      <c r="B126" s="90"/>
      <c r="C126" s="143">
        <v>29</v>
      </c>
      <c r="D126" s="143" t="s">
        <v>157</v>
      </c>
      <c r="E126" s="147" t="s">
        <v>201</v>
      </c>
      <c r="F126" s="209" t="s">
        <v>265</v>
      </c>
      <c r="G126" s="209"/>
      <c r="H126" s="209"/>
      <c r="I126" s="209"/>
      <c r="J126" s="145" t="s">
        <v>124</v>
      </c>
      <c r="K126" s="146">
        <v>261.064</v>
      </c>
      <c r="L126" s="210">
        <v>270</v>
      </c>
      <c r="M126" s="210"/>
      <c r="N126" s="210">
        <f t="shared" si="0"/>
        <v>70487.28</v>
      </c>
      <c r="O126" s="210"/>
      <c r="P126" s="210"/>
      <c r="Q126" s="210"/>
      <c r="R126" s="91"/>
    </row>
    <row r="127" spans="1:18" s="89" customFormat="1" ht="18" customHeight="1">
      <c r="A127" s="81"/>
      <c r="B127" s="90"/>
      <c r="C127" s="143">
        <v>30</v>
      </c>
      <c r="D127" s="143" t="s">
        <v>157</v>
      </c>
      <c r="E127" s="147" t="s">
        <v>266</v>
      </c>
      <c r="F127" s="209" t="s">
        <v>267</v>
      </c>
      <c r="G127" s="209"/>
      <c r="H127" s="209"/>
      <c r="I127" s="209"/>
      <c r="J127" s="145" t="s">
        <v>124</v>
      </c>
      <c r="K127" s="146">
        <v>11.33</v>
      </c>
      <c r="L127" s="210">
        <v>285</v>
      </c>
      <c r="M127" s="210"/>
      <c r="N127" s="210">
        <f t="shared" si="0"/>
        <v>3229.05</v>
      </c>
      <c r="O127" s="210"/>
      <c r="P127" s="210"/>
      <c r="Q127" s="210"/>
      <c r="R127" s="91"/>
    </row>
    <row r="128" spans="1:18" s="89" customFormat="1" ht="18" customHeight="1">
      <c r="A128" s="81"/>
      <c r="B128" s="85"/>
      <c r="C128" s="143">
        <v>31</v>
      </c>
      <c r="D128" s="143" t="s">
        <v>157</v>
      </c>
      <c r="E128" s="147" t="s">
        <v>204</v>
      </c>
      <c r="F128" s="209" t="s">
        <v>268</v>
      </c>
      <c r="G128" s="209"/>
      <c r="H128" s="209"/>
      <c r="I128" s="209"/>
      <c r="J128" s="145" t="s">
        <v>124</v>
      </c>
      <c r="K128" s="146">
        <v>1.895</v>
      </c>
      <c r="L128" s="210">
        <v>468</v>
      </c>
      <c r="M128" s="210"/>
      <c r="N128" s="210">
        <f t="shared" si="0"/>
        <v>886.86</v>
      </c>
      <c r="O128" s="210"/>
      <c r="P128" s="210"/>
      <c r="Q128" s="210"/>
      <c r="R128" s="91"/>
    </row>
    <row r="129" spans="1:18" s="89" customFormat="1" ht="18" customHeight="1">
      <c r="A129" s="81"/>
      <c r="B129" s="85"/>
      <c r="C129" s="130">
        <v>32</v>
      </c>
      <c r="D129" s="130" t="s">
        <v>101</v>
      </c>
      <c r="E129" s="131" t="s">
        <v>217</v>
      </c>
      <c r="F129" s="201" t="s">
        <v>218</v>
      </c>
      <c r="G129" s="201"/>
      <c r="H129" s="201"/>
      <c r="I129" s="201"/>
      <c r="J129" s="132" t="s">
        <v>134</v>
      </c>
      <c r="K129" s="133">
        <v>1</v>
      </c>
      <c r="L129" s="205">
        <v>1990</v>
      </c>
      <c r="M129" s="205"/>
      <c r="N129" s="205">
        <f t="shared" si="0"/>
        <v>1990</v>
      </c>
      <c r="O129" s="205"/>
      <c r="P129" s="205"/>
      <c r="Q129" s="205"/>
      <c r="R129" s="91"/>
    </row>
    <row r="130" spans="1:18" s="89" customFormat="1" ht="26.25" customHeight="1">
      <c r="A130" s="81"/>
      <c r="B130" s="85"/>
      <c r="C130" s="130">
        <v>32</v>
      </c>
      <c r="D130" s="130" t="s">
        <v>101</v>
      </c>
      <c r="E130" s="131" t="s">
        <v>269</v>
      </c>
      <c r="F130" s="201" t="s">
        <v>270</v>
      </c>
      <c r="G130" s="201"/>
      <c r="H130" s="201"/>
      <c r="I130" s="201"/>
      <c r="J130" s="132" t="s">
        <v>134</v>
      </c>
      <c r="K130" s="133">
        <v>3</v>
      </c>
      <c r="L130" s="205">
        <v>1120</v>
      </c>
      <c r="M130" s="205"/>
      <c r="N130" s="205">
        <f aca="true" t="shared" si="1" ref="N130:N148">K130*L130</f>
        <v>3360</v>
      </c>
      <c r="O130" s="205"/>
      <c r="P130" s="205"/>
      <c r="Q130" s="205"/>
      <c r="R130" s="91"/>
    </row>
    <row r="131" spans="1:18" s="89" customFormat="1" ht="18" customHeight="1">
      <c r="A131" s="81"/>
      <c r="B131" s="85"/>
      <c r="C131" s="130">
        <v>33</v>
      </c>
      <c r="D131" s="130" t="s">
        <v>101</v>
      </c>
      <c r="E131" s="131" t="s">
        <v>225</v>
      </c>
      <c r="F131" s="201" t="s">
        <v>226</v>
      </c>
      <c r="G131" s="201"/>
      <c r="H131" s="201"/>
      <c r="I131" s="201"/>
      <c r="J131" s="132" t="s">
        <v>134</v>
      </c>
      <c r="K131" s="133">
        <v>8.6</v>
      </c>
      <c r="L131" s="205">
        <v>141</v>
      </c>
      <c r="M131" s="205"/>
      <c r="N131" s="205">
        <f t="shared" si="1"/>
        <v>1212.6</v>
      </c>
      <c r="O131" s="205"/>
      <c r="P131" s="205"/>
      <c r="Q131" s="205"/>
      <c r="R131" s="91"/>
    </row>
    <row r="132" spans="1:18" s="89" customFormat="1" ht="18" customHeight="1">
      <c r="A132" s="81"/>
      <c r="B132" s="85"/>
      <c r="C132" s="143">
        <v>34</v>
      </c>
      <c r="D132" s="143" t="s">
        <v>157</v>
      </c>
      <c r="E132" s="147" t="s">
        <v>227</v>
      </c>
      <c r="F132" s="209" t="s">
        <v>228</v>
      </c>
      <c r="G132" s="209"/>
      <c r="H132" s="209"/>
      <c r="I132" s="209"/>
      <c r="J132" s="145" t="s">
        <v>124</v>
      </c>
      <c r="K132" s="146">
        <v>1.042</v>
      </c>
      <c r="L132" s="210">
        <v>605</v>
      </c>
      <c r="M132" s="210"/>
      <c r="N132" s="210">
        <f t="shared" si="1"/>
        <v>630.41</v>
      </c>
      <c r="O132" s="210"/>
      <c r="P132" s="210"/>
      <c r="Q132" s="210"/>
      <c r="R132" s="91"/>
    </row>
    <row r="133" spans="1:18" s="89" customFormat="1" ht="25.5" customHeight="1">
      <c r="A133" s="81"/>
      <c r="B133" s="85"/>
      <c r="C133" s="130">
        <v>35</v>
      </c>
      <c r="D133" s="148" t="s">
        <v>101</v>
      </c>
      <c r="E133" s="149" t="s">
        <v>229</v>
      </c>
      <c r="F133" s="207" t="s">
        <v>230</v>
      </c>
      <c r="G133" s="207"/>
      <c r="H133" s="207"/>
      <c r="I133" s="207"/>
      <c r="J133" s="150" t="s">
        <v>134</v>
      </c>
      <c r="K133" s="151">
        <v>8.6</v>
      </c>
      <c r="L133" s="216">
        <v>256</v>
      </c>
      <c r="M133" s="216"/>
      <c r="N133" s="205">
        <f t="shared" si="1"/>
        <v>2201.6</v>
      </c>
      <c r="O133" s="205"/>
      <c r="P133" s="205"/>
      <c r="Q133" s="205"/>
      <c r="R133" s="91"/>
    </row>
    <row r="134" spans="1:18" s="89" customFormat="1" ht="18" customHeight="1">
      <c r="A134" s="81"/>
      <c r="B134" s="85"/>
      <c r="C134" s="143">
        <v>36</v>
      </c>
      <c r="D134" s="153" t="s">
        <v>157</v>
      </c>
      <c r="E134" s="154" t="s">
        <v>233</v>
      </c>
      <c r="F134" s="211" t="s">
        <v>234</v>
      </c>
      <c r="G134" s="211"/>
      <c r="H134" s="211"/>
      <c r="I134" s="211"/>
      <c r="J134" s="155" t="s">
        <v>172</v>
      </c>
      <c r="K134" s="160">
        <v>4</v>
      </c>
      <c r="L134" s="210">
        <v>380</v>
      </c>
      <c r="M134" s="210"/>
      <c r="N134" s="210">
        <f t="shared" si="1"/>
        <v>1520</v>
      </c>
      <c r="O134" s="210"/>
      <c r="P134" s="210"/>
      <c r="Q134" s="210"/>
      <c r="R134" s="91"/>
    </row>
    <row r="135" spans="1:18" s="89" customFormat="1" ht="18" customHeight="1">
      <c r="A135" s="81"/>
      <c r="B135" s="85"/>
      <c r="C135" s="143">
        <v>37</v>
      </c>
      <c r="D135" s="153" t="s">
        <v>157</v>
      </c>
      <c r="E135" s="154" t="s">
        <v>235</v>
      </c>
      <c r="F135" s="211" t="s">
        <v>236</v>
      </c>
      <c r="G135" s="211"/>
      <c r="H135" s="211"/>
      <c r="I135" s="211"/>
      <c r="J135" s="155" t="s">
        <v>172</v>
      </c>
      <c r="K135" s="160">
        <v>5</v>
      </c>
      <c r="L135" s="210">
        <v>138</v>
      </c>
      <c r="M135" s="210"/>
      <c r="N135" s="210">
        <f t="shared" si="1"/>
        <v>690</v>
      </c>
      <c r="O135" s="210"/>
      <c r="P135" s="210"/>
      <c r="Q135" s="210"/>
      <c r="R135" s="91"/>
    </row>
    <row r="136" spans="1:18" s="89" customFormat="1" ht="25.5" customHeight="1">
      <c r="A136" s="81"/>
      <c r="B136" s="85"/>
      <c r="C136" s="130">
        <v>38</v>
      </c>
      <c r="D136" s="130" t="s">
        <v>101</v>
      </c>
      <c r="E136" s="134" t="s">
        <v>237</v>
      </c>
      <c r="F136" s="204" t="s">
        <v>238</v>
      </c>
      <c r="G136" s="204"/>
      <c r="H136" s="204"/>
      <c r="I136" s="204"/>
      <c r="J136" s="132" t="s">
        <v>134</v>
      </c>
      <c r="K136" s="133">
        <v>223.99999999999997</v>
      </c>
      <c r="L136" s="205">
        <v>219</v>
      </c>
      <c r="M136" s="205"/>
      <c r="N136" s="205">
        <f t="shared" si="1"/>
        <v>49055.99999999999</v>
      </c>
      <c r="O136" s="205"/>
      <c r="P136" s="205"/>
      <c r="Q136" s="205"/>
      <c r="R136" s="91"/>
    </row>
    <row r="137" spans="1:18" s="89" customFormat="1" ht="18.75" customHeight="1">
      <c r="A137" s="81"/>
      <c r="B137" s="85"/>
      <c r="C137" s="143">
        <v>39</v>
      </c>
      <c r="D137" s="153" t="s">
        <v>157</v>
      </c>
      <c r="E137" s="147" t="s">
        <v>239</v>
      </c>
      <c r="F137" s="209" t="s">
        <v>240</v>
      </c>
      <c r="G137" s="209"/>
      <c r="H137" s="209"/>
      <c r="I137" s="209"/>
      <c r="J137" s="145" t="s">
        <v>172</v>
      </c>
      <c r="K137" s="146">
        <v>227</v>
      </c>
      <c r="L137" s="210">
        <v>141</v>
      </c>
      <c r="M137" s="210"/>
      <c r="N137" s="210">
        <f t="shared" si="1"/>
        <v>32007</v>
      </c>
      <c r="O137" s="210"/>
      <c r="P137" s="210"/>
      <c r="Q137" s="210"/>
      <c r="R137" s="91"/>
    </row>
    <row r="138" spans="1:18" s="89" customFormat="1" ht="26.25" customHeight="1">
      <c r="A138" s="81"/>
      <c r="B138" s="85"/>
      <c r="C138" s="130">
        <v>40</v>
      </c>
      <c r="D138" s="130" t="s">
        <v>101</v>
      </c>
      <c r="E138" s="131" t="s">
        <v>241</v>
      </c>
      <c r="F138" s="201" t="s">
        <v>242</v>
      </c>
      <c r="G138" s="201"/>
      <c r="H138" s="201"/>
      <c r="I138" s="201"/>
      <c r="J138" s="132" t="s">
        <v>141</v>
      </c>
      <c r="K138" s="133">
        <v>7.236000000000001</v>
      </c>
      <c r="L138" s="205">
        <v>3020</v>
      </c>
      <c r="M138" s="205"/>
      <c r="N138" s="205">
        <f t="shared" si="1"/>
        <v>21852.72</v>
      </c>
      <c r="O138" s="205"/>
      <c r="P138" s="205"/>
      <c r="Q138" s="205"/>
      <c r="R138" s="91"/>
    </row>
    <row r="139" spans="1:18" s="89" customFormat="1" ht="26.25" customHeight="1">
      <c r="A139" s="81"/>
      <c r="B139" s="85"/>
      <c r="C139" s="130">
        <v>41</v>
      </c>
      <c r="D139" s="130" t="s">
        <v>101</v>
      </c>
      <c r="E139" s="156" t="s">
        <v>243</v>
      </c>
      <c r="F139" s="201" t="s">
        <v>244</v>
      </c>
      <c r="G139" s="201"/>
      <c r="H139" s="201"/>
      <c r="I139" s="201"/>
      <c r="J139" s="132" t="s">
        <v>134</v>
      </c>
      <c r="K139" s="133">
        <v>24.799999999999997</v>
      </c>
      <c r="L139" s="205">
        <v>41.1</v>
      </c>
      <c r="M139" s="205"/>
      <c r="N139" s="205">
        <f t="shared" si="1"/>
        <v>1019.28</v>
      </c>
      <c r="O139" s="205"/>
      <c r="P139" s="205"/>
      <c r="Q139" s="205"/>
      <c r="R139" s="91"/>
    </row>
    <row r="140" spans="1:18" s="89" customFormat="1" ht="18.75" customHeight="1">
      <c r="A140" s="81"/>
      <c r="B140" s="85"/>
      <c r="C140" s="130">
        <v>42</v>
      </c>
      <c r="D140" s="130" t="s">
        <v>101</v>
      </c>
      <c r="E140" s="131" t="s">
        <v>245</v>
      </c>
      <c r="F140" s="201" t="s">
        <v>246</v>
      </c>
      <c r="G140" s="201"/>
      <c r="H140" s="201"/>
      <c r="I140" s="201"/>
      <c r="J140" s="132" t="s">
        <v>134</v>
      </c>
      <c r="K140" s="133">
        <v>10.6</v>
      </c>
      <c r="L140" s="205">
        <v>84</v>
      </c>
      <c r="M140" s="205"/>
      <c r="N140" s="205">
        <f t="shared" si="1"/>
        <v>890.4</v>
      </c>
      <c r="O140" s="205"/>
      <c r="P140" s="205"/>
      <c r="Q140" s="205"/>
      <c r="R140" s="91"/>
    </row>
    <row r="141" spans="1:18" s="89" customFormat="1" ht="18" customHeight="1">
      <c r="A141" s="81"/>
      <c r="B141" s="85"/>
      <c r="C141" s="130">
        <v>43</v>
      </c>
      <c r="D141" s="130" t="s">
        <v>101</v>
      </c>
      <c r="E141" s="131" t="s">
        <v>271</v>
      </c>
      <c r="F141" s="201" t="s">
        <v>272</v>
      </c>
      <c r="G141" s="201"/>
      <c r="H141" s="201"/>
      <c r="I141" s="201"/>
      <c r="J141" s="132" t="s">
        <v>134</v>
      </c>
      <c r="K141" s="133">
        <v>14.2</v>
      </c>
      <c r="L141" s="205">
        <v>180</v>
      </c>
      <c r="M141" s="205"/>
      <c r="N141" s="205">
        <f t="shared" si="1"/>
        <v>2556</v>
      </c>
      <c r="O141" s="205"/>
      <c r="P141" s="205"/>
      <c r="Q141" s="205"/>
      <c r="R141" s="91"/>
    </row>
    <row r="142" spans="1:18" s="89" customFormat="1" ht="25.5" customHeight="1">
      <c r="A142" s="81"/>
      <c r="B142" s="85"/>
      <c r="C142" s="130">
        <v>44</v>
      </c>
      <c r="D142" s="161" t="s">
        <v>101</v>
      </c>
      <c r="E142" s="134" t="s">
        <v>273</v>
      </c>
      <c r="F142" s="204" t="s">
        <v>274</v>
      </c>
      <c r="G142" s="204"/>
      <c r="H142" s="204"/>
      <c r="I142" s="204"/>
      <c r="J142" s="132" t="s">
        <v>124</v>
      </c>
      <c r="K142" s="133">
        <v>2.1</v>
      </c>
      <c r="L142" s="203">
        <v>35.4</v>
      </c>
      <c r="M142" s="203"/>
      <c r="N142" s="203">
        <f t="shared" si="1"/>
        <v>74.34</v>
      </c>
      <c r="O142" s="203"/>
      <c r="P142" s="203"/>
      <c r="Q142" s="203"/>
      <c r="R142" s="86"/>
    </row>
    <row r="143" spans="1:18" s="89" customFormat="1" ht="18" customHeight="1">
      <c r="A143" s="81"/>
      <c r="B143" s="85"/>
      <c r="C143" s="130">
        <v>45</v>
      </c>
      <c r="D143" s="130" t="s">
        <v>101</v>
      </c>
      <c r="E143" s="131" t="s">
        <v>247</v>
      </c>
      <c r="F143" s="201" t="s">
        <v>248</v>
      </c>
      <c r="G143" s="201"/>
      <c r="H143" s="201"/>
      <c r="I143" s="201"/>
      <c r="J143" s="132" t="s">
        <v>160</v>
      </c>
      <c r="K143" s="133">
        <v>296.767</v>
      </c>
      <c r="L143" s="205">
        <v>226</v>
      </c>
      <c r="M143" s="205"/>
      <c r="N143" s="205">
        <f t="shared" si="1"/>
        <v>67069.342</v>
      </c>
      <c r="O143" s="205"/>
      <c r="P143" s="205"/>
      <c r="Q143" s="205"/>
      <c r="R143" s="86"/>
    </row>
    <row r="144" spans="1:18" s="89" customFormat="1" ht="18" customHeight="1">
      <c r="A144" s="81"/>
      <c r="B144" s="85"/>
      <c r="C144" s="130">
        <v>46</v>
      </c>
      <c r="D144" s="130" t="s">
        <v>101</v>
      </c>
      <c r="E144" s="131" t="s">
        <v>249</v>
      </c>
      <c r="F144" s="201" t="s">
        <v>250</v>
      </c>
      <c r="G144" s="201"/>
      <c r="H144" s="201"/>
      <c r="I144" s="201"/>
      <c r="J144" s="132" t="s">
        <v>160</v>
      </c>
      <c r="K144" s="133">
        <v>4154.738</v>
      </c>
      <c r="L144" s="205">
        <v>12.8</v>
      </c>
      <c r="M144" s="205"/>
      <c r="N144" s="205">
        <f t="shared" si="1"/>
        <v>53180.646400000005</v>
      </c>
      <c r="O144" s="205"/>
      <c r="P144" s="205"/>
      <c r="Q144" s="205"/>
      <c r="R144" s="86"/>
    </row>
    <row r="145" spans="1:18" s="89" customFormat="1" ht="18" customHeight="1">
      <c r="A145" s="81"/>
      <c r="B145" s="85"/>
      <c r="C145" s="130">
        <v>47</v>
      </c>
      <c r="D145" s="130" t="s">
        <v>101</v>
      </c>
      <c r="E145" s="131" t="s">
        <v>251</v>
      </c>
      <c r="F145" s="201" t="s">
        <v>252</v>
      </c>
      <c r="G145" s="201"/>
      <c r="H145" s="201"/>
      <c r="I145" s="201"/>
      <c r="J145" s="132" t="s">
        <v>160</v>
      </c>
      <c r="K145" s="133">
        <v>296.767</v>
      </c>
      <c r="L145" s="205">
        <v>119</v>
      </c>
      <c r="M145" s="205"/>
      <c r="N145" s="205">
        <f t="shared" si="1"/>
        <v>35315.273</v>
      </c>
      <c r="O145" s="205"/>
      <c r="P145" s="205"/>
      <c r="Q145" s="205"/>
      <c r="R145" s="86"/>
    </row>
    <row r="146" spans="1:18" s="89" customFormat="1" ht="18" customHeight="1">
      <c r="A146" s="81"/>
      <c r="B146" s="85"/>
      <c r="C146" s="130">
        <v>48</v>
      </c>
      <c r="D146" s="130" t="s">
        <v>101</v>
      </c>
      <c r="E146" s="131" t="s">
        <v>253</v>
      </c>
      <c r="F146" s="201" t="s">
        <v>254</v>
      </c>
      <c r="G146" s="201"/>
      <c r="H146" s="201"/>
      <c r="I146" s="201"/>
      <c r="J146" s="132" t="s">
        <v>160</v>
      </c>
      <c r="K146" s="133">
        <v>259.763</v>
      </c>
      <c r="L146" s="205">
        <v>300</v>
      </c>
      <c r="M146" s="205"/>
      <c r="N146" s="205">
        <f t="shared" si="1"/>
        <v>77928.9</v>
      </c>
      <c r="O146" s="205"/>
      <c r="P146" s="205"/>
      <c r="Q146" s="205"/>
      <c r="R146" s="86"/>
    </row>
    <row r="147" spans="1:18" s="89" customFormat="1" ht="18" customHeight="1">
      <c r="A147" s="81"/>
      <c r="B147" s="85"/>
      <c r="C147" s="130">
        <v>49</v>
      </c>
      <c r="D147" s="130" t="s">
        <v>101</v>
      </c>
      <c r="E147" s="131" t="s">
        <v>255</v>
      </c>
      <c r="F147" s="201" t="s">
        <v>256</v>
      </c>
      <c r="G147" s="201"/>
      <c r="H147" s="201"/>
      <c r="I147" s="201"/>
      <c r="J147" s="132" t="s">
        <v>160</v>
      </c>
      <c r="K147" s="133">
        <v>37.005</v>
      </c>
      <c r="L147" s="205">
        <v>565</v>
      </c>
      <c r="M147" s="205"/>
      <c r="N147" s="205">
        <f t="shared" si="1"/>
        <v>20907.825</v>
      </c>
      <c r="O147" s="205"/>
      <c r="P147" s="205"/>
      <c r="Q147" s="205"/>
      <c r="R147" s="86"/>
    </row>
    <row r="148" spans="1:18" s="89" customFormat="1" ht="18" customHeight="1">
      <c r="A148" s="81"/>
      <c r="B148" s="85"/>
      <c r="C148" s="130">
        <v>50</v>
      </c>
      <c r="D148" s="130" t="s">
        <v>101</v>
      </c>
      <c r="E148" s="134" t="s">
        <v>257</v>
      </c>
      <c r="F148" s="204" t="s">
        <v>258</v>
      </c>
      <c r="G148" s="204"/>
      <c r="H148" s="204"/>
      <c r="I148" s="204"/>
      <c r="J148" s="132" t="s">
        <v>160</v>
      </c>
      <c r="K148" s="133">
        <v>300.479</v>
      </c>
      <c r="L148" s="203">
        <v>199</v>
      </c>
      <c r="M148" s="203"/>
      <c r="N148" s="203">
        <f t="shared" si="1"/>
        <v>59795.320999999996</v>
      </c>
      <c r="O148" s="203"/>
      <c r="P148" s="203"/>
      <c r="Q148" s="203"/>
      <c r="R148" s="86"/>
    </row>
    <row r="149" spans="1:18" s="89" customFormat="1" ht="10.5" customHeight="1">
      <c r="A149" s="81"/>
      <c r="B149" s="157"/>
      <c r="C149" s="158"/>
      <c r="D149" s="158"/>
      <c r="E149" s="158"/>
      <c r="F149" s="158"/>
      <c r="G149" s="158"/>
      <c r="H149" s="158"/>
      <c r="I149" s="158"/>
      <c r="J149" s="158"/>
      <c r="K149" s="158"/>
      <c r="L149" s="158"/>
      <c r="M149" s="158"/>
      <c r="N149" s="158"/>
      <c r="O149" s="158"/>
      <c r="P149" s="158"/>
      <c r="Q149" s="158"/>
      <c r="R149" s="159"/>
    </row>
    <row r="150" ht="26.25" customHeight="1"/>
    <row r="151" ht="25.5" customHeight="1"/>
    <row r="152" ht="25.5" customHeight="1"/>
    <row r="153" ht="25.5" customHeight="1"/>
    <row r="154" ht="25.5" customHeight="1"/>
    <row r="155" ht="25.5" customHeight="1"/>
  </sheetData>
  <sheetProtection selectLockedCells="1" selectUnlockedCells="1"/>
  <mergeCells count="199">
    <mergeCell ref="F147:I147"/>
    <mergeCell ref="L147:M147"/>
    <mergeCell ref="N147:Q147"/>
    <mergeCell ref="F148:I148"/>
    <mergeCell ref="L148:M148"/>
    <mergeCell ref="N148:Q148"/>
    <mergeCell ref="F145:I145"/>
    <mergeCell ref="L145:M145"/>
    <mergeCell ref="N145:Q145"/>
    <mergeCell ref="F146:I146"/>
    <mergeCell ref="L146:M146"/>
    <mergeCell ref="N146:Q146"/>
    <mergeCell ref="F143:I143"/>
    <mergeCell ref="L143:M143"/>
    <mergeCell ref="N143:Q143"/>
    <mergeCell ref="F144:I144"/>
    <mergeCell ref="L144:M144"/>
    <mergeCell ref="N144:Q144"/>
    <mergeCell ref="F141:I141"/>
    <mergeCell ref="L141:M141"/>
    <mergeCell ref="N141:Q141"/>
    <mergeCell ref="F142:I142"/>
    <mergeCell ref="L142:M142"/>
    <mergeCell ref="N142:Q142"/>
    <mergeCell ref="F139:I139"/>
    <mergeCell ref="L139:M139"/>
    <mergeCell ref="N139:Q139"/>
    <mergeCell ref="F140:I140"/>
    <mergeCell ref="L140:M140"/>
    <mergeCell ref="N140:Q140"/>
    <mergeCell ref="F137:I137"/>
    <mergeCell ref="L137:M137"/>
    <mergeCell ref="N137:Q137"/>
    <mergeCell ref="F138:I138"/>
    <mergeCell ref="L138:M138"/>
    <mergeCell ref="N138:Q138"/>
    <mergeCell ref="F135:I135"/>
    <mergeCell ref="L135:M135"/>
    <mergeCell ref="N135:Q135"/>
    <mergeCell ref="F136:I136"/>
    <mergeCell ref="L136:M136"/>
    <mergeCell ref="N136:Q136"/>
    <mergeCell ref="F133:I133"/>
    <mergeCell ref="L133:M133"/>
    <mergeCell ref="N133:Q133"/>
    <mergeCell ref="F134:I134"/>
    <mergeCell ref="L134:M134"/>
    <mergeCell ref="N134:Q134"/>
    <mergeCell ref="F131:I131"/>
    <mergeCell ref="L131:M131"/>
    <mergeCell ref="N131:Q131"/>
    <mergeCell ref="F132:I132"/>
    <mergeCell ref="L132:M132"/>
    <mergeCell ref="N132:Q132"/>
    <mergeCell ref="F129:I129"/>
    <mergeCell ref="L129:M129"/>
    <mergeCell ref="N129:Q129"/>
    <mergeCell ref="F130:I130"/>
    <mergeCell ref="L130:M130"/>
    <mergeCell ref="N130:Q130"/>
    <mergeCell ref="F127:I127"/>
    <mergeCell ref="L127:M127"/>
    <mergeCell ref="N127:Q127"/>
    <mergeCell ref="F128:I128"/>
    <mergeCell ref="L128:M128"/>
    <mergeCell ref="N128:Q128"/>
    <mergeCell ref="F125:I125"/>
    <mergeCell ref="L125:M125"/>
    <mergeCell ref="N125:Q125"/>
    <mergeCell ref="F126:I126"/>
    <mergeCell ref="L126:M126"/>
    <mergeCell ref="N126:Q126"/>
    <mergeCell ref="F123:I123"/>
    <mergeCell ref="L123:M123"/>
    <mergeCell ref="N123:Q123"/>
    <mergeCell ref="F124:I124"/>
    <mergeCell ref="L124:M124"/>
    <mergeCell ref="N124:Q124"/>
    <mergeCell ref="F121:I121"/>
    <mergeCell ref="L121:M121"/>
    <mergeCell ref="N121:Q121"/>
    <mergeCell ref="F122:I122"/>
    <mergeCell ref="L122:M122"/>
    <mergeCell ref="N122:Q122"/>
    <mergeCell ref="F119:I119"/>
    <mergeCell ref="L119:M119"/>
    <mergeCell ref="N119:Q119"/>
    <mergeCell ref="F120:I120"/>
    <mergeCell ref="L120:M120"/>
    <mergeCell ref="N120:Q120"/>
    <mergeCell ref="F117:I117"/>
    <mergeCell ref="L117:M117"/>
    <mergeCell ref="N117:Q117"/>
    <mergeCell ref="F118:I118"/>
    <mergeCell ref="L118:M118"/>
    <mergeCell ref="N118:Q118"/>
    <mergeCell ref="F115:I115"/>
    <mergeCell ref="L115:M115"/>
    <mergeCell ref="N115:Q115"/>
    <mergeCell ref="F116:I116"/>
    <mergeCell ref="L116:M116"/>
    <mergeCell ref="N116:Q116"/>
    <mergeCell ref="F113:I113"/>
    <mergeCell ref="L113:M113"/>
    <mergeCell ref="N113:Q113"/>
    <mergeCell ref="F114:I114"/>
    <mergeCell ref="L114:M114"/>
    <mergeCell ref="N114:Q114"/>
    <mergeCell ref="F111:I111"/>
    <mergeCell ref="L111:M111"/>
    <mergeCell ref="N111:Q111"/>
    <mergeCell ref="F112:I112"/>
    <mergeCell ref="L112:M112"/>
    <mergeCell ref="N112:Q112"/>
    <mergeCell ref="F109:I109"/>
    <mergeCell ref="L109:M109"/>
    <mergeCell ref="N109:Q109"/>
    <mergeCell ref="F110:I110"/>
    <mergeCell ref="L110:M110"/>
    <mergeCell ref="N110:Q110"/>
    <mergeCell ref="F107:I107"/>
    <mergeCell ref="L107:M107"/>
    <mergeCell ref="N107:Q107"/>
    <mergeCell ref="F108:I108"/>
    <mergeCell ref="L108:M108"/>
    <mergeCell ref="N108:Q108"/>
    <mergeCell ref="F105:I105"/>
    <mergeCell ref="L105:M105"/>
    <mergeCell ref="N105:Q105"/>
    <mergeCell ref="F106:I106"/>
    <mergeCell ref="L106:M106"/>
    <mergeCell ref="N106:Q106"/>
    <mergeCell ref="F103:I103"/>
    <mergeCell ref="L103:M103"/>
    <mergeCell ref="N103:Q103"/>
    <mergeCell ref="F104:I104"/>
    <mergeCell ref="L104:M104"/>
    <mergeCell ref="N104:Q104"/>
    <mergeCell ref="F101:I101"/>
    <mergeCell ref="L101:M101"/>
    <mergeCell ref="N101:Q101"/>
    <mergeCell ref="F102:I102"/>
    <mergeCell ref="L102:M102"/>
    <mergeCell ref="N102:Q102"/>
    <mergeCell ref="F99:I99"/>
    <mergeCell ref="L99:M99"/>
    <mergeCell ref="N99:Q99"/>
    <mergeCell ref="F100:I100"/>
    <mergeCell ref="L100:M100"/>
    <mergeCell ref="N100:Q100"/>
    <mergeCell ref="F95:I95"/>
    <mergeCell ref="L95:M95"/>
    <mergeCell ref="N95:Q95"/>
    <mergeCell ref="N97:Q97"/>
    <mergeCell ref="F98:I98"/>
    <mergeCell ref="L98:M98"/>
    <mergeCell ref="N98:Q98"/>
    <mergeCell ref="C85:Q85"/>
    <mergeCell ref="F87:P87"/>
    <mergeCell ref="F88:P88"/>
    <mergeCell ref="M90:P90"/>
    <mergeCell ref="M92:Q92"/>
    <mergeCell ref="M93:Q93"/>
    <mergeCell ref="M71:Q71"/>
    <mergeCell ref="C73:G73"/>
    <mergeCell ref="N73:Q73"/>
    <mergeCell ref="N75:Q75"/>
    <mergeCell ref="N77:Q77"/>
    <mergeCell ref="L79:Q79"/>
    <mergeCell ref="L33:P33"/>
    <mergeCell ref="C63:Q63"/>
    <mergeCell ref="F65:P65"/>
    <mergeCell ref="F66:P66"/>
    <mergeCell ref="M68:P68"/>
    <mergeCell ref="M70:Q70"/>
    <mergeCell ref="H29:J29"/>
    <mergeCell ref="M29:P29"/>
    <mergeCell ref="H30:J30"/>
    <mergeCell ref="M30:P30"/>
    <mergeCell ref="H31:J31"/>
    <mergeCell ref="M31:P31"/>
    <mergeCell ref="M23:P23"/>
    <mergeCell ref="M25:P25"/>
    <mergeCell ref="H27:J27"/>
    <mergeCell ref="M27:P27"/>
    <mergeCell ref="H28:J28"/>
    <mergeCell ref="M28:P28"/>
    <mergeCell ref="O13:P13"/>
    <mergeCell ref="O15:P15"/>
    <mergeCell ref="O16:P16"/>
    <mergeCell ref="O18:P18"/>
    <mergeCell ref="O19:P19"/>
    <mergeCell ref="M22:P22"/>
    <mergeCell ref="C2:Q2"/>
    <mergeCell ref="F5:P5"/>
    <mergeCell ref="O7:Q7"/>
    <mergeCell ref="O9:Q9"/>
    <mergeCell ref="O10:Q10"/>
    <mergeCell ref="O12:P12"/>
  </mergeCells>
  <printOptions/>
  <pageMargins left="0.39375" right="0.39375" top="0.39375" bottom="0.39375" header="0.5118055555555555" footer="0.5118055555555555"/>
  <pageSetup fitToHeight="5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45"/>
  <sheetViews>
    <sheetView showGridLines="0" zoomScale="128" zoomScaleNormal="128" zoomScalePageLayoutView="0" workbookViewId="0" topLeftCell="A126">
      <selection activeCell="L137" sqref="L98:M137"/>
    </sheetView>
  </sheetViews>
  <sheetFormatPr defaultColWidth="16" defaultRowHeight="14.25" customHeight="1"/>
  <cols>
    <col min="1" max="1" width="2.66015625" style="81" customWidth="1"/>
    <col min="2" max="2" width="1.66796875" style="81" customWidth="1"/>
    <col min="3" max="3" width="4.16015625" style="81" customWidth="1"/>
    <col min="4" max="4" width="4.33203125" style="81" customWidth="1"/>
    <col min="5" max="5" width="14.16015625" style="81" customWidth="1"/>
    <col min="6" max="7" width="11.16015625" style="81" customWidth="1"/>
    <col min="8" max="8" width="12.5" style="81" customWidth="1"/>
    <col min="9" max="9" width="32.83203125" style="81" customWidth="1"/>
    <col min="10" max="10" width="5.16015625" style="81" customWidth="1"/>
    <col min="11" max="11" width="11.5" style="81" customWidth="1"/>
    <col min="12" max="12" width="12" style="81" customWidth="1"/>
    <col min="13" max="14" width="6" style="81" customWidth="1"/>
    <col min="15" max="15" width="2" style="81" customWidth="1"/>
    <col min="16" max="16" width="7.33203125" style="81" customWidth="1"/>
    <col min="17" max="17" width="4.66015625" style="81" customWidth="1"/>
    <col min="18" max="18" width="1.66796875" style="81" customWidth="1"/>
  </cols>
  <sheetData>
    <row r="1" spans="2:18" s="81" customFormat="1" ht="7.5" customHeight="1">
      <c r="B1" s="82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4"/>
    </row>
    <row r="2" spans="2:18" s="81" customFormat="1" ht="37.5" customHeight="1">
      <c r="B2" s="85"/>
      <c r="C2" s="187" t="s">
        <v>81</v>
      </c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86"/>
    </row>
    <row r="3" spans="2:18" s="81" customFormat="1" ht="7.5" customHeight="1">
      <c r="B3" s="85"/>
      <c r="R3" s="86"/>
    </row>
    <row r="4" spans="2:18" s="81" customFormat="1" ht="15.75" customHeight="1">
      <c r="B4" s="85"/>
      <c r="D4" s="87" t="s">
        <v>7</v>
      </c>
      <c r="E4" s="87"/>
      <c r="F4" s="88" t="s">
        <v>8</v>
      </c>
      <c r="G4" s="88"/>
      <c r="H4" s="88"/>
      <c r="I4" s="88"/>
      <c r="J4" s="88"/>
      <c r="K4" s="88"/>
      <c r="L4" s="88"/>
      <c r="M4" s="88"/>
      <c r="N4" s="88"/>
      <c r="O4" s="88"/>
      <c r="P4" s="88"/>
      <c r="R4" s="86"/>
    </row>
    <row r="5" spans="2:18" s="89" customFormat="1" ht="18.75" customHeight="1">
      <c r="B5" s="90"/>
      <c r="D5" s="87" t="s">
        <v>82</v>
      </c>
      <c r="E5" s="87"/>
      <c r="F5" s="188" t="s">
        <v>275</v>
      </c>
      <c r="G5" s="188"/>
      <c r="H5" s="188"/>
      <c r="I5" s="188"/>
      <c r="J5" s="188"/>
      <c r="K5" s="188"/>
      <c r="L5" s="188"/>
      <c r="M5" s="188"/>
      <c r="N5" s="188"/>
      <c r="O5" s="188"/>
      <c r="P5" s="188"/>
      <c r="R5" s="91"/>
    </row>
    <row r="6" spans="2:18" s="89" customFormat="1" ht="7.5" customHeight="1">
      <c r="B6" s="90"/>
      <c r="R6" s="91"/>
    </row>
    <row r="7" spans="2:18" s="89" customFormat="1" ht="15" customHeight="1">
      <c r="B7" s="90"/>
      <c r="D7" s="92" t="s">
        <v>11</v>
      </c>
      <c r="F7" s="93" t="s">
        <v>12</v>
      </c>
      <c r="M7" s="92" t="s">
        <v>13</v>
      </c>
      <c r="O7" s="194" t="s">
        <v>84</v>
      </c>
      <c r="P7" s="194"/>
      <c r="Q7" s="212"/>
      <c r="R7" s="91"/>
    </row>
    <row r="8" spans="2:18" s="89" customFormat="1" ht="7.5" customHeight="1">
      <c r="B8" s="90"/>
      <c r="R8" s="91"/>
    </row>
    <row r="9" spans="2:18" s="89" customFormat="1" ht="15" customHeight="1">
      <c r="B9" s="90"/>
      <c r="D9" s="92" t="s">
        <v>85</v>
      </c>
      <c r="M9" s="92" t="s">
        <v>16</v>
      </c>
      <c r="O9" s="194" t="s">
        <v>17</v>
      </c>
      <c r="P9" s="194"/>
      <c r="Q9" s="213"/>
      <c r="R9" s="91"/>
    </row>
    <row r="10" spans="2:18" s="89" customFormat="1" ht="18.75" customHeight="1">
      <c r="B10" s="90"/>
      <c r="E10" s="93" t="s">
        <v>18</v>
      </c>
      <c r="M10" s="92" t="s">
        <v>19</v>
      </c>
      <c r="O10" s="194" t="s">
        <v>20</v>
      </c>
      <c r="P10" s="194"/>
      <c r="Q10" s="213"/>
      <c r="R10" s="91"/>
    </row>
    <row r="11" spans="2:18" s="89" customFormat="1" ht="7.5" customHeight="1">
      <c r="B11" s="90"/>
      <c r="R11" s="91"/>
    </row>
    <row r="12" spans="2:18" s="89" customFormat="1" ht="15" customHeight="1">
      <c r="B12" s="90"/>
      <c r="D12" s="92" t="s">
        <v>21</v>
      </c>
      <c r="M12" s="92" t="s">
        <v>16</v>
      </c>
      <c r="O12" s="189"/>
      <c r="P12" s="189"/>
      <c r="R12" s="91"/>
    </row>
    <row r="13" spans="2:18" s="89" customFormat="1" ht="18.75" customHeight="1">
      <c r="B13" s="90"/>
      <c r="E13" s="93"/>
      <c r="M13" s="92" t="s">
        <v>19</v>
      </c>
      <c r="O13" s="189"/>
      <c r="P13" s="189"/>
      <c r="R13" s="91"/>
    </row>
    <row r="14" spans="2:18" s="89" customFormat="1" ht="7.5" customHeight="1">
      <c r="B14" s="90"/>
      <c r="R14" s="91"/>
    </row>
    <row r="15" spans="2:18" s="89" customFormat="1" ht="15" customHeight="1">
      <c r="B15" s="90"/>
      <c r="D15" s="92" t="s">
        <v>23</v>
      </c>
      <c r="M15" s="92" t="s">
        <v>16</v>
      </c>
      <c r="O15" s="189"/>
      <c r="P15" s="189"/>
      <c r="R15" s="91"/>
    </row>
    <row r="16" spans="2:18" s="89" customFormat="1" ht="18.75" customHeight="1">
      <c r="B16" s="90"/>
      <c r="E16" s="93"/>
      <c r="M16" s="92" t="s">
        <v>19</v>
      </c>
      <c r="O16" s="189"/>
      <c r="P16" s="189"/>
      <c r="R16" s="91"/>
    </row>
    <row r="17" spans="2:18" s="89" customFormat="1" ht="7.5" customHeight="1">
      <c r="B17" s="90"/>
      <c r="R17" s="91"/>
    </row>
    <row r="18" spans="2:18" s="89" customFormat="1" ht="15" customHeight="1">
      <c r="B18" s="90"/>
      <c r="D18" s="92" t="s">
        <v>26</v>
      </c>
      <c r="M18" s="92" t="s">
        <v>16</v>
      </c>
      <c r="O18" s="189"/>
      <c r="P18" s="189"/>
      <c r="R18" s="91"/>
    </row>
    <row r="19" spans="2:18" s="89" customFormat="1" ht="18.75" customHeight="1">
      <c r="B19" s="90"/>
      <c r="E19" s="93"/>
      <c r="M19" s="92" t="s">
        <v>19</v>
      </c>
      <c r="O19" s="189"/>
      <c r="P19" s="189"/>
      <c r="R19" s="91"/>
    </row>
    <row r="20" spans="2:18" s="89" customFormat="1" ht="7.5" customHeight="1">
      <c r="B20" s="90"/>
      <c r="R20" s="91"/>
    </row>
    <row r="21" spans="2:18" s="89" customFormat="1" ht="7.5" customHeight="1">
      <c r="B21" s="90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R21" s="91"/>
    </row>
    <row r="22" spans="2:18" s="89" customFormat="1" ht="15" customHeight="1">
      <c r="B22" s="90"/>
      <c r="D22" s="96" t="s">
        <v>86</v>
      </c>
      <c r="M22" s="190">
        <f>$N$75</f>
        <v>0</v>
      </c>
      <c r="N22" s="190"/>
      <c r="O22" s="190"/>
      <c r="P22" s="190"/>
      <c r="R22" s="91"/>
    </row>
    <row r="23" spans="2:18" s="89" customFormat="1" ht="15" customHeight="1">
      <c r="B23" s="90"/>
      <c r="D23" s="97" t="s">
        <v>87</v>
      </c>
      <c r="M23" s="190">
        <f>$N$77</f>
        <v>0</v>
      </c>
      <c r="N23" s="190"/>
      <c r="O23" s="190"/>
      <c r="P23" s="190"/>
      <c r="R23" s="91"/>
    </row>
    <row r="24" spans="2:18" s="89" customFormat="1" ht="7.5" customHeight="1">
      <c r="B24" s="90"/>
      <c r="R24" s="91"/>
    </row>
    <row r="25" spans="2:18" s="89" customFormat="1" ht="26.25" customHeight="1">
      <c r="B25" s="90"/>
      <c r="D25" s="98" t="s">
        <v>28</v>
      </c>
      <c r="M25" s="191">
        <f>M22+M23</f>
        <v>0</v>
      </c>
      <c r="N25" s="191"/>
      <c r="O25" s="191"/>
      <c r="P25" s="191"/>
      <c r="R25" s="91"/>
    </row>
    <row r="26" spans="2:18" s="89" customFormat="1" ht="7.5" customHeight="1">
      <c r="B26" s="90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R26" s="91"/>
    </row>
    <row r="27" spans="2:18" s="89" customFormat="1" ht="15" customHeight="1">
      <c r="B27" s="90"/>
      <c r="D27" s="99" t="s">
        <v>32</v>
      </c>
      <c r="E27" s="99" t="s">
        <v>33</v>
      </c>
      <c r="F27" s="100">
        <v>0.21</v>
      </c>
      <c r="G27" s="101" t="s">
        <v>88</v>
      </c>
      <c r="H27" s="192">
        <f>M25</f>
        <v>0</v>
      </c>
      <c r="I27" s="192"/>
      <c r="J27" s="192"/>
      <c r="M27" s="192">
        <f>ROUND(F27*H27,2)</f>
        <v>0</v>
      </c>
      <c r="N27" s="192"/>
      <c r="O27" s="192"/>
      <c r="P27" s="192"/>
      <c r="R27" s="91"/>
    </row>
    <row r="28" spans="2:18" s="89" customFormat="1" ht="15" customHeight="1">
      <c r="B28" s="90"/>
      <c r="E28" s="99" t="s">
        <v>34</v>
      </c>
      <c r="F28" s="100">
        <v>0.15</v>
      </c>
      <c r="G28" s="101" t="s">
        <v>88</v>
      </c>
      <c r="H28" s="192">
        <v>0</v>
      </c>
      <c r="I28" s="192"/>
      <c r="J28" s="192"/>
      <c r="M28" s="192">
        <v>0</v>
      </c>
      <c r="N28" s="192"/>
      <c r="O28" s="192"/>
      <c r="P28" s="192"/>
      <c r="R28" s="91"/>
    </row>
    <row r="29" spans="2:18" s="89" customFormat="1" ht="15" customHeight="1" hidden="1">
      <c r="B29" s="90"/>
      <c r="E29" s="99" t="s">
        <v>35</v>
      </c>
      <c r="F29" s="100">
        <v>0.21</v>
      </c>
      <c r="G29" s="101" t="s">
        <v>88</v>
      </c>
      <c r="H29" s="192" t="e">
        <f>ROUND((SUM(#REF!)+SUM(#REF!)),0)</f>
        <v>#REF!</v>
      </c>
      <c r="I29" s="192"/>
      <c r="J29" s="192"/>
      <c r="M29" s="192">
        <v>0</v>
      </c>
      <c r="N29" s="192"/>
      <c r="O29" s="192"/>
      <c r="P29" s="192"/>
      <c r="R29" s="91"/>
    </row>
    <row r="30" spans="2:18" s="89" customFormat="1" ht="15" customHeight="1" hidden="1">
      <c r="B30" s="90"/>
      <c r="E30" s="99" t="s">
        <v>36</v>
      </c>
      <c r="F30" s="100">
        <v>0.15</v>
      </c>
      <c r="G30" s="101" t="s">
        <v>88</v>
      </c>
      <c r="H30" s="192" t="e">
        <f>ROUND((SUM(#REF!)+SUM(#REF!)),0)</f>
        <v>#REF!</v>
      </c>
      <c r="I30" s="192"/>
      <c r="J30" s="192"/>
      <c r="M30" s="192">
        <v>0</v>
      </c>
      <c r="N30" s="192"/>
      <c r="O30" s="192"/>
      <c r="P30" s="192"/>
      <c r="R30" s="91"/>
    </row>
    <row r="31" spans="2:18" s="89" customFormat="1" ht="15" customHeight="1" hidden="1">
      <c r="B31" s="90"/>
      <c r="E31" s="99" t="s">
        <v>37</v>
      </c>
      <c r="F31" s="100">
        <v>0</v>
      </c>
      <c r="G31" s="101" t="s">
        <v>88</v>
      </c>
      <c r="H31" s="192" t="e">
        <f>ROUND((SUM(#REF!)+SUM(#REF!)),0)</f>
        <v>#REF!</v>
      </c>
      <c r="I31" s="192"/>
      <c r="J31" s="192"/>
      <c r="M31" s="192">
        <v>0</v>
      </c>
      <c r="N31" s="192"/>
      <c r="O31" s="192"/>
      <c r="P31" s="192"/>
      <c r="R31" s="91"/>
    </row>
    <row r="32" spans="2:18" s="89" customFormat="1" ht="7.5" customHeight="1">
      <c r="B32" s="90"/>
      <c r="R32" s="91"/>
    </row>
    <row r="33" spans="2:18" s="89" customFormat="1" ht="26.25" customHeight="1">
      <c r="B33" s="90"/>
      <c r="C33" s="102"/>
      <c r="D33" s="103" t="s">
        <v>38</v>
      </c>
      <c r="E33" s="104"/>
      <c r="F33" s="104"/>
      <c r="G33" s="105" t="s">
        <v>39</v>
      </c>
      <c r="H33" s="106" t="s">
        <v>40</v>
      </c>
      <c r="I33" s="104"/>
      <c r="J33" s="104"/>
      <c r="K33" s="104"/>
      <c r="L33" s="193">
        <f>M25+M27</f>
        <v>0</v>
      </c>
      <c r="M33" s="193"/>
      <c r="N33" s="193"/>
      <c r="O33" s="193"/>
      <c r="P33" s="193"/>
      <c r="Q33" s="102"/>
      <c r="R33" s="91"/>
    </row>
    <row r="34" spans="2:18" s="89" customFormat="1" ht="15" customHeight="1">
      <c r="B34" s="90"/>
      <c r="L34" s="89" t="s">
        <v>24</v>
      </c>
      <c r="R34" s="91"/>
    </row>
    <row r="35" spans="2:18" s="81" customFormat="1" ht="14.25" customHeight="1">
      <c r="B35" s="85"/>
      <c r="R35" s="86"/>
    </row>
    <row r="36" spans="2:18" s="81" customFormat="1" ht="14.25" customHeight="1">
      <c r="B36" s="85"/>
      <c r="R36" s="86"/>
    </row>
    <row r="37" spans="2:18" s="89" customFormat="1" ht="15.75" customHeight="1">
      <c r="B37" s="90"/>
      <c r="D37" s="107" t="s">
        <v>41</v>
      </c>
      <c r="E37" s="95"/>
      <c r="F37" s="95"/>
      <c r="G37" s="95"/>
      <c r="H37" s="108"/>
      <c r="J37" s="107" t="s">
        <v>42</v>
      </c>
      <c r="K37" s="95"/>
      <c r="L37" s="95"/>
      <c r="M37" s="95"/>
      <c r="N37" s="95"/>
      <c r="O37" s="95"/>
      <c r="P37" s="108"/>
      <c r="R37" s="91"/>
    </row>
    <row r="38" spans="2:18" s="81" customFormat="1" ht="14.25" customHeight="1">
      <c r="B38" s="85"/>
      <c r="D38" s="109"/>
      <c r="H38" s="110"/>
      <c r="J38" s="109"/>
      <c r="P38" s="110"/>
      <c r="R38" s="86"/>
    </row>
    <row r="39" spans="2:18" s="81" customFormat="1" ht="14.25" customHeight="1">
      <c r="B39" s="85"/>
      <c r="D39" s="109"/>
      <c r="H39" s="110"/>
      <c r="J39" s="109"/>
      <c r="P39" s="110"/>
      <c r="R39" s="86"/>
    </row>
    <row r="40" spans="2:18" s="81" customFormat="1" ht="14.25" customHeight="1">
      <c r="B40" s="85"/>
      <c r="D40" s="109"/>
      <c r="H40" s="110"/>
      <c r="J40" s="109"/>
      <c r="P40" s="110"/>
      <c r="R40" s="86"/>
    </row>
    <row r="41" spans="2:18" s="81" customFormat="1" ht="14.25" customHeight="1">
      <c r="B41" s="85"/>
      <c r="D41" s="109"/>
      <c r="H41" s="110"/>
      <c r="J41" s="109"/>
      <c r="P41" s="110"/>
      <c r="R41" s="86"/>
    </row>
    <row r="42" spans="2:18" s="81" customFormat="1" ht="14.25" customHeight="1">
      <c r="B42" s="85"/>
      <c r="D42" s="109"/>
      <c r="H42" s="110"/>
      <c r="J42" s="109"/>
      <c r="P42" s="110"/>
      <c r="R42" s="86"/>
    </row>
    <row r="43" spans="2:18" s="81" customFormat="1" ht="14.25" customHeight="1">
      <c r="B43" s="85"/>
      <c r="D43" s="109"/>
      <c r="H43" s="110"/>
      <c r="J43" s="109"/>
      <c r="P43" s="110"/>
      <c r="R43" s="86"/>
    </row>
    <row r="44" spans="2:18" s="81" customFormat="1" ht="14.25" customHeight="1">
      <c r="B44" s="85"/>
      <c r="D44" s="109"/>
      <c r="H44" s="110"/>
      <c r="J44" s="109"/>
      <c r="P44" s="110"/>
      <c r="R44" s="86"/>
    </row>
    <row r="45" spans="2:18" s="81" customFormat="1" ht="14.25" customHeight="1">
      <c r="B45" s="85"/>
      <c r="D45" s="109"/>
      <c r="H45" s="110"/>
      <c r="J45" s="109"/>
      <c r="P45" s="110"/>
      <c r="R45" s="86"/>
    </row>
    <row r="46" spans="2:18" s="89" customFormat="1" ht="15.75" customHeight="1">
      <c r="B46" s="90"/>
      <c r="D46" s="111" t="s">
        <v>43</v>
      </c>
      <c r="E46" s="112"/>
      <c r="F46" s="112"/>
      <c r="G46" s="113" t="s">
        <v>44</v>
      </c>
      <c r="H46" s="114"/>
      <c r="J46" s="111" t="s">
        <v>43</v>
      </c>
      <c r="K46" s="112"/>
      <c r="L46" s="112"/>
      <c r="M46" s="112"/>
      <c r="N46" s="113" t="s">
        <v>44</v>
      </c>
      <c r="O46" s="112"/>
      <c r="P46" s="114"/>
      <c r="R46" s="91"/>
    </row>
    <row r="47" spans="2:18" s="81" customFormat="1" ht="14.25" customHeight="1">
      <c r="B47" s="85"/>
      <c r="R47" s="86"/>
    </row>
    <row r="48" spans="2:18" s="89" customFormat="1" ht="15.75" customHeight="1">
      <c r="B48" s="90"/>
      <c r="D48" s="107" t="s">
        <v>45</v>
      </c>
      <c r="E48" s="95"/>
      <c r="F48" s="95"/>
      <c r="G48" s="95"/>
      <c r="H48" s="108"/>
      <c r="J48" s="107" t="s">
        <v>46</v>
      </c>
      <c r="K48" s="95"/>
      <c r="L48" s="95"/>
      <c r="M48" s="95"/>
      <c r="N48" s="95"/>
      <c r="O48" s="95"/>
      <c r="P48" s="108"/>
      <c r="R48" s="91"/>
    </row>
    <row r="49" spans="2:18" s="81" customFormat="1" ht="14.25" customHeight="1">
      <c r="B49" s="85"/>
      <c r="D49" s="109"/>
      <c r="H49" s="110"/>
      <c r="J49" s="109"/>
      <c r="P49" s="110"/>
      <c r="R49" s="86"/>
    </row>
    <row r="50" spans="2:18" s="81" customFormat="1" ht="14.25" customHeight="1">
      <c r="B50" s="85"/>
      <c r="D50" s="109"/>
      <c r="H50" s="110"/>
      <c r="J50" s="109"/>
      <c r="P50" s="110"/>
      <c r="R50" s="86"/>
    </row>
    <row r="51" spans="2:18" s="81" customFormat="1" ht="14.25" customHeight="1">
      <c r="B51" s="85"/>
      <c r="D51" s="109"/>
      <c r="H51" s="110"/>
      <c r="J51" s="109"/>
      <c r="P51" s="110"/>
      <c r="R51" s="86"/>
    </row>
    <row r="52" spans="2:18" s="81" customFormat="1" ht="14.25" customHeight="1">
      <c r="B52" s="85"/>
      <c r="D52" s="109"/>
      <c r="H52" s="110"/>
      <c r="J52" s="109"/>
      <c r="P52" s="110"/>
      <c r="R52" s="86"/>
    </row>
    <row r="53" spans="2:18" s="81" customFormat="1" ht="14.25" customHeight="1">
      <c r="B53" s="85"/>
      <c r="D53" s="109"/>
      <c r="H53" s="110"/>
      <c r="J53" s="109"/>
      <c r="P53" s="110"/>
      <c r="R53" s="86"/>
    </row>
    <row r="54" spans="2:18" s="81" customFormat="1" ht="14.25" customHeight="1">
      <c r="B54" s="85"/>
      <c r="D54" s="109"/>
      <c r="H54" s="110"/>
      <c r="J54" s="109"/>
      <c r="P54" s="110"/>
      <c r="R54" s="86"/>
    </row>
    <row r="55" spans="2:18" s="81" customFormat="1" ht="14.25" customHeight="1">
      <c r="B55" s="85"/>
      <c r="D55" s="109"/>
      <c r="H55" s="110"/>
      <c r="J55" s="109"/>
      <c r="P55" s="110"/>
      <c r="R55" s="86"/>
    </row>
    <row r="56" spans="2:18" s="81" customFormat="1" ht="14.25" customHeight="1">
      <c r="B56" s="85"/>
      <c r="D56" s="109"/>
      <c r="H56" s="110"/>
      <c r="J56" s="109"/>
      <c r="P56" s="110"/>
      <c r="R56" s="86"/>
    </row>
    <row r="57" spans="2:18" s="89" customFormat="1" ht="15.75" customHeight="1">
      <c r="B57" s="90"/>
      <c r="D57" s="111" t="s">
        <v>43</v>
      </c>
      <c r="E57" s="112"/>
      <c r="F57" s="112"/>
      <c r="G57" s="113" t="s">
        <v>44</v>
      </c>
      <c r="H57" s="114"/>
      <c r="J57" s="111" t="s">
        <v>43</v>
      </c>
      <c r="K57" s="112"/>
      <c r="L57" s="112"/>
      <c r="M57" s="112"/>
      <c r="N57" s="113" t="s">
        <v>44</v>
      </c>
      <c r="O57" s="112"/>
      <c r="P57" s="114"/>
      <c r="R57" s="91"/>
    </row>
    <row r="58" spans="2:18" s="89" customFormat="1" ht="15" customHeight="1">
      <c r="B58" s="115"/>
      <c r="C58" s="116"/>
      <c r="D58" s="116"/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116"/>
      <c r="Q58" s="116"/>
      <c r="R58" s="117"/>
    </row>
    <row r="62" spans="2:18" s="89" customFormat="1" ht="7.5" customHeight="1">
      <c r="B62" s="118"/>
      <c r="C62" s="119"/>
      <c r="D62" s="119"/>
      <c r="E62" s="119"/>
      <c r="F62" s="119"/>
      <c r="G62" s="119"/>
      <c r="H62" s="119"/>
      <c r="I62" s="119"/>
      <c r="J62" s="119"/>
      <c r="K62" s="119"/>
      <c r="L62" s="119"/>
      <c r="M62" s="119"/>
      <c r="N62" s="119"/>
      <c r="O62" s="119"/>
      <c r="P62" s="119"/>
      <c r="Q62" s="119"/>
      <c r="R62" s="120"/>
    </row>
    <row r="63" spans="2:18" s="89" customFormat="1" ht="37.5" customHeight="1">
      <c r="B63" s="90"/>
      <c r="C63" s="187" t="s">
        <v>89</v>
      </c>
      <c r="D63" s="187"/>
      <c r="E63" s="187"/>
      <c r="F63" s="187"/>
      <c r="G63" s="187"/>
      <c r="H63" s="187"/>
      <c r="I63" s="187"/>
      <c r="J63" s="187"/>
      <c r="K63" s="187"/>
      <c r="L63" s="187"/>
      <c r="M63" s="187"/>
      <c r="N63" s="187"/>
      <c r="O63" s="187"/>
      <c r="P63" s="187"/>
      <c r="Q63" s="187"/>
      <c r="R63" s="91"/>
    </row>
    <row r="64" spans="2:18" s="89" customFormat="1" ht="7.5" customHeight="1">
      <c r="B64" s="90"/>
      <c r="R64" s="91"/>
    </row>
    <row r="65" spans="2:18" s="89" customFormat="1" ht="15" customHeight="1">
      <c r="B65" s="90"/>
      <c r="C65" s="87" t="s">
        <v>7</v>
      </c>
      <c r="F65" s="188" t="str">
        <f>$F$4</f>
        <v>Plochy na ul. U Lesa u č.p. 871 v Karviné – Ráji</v>
      </c>
      <c r="G65" s="188"/>
      <c r="H65" s="188"/>
      <c r="I65" s="188"/>
      <c r="J65" s="188"/>
      <c r="K65" s="188"/>
      <c r="L65" s="188"/>
      <c r="M65" s="188"/>
      <c r="N65" s="188"/>
      <c r="O65" s="188"/>
      <c r="P65" s="188"/>
      <c r="R65" s="91"/>
    </row>
    <row r="66" spans="2:18" s="89" customFormat="1" ht="15" customHeight="1">
      <c r="B66" s="90"/>
      <c r="C66" s="87" t="s">
        <v>82</v>
      </c>
      <c r="F66" s="188" t="str">
        <f>F5</f>
        <v>3 – Oprava chodníku od parkoviště pod č.p. 871 ke schodišti</v>
      </c>
      <c r="G66" s="188"/>
      <c r="H66" s="188"/>
      <c r="I66" s="188"/>
      <c r="J66" s="188"/>
      <c r="K66" s="188"/>
      <c r="L66" s="188"/>
      <c r="M66" s="188"/>
      <c r="N66" s="188"/>
      <c r="O66" s="188"/>
      <c r="P66" s="188"/>
      <c r="R66" s="91"/>
    </row>
    <row r="67" spans="2:18" s="89" customFormat="1" ht="7.5" customHeight="1">
      <c r="B67" s="90"/>
      <c r="R67" s="91"/>
    </row>
    <row r="68" spans="2:18" s="89" customFormat="1" ht="18.75" customHeight="1">
      <c r="B68" s="90"/>
      <c r="C68" s="92" t="s">
        <v>11</v>
      </c>
      <c r="F68" s="93" t="str">
        <f>$F$7</f>
        <v>Karviná</v>
      </c>
      <c r="K68" s="92" t="s">
        <v>13</v>
      </c>
      <c r="M68" s="194" t="str">
        <f>IF($O$7="","",$O$7)</f>
        <v>03.09.2021</v>
      </c>
      <c r="N68" s="194"/>
      <c r="O68" s="194"/>
      <c r="P68" s="194"/>
      <c r="R68" s="91"/>
    </row>
    <row r="69" spans="2:18" s="89" customFormat="1" ht="7.5" customHeight="1">
      <c r="B69" s="90"/>
      <c r="R69" s="91"/>
    </row>
    <row r="70" spans="2:18" s="89" customFormat="1" ht="15.75" customHeight="1">
      <c r="B70" s="90"/>
      <c r="C70" s="92" t="s">
        <v>85</v>
      </c>
      <c r="F70" s="93" t="str">
        <f>$E$10</f>
        <v>Statutární město Karviná</v>
      </c>
      <c r="K70" s="92" t="s">
        <v>23</v>
      </c>
      <c r="M70" s="189"/>
      <c r="N70" s="189"/>
      <c r="O70" s="189"/>
      <c r="P70" s="189"/>
      <c r="Q70" s="189"/>
      <c r="R70" s="91"/>
    </row>
    <row r="71" spans="2:18" s="89" customFormat="1" ht="15" customHeight="1">
      <c r="B71" s="90"/>
      <c r="C71" s="92" t="s">
        <v>21</v>
      </c>
      <c r="F71" s="93">
        <f>IF($E$13="","",$E$13)</f>
      </c>
      <c r="K71" s="92" t="s">
        <v>26</v>
      </c>
      <c r="M71" s="189"/>
      <c r="N71" s="189"/>
      <c r="O71" s="189"/>
      <c r="P71" s="189"/>
      <c r="Q71" s="189"/>
      <c r="R71" s="91"/>
    </row>
    <row r="72" spans="2:18" s="89" customFormat="1" ht="11.25" customHeight="1">
      <c r="B72" s="90"/>
      <c r="R72" s="91"/>
    </row>
    <row r="73" spans="2:18" s="89" customFormat="1" ht="30" customHeight="1">
      <c r="B73" s="90"/>
      <c r="C73" s="195" t="s">
        <v>90</v>
      </c>
      <c r="D73" s="195"/>
      <c r="E73" s="195"/>
      <c r="F73" s="195"/>
      <c r="G73" s="195"/>
      <c r="H73" s="121"/>
      <c r="I73" s="121"/>
      <c r="J73" s="121"/>
      <c r="K73" s="121"/>
      <c r="L73" s="121"/>
      <c r="M73" s="121"/>
      <c r="N73" s="195" t="s">
        <v>91</v>
      </c>
      <c r="O73" s="195"/>
      <c r="P73" s="195"/>
      <c r="Q73" s="195"/>
      <c r="R73" s="91"/>
    </row>
    <row r="74" spans="2:18" s="89" customFormat="1" ht="11.25" customHeight="1">
      <c r="B74" s="90"/>
      <c r="R74" s="91"/>
    </row>
    <row r="75" spans="2:18" s="89" customFormat="1" ht="30" customHeight="1">
      <c r="B75" s="90"/>
      <c r="C75" s="122" t="s">
        <v>92</v>
      </c>
      <c r="N75" s="196">
        <f>N97</f>
        <v>0</v>
      </c>
      <c r="O75" s="196"/>
      <c r="P75" s="196"/>
      <c r="Q75" s="196"/>
      <c r="R75" s="91"/>
    </row>
    <row r="76" spans="2:18" s="89" customFormat="1" ht="22.5" customHeight="1">
      <c r="B76" s="90"/>
      <c r="R76" s="91"/>
    </row>
    <row r="77" spans="2:18" s="89" customFormat="1" ht="30" customHeight="1" hidden="1">
      <c r="B77" s="90"/>
      <c r="C77" s="122" t="s">
        <v>93</v>
      </c>
      <c r="N77" s="196">
        <v>0</v>
      </c>
      <c r="O77" s="196"/>
      <c r="P77" s="196"/>
      <c r="Q77" s="196"/>
      <c r="R77" s="91"/>
    </row>
    <row r="78" spans="2:18" s="89" customFormat="1" ht="18.75" customHeight="1">
      <c r="B78" s="90"/>
      <c r="R78" s="91"/>
    </row>
    <row r="79" spans="2:18" s="89" customFormat="1" ht="30" customHeight="1">
      <c r="B79" s="90"/>
      <c r="C79" s="123" t="s">
        <v>94</v>
      </c>
      <c r="D79" s="121"/>
      <c r="E79" s="121"/>
      <c r="F79" s="121"/>
      <c r="G79" s="121"/>
      <c r="H79" s="121"/>
      <c r="I79" s="121"/>
      <c r="J79" s="121"/>
      <c r="K79" s="121"/>
      <c r="L79" s="197">
        <f>N75+N77</f>
        <v>0</v>
      </c>
      <c r="M79" s="197"/>
      <c r="N79" s="197"/>
      <c r="O79" s="197"/>
      <c r="P79" s="197"/>
      <c r="Q79" s="197"/>
      <c r="R79" s="91"/>
    </row>
    <row r="80" spans="2:18" s="89" customFormat="1" ht="7.5" customHeight="1">
      <c r="B80" s="115"/>
      <c r="C80" s="116"/>
      <c r="D80" s="116"/>
      <c r="E80" s="116"/>
      <c r="F80" s="116"/>
      <c r="G80" s="116"/>
      <c r="H80" s="116"/>
      <c r="I80" s="116"/>
      <c r="J80" s="116"/>
      <c r="K80" s="116"/>
      <c r="L80" s="116"/>
      <c r="M80" s="116"/>
      <c r="N80" s="116"/>
      <c r="O80" s="116"/>
      <c r="P80" s="116"/>
      <c r="Q80" s="116"/>
      <c r="R80" s="117"/>
    </row>
    <row r="84" spans="2:18" s="89" customFormat="1" ht="7.5" customHeight="1">
      <c r="B84" s="118"/>
      <c r="C84" s="119"/>
      <c r="D84" s="119"/>
      <c r="E84" s="119"/>
      <c r="F84" s="119"/>
      <c r="G84" s="119"/>
      <c r="H84" s="119"/>
      <c r="I84" s="119"/>
      <c r="J84" s="119"/>
      <c r="K84" s="119"/>
      <c r="L84" s="119"/>
      <c r="M84" s="119"/>
      <c r="N84" s="119"/>
      <c r="O84" s="119"/>
      <c r="P84" s="119"/>
      <c r="Q84" s="119"/>
      <c r="R84" s="120"/>
    </row>
    <row r="85" spans="2:18" s="89" customFormat="1" ht="37.5" customHeight="1">
      <c r="B85" s="90"/>
      <c r="C85" s="187" t="s">
        <v>95</v>
      </c>
      <c r="D85" s="187"/>
      <c r="E85" s="187"/>
      <c r="F85" s="187"/>
      <c r="G85" s="187"/>
      <c r="H85" s="187"/>
      <c r="I85" s="187"/>
      <c r="J85" s="187"/>
      <c r="K85" s="187"/>
      <c r="L85" s="187"/>
      <c r="M85" s="187"/>
      <c r="N85" s="187"/>
      <c r="O85" s="187"/>
      <c r="P85" s="187"/>
      <c r="Q85" s="187"/>
      <c r="R85" s="91"/>
    </row>
    <row r="86" spans="2:18" s="89" customFormat="1" ht="7.5" customHeight="1">
      <c r="B86" s="90"/>
      <c r="R86" s="91"/>
    </row>
    <row r="87" spans="2:18" s="89" customFormat="1" ht="15" customHeight="1">
      <c r="B87" s="90"/>
      <c r="C87" s="87" t="s">
        <v>7</v>
      </c>
      <c r="F87" s="188" t="str">
        <f>$F$4</f>
        <v>Plochy na ul. U Lesa u č.p. 871 v Karviné – Ráji</v>
      </c>
      <c r="G87" s="188"/>
      <c r="H87" s="188"/>
      <c r="I87" s="188"/>
      <c r="J87" s="188"/>
      <c r="K87" s="188"/>
      <c r="L87" s="188"/>
      <c r="M87" s="188"/>
      <c r="N87" s="188"/>
      <c r="O87" s="188"/>
      <c r="P87" s="188"/>
      <c r="R87" s="91"/>
    </row>
    <row r="88" spans="2:18" s="89" customFormat="1" ht="15" customHeight="1">
      <c r="B88" s="90"/>
      <c r="C88" s="87" t="s">
        <v>82</v>
      </c>
      <c r="F88" s="188" t="str">
        <f>F5</f>
        <v>3 – Oprava chodníku od parkoviště pod č.p. 871 ke schodišti</v>
      </c>
      <c r="G88" s="188"/>
      <c r="H88" s="188"/>
      <c r="I88" s="188"/>
      <c r="J88" s="188"/>
      <c r="K88" s="188"/>
      <c r="L88" s="188"/>
      <c r="M88" s="188"/>
      <c r="N88" s="188"/>
      <c r="O88" s="188"/>
      <c r="P88" s="188"/>
      <c r="R88" s="91"/>
    </row>
    <row r="89" spans="2:18" s="89" customFormat="1" ht="7.5" customHeight="1">
      <c r="B89" s="90"/>
      <c r="R89" s="91"/>
    </row>
    <row r="90" spans="2:18" s="89" customFormat="1" ht="18.75" customHeight="1">
      <c r="B90" s="90"/>
      <c r="C90" s="92" t="s">
        <v>11</v>
      </c>
      <c r="F90" s="93" t="str">
        <f>$F$7</f>
        <v>Karviná</v>
      </c>
      <c r="K90" s="92" t="s">
        <v>13</v>
      </c>
      <c r="M90" s="194" t="str">
        <f>IF($O$7="","",$O$7)</f>
        <v>03.09.2021</v>
      </c>
      <c r="N90" s="194"/>
      <c r="O90" s="194"/>
      <c r="P90" s="194"/>
      <c r="R90" s="91"/>
    </row>
    <row r="91" spans="2:18" s="89" customFormat="1" ht="7.5" customHeight="1">
      <c r="B91" s="90"/>
      <c r="R91" s="91"/>
    </row>
    <row r="92" spans="2:18" s="89" customFormat="1" ht="15.75" customHeight="1">
      <c r="B92" s="90"/>
      <c r="C92" s="92" t="s">
        <v>85</v>
      </c>
      <c r="F92" s="93" t="str">
        <f>$E$10</f>
        <v>Statutární město Karviná</v>
      </c>
      <c r="K92" s="92" t="s">
        <v>23</v>
      </c>
      <c r="M92" s="189"/>
      <c r="N92" s="189"/>
      <c r="O92" s="189"/>
      <c r="P92" s="189"/>
      <c r="Q92" s="189"/>
      <c r="R92" s="91"/>
    </row>
    <row r="93" spans="2:18" s="89" customFormat="1" ht="15" customHeight="1">
      <c r="B93" s="90"/>
      <c r="C93" s="92" t="s">
        <v>21</v>
      </c>
      <c r="F93" s="93">
        <f>IF($E$13="","",$E$13)</f>
      </c>
      <c r="K93" s="92" t="s">
        <v>26</v>
      </c>
      <c r="M93" s="189"/>
      <c r="N93" s="189"/>
      <c r="O93" s="189"/>
      <c r="P93" s="189"/>
      <c r="Q93" s="189"/>
      <c r="R93" s="91"/>
    </row>
    <row r="94" spans="2:18" s="89" customFormat="1" ht="11.25" customHeight="1">
      <c r="B94" s="90"/>
      <c r="R94" s="91"/>
    </row>
    <row r="95" spans="2:18" s="124" customFormat="1" ht="30" customHeight="1">
      <c r="B95" s="125"/>
      <c r="C95" s="126" t="s">
        <v>96</v>
      </c>
      <c r="D95" s="127" t="s">
        <v>53</v>
      </c>
      <c r="E95" s="127" t="s">
        <v>49</v>
      </c>
      <c r="F95" s="198" t="s">
        <v>50</v>
      </c>
      <c r="G95" s="198"/>
      <c r="H95" s="198"/>
      <c r="I95" s="198"/>
      <c r="J95" s="127" t="s">
        <v>97</v>
      </c>
      <c r="K95" s="127" t="s">
        <v>98</v>
      </c>
      <c r="L95" s="198" t="s">
        <v>99</v>
      </c>
      <c r="M95" s="198"/>
      <c r="N95" s="199" t="s">
        <v>100</v>
      </c>
      <c r="O95" s="199"/>
      <c r="P95" s="199"/>
      <c r="Q95" s="199"/>
      <c r="R95" s="128"/>
    </row>
    <row r="96" spans="2:18" s="124" customFormat="1" ht="7.5" customHeight="1">
      <c r="B96" s="125"/>
      <c r="C96" s="129"/>
      <c r="D96" s="129"/>
      <c r="E96" s="129"/>
      <c r="F96" s="129"/>
      <c r="G96" s="129"/>
      <c r="H96" s="129"/>
      <c r="I96" s="129"/>
      <c r="J96" s="129"/>
      <c r="K96" s="129"/>
      <c r="L96" s="129"/>
      <c r="M96" s="129"/>
      <c r="N96" s="129"/>
      <c r="O96" s="129"/>
      <c r="P96" s="129"/>
      <c r="Q96" s="129"/>
      <c r="R96" s="128"/>
    </row>
    <row r="97" spans="2:18" s="89" customFormat="1" ht="30" customHeight="1">
      <c r="B97" s="90"/>
      <c r="C97" s="122" t="s">
        <v>86</v>
      </c>
      <c r="N97" s="200">
        <f>SUM(N98:N137)</f>
        <v>0</v>
      </c>
      <c r="O97" s="200"/>
      <c r="P97" s="200"/>
      <c r="Q97" s="200"/>
      <c r="R97" s="91"/>
    </row>
    <row r="98" spans="2:18" s="89" customFormat="1" ht="25.5" customHeight="1">
      <c r="B98" s="115"/>
      <c r="C98" s="130" t="s">
        <v>121</v>
      </c>
      <c r="D98" s="130" t="s">
        <v>101</v>
      </c>
      <c r="E98" s="134" t="s">
        <v>122</v>
      </c>
      <c r="F98" s="201" t="s">
        <v>123</v>
      </c>
      <c r="G98" s="201"/>
      <c r="H98" s="201"/>
      <c r="I98" s="201"/>
      <c r="J98" s="132" t="s">
        <v>124</v>
      </c>
      <c r="K98" s="133">
        <v>4.4</v>
      </c>
      <c r="L98" s="202"/>
      <c r="M98" s="202"/>
      <c r="N98" s="203">
        <f aca="true" t="shared" si="0" ref="N98:N137">K98*L98</f>
        <v>0</v>
      </c>
      <c r="O98" s="203"/>
      <c r="P98" s="203"/>
      <c r="Q98" s="203"/>
      <c r="R98" s="91"/>
    </row>
    <row r="99" spans="1:18" s="89" customFormat="1" ht="18" customHeight="1">
      <c r="A99" s="81"/>
      <c r="B99" s="115"/>
      <c r="C99" s="130" t="s">
        <v>125</v>
      </c>
      <c r="D99" s="130" t="s">
        <v>101</v>
      </c>
      <c r="E99" s="134" t="s">
        <v>126</v>
      </c>
      <c r="F99" s="204" t="s">
        <v>276</v>
      </c>
      <c r="G99" s="204"/>
      <c r="H99" s="204"/>
      <c r="I99" s="204"/>
      <c r="J99" s="132" t="s">
        <v>124</v>
      </c>
      <c r="K99" s="133">
        <v>88.5</v>
      </c>
      <c r="L99" s="202"/>
      <c r="M99" s="202"/>
      <c r="N99" s="203">
        <f t="shared" si="0"/>
        <v>0</v>
      </c>
      <c r="O99" s="203"/>
      <c r="P99" s="203"/>
      <c r="Q99" s="203"/>
      <c r="R99" s="91"/>
    </row>
    <row r="100" spans="2:18" s="89" customFormat="1" ht="18" customHeight="1">
      <c r="B100" s="85"/>
      <c r="C100" s="130" t="s">
        <v>128</v>
      </c>
      <c r="D100" s="130" t="s">
        <v>101</v>
      </c>
      <c r="E100" s="134" t="s">
        <v>277</v>
      </c>
      <c r="F100" s="204" t="s">
        <v>278</v>
      </c>
      <c r="G100" s="204"/>
      <c r="H100" s="204"/>
      <c r="I100" s="204"/>
      <c r="J100" s="132" t="s">
        <v>124</v>
      </c>
      <c r="K100" s="133">
        <v>88.5</v>
      </c>
      <c r="L100" s="202"/>
      <c r="M100" s="202"/>
      <c r="N100" s="203">
        <f t="shared" si="0"/>
        <v>0</v>
      </c>
      <c r="O100" s="203"/>
      <c r="P100" s="203"/>
      <c r="Q100" s="203"/>
      <c r="R100" s="91"/>
    </row>
    <row r="101" spans="2:18" s="89" customFormat="1" ht="18" customHeight="1">
      <c r="B101" s="90"/>
      <c r="C101" s="130" t="s">
        <v>131</v>
      </c>
      <c r="D101" s="130" t="s">
        <v>101</v>
      </c>
      <c r="E101" s="131" t="s">
        <v>132</v>
      </c>
      <c r="F101" s="201" t="s">
        <v>133</v>
      </c>
      <c r="G101" s="201"/>
      <c r="H101" s="201"/>
      <c r="I101" s="201"/>
      <c r="J101" s="132" t="s">
        <v>134</v>
      </c>
      <c r="K101" s="133">
        <v>8.8</v>
      </c>
      <c r="L101" s="202"/>
      <c r="M101" s="202"/>
      <c r="N101" s="203">
        <f t="shared" si="0"/>
        <v>0</v>
      </c>
      <c r="O101" s="203"/>
      <c r="P101" s="203"/>
      <c r="Q101" s="203"/>
      <c r="R101" s="91"/>
    </row>
    <row r="102" spans="2:18" s="89" customFormat="1" ht="18" customHeight="1">
      <c r="B102" s="90"/>
      <c r="C102" s="130" t="s">
        <v>135</v>
      </c>
      <c r="D102" s="130" t="s">
        <v>101</v>
      </c>
      <c r="E102" s="131" t="s">
        <v>136</v>
      </c>
      <c r="F102" s="201" t="s">
        <v>137</v>
      </c>
      <c r="G102" s="201"/>
      <c r="H102" s="201"/>
      <c r="I102" s="201"/>
      <c r="J102" s="132" t="s">
        <v>134</v>
      </c>
      <c r="K102" s="133">
        <v>84.69999999999999</v>
      </c>
      <c r="L102" s="202"/>
      <c r="M102" s="202"/>
      <c r="N102" s="205">
        <f t="shared" si="0"/>
        <v>0</v>
      </c>
      <c r="O102" s="205"/>
      <c r="P102" s="205"/>
      <c r="Q102" s="205"/>
      <c r="R102" s="91"/>
    </row>
    <row r="103" spans="2:18" s="89" customFormat="1" ht="25.5" customHeight="1">
      <c r="B103" s="90"/>
      <c r="C103" s="130" t="s">
        <v>138</v>
      </c>
      <c r="D103" s="130" t="s">
        <v>101</v>
      </c>
      <c r="E103" s="136" t="s">
        <v>139</v>
      </c>
      <c r="F103" s="206" t="s">
        <v>140</v>
      </c>
      <c r="G103" s="206"/>
      <c r="H103" s="206"/>
      <c r="I103" s="206"/>
      <c r="J103" s="137" t="s">
        <v>141</v>
      </c>
      <c r="K103" s="133">
        <v>1</v>
      </c>
      <c r="L103" s="202"/>
      <c r="M103" s="202"/>
      <c r="N103" s="203">
        <f t="shared" si="0"/>
        <v>0</v>
      </c>
      <c r="O103" s="203"/>
      <c r="P103" s="203"/>
      <c r="Q103" s="203"/>
      <c r="R103" s="91"/>
    </row>
    <row r="104" spans="1:18" s="81" customFormat="1" ht="33" customHeight="1">
      <c r="A104" s="89"/>
      <c r="B104" s="90"/>
      <c r="C104" s="130" t="s">
        <v>142</v>
      </c>
      <c r="D104" s="130" t="s">
        <v>143</v>
      </c>
      <c r="E104" s="139" t="s">
        <v>263</v>
      </c>
      <c r="F104" s="206" t="s">
        <v>145</v>
      </c>
      <c r="G104" s="206"/>
      <c r="H104" s="206"/>
      <c r="I104" s="206"/>
      <c r="J104" s="132" t="s">
        <v>141</v>
      </c>
      <c r="K104" s="133">
        <v>17.13</v>
      </c>
      <c r="L104" s="202"/>
      <c r="M104" s="202"/>
      <c r="N104" s="203">
        <f t="shared" si="0"/>
        <v>0</v>
      </c>
      <c r="O104" s="203"/>
      <c r="P104" s="203"/>
      <c r="Q104" s="203"/>
      <c r="R104" s="91"/>
    </row>
    <row r="105" spans="2:18" s="89" customFormat="1" ht="18" customHeight="1">
      <c r="B105" s="90"/>
      <c r="C105" s="130" t="s">
        <v>146</v>
      </c>
      <c r="D105" s="141" t="s">
        <v>101</v>
      </c>
      <c r="E105" s="139" t="s">
        <v>149</v>
      </c>
      <c r="F105" s="208" t="s">
        <v>150</v>
      </c>
      <c r="G105" s="208"/>
      <c r="H105" s="208"/>
      <c r="I105" s="208"/>
      <c r="J105" s="140" t="s">
        <v>141</v>
      </c>
      <c r="K105" s="133">
        <v>4.675</v>
      </c>
      <c r="L105" s="202"/>
      <c r="M105" s="202"/>
      <c r="N105" s="203">
        <f t="shared" si="0"/>
        <v>0</v>
      </c>
      <c r="O105" s="203"/>
      <c r="P105" s="203"/>
      <c r="Q105" s="203"/>
      <c r="R105" s="91"/>
    </row>
    <row r="106" spans="2:18" s="89" customFormat="1" ht="18" customHeight="1">
      <c r="B106" s="90"/>
      <c r="C106" s="130" t="s">
        <v>1</v>
      </c>
      <c r="D106" s="130" t="s">
        <v>101</v>
      </c>
      <c r="E106" s="131" t="s">
        <v>155</v>
      </c>
      <c r="F106" s="201" t="s">
        <v>156</v>
      </c>
      <c r="G106" s="201"/>
      <c r="H106" s="201"/>
      <c r="I106" s="201"/>
      <c r="J106" s="132" t="s">
        <v>124</v>
      </c>
      <c r="K106" s="133">
        <v>56.925</v>
      </c>
      <c r="L106" s="202"/>
      <c r="M106" s="202"/>
      <c r="N106" s="203">
        <f t="shared" si="0"/>
        <v>0</v>
      </c>
      <c r="O106" s="203"/>
      <c r="P106" s="203"/>
      <c r="Q106" s="203"/>
      <c r="R106" s="91"/>
    </row>
    <row r="107" spans="2:18" s="89" customFormat="1" ht="18" customHeight="1">
      <c r="B107" s="90"/>
      <c r="C107" s="143">
        <v>16</v>
      </c>
      <c r="D107" s="143" t="s">
        <v>157</v>
      </c>
      <c r="E107" s="144" t="s">
        <v>158</v>
      </c>
      <c r="F107" s="209" t="s">
        <v>159</v>
      </c>
      <c r="G107" s="209"/>
      <c r="H107" s="209"/>
      <c r="I107" s="209"/>
      <c r="J107" s="145" t="s">
        <v>160</v>
      </c>
      <c r="K107" s="146">
        <v>10.247</v>
      </c>
      <c r="L107" s="202"/>
      <c r="M107" s="202"/>
      <c r="N107" s="210">
        <f t="shared" si="0"/>
        <v>0</v>
      </c>
      <c r="O107" s="210"/>
      <c r="P107" s="210"/>
      <c r="Q107" s="210"/>
      <c r="R107" s="91"/>
    </row>
    <row r="108" spans="2:18" s="89" customFormat="1" ht="25.5" customHeight="1">
      <c r="B108" s="90"/>
      <c r="C108" s="130">
        <v>17</v>
      </c>
      <c r="D108" s="130" t="s">
        <v>101</v>
      </c>
      <c r="E108" s="131" t="s">
        <v>161</v>
      </c>
      <c r="F108" s="201" t="s">
        <v>162</v>
      </c>
      <c r="G108" s="201"/>
      <c r="H108" s="201"/>
      <c r="I108" s="201"/>
      <c r="J108" s="132" t="s">
        <v>124</v>
      </c>
      <c r="K108" s="133">
        <v>56.925</v>
      </c>
      <c r="L108" s="202"/>
      <c r="M108" s="202"/>
      <c r="N108" s="203">
        <f t="shared" si="0"/>
        <v>0</v>
      </c>
      <c r="O108" s="203"/>
      <c r="P108" s="203"/>
      <c r="Q108" s="203"/>
      <c r="R108" s="91"/>
    </row>
    <row r="109" spans="2:18" s="89" customFormat="1" ht="18" customHeight="1">
      <c r="B109" s="90"/>
      <c r="C109" s="143">
        <v>18</v>
      </c>
      <c r="D109" s="143" t="s">
        <v>157</v>
      </c>
      <c r="E109" s="147" t="s">
        <v>163</v>
      </c>
      <c r="F109" s="209" t="s">
        <v>164</v>
      </c>
      <c r="G109" s="209"/>
      <c r="H109" s="209"/>
      <c r="I109" s="209"/>
      <c r="J109" s="145" t="s">
        <v>165</v>
      </c>
      <c r="K109" s="146">
        <v>2.28</v>
      </c>
      <c r="L109" s="202"/>
      <c r="M109" s="202"/>
      <c r="N109" s="210">
        <f t="shared" si="0"/>
        <v>0</v>
      </c>
      <c r="O109" s="210"/>
      <c r="P109" s="210"/>
      <c r="Q109" s="210"/>
      <c r="R109" s="91"/>
    </row>
    <row r="110" spans="2:18" s="89" customFormat="1" ht="18" customHeight="1">
      <c r="B110" s="90"/>
      <c r="C110" s="130">
        <v>19</v>
      </c>
      <c r="D110" s="130" t="s">
        <v>101</v>
      </c>
      <c r="E110" s="131" t="s">
        <v>166</v>
      </c>
      <c r="F110" s="201" t="s">
        <v>167</v>
      </c>
      <c r="G110" s="201"/>
      <c r="H110" s="201"/>
      <c r="I110" s="201"/>
      <c r="J110" s="132" t="s">
        <v>124</v>
      </c>
      <c r="K110" s="133">
        <v>56.925</v>
      </c>
      <c r="L110" s="202"/>
      <c r="M110" s="202"/>
      <c r="N110" s="205">
        <f t="shared" si="0"/>
        <v>0</v>
      </c>
      <c r="O110" s="205"/>
      <c r="P110" s="205"/>
      <c r="Q110" s="205"/>
      <c r="R110" s="91"/>
    </row>
    <row r="111" spans="2:18" s="89" customFormat="1" ht="18" customHeight="1">
      <c r="B111" s="90"/>
      <c r="C111" s="130">
        <v>20</v>
      </c>
      <c r="D111" s="130" t="s">
        <v>101</v>
      </c>
      <c r="E111" s="131" t="s">
        <v>168</v>
      </c>
      <c r="F111" s="201" t="s">
        <v>169</v>
      </c>
      <c r="G111" s="201"/>
      <c r="H111" s="201"/>
      <c r="I111" s="201"/>
      <c r="J111" s="132" t="s">
        <v>124</v>
      </c>
      <c r="K111" s="133">
        <v>56.925</v>
      </c>
      <c r="L111" s="202"/>
      <c r="M111" s="202"/>
      <c r="N111" s="205">
        <f t="shared" si="0"/>
        <v>0</v>
      </c>
      <c r="O111" s="205"/>
      <c r="P111" s="205"/>
      <c r="Q111" s="205"/>
      <c r="R111" s="91"/>
    </row>
    <row r="112" spans="2:18" s="89" customFormat="1" ht="24.75" customHeight="1">
      <c r="B112" s="90"/>
      <c r="C112" s="130">
        <v>21</v>
      </c>
      <c r="D112" s="130" t="s">
        <v>101</v>
      </c>
      <c r="E112" s="134" t="s">
        <v>185</v>
      </c>
      <c r="F112" s="204" t="s">
        <v>186</v>
      </c>
      <c r="G112" s="204"/>
      <c r="H112" s="204"/>
      <c r="I112" s="204"/>
      <c r="J112" s="132" t="s">
        <v>124</v>
      </c>
      <c r="K112" s="133">
        <v>88.5</v>
      </c>
      <c r="L112" s="202"/>
      <c r="M112" s="202"/>
      <c r="N112" s="203">
        <f t="shared" si="0"/>
        <v>0</v>
      </c>
      <c r="O112" s="203"/>
      <c r="P112" s="203"/>
      <c r="Q112" s="203"/>
      <c r="R112" s="91"/>
    </row>
    <row r="113" spans="2:18" s="89" customFormat="1" ht="18" customHeight="1">
      <c r="B113" s="90"/>
      <c r="C113" s="130">
        <v>22</v>
      </c>
      <c r="D113" s="130" t="s">
        <v>101</v>
      </c>
      <c r="E113" s="131" t="s">
        <v>187</v>
      </c>
      <c r="F113" s="201" t="s">
        <v>188</v>
      </c>
      <c r="G113" s="201"/>
      <c r="H113" s="201"/>
      <c r="I113" s="201"/>
      <c r="J113" s="132" t="s">
        <v>124</v>
      </c>
      <c r="K113" s="133">
        <v>4.4</v>
      </c>
      <c r="L113" s="202"/>
      <c r="M113" s="202"/>
      <c r="N113" s="205">
        <f t="shared" si="0"/>
        <v>0</v>
      </c>
      <c r="O113" s="205"/>
      <c r="P113" s="205"/>
      <c r="Q113" s="205"/>
      <c r="R113" s="91"/>
    </row>
    <row r="114" spans="2:18" s="89" customFormat="1" ht="18" customHeight="1">
      <c r="B114" s="90"/>
      <c r="C114" s="130">
        <v>23</v>
      </c>
      <c r="D114" s="130" t="s">
        <v>101</v>
      </c>
      <c r="E114" s="131" t="s">
        <v>189</v>
      </c>
      <c r="F114" s="201" t="s">
        <v>190</v>
      </c>
      <c r="G114" s="201"/>
      <c r="H114" s="201"/>
      <c r="I114" s="201"/>
      <c r="J114" s="132" t="s">
        <v>124</v>
      </c>
      <c r="K114" s="133">
        <v>88.5</v>
      </c>
      <c r="L114" s="202"/>
      <c r="M114" s="202"/>
      <c r="N114" s="205">
        <f t="shared" si="0"/>
        <v>0</v>
      </c>
      <c r="O114" s="205"/>
      <c r="P114" s="205"/>
      <c r="Q114" s="205"/>
      <c r="R114" s="91"/>
    </row>
    <row r="115" spans="2:20" s="89" customFormat="1" ht="18" customHeight="1">
      <c r="B115" s="90"/>
      <c r="C115" s="130">
        <v>24</v>
      </c>
      <c r="D115" s="130" t="s">
        <v>101</v>
      </c>
      <c r="E115" s="131" t="s">
        <v>193</v>
      </c>
      <c r="F115" s="201" t="s">
        <v>194</v>
      </c>
      <c r="G115" s="201"/>
      <c r="H115" s="201"/>
      <c r="I115" s="201"/>
      <c r="J115" s="132" t="s">
        <v>124</v>
      </c>
      <c r="K115" s="133">
        <v>4.4</v>
      </c>
      <c r="L115" s="202"/>
      <c r="M115" s="202"/>
      <c r="N115" s="205">
        <f t="shared" si="0"/>
        <v>0</v>
      </c>
      <c r="O115" s="205"/>
      <c r="P115" s="205"/>
      <c r="Q115" s="205"/>
      <c r="R115" s="91"/>
      <c r="S115" s="162"/>
      <c r="T115" s="163"/>
    </row>
    <row r="116" spans="2:18" s="89" customFormat="1" ht="24.75" customHeight="1">
      <c r="B116" s="90"/>
      <c r="C116" s="130">
        <v>25</v>
      </c>
      <c r="D116" s="130" t="s">
        <v>101</v>
      </c>
      <c r="E116" s="131" t="s">
        <v>195</v>
      </c>
      <c r="F116" s="201" t="s">
        <v>196</v>
      </c>
      <c r="G116" s="201"/>
      <c r="H116" s="201"/>
      <c r="I116" s="201"/>
      <c r="J116" s="132" t="s">
        <v>124</v>
      </c>
      <c r="K116" s="133">
        <v>4.4</v>
      </c>
      <c r="L116" s="202"/>
      <c r="M116" s="202"/>
      <c r="N116" s="205">
        <f t="shared" si="0"/>
        <v>0</v>
      </c>
      <c r="O116" s="205"/>
      <c r="P116" s="205"/>
      <c r="Q116" s="205"/>
      <c r="R116" s="91"/>
    </row>
    <row r="117" spans="2:18" s="89" customFormat="1" ht="25.5" customHeight="1">
      <c r="B117" s="90"/>
      <c r="C117" s="130">
        <v>26</v>
      </c>
      <c r="D117" s="130" t="s">
        <v>101</v>
      </c>
      <c r="E117" s="131" t="s">
        <v>197</v>
      </c>
      <c r="F117" s="201" t="s">
        <v>198</v>
      </c>
      <c r="G117" s="201"/>
      <c r="H117" s="201"/>
      <c r="I117" s="201"/>
      <c r="J117" s="132" t="s">
        <v>124</v>
      </c>
      <c r="K117" s="133">
        <v>4.4</v>
      </c>
      <c r="L117" s="202"/>
      <c r="M117" s="202"/>
      <c r="N117" s="205">
        <f t="shared" si="0"/>
        <v>0</v>
      </c>
      <c r="O117" s="205"/>
      <c r="P117" s="205"/>
      <c r="Q117" s="205"/>
      <c r="R117" s="91"/>
    </row>
    <row r="118" spans="1:18" s="89" customFormat="1" ht="18" customHeight="1">
      <c r="A118" s="81"/>
      <c r="B118" s="90"/>
      <c r="C118" s="130">
        <v>27</v>
      </c>
      <c r="D118" s="130" t="s">
        <v>101</v>
      </c>
      <c r="E118" s="134" t="s">
        <v>279</v>
      </c>
      <c r="F118" s="201" t="s">
        <v>280</v>
      </c>
      <c r="G118" s="201"/>
      <c r="H118" s="201"/>
      <c r="I118" s="201"/>
      <c r="J118" s="132" t="s">
        <v>124</v>
      </c>
      <c r="K118" s="133">
        <v>88.5</v>
      </c>
      <c r="L118" s="202"/>
      <c r="M118" s="202"/>
      <c r="N118" s="203">
        <f t="shared" si="0"/>
        <v>0</v>
      </c>
      <c r="O118" s="203"/>
      <c r="P118" s="203"/>
      <c r="Q118" s="203"/>
      <c r="R118" s="152"/>
    </row>
    <row r="119" spans="1:18" s="89" customFormat="1" ht="18" customHeight="1">
      <c r="A119" s="81"/>
      <c r="B119" s="90"/>
      <c r="C119" s="143">
        <v>28</v>
      </c>
      <c r="D119" s="143" t="s">
        <v>157</v>
      </c>
      <c r="E119" s="147" t="s">
        <v>201</v>
      </c>
      <c r="F119" s="209" t="s">
        <v>265</v>
      </c>
      <c r="G119" s="209"/>
      <c r="H119" s="209"/>
      <c r="I119" s="209"/>
      <c r="J119" s="145" t="s">
        <v>124</v>
      </c>
      <c r="K119" s="146">
        <v>84.542</v>
      </c>
      <c r="L119" s="202"/>
      <c r="M119" s="202"/>
      <c r="N119" s="210">
        <f t="shared" si="0"/>
        <v>0</v>
      </c>
      <c r="O119" s="210"/>
      <c r="P119" s="210"/>
      <c r="Q119" s="210"/>
      <c r="R119" s="91"/>
    </row>
    <row r="120" spans="1:18" s="89" customFormat="1" ht="18" customHeight="1">
      <c r="A120" s="81"/>
      <c r="B120" s="90"/>
      <c r="C120" s="143">
        <v>29</v>
      </c>
      <c r="D120" s="143" t="s">
        <v>157</v>
      </c>
      <c r="E120" s="147" t="s">
        <v>266</v>
      </c>
      <c r="F120" s="209" t="s">
        <v>267</v>
      </c>
      <c r="G120" s="209"/>
      <c r="H120" s="209"/>
      <c r="I120" s="209"/>
      <c r="J120" s="145" t="s">
        <v>124</v>
      </c>
      <c r="K120" s="146">
        <v>4.635</v>
      </c>
      <c r="L120" s="202"/>
      <c r="M120" s="202"/>
      <c r="N120" s="210">
        <f t="shared" si="0"/>
        <v>0</v>
      </c>
      <c r="O120" s="210"/>
      <c r="P120" s="210"/>
      <c r="Q120" s="210"/>
      <c r="R120" s="91"/>
    </row>
    <row r="121" spans="1:18" s="89" customFormat="1" ht="18" customHeight="1">
      <c r="A121" s="81"/>
      <c r="B121" s="85"/>
      <c r="C121" s="143">
        <v>30</v>
      </c>
      <c r="D121" s="143" t="s">
        <v>157</v>
      </c>
      <c r="E121" s="147" t="s">
        <v>204</v>
      </c>
      <c r="F121" s="209" t="s">
        <v>268</v>
      </c>
      <c r="G121" s="209"/>
      <c r="H121" s="209"/>
      <c r="I121" s="209"/>
      <c r="J121" s="145" t="s">
        <v>124</v>
      </c>
      <c r="K121" s="146">
        <v>1.978</v>
      </c>
      <c r="L121" s="202"/>
      <c r="M121" s="202"/>
      <c r="N121" s="210">
        <f t="shared" si="0"/>
        <v>0</v>
      </c>
      <c r="O121" s="210"/>
      <c r="P121" s="210"/>
      <c r="Q121" s="210"/>
      <c r="R121" s="91"/>
    </row>
    <row r="122" spans="1:18" s="89" customFormat="1" ht="18" customHeight="1">
      <c r="A122" s="81"/>
      <c r="B122" s="85"/>
      <c r="C122" s="130">
        <v>31</v>
      </c>
      <c r="D122" s="130" t="s">
        <v>101</v>
      </c>
      <c r="E122" s="131" t="s">
        <v>225</v>
      </c>
      <c r="F122" s="201" t="s">
        <v>226</v>
      </c>
      <c r="G122" s="201"/>
      <c r="H122" s="201"/>
      <c r="I122" s="201"/>
      <c r="J122" s="132" t="s">
        <v>134</v>
      </c>
      <c r="K122" s="133">
        <v>8.8</v>
      </c>
      <c r="L122" s="202"/>
      <c r="M122" s="202"/>
      <c r="N122" s="205">
        <f t="shared" si="0"/>
        <v>0</v>
      </c>
      <c r="O122" s="205"/>
      <c r="P122" s="205"/>
      <c r="Q122" s="205"/>
      <c r="R122" s="91"/>
    </row>
    <row r="123" spans="1:18" s="89" customFormat="1" ht="18" customHeight="1">
      <c r="A123" s="81"/>
      <c r="B123" s="85"/>
      <c r="C123" s="143">
        <v>32</v>
      </c>
      <c r="D123" s="143" t="s">
        <v>157</v>
      </c>
      <c r="E123" s="147" t="s">
        <v>227</v>
      </c>
      <c r="F123" s="209" t="s">
        <v>228</v>
      </c>
      <c r="G123" s="209"/>
      <c r="H123" s="209"/>
      <c r="I123" s="209"/>
      <c r="J123" s="145" t="s">
        <v>124</v>
      </c>
      <c r="K123" s="146">
        <v>1.067</v>
      </c>
      <c r="L123" s="202"/>
      <c r="M123" s="202"/>
      <c r="N123" s="210">
        <f t="shared" si="0"/>
        <v>0</v>
      </c>
      <c r="O123" s="210"/>
      <c r="P123" s="210"/>
      <c r="Q123" s="210"/>
      <c r="R123" s="91"/>
    </row>
    <row r="124" spans="1:18" s="89" customFormat="1" ht="25.5" customHeight="1">
      <c r="A124" s="81"/>
      <c r="B124" s="85"/>
      <c r="C124" s="130">
        <v>33</v>
      </c>
      <c r="D124" s="148" t="s">
        <v>101</v>
      </c>
      <c r="E124" s="149" t="s">
        <v>229</v>
      </c>
      <c r="F124" s="207" t="s">
        <v>230</v>
      </c>
      <c r="G124" s="207"/>
      <c r="H124" s="207"/>
      <c r="I124" s="207"/>
      <c r="J124" s="150" t="s">
        <v>134</v>
      </c>
      <c r="K124" s="133">
        <v>8.8</v>
      </c>
      <c r="L124" s="202"/>
      <c r="M124" s="202"/>
      <c r="N124" s="205">
        <f t="shared" si="0"/>
        <v>0</v>
      </c>
      <c r="O124" s="205"/>
      <c r="P124" s="205"/>
      <c r="Q124" s="205"/>
      <c r="R124" s="91"/>
    </row>
    <row r="125" spans="1:18" s="89" customFormat="1" ht="18" customHeight="1">
      <c r="A125" s="81"/>
      <c r="B125" s="85"/>
      <c r="C125" s="143">
        <v>34</v>
      </c>
      <c r="D125" s="153" t="s">
        <v>157</v>
      </c>
      <c r="E125" s="154" t="s">
        <v>233</v>
      </c>
      <c r="F125" s="211" t="s">
        <v>234</v>
      </c>
      <c r="G125" s="211"/>
      <c r="H125" s="211"/>
      <c r="I125" s="211"/>
      <c r="J125" s="155" t="s">
        <v>172</v>
      </c>
      <c r="K125" s="146">
        <v>4</v>
      </c>
      <c r="L125" s="202"/>
      <c r="M125" s="202"/>
      <c r="N125" s="210">
        <f t="shared" si="0"/>
        <v>0</v>
      </c>
      <c r="O125" s="210"/>
      <c r="P125" s="210"/>
      <c r="Q125" s="210"/>
      <c r="R125" s="91"/>
    </row>
    <row r="126" spans="1:18" s="89" customFormat="1" ht="18" customHeight="1">
      <c r="A126" s="81"/>
      <c r="B126" s="85"/>
      <c r="C126" s="143">
        <v>35</v>
      </c>
      <c r="D126" s="153" t="s">
        <v>157</v>
      </c>
      <c r="E126" s="154" t="s">
        <v>235</v>
      </c>
      <c r="F126" s="211" t="s">
        <v>236</v>
      </c>
      <c r="G126" s="211"/>
      <c r="H126" s="211"/>
      <c r="I126" s="211"/>
      <c r="J126" s="155" t="s">
        <v>172</v>
      </c>
      <c r="K126" s="146">
        <v>5</v>
      </c>
      <c r="L126" s="202"/>
      <c r="M126" s="202"/>
      <c r="N126" s="210">
        <f t="shared" si="0"/>
        <v>0</v>
      </c>
      <c r="O126" s="210"/>
      <c r="P126" s="210"/>
      <c r="Q126" s="210"/>
      <c r="R126" s="91"/>
    </row>
    <row r="127" spans="1:18" s="89" customFormat="1" ht="25.5" customHeight="1">
      <c r="A127" s="81"/>
      <c r="B127" s="85"/>
      <c r="C127" s="130">
        <v>36</v>
      </c>
      <c r="D127" s="130" t="s">
        <v>101</v>
      </c>
      <c r="E127" s="134" t="s">
        <v>237</v>
      </c>
      <c r="F127" s="204" t="s">
        <v>238</v>
      </c>
      <c r="G127" s="204"/>
      <c r="H127" s="204"/>
      <c r="I127" s="204"/>
      <c r="J127" s="132" t="s">
        <v>134</v>
      </c>
      <c r="K127" s="133">
        <v>75.89999999999999</v>
      </c>
      <c r="L127" s="202"/>
      <c r="M127" s="202"/>
      <c r="N127" s="205">
        <f t="shared" si="0"/>
        <v>0</v>
      </c>
      <c r="O127" s="205"/>
      <c r="P127" s="205"/>
      <c r="Q127" s="205"/>
      <c r="R127" s="91"/>
    </row>
    <row r="128" spans="1:18" s="89" customFormat="1" ht="18" customHeight="1">
      <c r="A128" s="81"/>
      <c r="B128" s="85"/>
      <c r="C128" s="143">
        <v>37</v>
      </c>
      <c r="D128" s="153" t="s">
        <v>157</v>
      </c>
      <c r="E128" s="147" t="s">
        <v>239</v>
      </c>
      <c r="F128" s="209" t="s">
        <v>240</v>
      </c>
      <c r="G128" s="209"/>
      <c r="H128" s="209"/>
      <c r="I128" s="209"/>
      <c r="J128" s="145" t="s">
        <v>172</v>
      </c>
      <c r="K128" s="146">
        <v>78</v>
      </c>
      <c r="L128" s="202"/>
      <c r="M128" s="202"/>
      <c r="N128" s="210">
        <f t="shared" si="0"/>
        <v>0</v>
      </c>
      <c r="O128" s="210"/>
      <c r="P128" s="210"/>
      <c r="Q128" s="210"/>
      <c r="R128" s="91"/>
    </row>
    <row r="129" spans="1:18" s="89" customFormat="1" ht="25.5" customHeight="1">
      <c r="A129" s="81"/>
      <c r="B129" s="85"/>
      <c r="C129" s="130">
        <v>38</v>
      </c>
      <c r="D129" s="130" t="s">
        <v>101</v>
      </c>
      <c r="E129" s="131" t="s">
        <v>241</v>
      </c>
      <c r="F129" s="201" t="s">
        <v>242</v>
      </c>
      <c r="G129" s="201"/>
      <c r="H129" s="201"/>
      <c r="I129" s="201"/>
      <c r="J129" s="132" t="s">
        <v>141</v>
      </c>
      <c r="K129" s="133">
        <v>2.8050000000000006</v>
      </c>
      <c r="L129" s="202"/>
      <c r="M129" s="202"/>
      <c r="N129" s="205">
        <f t="shared" si="0"/>
        <v>0</v>
      </c>
      <c r="O129" s="205"/>
      <c r="P129" s="205"/>
      <c r="Q129" s="205"/>
      <c r="R129" s="91"/>
    </row>
    <row r="130" spans="1:18" s="89" customFormat="1" ht="25.5" customHeight="1">
      <c r="A130" s="81"/>
      <c r="B130" s="85"/>
      <c r="C130" s="130">
        <v>39</v>
      </c>
      <c r="D130" s="130" t="s">
        <v>101</v>
      </c>
      <c r="E130" s="156" t="s">
        <v>243</v>
      </c>
      <c r="F130" s="201" t="s">
        <v>244</v>
      </c>
      <c r="G130" s="201"/>
      <c r="H130" s="201"/>
      <c r="I130" s="201"/>
      <c r="J130" s="132" t="s">
        <v>134</v>
      </c>
      <c r="K130" s="133">
        <v>10.8</v>
      </c>
      <c r="L130" s="202"/>
      <c r="M130" s="202"/>
      <c r="N130" s="205">
        <f t="shared" si="0"/>
        <v>0</v>
      </c>
      <c r="O130" s="205"/>
      <c r="P130" s="205"/>
      <c r="Q130" s="205"/>
      <c r="R130" s="91"/>
    </row>
    <row r="131" spans="1:18" s="89" customFormat="1" ht="18" customHeight="1">
      <c r="A131" s="81"/>
      <c r="B131" s="85"/>
      <c r="C131" s="130">
        <v>40</v>
      </c>
      <c r="D131" s="130" t="s">
        <v>101</v>
      </c>
      <c r="E131" s="131" t="s">
        <v>245</v>
      </c>
      <c r="F131" s="201" t="s">
        <v>246</v>
      </c>
      <c r="G131" s="201"/>
      <c r="H131" s="201"/>
      <c r="I131" s="201"/>
      <c r="J131" s="132" t="s">
        <v>134</v>
      </c>
      <c r="K131" s="133">
        <v>10.8</v>
      </c>
      <c r="L131" s="202"/>
      <c r="M131" s="202"/>
      <c r="N131" s="205">
        <f t="shared" si="0"/>
        <v>0</v>
      </c>
      <c r="O131" s="205"/>
      <c r="P131" s="205"/>
      <c r="Q131" s="205"/>
      <c r="R131" s="91"/>
    </row>
    <row r="132" spans="1:18" s="89" customFormat="1" ht="18" customHeight="1">
      <c r="A132" s="81"/>
      <c r="B132" s="85"/>
      <c r="C132" s="130">
        <v>41</v>
      </c>
      <c r="D132" s="130" t="s">
        <v>101</v>
      </c>
      <c r="E132" s="131" t="s">
        <v>247</v>
      </c>
      <c r="F132" s="201" t="s">
        <v>248</v>
      </c>
      <c r="G132" s="201"/>
      <c r="H132" s="201"/>
      <c r="I132" s="201"/>
      <c r="J132" s="132" t="s">
        <v>160</v>
      </c>
      <c r="K132" s="133">
        <v>99.762</v>
      </c>
      <c r="L132" s="202"/>
      <c r="M132" s="202"/>
      <c r="N132" s="205">
        <f t="shared" si="0"/>
        <v>0</v>
      </c>
      <c r="O132" s="205"/>
      <c r="P132" s="205"/>
      <c r="Q132" s="205"/>
      <c r="R132" s="86"/>
    </row>
    <row r="133" spans="1:18" s="89" customFormat="1" ht="18" customHeight="1">
      <c r="A133" s="81"/>
      <c r="B133" s="85"/>
      <c r="C133" s="130">
        <v>42</v>
      </c>
      <c r="D133" s="130" t="s">
        <v>101</v>
      </c>
      <c r="E133" s="131" t="s">
        <v>249</v>
      </c>
      <c r="F133" s="201" t="s">
        <v>250</v>
      </c>
      <c r="G133" s="201"/>
      <c r="H133" s="201"/>
      <c r="I133" s="201"/>
      <c r="J133" s="132" t="s">
        <v>160</v>
      </c>
      <c r="K133" s="133">
        <v>1396.6680000000001</v>
      </c>
      <c r="L133" s="202"/>
      <c r="M133" s="202"/>
      <c r="N133" s="205">
        <f t="shared" si="0"/>
        <v>0</v>
      </c>
      <c r="O133" s="205"/>
      <c r="P133" s="205"/>
      <c r="Q133" s="205"/>
      <c r="R133" s="86"/>
    </row>
    <row r="134" spans="1:18" s="89" customFormat="1" ht="18" customHeight="1">
      <c r="A134" s="81"/>
      <c r="B134" s="85"/>
      <c r="C134" s="130">
        <v>43</v>
      </c>
      <c r="D134" s="130" t="s">
        <v>101</v>
      </c>
      <c r="E134" s="131" t="s">
        <v>251</v>
      </c>
      <c r="F134" s="201" t="s">
        <v>252</v>
      </c>
      <c r="G134" s="201"/>
      <c r="H134" s="201"/>
      <c r="I134" s="201"/>
      <c r="J134" s="132" t="s">
        <v>160</v>
      </c>
      <c r="K134" s="133">
        <v>99.762</v>
      </c>
      <c r="L134" s="202"/>
      <c r="M134" s="202"/>
      <c r="N134" s="205">
        <f t="shared" si="0"/>
        <v>0</v>
      </c>
      <c r="O134" s="205"/>
      <c r="P134" s="205"/>
      <c r="Q134" s="205"/>
      <c r="R134" s="86"/>
    </row>
    <row r="135" spans="1:18" s="89" customFormat="1" ht="18" customHeight="1">
      <c r="A135" s="81"/>
      <c r="B135" s="85"/>
      <c r="C135" s="130">
        <v>44</v>
      </c>
      <c r="D135" s="130" t="s">
        <v>101</v>
      </c>
      <c r="E135" s="131" t="s">
        <v>253</v>
      </c>
      <c r="F135" s="201" t="s">
        <v>254</v>
      </c>
      <c r="G135" s="201"/>
      <c r="H135" s="201"/>
      <c r="I135" s="201"/>
      <c r="J135" s="132" t="s">
        <v>160</v>
      </c>
      <c r="K135" s="133">
        <v>87.308</v>
      </c>
      <c r="L135" s="202"/>
      <c r="M135" s="202"/>
      <c r="N135" s="205">
        <f t="shared" si="0"/>
        <v>0</v>
      </c>
      <c r="O135" s="205"/>
      <c r="P135" s="205"/>
      <c r="Q135" s="205"/>
      <c r="R135" s="86"/>
    </row>
    <row r="136" spans="1:18" s="89" customFormat="1" ht="18" customHeight="1">
      <c r="A136" s="81"/>
      <c r="B136" s="85"/>
      <c r="C136" s="130">
        <v>45</v>
      </c>
      <c r="D136" s="130" t="s">
        <v>101</v>
      </c>
      <c r="E136" s="131" t="s">
        <v>255</v>
      </c>
      <c r="F136" s="201" t="s">
        <v>256</v>
      </c>
      <c r="G136" s="201"/>
      <c r="H136" s="201"/>
      <c r="I136" s="201"/>
      <c r="J136" s="132" t="s">
        <v>160</v>
      </c>
      <c r="K136" s="133">
        <v>12.454</v>
      </c>
      <c r="L136" s="202"/>
      <c r="M136" s="202"/>
      <c r="N136" s="205">
        <f t="shared" si="0"/>
        <v>0</v>
      </c>
      <c r="O136" s="205"/>
      <c r="P136" s="205"/>
      <c r="Q136" s="205"/>
      <c r="R136" s="86"/>
    </row>
    <row r="137" spans="1:18" s="89" customFormat="1" ht="18" customHeight="1">
      <c r="A137" s="81"/>
      <c r="B137" s="85"/>
      <c r="C137" s="130">
        <v>46</v>
      </c>
      <c r="D137" s="130" t="s">
        <v>101</v>
      </c>
      <c r="E137" s="134" t="s">
        <v>257</v>
      </c>
      <c r="F137" s="204" t="s">
        <v>258</v>
      </c>
      <c r="G137" s="204"/>
      <c r="H137" s="204"/>
      <c r="I137" s="204"/>
      <c r="J137" s="132" t="s">
        <v>160</v>
      </c>
      <c r="K137" s="133">
        <v>101.399</v>
      </c>
      <c r="L137" s="202"/>
      <c r="M137" s="202"/>
      <c r="N137" s="203">
        <f t="shared" si="0"/>
        <v>0</v>
      </c>
      <c r="O137" s="203"/>
      <c r="P137" s="203"/>
      <c r="Q137" s="203"/>
      <c r="R137" s="86"/>
    </row>
    <row r="138" spans="1:18" s="89" customFormat="1" ht="8.25" customHeight="1">
      <c r="A138" s="81"/>
      <c r="B138" s="157"/>
      <c r="C138" s="158"/>
      <c r="D138" s="158"/>
      <c r="E138" s="158"/>
      <c r="F138" s="158"/>
      <c r="G138" s="158"/>
      <c r="H138" s="158"/>
      <c r="I138" s="158"/>
      <c r="J138" s="158"/>
      <c r="K138" s="158"/>
      <c r="L138" s="158"/>
      <c r="M138" s="158"/>
      <c r="N138" s="158"/>
      <c r="O138" s="158"/>
      <c r="P138" s="158"/>
      <c r="Q138" s="158"/>
      <c r="R138" s="159"/>
    </row>
    <row r="139" spans="1:18" s="89" customFormat="1" ht="18" customHeight="1">
      <c r="A139" s="81"/>
      <c r="B139" s="81"/>
      <c r="C139" s="81"/>
      <c r="D139" s="81"/>
      <c r="E139" s="81"/>
      <c r="F139" s="81"/>
      <c r="G139" s="81"/>
      <c r="H139" s="81"/>
      <c r="I139" s="81"/>
      <c r="J139" s="81"/>
      <c r="K139" s="81"/>
      <c r="L139" s="81"/>
      <c r="M139" s="81"/>
      <c r="N139" s="81"/>
      <c r="O139" s="81"/>
      <c r="P139" s="81"/>
      <c r="Q139" s="81"/>
      <c r="R139" s="81"/>
    </row>
    <row r="140" spans="1:18" s="89" customFormat="1" ht="18" customHeight="1">
      <c r="A140" s="81"/>
      <c r="B140" s="81"/>
      <c r="C140" s="81"/>
      <c r="D140" s="81"/>
      <c r="E140" s="81"/>
      <c r="F140" s="81"/>
      <c r="G140" s="81"/>
      <c r="H140" s="81"/>
      <c r="I140" s="81"/>
      <c r="J140" s="81"/>
      <c r="K140" s="81"/>
      <c r="L140" s="81"/>
      <c r="M140" s="81"/>
      <c r="N140" s="81"/>
      <c r="O140" s="81"/>
      <c r="P140" s="81"/>
      <c r="Q140" s="81"/>
      <c r="R140" s="81"/>
    </row>
    <row r="141" spans="1:18" s="89" customFormat="1" ht="9.75" customHeight="1">
      <c r="A141" s="81"/>
      <c r="B141" s="81"/>
      <c r="C141" s="81"/>
      <c r="D141" s="81"/>
      <c r="E141" s="81"/>
      <c r="F141" s="81"/>
      <c r="G141" s="81"/>
      <c r="H141" s="81"/>
      <c r="I141" s="81"/>
      <c r="J141" s="81"/>
      <c r="K141" s="81"/>
      <c r="L141" s="81"/>
      <c r="M141" s="81"/>
      <c r="N141" s="81"/>
      <c r="O141" s="81"/>
      <c r="P141" s="81"/>
      <c r="Q141" s="81"/>
      <c r="R141" s="81"/>
    </row>
    <row r="142" spans="1:18" s="89" customFormat="1" ht="31.5" customHeight="1">
      <c r="A142" s="81"/>
      <c r="B142" s="81"/>
      <c r="C142" s="81"/>
      <c r="D142" s="81"/>
      <c r="E142" s="81"/>
      <c r="F142" s="81"/>
      <c r="G142" s="81"/>
      <c r="H142" s="81"/>
      <c r="I142" s="81"/>
      <c r="J142" s="81"/>
      <c r="K142" s="81"/>
      <c r="L142" s="81"/>
      <c r="M142" s="81"/>
      <c r="N142" s="81"/>
      <c r="O142" s="81"/>
      <c r="P142" s="81"/>
      <c r="Q142" s="81"/>
      <c r="R142" s="81"/>
    </row>
    <row r="143" spans="1:18" s="89" customFormat="1" ht="26.25" customHeight="1">
      <c r="A143" s="81"/>
      <c r="B143" s="81"/>
      <c r="C143" s="81"/>
      <c r="D143" s="81"/>
      <c r="E143" s="81"/>
      <c r="F143" s="81"/>
      <c r="G143" s="81"/>
      <c r="H143" s="81"/>
      <c r="I143" s="81"/>
      <c r="J143" s="81"/>
      <c r="K143" s="81"/>
      <c r="L143" s="81"/>
      <c r="M143" s="81"/>
      <c r="N143" s="81"/>
      <c r="O143" s="81"/>
      <c r="P143" s="81"/>
      <c r="Q143" s="81"/>
      <c r="R143" s="81"/>
    </row>
    <row r="144" spans="19:31" ht="26.25" customHeight="1">
      <c r="S144" s="89"/>
      <c r="T144" s="89"/>
      <c r="U144" s="89"/>
      <c r="V144" s="89"/>
      <c r="W144" s="89"/>
      <c r="X144" s="89"/>
      <c r="Y144" s="89"/>
      <c r="Z144" s="89"/>
      <c r="AA144" s="89"/>
      <c r="AB144" s="89"/>
      <c r="AC144" s="89"/>
      <c r="AD144" s="89"/>
      <c r="AE144" s="89"/>
    </row>
    <row r="145" ht="25.5" customHeight="1">
      <c r="S145" s="89"/>
    </row>
    <row r="146" ht="25.5" customHeight="1"/>
    <row r="147" ht="25.5" customHeight="1"/>
    <row r="148" ht="25.5" customHeight="1"/>
    <row r="149" ht="25.5" customHeight="1"/>
  </sheetData>
  <sheetProtection selectLockedCells="1" selectUnlockedCells="1"/>
  <mergeCells count="166">
    <mergeCell ref="F137:I137"/>
    <mergeCell ref="L137:M137"/>
    <mergeCell ref="N137:Q137"/>
    <mergeCell ref="F135:I135"/>
    <mergeCell ref="L135:M135"/>
    <mergeCell ref="N135:Q135"/>
    <mergeCell ref="F136:I136"/>
    <mergeCell ref="L136:M136"/>
    <mergeCell ref="N136:Q136"/>
    <mergeCell ref="F133:I133"/>
    <mergeCell ref="L133:M133"/>
    <mergeCell ref="N133:Q133"/>
    <mergeCell ref="F134:I134"/>
    <mergeCell ref="L134:M134"/>
    <mergeCell ref="N134:Q134"/>
    <mergeCell ref="F131:I131"/>
    <mergeCell ref="L131:M131"/>
    <mergeCell ref="N131:Q131"/>
    <mergeCell ref="F132:I132"/>
    <mergeCell ref="L132:M132"/>
    <mergeCell ref="N132:Q132"/>
    <mergeCell ref="F129:I129"/>
    <mergeCell ref="L129:M129"/>
    <mergeCell ref="N129:Q129"/>
    <mergeCell ref="F130:I130"/>
    <mergeCell ref="L130:M130"/>
    <mergeCell ref="N130:Q130"/>
    <mergeCell ref="F127:I127"/>
    <mergeCell ref="L127:M127"/>
    <mergeCell ref="N127:Q127"/>
    <mergeCell ref="F128:I128"/>
    <mergeCell ref="L128:M128"/>
    <mergeCell ref="N128:Q128"/>
    <mergeCell ref="F125:I125"/>
    <mergeCell ref="L125:M125"/>
    <mergeCell ref="N125:Q125"/>
    <mergeCell ref="F126:I126"/>
    <mergeCell ref="L126:M126"/>
    <mergeCell ref="N126:Q126"/>
    <mergeCell ref="F123:I123"/>
    <mergeCell ref="L123:M123"/>
    <mergeCell ref="N123:Q123"/>
    <mergeCell ref="F124:I124"/>
    <mergeCell ref="L124:M124"/>
    <mergeCell ref="N124:Q124"/>
    <mergeCell ref="F121:I121"/>
    <mergeCell ref="L121:M121"/>
    <mergeCell ref="N121:Q121"/>
    <mergeCell ref="F122:I122"/>
    <mergeCell ref="L122:M122"/>
    <mergeCell ref="N122:Q122"/>
    <mergeCell ref="F119:I119"/>
    <mergeCell ref="L119:M119"/>
    <mergeCell ref="N119:Q119"/>
    <mergeCell ref="F120:I120"/>
    <mergeCell ref="L120:M120"/>
    <mergeCell ref="N120:Q120"/>
    <mergeCell ref="F117:I117"/>
    <mergeCell ref="L117:M117"/>
    <mergeCell ref="N117:Q117"/>
    <mergeCell ref="F118:I118"/>
    <mergeCell ref="L118:M118"/>
    <mergeCell ref="N118:Q118"/>
    <mergeCell ref="F115:I115"/>
    <mergeCell ref="L115:M115"/>
    <mergeCell ref="N115:Q115"/>
    <mergeCell ref="F116:I116"/>
    <mergeCell ref="L116:M116"/>
    <mergeCell ref="N116:Q116"/>
    <mergeCell ref="F113:I113"/>
    <mergeCell ref="L113:M113"/>
    <mergeCell ref="N113:Q113"/>
    <mergeCell ref="F114:I114"/>
    <mergeCell ref="L114:M114"/>
    <mergeCell ref="N114:Q114"/>
    <mergeCell ref="F111:I111"/>
    <mergeCell ref="L111:M111"/>
    <mergeCell ref="N111:Q111"/>
    <mergeCell ref="F112:I112"/>
    <mergeCell ref="L112:M112"/>
    <mergeCell ref="N112:Q112"/>
    <mergeCell ref="F109:I109"/>
    <mergeCell ref="L109:M109"/>
    <mergeCell ref="N109:Q109"/>
    <mergeCell ref="F110:I110"/>
    <mergeCell ref="L110:M110"/>
    <mergeCell ref="N110:Q110"/>
    <mergeCell ref="F107:I107"/>
    <mergeCell ref="L107:M107"/>
    <mergeCell ref="N107:Q107"/>
    <mergeCell ref="F108:I108"/>
    <mergeCell ref="L108:M108"/>
    <mergeCell ref="N108:Q108"/>
    <mergeCell ref="F105:I105"/>
    <mergeCell ref="L105:M105"/>
    <mergeCell ref="N105:Q105"/>
    <mergeCell ref="F106:I106"/>
    <mergeCell ref="L106:M106"/>
    <mergeCell ref="N106:Q106"/>
    <mergeCell ref="F103:I103"/>
    <mergeCell ref="L103:M103"/>
    <mergeCell ref="N103:Q103"/>
    <mergeCell ref="F104:I104"/>
    <mergeCell ref="L104:M104"/>
    <mergeCell ref="N104:Q104"/>
    <mergeCell ref="F101:I101"/>
    <mergeCell ref="L101:M101"/>
    <mergeCell ref="N101:Q101"/>
    <mergeCell ref="F102:I102"/>
    <mergeCell ref="L102:M102"/>
    <mergeCell ref="N102:Q102"/>
    <mergeCell ref="F99:I99"/>
    <mergeCell ref="L99:M99"/>
    <mergeCell ref="N99:Q99"/>
    <mergeCell ref="F100:I100"/>
    <mergeCell ref="L100:M100"/>
    <mergeCell ref="N100:Q100"/>
    <mergeCell ref="F95:I95"/>
    <mergeCell ref="L95:M95"/>
    <mergeCell ref="N95:Q95"/>
    <mergeCell ref="N97:Q97"/>
    <mergeCell ref="F98:I98"/>
    <mergeCell ref="L98:M98"/>
    <mergeCell ref="N98:Q98"/>
    <mergeCell ref="C85:Q85"/>
    <mergeCell ref="F87:P87"/>
    <mergeCell ref="F88:P88"/>
    <mergeCell ref="M90:P90"/>
    <mergeCell ref="M92:Q92"/>
    <mergeCell ref="M93:Q93"/>
    <mergeCell ref="M71:Q71"/>
    <mergeCell ref="C73:G73"/>
    <mergeCell ref="N73:Q73"/>
    <mergeCell ref="N75:Q75"/>
    <mergeCell ref="N77:Q77"/>
    <mergeCell ref="L79:Q79"/>
    <mergeCell ref="L33:P33"/>
    <mergeCell ref="C63:Q63"/>
    <mergeCell ref="F65:P65"/>
    <mergeCell ref="F66:P66"/>
    <mergeCell ref="M68:P68"/>
    <mergeCell ref="M70:Q70"/>
    <mergeCell ref="H29:J29"/>
    <mergeCell ref="M29:P29"/>
    <mergeCell ref="H30:J30"/>
    <mergeCell ref="M30:P30"/>
    <mergeCell ref="H31:J31"/>
    <mergeCell ref="M31:P31"/>
    <mergeCell ref="M23:P23"/>
    <mergeCell ref="M25:P25"/>
    <mergeCell ref="H27:J27"/>
    <mergeCell ref="M27:P27"/>
    <mergeCell ref="H28:J28"/>
    <mergeCell ref="M28:P28"/>
    <mergeCell ref="O13:P13"/>
    <mergeCell ref="O15:P15"/>
    <mergeCell ref="O16:P16"/>
    <mergeCell ref="O18:P18"/>
    <mergeCell ref="O19:P19"/>
    <mergeCell ref="M22:P22"/>
    <mergeCell ref="C2:Q2"/>
    <mergeCell ref="F5:P5"/>
    <mergeCell ref="O7:Q7"/>
    <mergeCell ref="O9:Q9"/>
    <mergeCell ref="O10:Q10"/>
    <mergeCell ref="O12:P12"/>
  </mergeCells>
  <printOptions/>
  <pageMargins left="0.39375" right="0.39375" top="0.39375" bottom="0.39375" header="0.5118055555555555" footer="0.5118055555555555"/>
  <pageSetup fitToHeight="5" fitToWidth="1" horizontalDpi="300" verticalDpi="300" orientation="portrait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50"/>
  <sheetViews>
    <sheetView showGridLines="0" zoomScale="128" zoomScaleNormal="128" zoomScalePageLayoutView="0" workbookViewId="0" topLeftCell="A76">
      <selection activeCell="S105" sqref="S105"/>
    </sheetView>
  </sheetViews>
  <sheetFormatPr defaultColWidth="16" defaultRowHeight="14.25" customHeight="1"/>
  <cols>
    <col min="1" max="1" width="2.66015625" style="81" customWidth="1"/>
    <col min="2" max="2" width="1.66796875" style="81" customWidth="1"/>
    <col min="3" max="3" width="4.16015625" style="81" customWidth="1"/>
    <col min="4" max="4" width="4.33203125" style="81" customWidth="1"/>
    <col min="5" max="5" width="14.16015625" style="81" customWidth="1"/>
    <col min="6" max="7" width="11.16015625" style="81" customWidth="1"/>
    <col min="8" max="8" width="12.5" style="81" customWidth="1"/>
    <col min="9" max="9" width="32.83203125" style="81" customWidth="1"/>
    <col min="10" max="10" width="5.16015625" style="81" customWidth="1"/>
    <col min="11" max="11" width="11.5" style="81" customWidth="1"/>
    <col min="12" max="12" width="12" style="81" customWidth="1"/>
    <col min="13" max="14" width="6" style="81" customWidth="1"/>
    <col min="15" max="15" width="2" style="81" customWidth="1"/>
    <col min="16" max="16" width="7.33203125" style="81" customWidth="1"/>
    <col min="17" max="17" width="4.66015625" style="81" customWidth="1"/>
    <col min="18" max="18" width="1.66796875" style="81" customWidth="1"/>
  </cols>
  <sheetData>
    <row r="1" spans="2:18" s="81" customFormat="1" ht="7.5" customHeight="1">
      <c r="B1" s="82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4"/>
    </row>
    <row r="2" spans="2:18" s="81" customFormat="1" ht="37.5" customHeight="1">
      <c r="B2" s="85"/>
      <c r="C2" s="187" t="s">
        <v>81</v>
      </c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86"/>
    </row>
    <row r="3" spans="2:18" s="81" customFormat="1" ht="7.5" customHeight="1">
      <c r="B3" s="85"/>
      <c r="R3" s="86"/>
    </row>
    <row r="4" spans="2:18" s="81" customFormat="1" ht="15.75" customHeight="1">
      <c r="B4" s="85"/>
      <c r="D4" s="87" t="s">
        <v>7</v>
      </c>
      <c r="E4" s="87"/>
      <c r="F4" s="88" t="s">
        <v>8</v>
      </c>
      <c r="G4" s="88"/>
      <c r="H4" s="88"/>
      <c r="I4" s="88"/>
      <c r="J4" s="88"/>
      <c r="K4" s="88"/>
      <c r="L4" s="88"/>
      <c r="M4" s="88"/>
      <c r="N4" s="88"/>
      <c r="O4" s="88"/>
      <c r="P4" s="88"/>
      <c r="R4" s="86"/>
    </row>
    <row r="5" spans="2:18" s="89" customFormat="1" ht="18.75" customHeight="1">
      <c r="B5" s="90"/>
      <c r="D5" s="87" t="s">
        <v>82</v>
      </c>
      <c r="E5" s="87"/>
      <c r="F5" s="188" t="s">
        <v>281</v>
      </c>
      <c r="G5" s="188"/>
      <c r="H5" s="188"/>
      <c r="I5" s="188"/>
      <c r="J5" s="188"/>
      <c r="K5" s="188"/>
      <c r="L5" s="188"/>
      <c r="M5" s="188"/>
      <c r="N5" s="188"/>
      <c r="O5" s="188"/>
      <c r="P5" s="188"/>
      <c r="R5" s="91"/>
    </row>
    <row r="6" spans="2:18" s="89" customFormat="1" ht="7.5" customHeight="1">
      <c r="B6" s="90"/>
      <c r="R6" s="91"/>
    </row>
    <row r="7" spans="2:18" s="89" customFormat="1" ht="15" customHeight="1">
      <c r="B7" s="90"/>
      <c r="D7" s="92" t="s">
        <v>11</v>
      </c>
      <c r="F7" s="93" t="s">
        <v>12</v>
      </c>
      <c r="M7" s="92" t="s">
        <v>13</v>
      </c>
      <c r="O7" s="194" t="s">
        <v>84</v>
      </c>
      <c r="P7" s="194"/>
      <c r="Q7" s="212"/>
      <c r="R7" s="91"/>
    </row>
    <row r="8" spans="2:18" s="89" customFormat="1" ht="7.5" customHeight="1">
      <c r="B8" s="90"/>
      <c r="R8" s="91"/>
    </row>
    <row r="9" spans="2:18" s="89" customFormat="1" ht="15" customHeight="1">
      <c r="B9" s="90"/>
      <c r="D9" s="92" t="s">
        <v>85</v>
      </c>
      <c r="M9" s="92" t="s">
        <v>16</v>
      </c>
      <c r="O9" s="194" t="s">
        <v>17</v>
      </c>
      <c r="P9" s="194"/>
      <c r="Q9" s="213"/>
      <c r="R9" s="91"/>
    </row>
    <row r="10" spans="2:18" s="89" customFormat="1" ht="18.75" customHeight="1">
      <c r="B10" s="90"/>
      <c r="E10" s="93" t="s">
        <v>18</v>
      </c>
      <c r="M10" s="92" t="s">
        <v>19</v>
      </c>
      <c r="O10" s="194" t="s">
        <v>20</v>
      </c>
      <c r="P10" s="194"/>
      <c r="Q10" s="213"/>
      <c r="R10" s="91"/>
    </row>
    <row r="11" spans="2:18" s="89" customFormat="1" ht="7.5" customHeight="1">
      <c r="B11" s="90"/>
      <c r="R11" s="91"/>
    </row>
    <row r="12" spans="2:18" s="89" customFormat="1" ht="15" customHeight="1">
      <c r="B12" s="90"/>
      <c r="D12" s="92" t="s">
        <v>21</v>
      </c>
      <c r="M12" s="92" t="s">
        <v>16</v>
      </c>
      <c r="O12" s="189"/>
      <c r="P12" s="189"/>
      <c r="R12" s="91"/>
    </row>
    <row r="13" spans="2:18" s="89" customFormat="1" ht="18.75" customHeight="1">
      <c r="B13" s="90"/>
      <c r="E13" s="93"/>
      <c r="M13" s="92" t="s">
        <v>19</v>
      </c>
      <c r="O13" s="189"/>
      <c r="P13" s="189"/>
      <c r="R13" s="91"/>
    </row>
    <row r="14" spans="2:18" s="89" customFormat="1" ht="7.5" customHeight="1">
      <c r="B14" s="90"/>
      <c r="R14" s="91"/>
    </row>
    <row r="15" spans="2:18" s="89" customFormat="1" ht="15" customHeight="1">
      <c r="B15" s="90"/>
      <c r="D15" s="92" t="s">
        <v>23</v>
      </c>
      <c r="M15" s="92" t="s">
        <v>16</v>
      </c>
      <c r="O15" s="189"/>
      <c r="P15" s="189"/>
      <c r="R15" s="91"/>
    </row>
    <row r="16" spans="2:18" s="89" customFormat="1" ht="18.75" customHeight="1">
      <c r="B16" s="90"/>
      <c r="E16" s="93"/>
      <c r="M16" s="92" t="s">
        <v>19</v>
      </c>
      <c r="O16" s="189"/>
      <c r="P16" s="189"/>
      <c r="R16" s="91"/>
    </row>
    <row r="17" spans="2:18" s="89" customFormat="1" ht="7.5" customHeight="1">
      <c r="B17" s="90"/>
      <c r="R17" s="91"/>
    </row>
    <row r="18" spans="2:18" s="89" customFormat="1" ht="15" customHeight="1">
      <c r="B18" s="90"/>
      <c r="D18" s="92" t="s">
        <v>26</v>
      </c>
      <c r="M18" s="92" t="s">
        <v>16</v>
      </c>
      <c r="O18" s="189"/>
      <c r="P18" s="189"/>
      <c r="R18" s="91"/>
    </row>
    <row r="19" spans="2:18" s="89" customFormat="1" ht="18.75" customHeight="1">
      <c r="B19" s="90"/>
      <c r="E19" s="93"/>
      <c r="M19" s="92" t="s">
        <v>19</v>
      </c>
      <c r="O19" s="189"/>
      <c r="P19" s="189"/>
      <c r="R19" s="91"/>
    </row>
    <row r="20" spans="2:18" s="89" customFormat="1" ht="7.5" customHeight="1">
      <c r="B20" s="90"/>
      <c r="R20" s="91"/>
    </row>
    <row r="21" spans="2:18" s="89" customFormat="1" ht="7.5" customHeight="1">
      <c r="B21" s="90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R21" s="91"/>
    </row>
    <row r="22" spans="2:18" s="89" customFormat="1" ht="15" customHeight="1">
      <c r="B22" s="90"/>
      <c r="D22" s="96" t="s">
        <v>86</v>
      </c>
      <c r="M22" s="190">
        <f>$N$75</f>
        <v>156946.23779999997</v>
      </c>
      <c r="N22" s="190"/>
      <c r="O22" s="190"/>
      <c r="P22" s="190"/>
      <c r="R22" s="91"/>
    </row>
    <row r="23" spans="2:18" s="89" customFormat="1" ht="15" customHeight="1">
      <c r="B23" s="90"/>
      <c r="D23" s="97" t="s">
        <v>87</v>
      </c>
      <c r="M23" s="190">
        <f>$N$77</f>
        <v>0</v>
      </c>
      <c r="N23" s="190"/>
      <c r="O23" s="190"/>
      <c r="P23" s="190"/>
      <c r="R23" s="91"/>
    </row>
    <row r="24" spans="2:18" s="89" customFormat="1" ht="7.5" customHeight="1">
      <c r="B24" s="90"/>
      <c r="R24" s="91"/>
    </row>
    <row r="25" spans="2:18" s="89" customFormat="1" ht="26.25" customHeight="1">
      <c r="B25" s="90"/>
      <c r="D25" s="98" t="s">
        <v>28</v>
      </c>
      <c r="M25" s="191">
        <f>M22+M23</f>
        <v>156946.23779999997</v>
      </c>
      <c r="N25" s="191"/>
      <c r="O25" s="191"/>
      <c r="P25" s="191"/>
      <c r="R25" s="91"/>
    </row>
    <row r="26" spans="2:18" s="89" customFormat="1" ht="7.5" customHeight="1">
      <c r="B26" s="90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R26" s="91"/>
    </row>
    <row r="27" spans="2:18" s="89" customFormat="1" ht="15" customHeight="1">
      <c r="B27" s="90"/>
      <c r="D27" s="99" t="s">
        <v>32</v>
      </c>
      <c r="E27" s="99" t="s">
        <v>33</v>
      </c>
      <c r="F27" s="100">
        <v>0.21</v>
      </c>
      <c r="G27" s="101" t="s">
        <v>88</v>
      </c>
      <c r="H27" s="192">
        <f>M25</f>
        <v>156946.23779999997</v>
      </c>
      <c r="I27" s="192"/>
      <c r="J27" s="192"/>
      <c r="M27" s="192">
        <f>ROUND(F27*H27,2)</f>
        <v>32958.71</v>
      </c>
      <c r="N27" s="192"/>
      <c r="O27" s="192"/>
      <c r="P27" s="192"/>
      <c r="R27" s="91"/>
    </row>
    <row r="28" spans="2:18" s="89" customFormat="1" ht="15" customHeight="1">
      <c r="B28" s="90"/>
      <c r="E28" s="99" t="s">
        <v>34</v>
      </c>
      <c r="F28" s="100">
        <v>0.15</v>
      </c>
      <c r="G28" s="101" t="s">
        <v>88</v>
      </c>
      <c r="H28" s="192">
        <v>0</v>
      </c>
      <c r="I28" s="192"/>
      <c r="J28" s="192"/>
      <c r="M28" s="192">
        <v>0</v>
      </c>
      <c r="N28" s="192"/>
      <c r="O28" s="192"/>
      <c r="P28" s="192"/>
      <c r="R28" s="91"/>
    </row>
    <row r="29" spans="2:18" s="89" customFormat="1" ht="15" customHeight="1" hidden="1">
      <c r="B29" s="90"/>
      <c r="E29" s="99" t="s">
        <v>35</v>
      </c>
      <c r="F29" s="100">
        <v>0.21</v>
      </c>
      <c r="G29" s="101" t="s">
        <v>88</v>
      </c>
      <c r="H29" s="192" t="e">
        <f>ROUND((SUM(#REF!)+SUM(#REF!)),0)</f>
        <v>#REF!</v>
      </c>
      <c r="I29" s="192"/>
      <c r="J29" s="192"/>
      <c r="M29" s="192">
        <v>0</v>
      </c>
      <c r="N29" s="192"/>
      <c r="O29" s="192"/>
      <c r="P29" s="192"/>
      <c r="R29" s="91"/>
    </row>
    <row r="30" spans="2:18" s="89" customFormat="1" ht="15" customHeight="1" hidden="1">
      <c r="B30" s="90"/>
      <c r="E30" s="99" t="s">
        <v>36</v>
      </c>
      <c r="F30" s="100">
        <v>0.15</v>
      </c>
      <c r="G30" s="101" t="s">
        <v>88</v>
      </c>
      <c r="H30" s="192" t="e">
        <f>ROUND((SUM(#REF!)+SUM(#REF!)),0)</f>
        <v>#REF!</v>
      </c>
      <c r="I30" s="192"/>
      <c r="J30" s="192"/>
      <c r="M30" s="192">
        <v>0</v>
      </c>
      <c r="N30" s="192"/>
      <c r="O30" s="192"/>
      <c r="P30" s="192"/>
      <c r="R30" s="91"/>
    </row>
    <row r="31" spans="2:18" s="89" customFormat="1" ht="15" customHeight="1" hidden="1">
      <c r="B31" s="90"/>
      <c r="E31" s="99" t="s">
        <v>37</v>
      </c>
      <c r="F31" s="100">
        <v>0</v>
      </c>
      <c r="G31" s="101" t="s">
        <v>88</v>
      </c>
      <c r="H31" s="192" t="e">
        <f>ROUND((SUM(#REF!)+SUM(#REF!)),0)</f>
        <v>#REF!</v>
      </c>
      <c r="I31" s="192"/>
      <c r="J31" s="192"/>
      <c r="M31" s="192">
        <v>0</v>
      </c>
      <c r="N31" s="192"/>
      <c r="O31" s="192"/>
      <c r="P31" s="192"/>
      <c r="R31" s="91"/>
    </row>
    <row r="32" spans="2:18" s="89" customFormat="1" ht="7.5" customHeight="1">
      <c r="B32" s="90"/>
      <c r="R32" s="91"/>
    </row>
    <row r="33" spans="2:18" s="89" customFormat="1" ht="26.25" customHeight="1">
      <c r="B33" s="90"/>
      <c r="C33" s="102"/>
      <c r="D33" s="103" t="s">
        <v>38</v>
      </c>
      <c r="E33" s="104"/>
      <c r="F33" s="104"/>
      <c r="G33" s="105" t="s">
        <v>39</v>
      </c>
      <c r="H33" s="106" t="s">
        <v>40</v>
      </c>
      <c r="I33" s="104"/>
      <c r="J33" s="104"/>
      <c r="K33" s="104"/>
      <c r="L33" s="193">
        <f>M25+M27</f>
        <v>189904.94779999997</v>
      </c>
      <c r="M33" s="193"/>
      <c r="N33" s="193"/>
      <c r="O33" s="193"/>
      <c r="P33" s="193"/>
      <c r="Q33" s="102"/>
      <c r="R33" s="91"/>
    </row>
    <row r="34" spans="2:18" s="89" customFormat="1" ht="15" customHeight="1">
      <c r="B34" s="90"/>
      <c r="L34" s="89" t="s">
        <v>24</v>
      </c>
      <c r="R34" s="91"/>
    </row>
    <row r="35" spans="2:18" s="81" customFormat="1" ht="14.25" customHeight="1">
      <c r="B35" s="85"/>
      <c r="R35" s="86"/>
    </row>
    <row r="36" spans="2:18" s="81" customFormat="1" ht="14.25" customHeight="1">
      <c r="B36" s="85"/>
      <c r="R36" s="86"/>
    </row>
    <row r="37" spans="2:18" s="89" customFormat="1" ht="15.75" customHeight="1">
      <c r="B37" s="90"/>
      <c r="D37" s="107" t="s">
        <v>41</v>
      </c>
      <c r="E37" s="95"/>
      <c r="F37" s="95"/>
      <c r="G37" s="95"/>
      <c r="H37" s="108"/>
      <c r="J37" s="107" t="s">
        <v>42</v>
      </c>
      <c r="K37" s="95"/>
      <c r="L37" s="95"/>
      <c r="M37" s="95"/>
      <c r="N37" s="95"/>
      <c r="O37" s="95"/>
      <c r="P37" s="108"/>
      <c r="R37" s="91"/>
    </row>
    <row r="38" spans="2:18" s="81" customFormat="1" ht="14.25" customHeight="1">
      <c r="B38" s="85"/>
      <c r="D38" s="109"/>
      <c r="H38" s="110"/>
      <c r="J38" s="109"/>
      <c r="P38" s="110"/>
      <c r="R38" s="86"/>
    </row>
    <row r="39" spans="2:18" s="81" customFormat="1" ht="14.25" customHeight="1">
      <c r="B39" s="85"/>
      <c r="D39" s="109"/>
      <c r="H39" s="110"/>
      <c r="J39" s="109"/>
      <c r="P39" s="110"/>
      <c r="R39" s="86"/>
    </row>
    <row r="40" spans="2:18" s="81" customFormat="1" ht="14.25" customHeight="1">
      <c r="B40" s="85"/>
      <c r="D40" s="109"/>
      <c r="H40" s="110"/>
      <c r="J40" s="109"/>
      <c r="P40" s="110"/>
      <c r="R40" s="86"/>
    </row>
    <row r="41" spans="2:18" s="81" customFormat="1" ht="14.25" customHeight="1">
      <c r="B41" s="85"/>
      <c r="D41" s="109"/>
      <c r="H41" s="110"/>
      <c r="J41" s="109"/>
      <c r="P41" s="110"/>
      <c r="R41" s="86"/>
    </row>
    <row r="42" spans="2:18" s="81" customFormat="1" ht="14.25" customHeight="1">
      <c r="B42" s="85"/>
      <c r="D42" s="109"/>
      <c r="H42" s="110"/>
      <c r="J42" s="109"/>
      <c r="P42" s="110"/>
      <c r="R42" s="86"/>
    </row>
    <row r="43" spans="2:18" s="81" customFormat="1" ht="14.25" customHeight="1">
      <c r="B43" s="85"/>
      <c r="D43" s="109"/>
      <c r="H43" s="110"/>
      <c r="J43" s="109"/>
      <c r="P43" s="110"/>
      <c r="R43" s="86"/>
    </row>
    <row r="44" spans="2:18" s="81" customFormat="1" ht="14.25" customHeight="1">
      <c r="B44" s="85"/>
      <c r="D44" s="109"/>
      <c r="H44" s="110"/>
      <c r="J44" s="109"/>
      <c r="P44" s="110"/>
      <c r="R44" s="86"/>
    </row>
    <row r="45" spans="2:18" s="81" customFormat="1" ht="14.25" customHeight="1">
      <c r="B45" s="85"/>
      <c r="D45" s="109"/>
      <c r="H45" s="110"/>
      <c r="J45" s="109"/>
      <c r="P45" s="110"/>
      <c r="R45" s="86"/>
    </row>
    <row r="46" spans="2:18" s="89" customFormat="1" ht="15.75" customHeight="1">
      <c r="B46" s="90"/>
      <c r="D46" s="111" t="s">
        <v>43</v>
      </c>
      <c r="E46" s="112"/>
      <c r="F46" s="112"/>
      <c r="G46" s="113" t="s">
        <v>44</v>
      </c>
      <c r="H46" s="114"/>
      <c r="J46" s="111" t="s">
        <v>43</v>
      </c>
      <c r="K46" s="112"/>
      <c r="L46" s="112"/>
      <c r="M46" s="112"/>
      <c r="N46" s="113" t="s">
        <v>44</v>
      </c>
      <c r="O46" s="112"/>
      <c r="P46" s="114"/>
      <c r="R46" s="91"/>
    </row>
    <row r="47" spans="2:18" s="81" customFormat="1" ht="14.25" customHeight="1">
      <c r="B47" s="85"/>
      <c r="R47" s="86"/>
    </row>
    <row r="48" spans="2:18" s="89" customFormat="1" ht="15.75" customHeight="1">
      <c r="B48" s="90"/>
      <c r="D48" s="107" t="s">
        <v>45</v>
      </c>
      <c r="E48" s="95"/>
      <c r="F48" s="95"/>
      <c r="G48" s="95"/>
      <c r="H48" s="108"/>
      <c r="J48" s="107" t="s">
        <v>46</v>
      </c>
      <c r="K48" s="95"/>
      <c r="L48" s="95"/>
      <c r="M48" s="95"/>
      <c r="N48" s="95"/>
      <c r="O48" s="95"/>
      <c r="P48" s="108"/>
      <c r="R48" s="91"/>
    </row>
    <row r="49" spans="2:18" s="81" customFormat="1" ht="14.25" customHeight="1">
      <c r="B49" s="85"/>
      <c r="D49" s="109"/>
      <c r="H49" s="110"/>
      <c r="J49" s="109"/>
      <c r="P49" s="110"/>
      <c r="R49" s="86"/>
    </row>
    <row r="50" spans="2:18" s="81" customFormat="1" ht="14.25" customHeight="1">
      <c r="B50" s="85"/>
      <c r="D50" s="109"/>
      <c r="H50" s="110"/>
      <c r="J50" s="109"/>
      <c r="P50" s="110"/>
      <c r="R50" s="86"/>
    </row>
    <row r="51" spans="2:18" s="81" customFormat="1" ht="14.25" customHeight="1">
      <c r="B51" s="85"/>
      <c r="D51" s="109"/>
      <c r="H51" s="110"/>
      <c r="J51" s="109"/>
      <c r="P51" s="110"/>
      <c r="R51" s="86"/>
    </row>
    <row r="52" spans="2:18" s="81" customFormat="1" ht="14.25" customHeight="1">
      <c r="B52" s="85"/>
      <c r="D52" s="109"/>
      <c r="H52" s="110"/>
      <c r="J52" s="109"/>
      <c r="P52" s="110"/>
      <c r="R52" s="86"/>
    </row>
    <row r="53" spans="2:18" s="81" customFormat="1" ht="14.25" customHeight="1">
      <c r="B53" s="85"/>
      <c r="D53" s="109"/>
      <c r="H53" s="110"/>
      <c r="J53" s="109"/>
      <c r="P53" s="110"/>
      <c r="R53" s="86"/>
    </row>
    <row r="54" spans="2:18" s="81" customFormat="1" ht="14.25" customHeight="1">
      <c r="B54" s="85"/>
      <c r="D54" s="109"/>
      <c r="H54" s="110"/>
      <c r="J54" s="109"/>
      <c r="P54" s="110"/>
      <c r="R54" s="86"/>
    </row>
    <row r="55" spans="2:18" s="81" customFormat="1" ht="14.25" customHeight="1">
      <c r="B55" s="85"/>
      <c r="D55" s="109"/>
      <c r="H55" s="110"/>
      <c r="J55" s="109"/>
      <c r="P55" s="110"/>
      <c r="R55" s="86"/>
    </row>
    <row r="56" spans="2:18" s="81" customFormat="1" ht="14.25" customHeight="1">
      <c r="B56" s="85"/>
      <c r="D56" s="109"/>
      <c r="H56" s="110"/>
      <c r="J56" s="109"/>
      <c r="P56" s="110"/>
      <c r="R56" s="86"/>
    </row>
    <row r="57" spans="2:18" s="89" customFormat="1" ht="15.75" customHeight="1">
      <c r="B57" s="90"/>
      <c r="D57" s="111" t="s">
        <v>43</v>
      </c>
      <c r="E57" s="112"/>
      <c r="F57" s="112"/>
      <c r="G57" s="113" t="s">
        <v>44</v>
      </c>
      <c r="H57" s="114"/>
      <c r="J57" s="111" t="s">
        <v>43</v>
      </c>
      <c r="K57" s="112"/>
      <c r="L57" s="112"/>
      <c r="M57" s="112"/>
      <c r="N57" s="113" t="s">
        <v>44</v>
      </c>
      <c r="O57" s="112"/>
      <c r="P57" s="114"/>
      <c r="R57" s="91"/>
    </row>
    <row r="58" spans="2:18" s="89" customFormat="1" ht="15" customHeight="1">
      <c r="B58" s="115"/>
      <c r="C58" s="116"/>
      <c r="D58" s="116"/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116"/>
      <c r="Q58" s="116"/>
      <c r="R58" s="117"/>
    </row>
    <row r="62" spans="2:18" s="89" customFormat="1" ht="7.5" customHeight="1">
      <c r="B62" s="118"/>
      <c r="C62" s="119"/>
      <c r="D62" s="119"/>
      <c r="E62" s="119"/>
      <c r="F62" s="119"/>
      <c r="G62" s="119"/>
      <c r="H62" s="119"/>
      <c r="I62" s="119"/>
      <c r="J62" s="119"/>
      <c r="K62" s="119"/>
      <c r="L62" s="119"/>
      <c r="M62" s="119"/>
      <c r="N62" s="119"/>
      <c r="O62" s="119"/>
      <c r="P62" s="119"/>
      <c r="Q62" s="119"/>
      <c r="R62" s="120"/>
    </row>
    <row r="63" spans="2:18" s="89" customFormat="1" ht="37.5" customHeight="1">
      <c r="B63" s="90"/>
      <c r="C63" s="187" t="s">
        <v>89</v>
      </c>
      <c r="D63" s="187"/>
      <c r="E63" s="187"/>
      <c r="F63" s="187"/>
      <c r="G63" s="187"/>
      <c r="H63" s="187"/>
      <c r="I63" s="187"/>
      <c r="J63" s="187"/>
      <c r="K63" s="187"/>
      <c r="L63" s="187"/>
      <c r="M63" s="187"/>
      <c r="N63" s="187"/>
      <c r="O63" s="187"/>
      <c r="P63" s="187"/>
      <c r="Q63" s="187"/>
      <c r="R63" s="91"/>
    </row>
    <row r="64" spans="2:18" s="89" customFormat="1" ht="7.5" customHeight="1">
      <c r="B64" s="90"/>
      <c r="R64" s="91"/>
    </row>
    <row r="65" spans="2:18" s="89" customFormat="1" ht="15" customHeight="1">
      <c r="B65" s="90"/>
      <c r="C65" s="87" t="s">
        <v>7</v>
      </c>
      <c r="F65" s="188" t="str">
        <f>$F$4</f>
        <v>Plochy na ul. U Lesa u č.p. 871 v Karviné – Ráji</v>
      </c>
      <c r="G65" s="188"/>
      <c r="H65" s="188"/>
      <c r="I65" s="188"/>
      <c r="J65" s="188"/>
      <c r="K65" s="188"/>
      <c r="L65" s="188"/>
      <c r="M65" s="188"/>
      <c r="N65" s="188"/>
      <c r="O65" s="188"/>
      <c r="P65" s="188"/>
      <c r="R65" s="91"/>
    </row>
    <row r="66" spans="2:18" s="89" customFormat="1" ht="15" customHeight="1">
      <c r="B66" s="90"/>
      <c r="C66" s="87" t="s">
        <v>82</v>
      </c>
      <c r="F66" s="188" t="str">
        <f>F5</f>
        <v>4 – Oprava přístupových chodníků k č.p. 868 a 869</v>
      </c>
      <c r="G66" s="188"/>
      <c r="H66" s="188"/>
      <c r="I66" s="188"/>
      <c r="J66" s="188"/>
      <c r="K66" s="188"/>
      <c r="L66" s="188"/>
      <c r="M66" s="188"/>
      <c r="N66" s="188"/>
      <c r="O66" s="188"/>
      <c r="P66" s="188"/>
      <c r="R66" s="91"/>
    </row>
    <row r="67" spans="2:18" s="89" customFormat="1" ht="7.5" customHeight="1">
      <c r="B67" s="90"/>
      <c r="R67" s="91"/>
    </row>
    <row r="68" spans="2:18" s="89" customFormat="1" ht="18.75" customHeight="1">
      <c r="B68" s="90"/>
      <c r="C68" s="92" t="s">
        <v>11</v>
      </c>
      <c r="F68" s="93" t="str">
        <f>$F$7</f>
        <v>Karviná</v>
      </c>
      <c r="K68" s="92" t="s">
        <v>13</v>
      </c>
      <c r="M68" s="194" t="str">
        <f>IF($O$7="","",$O$7)</f>
        <v>03.09.2021</v>
      </c>
      <c r="N68" s="194"/>
      <c r="O68" s="194"/>
      <c r="P68" s="194"/>
      <c r="R68" s="91"/>
    </row>
    <row r="69" spans="2:18" s="89" customFormat="1" ht="7.5" customHeight="1">
      <c r="B69" s="90"/>
      <c r="R69" s="91"/>
    </row>
    <row r="70" spans="2:18" s="89" customFormat="1" ht="15.75" customHeight="1">
      <c r="B70" s="90"/>
      <c r="C70" s="92" t="s">
        <v>85</v>
      </c>
      <c r="F70" s="93" t="str">
        <f>$E$10</f>
        <v>Statutární město Karviná</v>
      </c>
      <c r="K70" s="92" t="s">
        <v>23</v>
      </c>
      <c r="M70" s="189"/>
      <c r="N70" s="189"/>
      <c r="O70" s="189"/>
      <c r="P70" s="189"/>
      <c r="Q70" s="189"/>
      <c r="R70" s="91"/>
    </row>
    <row r="71" spans="2:18" s="89" customFormat="1" ht="15" customHeight="1">
      <c r="B71" s="90"/>
      <c r="C71" s="92" t="s">
        <v>21</v>
      </c>
      <c r="F71" s="93">
        <f>IF($E$13="","",$E$13)</f>
      </c>
      <c r="K71" s="92" t="s">
        <v>26</v>
      </c>
      <c r="M71" s="189"/>
      <c r="N71" s="189"/>
      <c r="O71" s="189"/>
      <c r="P71" s="189"/>
      <c r="Q71" s="189"/>
      <c r="R71" s="91"/>
    </row>
    <row r="72" spans="2:18" s="89" customFormat="1" ht="11.25" customHeight="1">
      <c r="B72" s="90"/>
      <c r="R72" s="91"/>
    </row>
    <row r="73" spans="2:18" s="89" customFormat="1" ht="30" customHeight="1">
      <c r="B73" s="90"/>
      <c r="C73" s="195" t="s">
        <v>90</v>
      </c>
      <c r="D73" s="195"/>
      <c r="E73" s="195"/>
      <c r="F73" s="195"/>
      <c r="G73" s="195"/>
      <c r="H73" s="121"/>
      <c r="I73" s="121"/>
      <c r="J73" s="121"/>
      <c r="K73" s="121"/>
      <c r="L73" s="121"/>
      <c r="M73" s="121"/>
      <c r="N73" s="195" t="s">
        <v>91</v>
      </c>
      <c r="O73" s="195"/>
      <c r="P73" s="195"/>
      <c r="Q73" s="195"/>
      <c r="R73" s="91"/>
    </row>
    <row r="74" spans="2:18" s="89" customFormat="1" ht="11.25" customHeight="1">
      <c r="B74" s="90"/>
      <c r="R74" s="91"/>
    </row>
    <row r="75" spans="2:18" s="89" customFormat="1" ht="30" customHeight="1">
      <c r="B75" s="90"/>
      <c r="C75" s="122" t="s">
        <v>92</v>
      </c>
      <c r="N75" s="196">
        <f>N97</f>
        <v>156946.23779999997</v>
      </c>
      <c r="O75" s="196"/>
      <c r="P75" s="196"/>
      <c r="Q75" s="196"/>
      <c r="R75" s="91"/>
    </row>
    <row r="76" spans="2:18" s="89" customFormat="1" ht="22.5" customHeight="1">
      <c r="B76" s="90"/>
      <c r="R76" s="91"/>
    </row>
    <row r="77" spans="2:18" s="89" customFormat="1" ht="30" customHeight="1">
      <c r="B77" s="90"/>
      <c r="C77" s="122" t="s">
        <v>93</v>
      </c>
      <c r="N77" s="196">
        <v>0</v>
      </c>
      <c r="O77" s="196"/>
      <c r="P77" s="196"/>
      <c r="Q77" s="196"/>
      <c r="R77" s="91"/>
    </row>
    <row r="78" spans="2:18" s="89" customFormat="1" ht="18.75" customHeight="1">
      <c r="B78" s="90"/>
      <c r="R78" s="91"/>
    </row>
    <row r="79" spans="2:18" s="89" customFormat="1" ht="30" customHeight="1">
      <c r="B79" s="90"/>
      <c r="C79" s="123" t="s">
        <v>94</v>
      </c>
      <c r="D79" s="121"/>
      <c r="E79" s="121"/>
      <c r="F79" s="121"/>
      <c r="G79" s="121"/>
      <c r="H79" s="121"/>
      <c r="I79" s="121"/>
      <c r="J79" s="121"/>
      <c r="K79" s="121"/>
      <c r="L79" s="197">
        <f>ROUND(SUM($N$75+$N$77),0)</f>
        <v>156946</v>
      </c>
      <c r="M79" s="197"/>
      <c r="N79" s="197"/>
      <c r="O79" s="197"/>
      <c r="P79" s="197"/>
      <c r="Q79" s="197"/>
      <c r="R79" s="91"/>
    </row>
    <row r="80" spans="2:18" s="89" customFormat="1" ht="7.5" customHeight="1">
      <c r="B80" s="115"/>
      <c r="C80" s="116"/>
      <c r="D80" s="116"/>
      <c r="E80" s="116"/>
      <c r="F80" s="116"/>
      <c r="G80" s="116"/>
      <c r="H80" s="116"/>
      <c r="I80" s="116"/>
      <c r="J80" s="116"/>
      <c r="K80" s="116"/>
      <c r="L80" s="116"/>
      <c r="M80" s="116"/>
      <c r="N80" s="116"/>
      <c r="O80" s="116"/>
      <c r="P80" s="116"/>
      <c r="Q80" s="116"/>
      <c r="R80" s="117"/>
    </row>
    <row r="84" spans="2:18" s="89" customFormat="1" ht="7.5" customHeight="1">
      <c r="B84" s="118"/>
      <c r="C84" s="119"/>
      <c r="D84" s="119"/>
      <c r="E84" s="119"/>
      <c r="F84" s="119"/>
      <c r="G84" s="119"/>
      <c r="H84" s="119"/>
      <c r="I84" s="119"/>
      <c r="J84" s="119"/>
      <c r="K84" s="119"/>
      <c r="L84" s="119"/>
      <c r="M84" s="119"/>
      <c r="N84" s="119"/>
      <c r="O84" s="119"/>
      <c r="P84" s="119"/>
      <c r="Q84" s="119"/>
      <c r="R84" s="120"/>
    </row>
    <row r="85" spans="2:18" s="89" customFormat="1" ht="37.5" customHeight="1">
      <c r="B85" s="90"/>
      <c r="C85" s="187" t="s">
        <v>95</v>
      </c>
      <c r="D85" s="187"/>
      <c r="E85" s="187"/>
      <c r="F85" s="187"/>
      <c r="G85" s="187"/>
      <c r="H85" s="187"/>
      <c r="I85" s="187"/>
      <c r="J85" s="187"/>
      <c r="K85" s="187"/>
      <c r="L85" s="187"/>
      <c r="M85" s="187"/>
      <c r="N85" s="187"/>
      <c r="O85" s="187"/>
      <c r="P85" s="187"/>
      <c r="Q85" s="187"/>
      <c r="R85" s="91"/>
    </row>
    <row r="86" spans="2:18" s="89" customFormat="1" ht="7.5" customHeight="1">
      <c r="B86" s="90"/>
      <c r="R86" s="91"/>
    </row>
    <row r="87" spans="2:18" s="89" customFormat="1" ht="15" customHeight="1">
      <c r="B87" s="90"/>
      <c r="C87" s="87" t="s">
        <v>7</v>
      </c>
      <c r="F87" s="188" t="str">
        <f>$F$4</f>
        <v>Plochy na ul. U Lesa u č.p. 871 v Karviné – Ráji</v>
      </c>
      <c r="G87" s="188"/>
      <c r="H87" s="188"/>
      <c r="I87" s="188"/>
      <c r="J87" s="188"/>
      <c r="K87" s="188"/>
      <c r="L87" s="188"/>
      <c r="M87" s="188"/>
      <c r="N87" s="188"/>
      <c r="O87" s="188"/>
      <c r="P87" s="188"/>
      <c r="R87" s="91"/>
    </row>
    <row r="88" spans="2:18" s="89" customFormat="1" ht="15" customHeight="1">
      <c r="B88" s="90"/>
      <c r="C88" s="87" t="s">
        <v>82</v>
      </c>
      <c r="F88" s="188" t="str">
        <f>F5</f>
        <v>4 – Oprava přístupových chodníků k č.p. 868 a 869</v>
      </c>
      <c r="G88" s="188"/>
      <c r="H88" s="188"/>
      <c r="I88" s="188"/>
      <c r="J88" s="188"/>
      <c r="K88" s="188"/>
      <c r="L88" s="188"/>
      <c r="M88" s="188"/>
      <c r="N88" s="188"/>
      <c r="O88" s="188"/>
      <c r="P88" s="188"/>
      <c r="R88" s="91"/>
    </row>
    <row r="89" spans="2:18" s="89" customFormat="1" ht="7.5" customHeight="1">
      <c r="B89" s="90"/>
      <c r="R89" s="91"/>
    </row>
    <row r="90" spans="2:18" s="89" customFormat="1" ht="18.75" customHeight="1">
      <c r="B90" s="90"/>
      <c r="C90" s="92" t="s">
        <v>11</v>
      </c>
      <c r="F90" s="93" t="str">
        <f>$F$7</f>
        <v>Karviná</v>
      </c>
      <c r="K90" s="92" t="s">
        <v>13</v>
      </c>
      <c r="M90" s="194" t="str">
        <f>IF($O$7="","",$O$7)</f>
        <v>03.09.2021</v>
      </c>
      <c r="N90" s="194"/>
      <c r="O90" s="194"/>
      <c r="P90" s="194"/>
      <c r="R90" s="91"/>
    </row>
    <row r="91" spans="2:18" s="89" customFormat="1" ht="7.5" customHeight="1">
      <c r="B91" s="90"/>
      <c r="R91" s="91"/>
    </row>
    <row r="92" spans="2:18" s="89" customFormat="1" ht="15.75" customHeight="1">
      <c r="B92" s="90"/>
      <c r="C92" s="92" t="s">
        <v>85</v>
      </c>
      <c r="F92" s="93" t="str">
        <f>$E$10</f>
        <v>Statutární město Karviná</v>
      </c>
      <c r="K92" s="92" t="s">
        <v>23</v>
      </c>
      <c r="M92" s="189"/>
      <c r="N92" s="189"/>
      <c r="O92" s="189"/>
      <c r="P92" s="189"/>
      <c r="Q92" s="189"/>
      <c r="R92" s="91"/>
    </row>
    <row r="93" spans="2:18" s="89" customFormat="1" ht="15" customHeight="1">
      <c r="B93" s="90"/>
      <c r="C93" s="92" t="s">
        <v>21</v>
      </c>
      <c r="F93" s="93">
        <f>IF($E$13="","",$E$13)</f>
      </c>
      <c r="K93" s="92" t="s">
        <v>26</v>
      </c>
      <c r="M93" s="189"/>
      <c r="N93" s="189"/>
      <c r="O93" s="189"/>
      <c r="P93" s="189"/>
      <c r="Q93" s="189"/>
      <c r="R93" s="91"/>
    </row>
    <row r="94" spans="2:18" s="89" customFormat="1" ht="11.25" customHeight="1">
      <c r="B94" s="90"/>
      <c r="R94" s="91"/>
    </row>
    <row r="95" spans="2:18" s="124" customFormat="1" ht="30" customHeight="1">
      <c r="B95" s="125"/>
      <c r="C95" s="126" t="s">
        <v>96</v>
      </c>
      <c r="D95" s="127" t="s">
        <v>53</v>
      </c>
      <c r="E95" s="127" t="s">
        <v>49</v>
      </c>
      <c r="F95" s="198" t="s">
        <v>50</v>
      </c>
      <c r="G95" s="198"/>
      <c r="H95" s="198"/>
      <c r="I95" s="198"/>
      <c r="J95" s="127" t="s">
        <v>97</v>
      </c>
      <c r="K95" s="127" t="s">
        <v>98</v>
      </c>
      <c r="L95" s="198" t="s">
        <v>99</v>
      </c>
      <c r="M95" s="198"/>
      <c r="N95" s="199" t="s">
        <v>100</v>
      </c>
      <c r="O95" s="199"/>
      <c r="P95" s="199"/>
      <c r="Q95" s="199"/>
      <c r="R95" s="128"/>
    </row>
    <row r="96" spans="2:18" s="124" customFormat="1" ht="7.5" customHeight="1">
      <c r="B96" s="125"/>
      <c r="C96" s="129"/>
      <c r="D96" s="129"/>
      <c r="E96" s="129"/>
      <c r="F96" s="129"/>
      <c r="G96" s="129"/>
      <c r="H96" s="129"/>
      <c r="I96" s="129"/>
      <c r="J96" s="129"/>
      <c r="K96" s="129"/>
      <c r="L96" s="129"/>
      <c r="M96" s="129"/>
      <c r="N96" s="129"/>
      <c r="O96" s="129"/>
      <c r="P96" s="129"/>
      <c r="Q96" s="129"/>
      <c r="R96" s="128"/>
    </row>
    <row r="97" spans="2:18" s="89" customFormat="1" ht="30" customHeight="1">
      <c r="B97" s="90"/>
      <c r="C97" s="122" t="s">
        <v>86</v>
      </c>
      <c r="N97" s="200">
        <f>SUM(N98:N132)</f>
        <v>156946.23779999997</v>
      </c>
      <c r="O97" s="200"/>
      <c r="P97" s="200"/>
      <c r="Q97" s="200"/>
      <c r="R97" s="91"/>
    </row>
    <row r="98" spans="2:18" s="89" customFormat="1" ht="18" customHeight="1">
      <c r="B98" s="90"/>
      <c r="C98" s="130" t="s">
        <v>75</v>
      </c>
      <c r="D98" s="130" t="s">
        <v>101</v>
      </c>
      <c r="E98" s="131" t="s">
        <v>102</v>
      </c>
      <c r="F98" s="201" t="s">
        <v>103</v>
      </c>
      <c r="G98" s="201"/>
      <c r="H98" s="201"/>
      <c r="I98" s="201"/>
      <c r="J98" s="132" t="s">
        <v>104</v>
      </c>
      <c r="K98" s="133">
        <v>1</v>
      </c>
      <c r="L98" s="205">
        <v>3500</v>
      </c>
      <c r="M98" s="205"/>
      <c r="N98" s="205">
        <f aca="true" t="shared" si="0" ref="N98:N132">K98*L98</f>
        <v>3500</v>
      </c>
      <c r="O98" s="205"/>
      <c r="P98" s="205"/>
      <c r="Q98" s="205"/>
      <c r="R98" s="91"/>
    </row>
    <row r="99" spans="2:18" s="89" customFormat="1" ht="18" customHeight="1">
      <c r="B99" s="90"/>
      <c r="C99" s="130" t="s">
        <v>77</v>
      </c>
      <c r="D99" s="130" t="s">
        <v>101</v>
      </c>
      <c r="E99" s="131" t="s">
        <v>105</v>
      </c>
      <c r="F99" s="201" t="s">
        <v>106</v>
      </c>
      <c r="G99" s="201"/>
      <c r="H99" s="201"/>
      <c r="I99" s="201"/>
      <c r="J99" s="132" t="s">
        <v>104</v>
      </c>
      <c r="K99" s="133">
        <v>1</v>
      </c>
      <c r="L99" s="205">
        <v>5000</v>
      </c>
      <c r="M99" s="205"/>
      <c r="N99" s="205">
        <f t="shared" si="0"/>
        <v>5000</v>
      </c>
      <c r="O99" s="205"/>
      <c r="P99" s="205"/>
      <c r="Q99" s="205"/>
      <c r="R99" s="91"/>
    </row>
    <row r="100" spans="2:18" s="89" customFormat="1" ht="18" customHeight="1">
      <c r="B100" s="90"/>
      <c r="C100" s="130" t="s">
        <v>107</v>
      </c>
      <c r="D100" s="130" t="s">
        <v>101</v>
      </c>
      <c r="E100" s="131" t="s">
        <v>108</v>
      </c>
      <c r="F100" s="201" t="s">
        <v>109</v>
      </c>
      <c r="G100" s="201"/>
      <c r="H100" s="201"/>
      <c r="I100" s="201"/>
      <c r="J100" s="132" t="s">
        <v>104</v>
      </c>
      <c r="K100" s="133">
        <v>1</v>
      </c>
      <c r="L100" s="205">
        <v>5000</v>
      </c>
      <c r="M100" s="205"/>
      <c r="N100" s="205">
        <f t="shared" si="0"/>
        <v>5000</v>
      </c>
      <c r="O100" s="205"/>
      <c r="P100" s="205"/>
      <c r="Q100" s="205"/>
      <c r="R100" s="91"/>
    </row>
    <row r="101" spans="2:18" s="89" customFormat="1" ht="18" customHeight="1">
      <c r="B101" s="90"/>
      <c r="C101" s="130" t="s">
        <v>110</v>
      </c>
      <c r="D101" s="130" t="s">
        <v>101</v>
      </c>
      <c r="E101" s="131" t="s">
        <v>111</v>
      </c>
      <c r="F101" s="201" t="s">
        <v>112</v>
      </c>
      <c r="G101" s="201"/>
      <c r="H101" s="201"/>
      <c r="I101" s="201"/>
      <c r="J101" s="132" t="s">
        <v>113</v>
      </c>
      <c r="K101" s="133">
        <v>0.017</v>
      </c>
      <c r="L101" s="205">
        <v>25000</v>
      </c>
      <c r="M101" s="205"/>
      <c r="N101" s="205">
        <f t="shared" si="0"/>
        <v>425.00000000000006</v>
      </c>
      <c r="O101" s="205"/>
      <c r="P101" s="205"/>
      <c r="Q101" s="205"/>
      <c r="R101" s="91"/>
    </row>
    <row r="102" spans="2:18" s="89" customFormat="1" ht="18" customHeight="1">
      <c r="B102" s="90"/>
      <c r="C102" s="130" t="s">
        <v>114</v>
      </c>
      <c r="D102" s="130" t="s">
        <v>101</v>
      </c>
      <c r="E102" s="131" t="s">
        <v>115</v>
      </c>
      <c r="F102" s="201" t="s">
        <v>116</v>
      </c>
      <c r="G102" s="201"/>
      <c r="H102" s="201"/>
      <c r="I102" s="201"/>
      <c r="J102" s="132" t="s">
        <v>117</v>
      </c>
      <c r="K102" s="133">
        <v>1</v>
      </c>
      <c r="L102" s="205">
        <v>5000</v>
      </c>
      <c r="M102" s="205"/>
      <c r="N102" s="205">
        <f t="shared" si="0"/>
        <v>5000</v>
      </c>
      <c r="O102" s="205"/>
      <c r="P102" s="205"/>
      <c r="Q102" s="205"/>
      <c r="R102" s="91"/>
    </row>
    <row r="103" spans="2:18" s="89" customFormat="1" ht="18" customHeight="1">
      <c r="B103" s="90"/>
      <c r="C103" s="130" t="s">
        <v>118</v>
      </c>
      <c r="D103" s="130" t="s">
        <v>101</v>
      </c>
      <c r="E103" s="131" t="s">
        <v>119</v>
      </c>
      <c r="F103" s="201" t="s">
        <v>120</v>
      </c>
      <c r="G103" s="201"/>
      <c r="H103" s="201"/>
      <c r="I103" s="201"/>
      <c r="J103" s="132" t="s">
        <v>117</v>
      </c>
      <c r="K103" s="133">
        <v>1</v>
      </c>
      <c r="L103" s="205">
        <v>6000</v>
      </c>
      <c r="M103" s="205"/>
      <c r="N103" s="205">
        <f t="shared" si="0"/>
        <v>6000</v>
      </c>
      <c r="O103" s="205"/>
      <c r="P103" s="205"/>
      <c r="Q103" s="205"/>
      <c r="R103" s="91"/>
    </row>
    <row r="104" spans="1:18" s="89" customFormat="1" ht="18" customHeight="1">
      <c r="A104" s="81"/>
      <c r="B104" s="115"/>
      <c r="C104" s="130" t="s">
        <v>121</v>
      </c>
      <c r="D104" s="130" t="s">
        <v>101</v>
      </c>
      <c r="E104" s="134" t="s">
        <v>282</v>
      </c>
      <c r="F104" s="204" t="s">
        <v>283</v>
      </c>
      <c r="G104" s="204"/>
      <c r="H104" s="204"/>
      <c r="I104" s="204"/>
      <c r="J104" s="132" t="s">
        <v>124</v>
      </c>
      <c r="K104" s="164">
        <v>23.1</v>
      </c>
      <c r="L104" s="203">
        <v>1020</v>
      </c>
      <c r="M104" s="203"/>
      <c r="N104" s="203">
        <f t="shared" si="0"/>
        <v>23562</v>
      </c>
      <c r="O104" s="203"/>
      <c r="P104" s="203"/>
      <c r="Q104" s="203"/>
      <c r="R104" s="91"/>
    </row>
    <row r="105" spans="2:18" s="89" customFormat="1" ht="18" customHeight="1">
      <c r="B105" s="85"/>
      <c r="C105" s="130" t="s">
        <v>125</v>
      </c>
      <c r="D105" s="130" t="s">
        <v>101</v>
      </c>
      <c r="E105" s="134" t="s">
        <v>284</v>
      </c>
      <c r="F105" s="204" t="s">
        <v>285</v>
      </c>
      <c r="G105" s="204"/>
      <c r="H105" s="204"/>
      <c r="I105" s="204"/>
      <c r="J105" s="132" t="s">
        <v>124</v>
      </c>
      <c r="K105" s="164">
        <v>23.1</v>
      </c>
      <c r="L105" s="203">
        <v>98.9</v>
      </c>
      <c r="M105" s="203"/>
      <c r="N105" s="203">
        <f t="shared" si="0"/>
        <v>2284.59</v>
      </c>
      <c r="O105" s="203"/>
      <c r="P105" s="203"/>
      <c r="Q105" s="203"/>
      <c r="R105" s="91"/>
    </row>
    <row r="106" spans="2:18" s="89" customFormat="1" ht="18" customHeight="1">
      <c r="B106" s="90"/>
      <c r="C106" s="130" t="s">
        <v>128</v>
      </c>
      <c r="D106" s="130" t="s">
        <v>101</v>
      </c>
      <c r="E106" s="131" t="s">
        <v>136</v>
      </c>
      <c r="F106" s="201" t="s">
        <v>137</v>
      </c>
      <c r="G106" s="201"/>
      <c r="H106" s="201"/>
      <c r="I106" s="201"/>
      <c r="J106" s="132" t="s">
        <v>134</v>
      </c>
      <c r="K106" s="133">
        <v>33.599999999999994</v>
      </c>
      <c r="L106" s="205">
        <v>59.9</v>
      </c>
      <c r="M106" s="205"/>
      <c r="N106" s="205">
        <f t="shared" si="0"/>
        <v>2012.6399999999996</v>
      </c>
      <c r="O106" s="205"/>
      <c r="P106" s="205"/>
      <c r="Q106" s="205"/>
      <c r="R106" s="91"/>
    </row>
    <row r="107" spans="2:18" s="89" customFormat="1" ht="25.5" customHeight="1">
      <c r="B107" s="90"/>
      <c r="C107" s="130" t="s">
        <v>131</v>
      </c>
      <c r="D107" s="130" t="s">
        <v>101</v>
      </c>
      <c r="E107" s="136" t="s">
        <v>139</v>
      </c>
      <c r="F107" s="206" t="s">
        <v>140</v>
      </c>
      <c r="G107" s="206"/>
      <c r="H107" s="206"/>
      <c r="I107" s="206"/>
      <c r="J107" s="137" t="s">
        <v>141</v>
      </c>
      <c r="K107" s="133">
        <v>0.75</v>
      </c>
      <c r="L107" s="214">
        <v>5390</v>
      </c>
      <c r="M107" s="214"/>
      <c r="N107" s="203">
        <f t="shared" si="0"/>
        <v>4042.5</v>
      </c>
      <c r="O107" s="203"/>
      <c r="P107" s="203"/>
      <c r="Q107" s="203"/>
      <c r="R107" s="91"/>
    </row>
    <row r="108" spans="2:18" s="89" customFormat="1" ht="32.25" customHeight="1">
      <c r="B108" s="90"/>
      <c r="C108" s="130" t="s">
        <v>135</v>
      </c>
      <c r="D108" s="130" t="s">
        <v>143</v>
      </c>
      <c r="E108" s="139" t="s">
        <v>263</v>
      </c>
      <c r="F108" s="206" t="s">
        <v>145</v>
      </c>
      <c r="G108" s="206"/>
      <c r="H108" s="206"/>
      <c r="I108" s="206"/>
      <c r="J108" s="132" t="s">
        <v>141</v>
      </c>
      <c r="K108" s="133">
        <v>6.195</v>
      </c>
      <c r="L108" s="205">
        <v>1490.4</v>
      </c>
      <c r="M108" s="205"/>
      <c r="N108" s="203">
        <f t="shared" si="0"/>
        <v>9233.028</v>
      </c>
      <c r="O108" s="203"/>
      <c r="P108" s="203"/>
      <c r="Q108" s="203"/>
      <c r="R108" s="91"/>
    </row>
    <row r="109" spans="2:18" s="89" customFormat="1" ht="18" customHeight="1">
      <c r="B109" s="90"/>
      <c r="C109" s="130" t="s">
        <v>138</v>
      </c>
      <c r="D109" s="141" t="s">
        <v>101</v>
      </c>
      <c r="E109" s="139" t="s">
        <v>149</v>
      </c>
      <c r="F109" s="208" t="s">
        <v>150</v>
      </c>
      <c r="G109" s="208"/>
      <c r="H109" s="208"/>
      <c r="I109" s="208"/>
      <c r="J109" s="140" t="s">
        <v>141</v>
      </c>
      <c r="K109" s="133">
        <v>1.6799999999999997</v>
      </c>
      <c r="L109" s="215">
        <v>2540</v>
      </c>
      <c r="M109" s="215"/>
      <c r="N109" s="203">
        <f t="shared" si="0"/>
        <v>4267.199999999999</v>
      </c>
      <c r="O109" s="203"/>
      <c r="P109" s="203"/>
      <c r="Q109" s="203"/>
      <c r="R109" s="91"/>
    </row>
    <row r="110" spans="1:18" s="81" customFormat="1" ht="18" customHeight="1">
      <c r="A110" s="89"/>
      <c r="B110" s="90"/>
      <c r="C110" s="130" t="s">
        <v>142</v>
      </c>
      <c r="D110" s="130" t="s">
        <v>101</v>
      </c>
      <c r="E110" s="131" t="s">
        <v>155</v>
      </c>
      <c r="F110" s="201" t="s">
        <v>156</v>
      </c>
      <c r="G110" s="201"/>
      <c r="H110" s="201"/>
      <c r="I110" s="201"/>
      <c r="J110" s="132" t="s">
        <v>124</v>
      </c>
      <c r="K110" s="133">
        <v>25.199999999999996</v>
      </c>
      <c r="L110" s="205">
        <v>193</v>
      </c>
      <c r="M110" s="205"/>
      <c r="N110" s="203">
        <f t="shared" si="0"/>
        <v>4863.599999999999</v>
      </c>
      <c r="O110" s="203"/>
      <c r="P110" s="203"/>
      <c r="Q110" s="203"/>
      <c r="R110" s="91"/>
    </row>
    <row r="111" spans="2:18" s="89" customFormat="1" ht="18" customHeight="1">
      <c r="B111" s="90"/>
      <c r="C111" s="143">
        <v>14</v>
      </c>
      <c r="D111" s="143" t="s">
        <v>157</v>
      </c>
      <c r="E111" s="144" t="s">
        <v>158</v>
      </c>
      <c r="F111" s="209" t="s">
        <v>159</v>
      </c>
      <c r="G111" s="209"/>
      <c r="H111" s="209"/>
      <c r="I111" s="209"/>
      <c r="J111" s="145" t="s">
        <v>160</v>
      </c>
      <c r="K111" s="165">
        <v>4.536</v>
      </c>
      <c r="L111" s="210">
        <v>548</v>
      </c>
      <c r="M111" s="210"/>
      <c r="N111" s="210">
        <f t="shared" si="0"/>
        <v>2485.7279999999996</v>
      </c>
      <c r="O111" s="210"/>
      <c r="P111" s="210"/>
      <c r="Q111" s="210"/>
      <c r="R111" s="91"/>
    </row>
    <row r="112" spans="2:18" s="89" customFormat="1" ht="25.5" customHeight="1">
      <c r="B112" s="90"/>
      <c r="C112" s="130">
        <v>15</v>
      </c>
      <c r="D112" s="130" t="s">
        <v>101</v>
      </c>
      <c r="E112" s="131" t="s">
        <v>161</v>
      </c>
      <c r="F112" s="201" t="s">
        <v>162</v>
      </c>
      <c r="G112" s="201"/>
      <c r="H112" s="201"/>
      <c r="I112" s="201"/>
      <c r="J112" s="132" t="s">
        <v>124</v>
      </c>
      <c r="K112" s="133">
        <v>25.199999999999996</v>
      </c>
      <c r="L112" s="205">
        <v>19.5</v>
      </c>
      <c r="M112" s="205"/>
      <c r="N112" s="203">
        <f t="shared" si="0"/>
        <v>491.3999999999999</v>
      </c>
      <c r="O112" s="203"/>
      <c r="P112" s="203"/>
      <c r="Q112" s="203"/>
      <c r="R112" s="91"/>
    </row>
    <row r="113" spans="2:18" s="89" customFormat="1" ht="18" customHeight="1">
      <c r="B113" s="90"/>
      <c r="C113" s="143">
        <v>16</v>
      </c>
      <c r="D113" s="143" t="s">
        <v>157</v>
      </c>
      <c r="E113" s="147" t="s">
        <v>163</v>
      </c>
      <c r="F113" s="209" t="s">
        <v>164</v>
      </c>
      <c r="G113" s="209"/>
      <c r="H113" s="209"/>
      <c r="I113" s="209"/>
      <c r="J113" s="145" t="s">
        <v>165</v>
      </c>
      <c r="K113" s="165">
        <v>1.01</v>
      </c>
      <c r="L113" s="210">
        <v>91.8</v>
      </c>
      <c r="M113" s="210"/>
      <c r="N113" s="210">
        <f t="shared" si="0"/>
        <v>92.718</v>
      </c>
      <c r="O113" s="210"/>
      <c r="P113" s="210"/>
      <c r="Q113" s="210"/>
      <c r="R113" s="91"/>
    </row>
    <row r="114" spans="2:18" s="89" customFormat="1" ht="18" customHeight="1">
      <c r="B114" s="90"/>
      <c r="C114" s="130">
        <v>17</v>
      </c>
      <c r="D114" s="130" t="s">
        <v>101</v>
      </c>
      <c r="E114" s="131" t="s">
        <v>166</v>
      </c>
      <c r="F114" s="201" t="s">
        <v>167</v>
      </c>
      <c r="G114" s="201"/>
      <c r="H114" s="201"/>
      <c r="I114" s="201"/>
      <c r="J114" s="132" t="s">
        <v>124</v>
      </c>
      <c r="K114" s="133">
        <v>25.199999999999996</v>
      </c>
      <c r="L114" s="205">
        <v>16</v>
      </c>
      <c r="M114" s="205"/>
      <c r="N114" s="205">
        <f t="shared" si="0"/>
        <v>403.19999999999993</v>
      </c>
      <c r="O114" s="205"/>
      <c r="P114" s="205"/>
      <c r="Q114" s="205"/>
      <c r="R114" s="91"/>
    </row>
    <row r="115" spans="2:18" s="89" customFormat="1" ht="18" customHeight="1">
      <c r="B115" s="90"/>
      <c r="C115" s="130">
        <v>18</v>
      </c>
      <c r="D115" s="130" t="s">
        <v>101</v>
      </c>
      <c r="E115" s="131" t="s">
        <v>168</v>
      </c>
      <c r="F115" s="201" t="s">
        <v>169</v>
      </c>
      <c r="G115" s="201"/>
      <c r="H115" s="201"/>
      <c r="I115" s="201"/>
      <c r="J115" s="132" t="s">
        <v>124</v>
      </c>
      <c r="K115" s="133">
        <v>25.199999999999996</v>
      </c>
      <c r="L115" s="205">
        <v>4.02</v>
      </c>
      <c r="M115" s="205"/>
      <c r="N115" s="205">
        <f t="shared" si="0"/>
        <v>101.30399999999997</v>
      </c>
      <c r="O115" s="205"/>
      <c r="P115" s="205"/>
      <c r="Q115" s="205"/>
      <c r="R115" s="91"/>
    </row>
    <row r="116" spans="2:18" s="89" customFormat="1" ht="25.5" customHeight="1">
      <c r="B116" s="90"/>
      <c r="C116" s="130">
        <v>19</v>
      </c>
      <c r="D116" s="130" t="s">
        <v>101</v>
      </c>
      <c r="E116" s="134" t="s">
        <v>185</v>
      </c>
      <c r="F116" s="204" t="s">
        <v>186</v>
      </c>
      <c r="G116" s="204"/>
      <c r="H116" s="204"/>
      <c r="I116" s="204"/>
      <c r="J116" s="132" t="s">
        <v>124</v>
      </c>
      <c r="K116" s="133">
        <v>23.1</v>
      </c>
      <c r="L116" s="203">
        <v>97.7</v>
      </c>
      <c r="M116" s="203"/>
      <c r="N116" s="203">
        <f t="shared" si="0"/>
        <v>2256.8700000000003</v>
      </c>
      <c r="O116" s="203"/>
      <c r="P116" s="203"/>
      <c r="Q116" s="203"/>
      <c r="R116" s="91"/>
    </row>
    <row r="117" spans="2:18" s="89" customFormat="1" ht="18" customHeight="1">
      <c r="B117" s="90"/>
      <c r="C117" s="130">
        <v>20</v>
      </c>
      <c r="D117" s="130" t="s">
        <v>101</v>
      </c>
      <c r="E117" s="131" t="s">
        <v>189</v>
      </c>
      <c r="F117" s="201" t="s">
        <v>190</v>
      </c>
      <c r="G117" s="201"/>
      <c r="H117" s="201"/>
      <c r="I117" s="201"/>
      <c r="J117" s="132" t="s">
        <v>124</v>
      </c>
      <c r="K117" s="133">
        <v>23.1</v>
      </c>
      <c r="L117" s="205">
        <v>211</v>
      </c>
      <c r="M117" s="205"/>
      <c r="N117" s="205">
        <f t="shared" si="0"/>
        <v>4874.1</v>
      </c>
      <c r="O117" s="205"/>
      <c r="P117" s="205"/>
      <c r="Q117" s="205"/>
      <c r="R117" s="91"/>
    </row>
    <row r="118" spans="1:18" s="89" customFormat="1" ht="18" customHeight="1">
      <c r="A118" s="81"/>
      <c r="B118" s="90"/>
      <c r="C118" s="130">
        <v>21</v>
      </c>
      <c r="D118" s="130" t="s">
        <v>101</v>
      </c>
      <c r="E118" s="134" t="s">
        <v>279</v>
      </c>
      <c r="F118" s="201" t="s">
        <v>280</v>
      </c>
      <c r="G118" s="201"/>
      <c r="H118" s="201"/>
      <c r="I118" s="201"/>
      <c r="J118" s="132" t="s">
        <v>124</v>
      </c>
      <c r="K118" s="164">
        <v>23.1</v>
      </c>
      <c r="L118" s="203">
        <v>299</v>
      </c>
      <c r="M118" s="203"/>
      <c r="N118" s="203">
        <f t="shared" si="0"/>
        <v>6906.900000000001</v>
      </c>
      <c r="O118" s="203"/>
      <c r="P118" s="203"/>
      <c r="Q118" s="203"/>
      <c r="R118" s="152"/>
    </row>
    <row r="119" spans="1:18" s="89" customFormat="1" ht="18" customHeight="1">
      <c r="A119" s="81"/>
      <c r="B119" s="90"/>
      <c r="C119" s="143">
        <v>22</v>
      </c>
      <c r="D119" s="143" t="s">
        <v>157</v>
      </c>
      <c r="E119" s="147" t="s">
        <v>201</v>
      </c>
      <c r="F119" s="209" t="s">
        <v>265</v>
      </c>
      <c r="G119" s="209"/>
      <c r="H119" s="209"/>
      <c r="I119" s="209"/>
      <c r="J119" s="145" t="s">
        <v>124</v>
      </c>
      <c r="K119" s="146">
        <v>19.158</v>
      </c>
      <c r="L119" s="210">
        <v>270</v>
      </c>
      <c r="M119" s="210"/>
      <c r="N119" s="210">
        <f t="shared" si="0"/>
        <v>5172.660000000001</v>
      </c>
      <c r="O119" s="210"/>
      <c r="P119" s="210"/>
      <c r="Q119" s="210"/>
      <c r="R119" s="91"/>
    </row>
    <row r="120" spans="1:18" s="89" customFormat="1" ht="18" customHeight="1">
      <c r="A120" s="81"/>
      <c r="B120" s="90"/>
      <c r="C120" s="143">
        <v>23</v>
      </c>
      <c r="D120" s="143" t="s">
        <v>157</v>
      </c>
      <c r="E120" s="147" t="s">
        <v>266</v>
      </c>
      <c r="F120" s="209" t="s">
        <v>267</v>
      </c>
      <c r="G120" s="209"/>
      <c r="H120" s="209"/>
      <c r="I120" s="209"/>
      <c r="J120" s="145" t="s">
        <v>124</v>
      </c>
      <c r="K120" s="146">
        <v>4.635</v>
      </c>
      <c r="L120" s="210">
        <v>285</v>
      </c>
      <c r="M120" s="210"/>
      <c r="N120" s="210">
        <f t="shared" si="0"/>
        <v>1320.975</v>
      </c>
      <c r="O120" s="210"/>
      <c r="P120" s="210"/>
      <c r="Q120" s="210"/>
      <c r="R120" s="91"/>
    </row>
    <row r="121" spans="1:18" s="89" customFormat="1" ht="18" customHeight="1">
      <c r="A121" s="81"/>
      <c r="B121" s="85"/>
      <c r="C121" s="143">
        <v>24</v>
      </c>
      <c r="D121" s="153" t="s">
        <v>157</v>
      </c>
      <c r="E121" s="154" t="s">
        <v>233</v>
      </c>
      <c r="F121" s="211" t="s">
        <v>234</v>
      </c>
      <c r="G121" s="211"/>
      <c r="H121" s="211"/>
      <c r="I121" s="211"/>
      <c r="J121" s="155" t="s">
        <v>172</v>
      </c>
      <c r="K121" s="165">
        <v>4</v>
      </c>
      <c r="L121" s="210">
        <v>380</v>
      </c>
      <c r="M121" s="210"/>
      <c r="N121" s="210">
        <f t="shared" si="0"/>
        <v>1520</v>
      </c>
      <c r="O121" s="210"/>
      <c r="P121" s="210"/>
      <c r="Q121" s="210"/>
      <c r="R121" s="91"/>
    </row>
    <row r="122" spans="1:18" s="89" customFormat="1" ht="18" customHeight="1">
      <c r="A122" s="81"/>
      <c r="B122" s="85"/>
      <c r="C122" s="143">
        <v>25</v>
      </c>
      <c r="D122" s="153" t="s">
        <v>157</v>
      </c>
      <c r="E122" s="154" t="s">
        <v>235</v>
      </c>
      <c r="F122" s="211" t="s">
        <v>236</v>
      </c>
      <c r="G122" s="211"/>
      <c r="H122" s="211"/>
      <c r="I122" s="211"/>
      <c r="J122" s="155" t="s">
        <v>172</v>
      </c>
      <c r="K122" s="165">
        <v>5</v>
      </c>
      <c r="L122" s="210">
        <v>138</v>
      </c>
      <c r="M122" s="210"/>
      <c r="N122" s="210">
        <f t="shared" si="0"/>
        <v>690</v>
      </c>
      <c r="O122" s="210"/>
      <c r="P122" s="210"/>
      <c r="Q122" s="210"/>
      <c r="R122" s="91"/>
    </row>
    <row r="123" spans="1:18" s="89" customFormat="1" ht="25.5" customHeight="1">
      <c r="A123" s="81"/>
      <c r="B123" s="85"/>
      <c r="C123" s="130">
        <v>26</v>
      </c>
      <c r="D123" s="130" t="s">
        <v>101</v>
      </c>
      <c r="E123" s="134" t="s">
        <v>237</v>
      </c>
      <c r="F123" s="204" t="s">
        <v>238</v>
      </c>
      <c r="G123" s="204"/>
      <c r="H123" s="204"/>
      <c r="I123" s="204"/>
      <c r="J123" s="132" t="s">
        <v>134</v>
      </c>
      <c r="K123" s="133">
        <v>33.599999999999994</v>
      </c>
      <c r="L123" s="205">
        <v>219</v>
      </c>
      <c r="M123" s="205"/>
      <c r="N123" s="205">
        <f t="shared" si="0"/>
        <v>7358.399999999999</v>
      </c>
      <c r="O123" s="205"/>
      <c r="P123" s="205"/>
      <c r="Q123" s="205"/>
      <c r="R123" s="91"/>
    </row>
    <row r="124" spans="1:18" s="89" customFormat="1" ht="18" customHeight="1">
      <c r="A124" s="81"/>
      <c r="B124" s="85"/>
      <c r="C124" s="143">
        <v>27</v>
      </c>
      <c r="D124" s="153" t="s">
        <v>157</v>
      </c>
      <c r="E124" s="147" t="s">
        <v>239</v>
      </c>
      <c r="F124" s="209" t="s">
        <v>240</v>
      </c>
      <c r="G124" s="209"/>
      <c r="H124" s="209"/>
      <c r="I124" s="209"/>
      <c r="J124" s="145" t="s">
        <v>172</v>
      </c>
      <c r="K124" s="146">
        <v>35</v>
      </c>
      <c r="L124" s="210">
        <v>141</v>
      </c>
      <c r="M124" s="210"/>
      <c r="N124" s="210">
        <f t="shared" si="0"/>
        <v>4935</v>
      </c>
      <c r="O124" s="210"/>
      <c r="P124" s="210"/>
      <c r="Q124" s="210"/>
      <c r="R124" s="91"/>
    </row>
    <row r="125" spans="1:18" s="89" customFormat="1" ht="25.5" customHeight="1">
      <c r="A125" s="81"/>
      <c r="B125" s="85"/>
      <c r="C125" s="130">
        <v>28</v>
      </c>
      <c r="D125" s="130" t="s">
        <v>101</v>
      </c>
      <c r="E125" s="131" t="s">
        <v>241</v>
      </c>
      <c r="F125" s="201" t="s">
        <v>242</v>
      </c>
      <c r="G125" s="201"/>
      <c r="H125" s="201"/>
      <c r="I125" s="201"/>
      <c r="J125" s="132" t="s">
        <v>141</v>
      </c>
      <c r="K125" s="133">
        <v>1.008</v>
      </c>
      <c r="L125" s="205">
        <v>3020</v>
      </c>
      <c r="M125" s="205"/>
      <c r="N125" s="205">
        <f t="shared" si="0"/>
        <v>3044.16</v>
      </c>
      <c r="O125" s="205"/>
      <c r="P125" s="205"/>
      <c r="Q125" s="205"/>
      <c r="R125" s="91"/>
    </row>
    <row r="126" spans="1:18" s="89" customFormat="1" ht="18" customHeight="1">
      <c r="A126" s="81"/>
      <c r="B126" s="85"/>
      <c r="C126" s="130">
        <v>29</v>
      </c>
      <c r="D126" s="130" t="s">
        <v>101</v>
      </c>
      <c r="E126" s="131" t="s">
        <v>286</v>
      </c>
      <c r="F126" s="201" t="s">
        <v>287</v>
      </c>
      <c r="G126" s="201"/>
      <c r="H126" s="201"/>
      <c r="I126" s="201"/>
      <c r="J126" s="132" t="s">
        <v>134</v>
      </c>
      <c r="K126" s="133">
        <v>3</v>
      </c>
      <c r="L126" s="205">
        <v>2750</v>
      </c>
      <c r="M126" s="205"/>
      <c r="N126" s="205">
        <f t="shared" si="0"/>
        <v>8250</v>
      </c>
      <c r="O126" s="205"/>
      <c r="P126" s="205"/>
      <c r="Q126" s="205"/>
      <c r="R126" s="91"/>
    </row>
    <row r="127" spans="1:18" s="89" customFormat="1" ht="18" customHeight="1">
      <c r="A127" s="81"/>
      <c r="B127" s="85"/>
      <c r="C127" s="130">
        <v>30</v>
      </c>
      <c r="D127" s="130" t="s">
        <v>101</v>
      </c>
      <c r="E127" s="131" t="s">
        <v>247</v>
      </c>
      <c r="F127" s="201" t="s">
        <v>248</v>
      </c>
      <c r="G127" s="201"/>
      <c r="H127" s="201"/>
      <c r="I127" s="201"/>
      <c r="J127" s="132" t="s">
        <v>160</v>
      </c>
      <c r="K127" s="133">
        <v>30.114</v>
      </c>
      <c r="L127" s="205">
        <v>226</v>
      </c>
      <c r="M127" s="205"/>
      <c r="N127" s="205">
        <f t="shared" si="0"/>
        <v>6805.764</v>
      </c>
      <c r="O127" s="205"/>
      <c r="P127" s="205"/>
      <c r="Q127" s="205"/>
      <c r="R127" s="86"/>
    </row>
    <row r="128" spans="1:18" s="89" customFormat="1" ht="18" customHeight="1">
      <c r="A128" s="81"/>
      <c r="B128" s="85"/>
      <c r="C128" s="130">
        <v>31</v>
      </c>
      <c r="D128" s="130" t="s">
        <v>101</v>
      </c>
      <c r="E128" s="131" t="s">
        <v>249</v>
      </c>
      <c r="F128" s="201" t="s">
        <v>250</v>
      </c>
      <c r="G128" s="201"/>
      <c r="H128" s="201"/>
      <c r="I128" s="201"/>
      <c r="J128" s="132" t="s">
        <v>160</v>
      </c>
      <c r="K128" s="133">
        <v>421.596</v>
      </c>
      <c r="L128" s="205">
        <v>12.8</v>
      </c>
      <c r="M128" s="205"/>
      <c r="N128" s="205">
        <f t="shared" si="0"/>
        <v>5396.428800000001</v>
      </c>
      <c r="O128" s="205"/>
      <c r="P128" s="205"/>
      <c r="Q128" s="205"/>
      <c r="R128" s="86"/>
    </row>
    <row r="129" spans="1:18" s="89" customFormat="1" ht="18" customHeight="1">
      <c r="A129" s="81"/>
      <c r="B129" s="85"/>
      <c r="C129" s="130">
        <v>32</v>
      </c>
      <c r="D129" s="130" t="s">
        <v>101</v>
      </c>
      <c r="E129" s="131" t="s">
        <v>251</v>
      </c>
      <c r="F129" s="201" t="s">
        <v>252</v>
      </c>
      <c r="G129" s="201"/>
      <c r="H129" s="201"/>
      <c r="I129" s="201"/>
      <c r="J129" s="132" t="s">
        <v>160</v>
      </c>
      <c r="K129" s="133">
        <v>30.114</v>
      </c>
      <c r="L129" s="205">
        <v>119</v>
      </c>
      <c r="M129" s="205"/>
      <c r="N129" s="205">
        <f t="shared" si="0"/>
        <v>3583.5660000000003</v>
      </c>
      <c r="O129" s="205"/>
      <c r="P129" s="205"/>
      <c r="Q129" s="205"/>
      <c r="R129" s="86"/>
    </row>
    <row r="130" spans="1:18" s="89" customFormat="1" ht="18" customHeight="1">
      <c r="A130" s="81"/>
      <c r="B130" s="85"/>
      <c r="C130" s="130">
        <v>33</v>
      </c>
      <c r="D130" s="130" t="s">
        <v>101</v>
      </c>
      <c r="E130" s="131" t="s">
        <v>253</v>
      </c>
      <c r="F130" s="201" t="s">
        <v>254</v>
      </c>
      <c r="G130" s="201"/>
      <c r="H130" s="201"/>
      <c r="I130" s="201"/>
      <c r="J130" s="132" t="s">
        <v>160</v>
      </c>
      <c r="K130" s="133">
        <v>27.158</v>
      </c>
      <c r="L130" s="205">
        <v>300</v>
      </c>
      <c r="M130" s="205"/>
      <c r="N130" s="205">
        <f t="shared" si="0"/>
        <v>8147.400000000001</v>
      </c>
      <c r="O130" s="205"/>
      <c r="P130" s="205"/>
      <c r="Q130" s="205"/>
      <c r="R130" s="86"/>
    </row>
    <row r="131" spans="1:18" s="89" customFormat="1" ht="18" customHeight="1">
      <c r="A131" s="81"/>
      <c r="B131" s="85"/>
      <c r="C131" s="130">
        <v>34</v>
      </c>
      <c r="D131" s="130" t="s">
        <v>101</v>
      </c>
      <c r="E131" s="131" t="s">
        <v>255</v>
      </c>
      <c r="F131" s="201" t="s">
        <v>256</v>
      </c>
      <c r="G131" s="201"/>
      <c r="H131" s="201"/>
      <c r="I131" s="201"/>
      <c r="J131" s="132" t="s">
        <v>160</v>
      </c>
      <c r="K131" s="133">
        <v>2.957</v>
      </c>
      <c r="L131" s="205">
        <v>565</v>
      </c>
      <c r="M131" s="205"/>
      <c r="N131" s="205">
        <f t="shared" si="0"/>
        <v>1670.705</v>
      </c>
      <c r="O131" s="205"/>
      <c r="P131" s="205"/>
      <c r="Q131" s="205"/>
      <c r="R131" s="86"/>
    </row>
    <row r="132" spans="1:18" s="89" customFormat="1" ht="18" customHeight="1">
      <c r="A132" s="81"/>
      <c r="B132" s="85"/>
      <c r="C132" s="130">
        <v>35</v>
      </c>
      <c r="D132" s="130" t="s">
        <v>101</v>
      </c>
      <c r="E132" s="134" t="s">
        <v>257</v>
      </c>
      <c r="F132" s="204" t="s">
        <v>258</v>
      </c>
      <c r="G132" s="204"/>
      <c r="H132" s="204"/>
      <c r="I132" s="204"/>
      <c r="J132" s="132" t="s">
        <v>160</v>
      </c>
      <c r="K132" s="164">
        <v>31.399</v>
      </c>
      <c r="L132" s="203">
        <v>199</v>
      </c>
      <c r="M132" s="203"/>
      <c r="N132" s="203">
        <f t="shared" si="0"/>
        <v>6248.401</v>
      </c>
      <c r="O132" s="203"/>
      <c r="P132" s="203"/>
      <c r="Q132" s="203"/>
      <c r="R132" s="86"/>
    </row>
    <row r="133" spans="1:18" s="89" customFormat="1" ht="9.75" customHeight="1">
      <c r="A133" s="81"/>
      <c r="B133" s="157"/>
      <c r="C133" s="158"/>
      <c r="D133" s="158"/>
      <c r="E133" s="158"/>
      <c r="F133" s="158"/>
      <c r="G133" s="158"/>
      <c r="H133" s="158"/>
      <c r="I133" s="158"/>
      <c r="J133" s="158"/>
      <c r="K133" s="158"/>
      <c r="L133" s="158"/>
      <c r="M133" s="158"/>
      <c r="N133" s="158"/>
      <c r="O133" s="158"/>
      <c r="P133" s="158"/>
      <c r="Q133" s="158"/>
      <c r="R133" s="159"/>
    </row>
    <row r="134" spans="1:18" s="89" customFormat="1" ht="18" customHeight="1">
      <c r="A134" s="81"/>
      <c r="B134" s="81"/>
      <c r="C134" s="81"/>
      <c r="D134" s="81"/>
      <c r="E134" s="81"/>
      <c r="F134" s="81"/>
      <c r="G134" s="81"/>
      <c r="H134" s="81"/>
      <c r="I134" s="81"/>
      <c r="J134" s="81"/>
      <c r="K134" s="81"/>
      <c r="L134" s="81"/>
      <c r="M134" s="81"/>
      <c r="N134" s="81"/>
      <c r="O134" s="81"/>
      <c r="P134" s="81"/>
      <c r="Q134" s="81"/>
      <c r="R134" s="81"/>
    </row>
    <row r="135" spans="1:18" s="89" customFormat="1" ht="25.5" customHeight="1">
      <c r="A135" s="81"/>
      <c r="B135" s="81"/>
      <c r="C135" s="81"/>
      <c r="D135" s="81"/>
      <c r="E135" s="81"/>
      <c r="F135" s="81"/>
      <c r="G135" s="81"/>
      <c r="H135" s="81"/>
      <c r="I135" s="81"/>
      <c r="J135" s="81"/>
      <c r="K135" s="81"/>
      <c r="L135" s="81"/>
      <c r="M135" s="81"/>
      <c r="N135" s="81"/>
      <c r="O135" s="81"/>
      <c r="P135" s="81"/>
      <c r="Q135" s="81"/>
      <c r="R135" s="81"/>
    </row>
    <row r="136" spans="1:18" s="89" customFormat="1" ht="25.5" customHeight="1">
      <c r="A136" s="81"/>
      <c r="B136" s="81"/>
      <c r="C136" s="81"/>
      <c r="D136" s="81"/>
      <c r="E136" s="81"/>
      <c r="F136" s="81"/>
      <c r="G136" s="81"/>
      <c r="H136" s="81"/>
      <c r="I136" s="81"/>
      <c r="J136" s="81"/>
      <c r="K136" s="81"/>
      <c r="L136" s="81"/>
      <c r="M136" s="81"/>
      <c r="N136" s="81"/>
      <c r="O136" s="81"/>
      <c r="P136" s="81"/>
      <c r="Q136" s="81"/>
      <c r="R136" s="81"/>
    </row>
    <row r="137" spans="1:18" s="89" customFormat="1" ht="18" customHeight="1">
      <c r="A137" s="81"/>
      <c r="B137" s="81"/>
      <c r="C137" s="81"/>
      <c r="D137" s="81"/>
      <c r="E137" s="81"/>
      <c r="F137" s="81"/>
      <c r="G137" s="81"/>
      <c r="H137" s="81"/>
      <c r="I137" s="81"/>
      <c r="J137" s="81"/>
      <c r="K137" s="81"/>
      <c r="L137" s="81"/>
      <c r="M137" s="81"/>
      <c r="N137" s="81"/>
      <c r="O137" s="81"/>
      <c r="P137" s="81"/>
      <c r="Q137" s="81"/>
      <c r="R137" s="81"/>
    </row>
    <row r="138" spans="1:18" s="89" customFormat="1" ht="18" customHeight="1">
      <c r="A138" s="81"/>
      <c r="B138" s="81"/>
      <c r="C138" s="81"/>
      <c r="D138" s="81"/>
      <c r="E138" s="81"/>
      <c r="F138" s="81"/>
      <c r="G138" s="81"/>
      <c r="H138" s="81"/>
      <c r="I138" s="81"/>
      <c r="J138" s="81"/>
      <c r="K138" s="81"/>
      <c r="L138" s="81"/>
      <c r="M138" s="81"/>
      <c r="N138" s="81"/>
      <c r="O138" s="81"/>
      <c r="P138" s="81"/>
      <c r="Q138" s="81"/>
      <c r="R138" s="81"/>
    </row>
    <row r="139" spans="1:18" s="89" customFormat="1" ht="18" customHeight="1">
      <c r="A139" s="81"/>
      <c r="B139" s="81"/>
      <c r="C139" s="81"/>
      <c r="D139" s="81"/>
      <c r="E139" s="81"/>
      <c r="F139" s="81"/>
      <c r="G139" s="81"/>
      <c r="H139" s="81"/>
      <c r="I139" s="81"/>
      <c r="J139" s="81"/>
      <c r="K139" s="81"/>
      <c r="L139" s="81"/>
      <c r="M139" s="81"/>
      <c r="N139" s="81"/>
      <c r="O139" s="81"/>
      <c r="P139" s="81"/>
      <c r="Q139" s="81"/>
      <c r="R139" s="81"/>
    </row>
    <row r="140" spans="1:18" s="89" customFormat="1" ht="18" customHeight="1">
      <c r="A140" s="81"/>
      <c r="B140" s="81"/>
      <c r="C140" s="81"/>
      <c r="D140" s="81"/>
      <c r="E140" s="81"/>
      <c r="F140" s="81"/>
      <c r="G140" s="81"/>
      <c r="H140" s="81"/>
      <c r="I140" s="81"/>
      <c r="J140" s="81"/>
      <c r="K140" s="81"/>
      <c r="L140" s="81"/>
      <c r="M140" s="81"/>
      <c r="N140" s="81"/>
      <c r="O140" s="81"/>
      <c r="P140" s="81"/>
      <c r="Q140" s="81"/>
      <c r="R140" s="81"/>
    </row>
    <row r="141" spans="1:18" s="89" customFormat="1" ht="18" customHeight="1">
      <c r="A141" s="81"/>
      <c r="B141" s="81"/>
      <c r="C141" s="81"/>
      <c r="D141" s="81"/>
      <c r="E141" s="81"/>
      <c r="F141" s="81"/>
      <c r="G141" s="81"/>
      <c r="H141" s="81"/>
      <c r="I141" s="81"/>
      <c r="J141" s="81"/>
      <c r="K141" s="81"/>
      <c r="L141" s="81"/>
      <c r="M141" s="81"/>
      <c r="N141" s="81"/>
      <c r="O141" s="81"/>
      <c r="P141" s="81"/>
      <c r="Q141" s="81"/>
      <c r="R141" s="81"/>
    </row>
    <row r="142" spans="1:18" s="89" customFormat="1" ht="18" customHeight="1">
      <c r="A142" s="81"/>
      <c r="B142" s="81"/>
      <c r="C142" s="81"/>
      <c r="D142" s="81"/>
      <c r="E142" s="81"/>
      <c r="F142" s="81"/>
      <c r="G142" s="81"/>
      <c r="H142" s="81"/>
      <c r="I142" s="81"/>
      <c r="J142" s="81"/>
      <c r="K142" s="81"/>
      <c r="L142" s="81"/>
      <c r="M142" s="81"/>
      <c r="N142" s="81"/>
      <c r="O142" s="81"/>
      <c r="P142" s="81"/>
      <c r="Q142" s="81"/>
      <c r="R142" s="81"/>
    </row>
    <row r="143" spans="1:18" s="89" customFormat="1" ht="18" customHeight="1">
      <c r="A143" s="81"/>
      <c r="B143" s="81"/>
      <c r="C143" s="81"/>
      <c r="D143" s="81"/>
      <c r="E143" s="81"/>
      <c r="F143" s="81"/>
      <c r="G143" s="81"/>
      <c r="H143" s="81"/>
      <c r="I143" s="81"/>
      <c r="J143" s="81"/>
      <c r="K143" s="81"/>
      <c r="L143" s="81"/>
      <c r="M143" s="81"/>
      <c r="N143" s="81"/>
      <c r="O143" s="81"/>
      <c r="P143" s="81"/>
      <c r="Q143" s="81"/>
      <c r="R143" s="81"/>
    </row>
    <row r="144" spans="1:18" s="89" customFormat="1" ht="18" customHeight="1">
      <c r="A144" s="81"/>
      <c r="B144" s="81"/>
      <c r="C144" s="81"/>
      <c r="D144" s="81"/>
      <c r="E144" s="81"/>
      <c r="F144" s="81"/>
      <c r="G144" s="81"/>
      <c r="H144" s="81"/>
      <c r="I144" s="81"/>
      <c r="J144" s="81"/>
      <c r="K144" s="81"/>
      <c r="L144" s="81"/>
      <c r="M144" s="81"/>
      <c r="N144" s="81"/>
      <c r="O144" s="81"/>
      <c r="P144" s="81"/>
      <c r="Q144" s="81"/>
      <c r="R144" s="81"/>
    </row>
    <row r="145" spans="1:18" s="89" customFormat="1" ht="18" customHeight="1">
      <c r="A145" s="81"/>
      <c r="B145" s="81"/>
      <c r="C145" s="81"/>
      <c r="D145" s="81"/>
      <c r="E145" s="81"/>
      <c r="F145" s="81"/>
      <c r="G145" s="81"/>
      <c r="H145" s="81"/>
      <c r="I145" s="81"/>
      <c r="J145" s="81"/>
      <c r="K145" s="81"/>
      <c r="L145" s="81"/>
      <c r="M145" s="81"/>
      <c r="N145" s="81"/>
      <c r="O145" s="81"/>
      <c r="P145" s="81"/>
      <c r="Q145" s="81"/>
      <c r="R145" s="81"/>
    </row>
    <row r="146" spans="1:18" s="89" customFormat="1" ht="18" customHeight="1">
      <c r="A146" s="81"/>
      <c r="B146" s="81"/>
      <c r="C146" s="81"/>
      <c r="D146" s="81"/>
      <c r="E146" s="81"/>
      <c r="F146" s="81"/>
      <c r="G146" s="81"/>
      <c r="H146" s="81"/>
      <c r="I146" s="81"/>
      <c r="J146" s="81"/>
      <c r="K146" s="81"/>
      <c r="L146" s="81"/>
      <c r="M146" s="81"/>
      <c r="N146" s="81"/>
      <c r="O146" s="81"/>
      <c r="P146" s="81"/>
      <c r="Q146" s="81"/>
      <c r="R146" s="81"/>
    </row>
    <row r="147" spans="1:18" s="89" customFormat="1" ht="9.75" customHeight="1">
      <c r="A147" s="81"/>
      <c r="B147" s="81"/>
      <c r="C147" s="81"/>
      <c r="D147" s="81"/>
      <c r="E147" s="81"/>
      <c r="F147" s="81"/>
      <c r="G147" s="81"/>
      <c r="H147" s="81"/>
      <c r="I147" s="81"/>
      <c r="J147" s="81"/>
      <c r="K147" s="81"/>
      <c r="L147" s="81"/>
      <c r="M147" s="81"/>
      <c r="N147" s="81"/>
      <c r="O147" s="81"/>
      <c r="P147" s="81"/>
      <c r="Q147" s="81"/>
      <c r="R147" s="81"/>
    </row>
    <row r="148" spans="1:18" s="89" customFormat="1" ht="31.5" customHeight="1">
      <c r="A148" s="81"/>
      <c r="B148" s="81"/>
      <c r="C148" s="81"/>
      <c r="D148" s="81"/>
      <c r="E148" s="81"/>
      <c r="F148" s="81"/>
      <c r="G148" s="81"/>
      <c r="H148" s="81"/>
      <c r="I148" s="81"/>
      <c r="J148" s="81"/>
      <c r="K148" s="81"/>
      <c r="L148" s="81"/>
      <c r="M148" s="81"/>
      <c r="N148" s="81"/>
      <c r="O148" s="81"/>
      <c r="P148" s="81"/>
      <c r="Q148" s="81"/>
      <c r="R148" s="81"/>
    </row>
    <row r="149" spans="1:18" s="89" customFormat="1" ht="26.25" customHeight="1">
      <c r="A149" s="81"/>
      <c r="B149" s="81"/>
      <c r="C149" s="81"/>
      <c r="D149" s="81"/>
      <c r="E149" s="81"/>
      <c r="F149" s="81"/>
      <c r="G149" s="81"/>
      <c r="H149" s="81"/>
      <c r="I149" s="81"/>
      <c r="J149" s="81"/>
      <c r="K149" s="81"/>
      <c r="L149" s="81"/>
      <c r="M149" s="81"/>
      <c r="N149" s="81"/>
      <c r="O149" s="81"/>
      <c r="P149" s="81"/>
      <c r="Q149" s="81"/>
      <c r="R149" s="81"/>
    </row>
    <row r="150" spans="19:24" ht="26.25" customHeight="1">
      <c r="S150" s="89"/>
      <c r="T150" s="89"/>
      <c r="U150" s="89"/>
      <c r="V150" s="89"/>
      <c r="W150" s="89"/>
      <c r="X150" s="89"/>
    </row>
    <row r="151" ht="25.5" customHeight="1"/>
    <row r="152" ht="25.5" customHeight="1"/>
    <row r="153" ht="25.5" customHeight="1"/>
    <row r="154" ht="25.5" customHeight="1"/>
    <row r="155" ht="25.5" customHeight="1"/>
  </sheetData>
  <sheetProtection selectLockedCells="1" selectUnlockedCells="1"/>
  <mergeCells count="151">
    <mergeCell ref="F131:I131"/>
    <mergeCell ref="L131:M131"/>
    <mergeCell ref="N131:Q131"/>
    <mergeCell ref="F132:I132"/>
    <mergeCell ref="L132:M132"/>
    <mergeCell ref="N132:Q132"/>
    <mergeCell ref="F129:I129"/>
    <mergeCell ref="L129:M129"/>
    <mergeCell ref="N129:Q129"/>
    <mergeCell ref="F130:I130"/>
    <mergeCell ref="L130:M130"/>
    <mergeCell ref="N130:Q130"/>
    <mergeCell ref="F127:I127"/>
    <mergeCell ref="L127:M127"/>
    <mergeCell ref="N127:Q127"/>
    <mergeCell ref="F128:I128"/>
    <mergeCell ref="L128:M128"/>
    <mergeCell ref="N128:Q128"/>
    <mergeCell ref="F125:I125"/>
    <mergeCell ref="L125:M125"/>
    <mergeCell ref="N125:Q125"/>
    <mergeCell ref="F126:I126"/>
    <mergeCell ref="L126:M126"/>
    <mergeCell ref="N126:Q126"/>
    <mergeCell ref="F123:I123"/>
    <mergeCell ref="L123:M123"/>
    <mergeCell ref="N123:Q123"/>
    <mergeCell ref="F124:I124"/>
    <mergeCell ref="L124:M124"/>
    <mergeCell ref="N124:Q124"/>
    <mergeCell ref="F121:I121"/>
    <mergeCell ref="L121:M121"/>
    <mergeCell ref="N121:Q121"/>
    <mergeCell ref="F122:I122"/>
    <mergeCell ref="L122:M122"/>
    <mergeCell ref="N122:Q122"/>
    <mergeCell ref="F119:I119"/>
    <mergeCell ref="L119:M119"/>
    <mergeCell ref="N119:Q119"/>
    <mergeCell ref="F120:I120"/>
    <mergeCell ref="L120:M120"/>
    <mergeCell ref="N120:Q120"/>
    <mergeCell ref="F117:I117"/>
    <mergeCell ref="L117:M117"/>
    <mergeCell ref="N117:Q117"/>
    <mergeCell ref="F118:I118"/>
    <mergeCell ref="L118:M118"/>
    <mergeCell ref="N118:Q118"/>
    <mergeCell ref="F115:I115"/>
    <mergeCell ref="L115:M115"/>
    <mergeCell ref="N115:Q115"/>
    <mergeCell ref="F116:I116"/>
    <mergeCell ref="L116:M116"/>
    <mergeCell ref="N116:Q116"/>
    <mergeCell ref="F113:I113"/>
    <mergeCell ref="L113:M113"/>
    <mergeCell ref="N113:Q113"/>
    <mergeCell ref="F114:I114"/>
    <mergeCell ref="L114:M114"/>
    <mergeCell ref="N114:Q114"/>
    <mergeCell ref="F111:I111"/>
    <mergeCell ref="L111:M111"/>
    <mergeCell ref="N111:Q111"/>
    <mergeCell ref="F112:I112"/>
    <mergeCell ref="L112:M112"/>
    <mergeCell ref="N112:Q112"/>
    <mergeCell ref="F109:I109"/>
    <mergeCell ref="L109:M109"/>
    <mergeCell ref="N109:Q109"/>
    <mergeCell ref="F110:I110"/>
    <mergeCell ref="L110:M110"/>
    <mergeCell ref="N110:Q110"/>
    <mergeCell ref="F107:I107"/>
    <mergeCell ref="L107:M107"/>
    <mergeCell ref="N107:Q107"/>
    <mergeCell ref="F108:I108"/>
    <mergeCell ref="L108:M108"/>
    <mergeCell ref="N108:Q108"/>
    <mergeCell ref="F105:I105"/>
    <mergeCell ref="L105:M105"/>
    <mergeCell ref="N105:Q105"/>
    <mergeCell ref="F106:I106"/>
    <mergeCell ref="L106:M106"/>
    <mergeCell ref="N106:Q106"/>
    <mergeCell ref="F103:I103"/>
    <mergeCell ref="L103:M103"/>
    <mergeCell ref="N103:Q103"/>
    <mergeCell ref="F104:I104"/>
    <mergeCell ref="L104:M104"/>
    <mergeCell ref="N104:Q104"/>
    <mergeCell ref="F101:I101"/>
    <mergeCell ref="L101:M101"/>
    <mergeCell ref="N101:Q101"/>
    <mergeCell ref="F102:I102"/>
    <mergeCell ref="L102:M102"/>
    <mergeCell ref="N102:Q102"/>
    <mergeCell ref="F99:I99"/>
    <mergeCell ref="L99:M99"/>
    <mergeCell ref="N99:Q99"/>
    <mergeCell ref="F100:I100"/>
    <mergeCell ref="L100:M100"/>
    <mergeCell ref="N100:Q100"/>
    <mergeCell ref="F95:I95"/>
    <mergeCell ref="L95:M95"/>
    <mergeCell ref="N95:Q95"/>
    <mergeCell ref="N97:Q97"/>
    <mergeCell ref="F98:I98"/>
    <mergeCell ref="L98:M98"/>
    <mergeCell ref="N98:Q98"/>
    <mergeCell ref="C85:Q85"/>
    <mergeCell ref="F87:P87"/>
    <mergeCell ref="F88:P88"/>
    <mergeCell ref="M90:P90"/>
    <mergeCell ref="M92:Q92"/>
    <mergeCell ref="M93:Q93"/>
    <mergeCell ref="M71:Q71"/>
    <mergeCell ref="C73:G73"/>
    <mergeCell ref="N73:Q73"/>
    <mergeCell ref="N75:Q75"/>
    <mergeCell ref="N77:Q77"/>
    <mergeCell ref="L79:Q79"/>
    <mergeCell ref="L33:P33"/>
    <mergeCell ref="C63:Q63"/>
    <mergeCell ref="F65:P65"/>
    <mergeCell ref="F66:P66"/>
    <mergeCell ref="M68:P68"/>
    <mergeCell ref="M70:Q70"/>
    <mergeCell ref="H29:J29"/>
    <mergeCell ref="M29:P29"/>
    <mergeCell ref="H30:J30"/>
    <mergeCell ref="M30:P30"/>
    <mergeCell ref="H31:J31"/>
    <mergeCell ref="M31:P31"/>
    <mergeCell ref="M23:P23"/>
    <mergeCell ref="M25:P25"/>
    <mergeCell ref="H27:J27"/>
    <mergeCell ref="M27:P27"/>
    <mergeCell ref="H28:J28"/>
    <mergeCell ref="M28:P28"/>
    <mergeCell ref="O13:P13"/>
    <mergeCell ref="O15:P15"/>
    <mergeCell ref="O16:P16"/>
    <mergeCell ref="O18:P18"/>
    <mergeCell ref="O19:P19"/>
    <mergeCell ref="M22:P22"/>
    <mergeCell ref="C2:Q2"/>
    <mergeCell ref="F5:P5"/>
    <mergeCell ref="O7:Q7"/>
    <mergeCell ref="O9:Q9"/>
    <mergeCell ref="O10:Q10"/>
    <mergeCell ref="O12:P12"/>
  </mergeCells>
  <printOptions/>
  <pageMargins left="0.39375" right="0.39375" top="0.39375" bottom="0.39375" header="0.5118055555555555" footer="0.5118055555555555"/>
  <pageSetup fitToHeight="5" fitToWidth="1"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2"/>
  <sheetViews>
    <sheetView showGridLines="0" zoomScale="128" zoomScaleNormal="128" zoomScalePageLayoutView="0" workbookViewId="0" topLeftCell="A85">
      <selection activeCell="L98" sqref="L98:M133"/>
    </sheetView>
  </sheetViews>
  <sheetFormatPr defaultColWidth="16" defaultRowHeight="14.25" customHeight="1"/>
  <cols>
    <col min="1" max="1" width="2.66015625" style="81" customWidth="1"/>
    <col min="2" max="2" width="1.66796875" style="81" customWidth="1"/>
    <col min="3" max="3" width="4.16015625" style="81" customWidth="1"/>
    <col min="4" max="4" width="4.33203125" style="81" customWidth="1"/>
    <col min="5" max="5" width="14.16015625" style="81" customWidth="1"/>
    <col min="6" max="7" width="11.16015625" style="81" customWidth="1"/>
    <col min="8" max="8" width="12.5" style="81" customWidth="1"/>
    <col min="9" max="9" width="32.5" style="81" customWidth="1"/>
    <col min="10" max="10" width="5.16015625" style="81" customWidth="1"/>
    <col min="11" max="11" width="11.5" style="81" customWidth="1"/>
    <col min="12" max="12" width="12" style="81" customWidth="1"/>
    <col min="13" max="14" width="6" style="81" customWidth="1"/>
    <col min="15" max="15" width="2" style="81" customWidth="1"/>
    <col min="16" max="16" width="7.16015625" style="81" customWidth="1"/>
    <col min="17" max="17" width="4.66015625" style="81" customWidth="1"/>
    <col min="18" max="18" width="1.66796875" style="81" customWidth="1"/>
  </cols>
  <sheetData>
    <row r="1" spans="2:18" s="81" customFormat="1" ht="7.5" customHeight="1">
      <c r="B1" s="82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4"/>
    </row>
    <row r="2" spans="2:18" s="81" customFormat="1" ht="37.5" customHeight="1">
      <c r="B2" s="85"/>
      <c r="C2" s="187" t="s">
        <v>81</v>
      </c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86"/>
    </row>
    <row r="3" spans="2:18" s="81" customFormat="1" ht="7.5" customHeight="1">
      <c r="B3" s="85"/>
      <c r="R3" s="86"/>
    </row>
    <row r="4" spans="2:18" s="81" customFormat="1" ht="15.75" customHeight="1">
      <c r="B4" s="85"/>
      <c r="D4" s="87" t="s">
        <v>7</v>
      </c>
      <c r="E4" s="87"/>
      <c r="F4" s="88" t="s">
        <v>8</v>
      </c>
      <c r="G4" s="88"/>
      <c r="H4" s="88"/>
      <c r="I4" s="88"/>
      <c r="J4" s="88"/>
      <c r="K4" s="88"/>
      <c r="L4" s="88"/>
      <c r="M4" s="88"/>
      <c r="N4" s="88"/>
      <c r="O4" s="88"/>
      <c r="P4" s="88"/>
      <c r="R4" s="86"/>
    </row>
    <row r="5" spans="2:18" s="89" customFormat="1" ht="18.75" customHeight="1">
      <c r="B5" s="90"/>
      <c r="D5" s="87" t="s">
        <v>82</v>
      </c>
      <c r="E5" s="87"/>
      <c r="F5" s="188" t="s">
        <v>288</v>
      </c>
      <c r="G5" s="188"/>
      <c r="H5" s="188"/>
      <c r="I5" s="188"/>
      <c r="J5" s="188"/>
      <c r="K5" s="188"/>
      <c r="L5" s="188"/>
      <c r="M5" s="188"/>
      <c r="N5" s="188"/>
      <c r="O5" s="188"/>
      <c r="P5" s="188"/>
      <c r="R5" s="91"/>
    </row>
    <row r="6" spans="2:18" s="89" customFormat="1" ht="7.5" customHeight="1">
      <c r="B6" s="90"/>
      <c r="R6" s="91"/>
    </row>
    <row r="7" spans="2:18" s="89" customFormat="1" ht="15" customHeight="1">
      <c r="B7" s="90"/>
      <c r="D7" s="92" t="s">
        <v>11</v>
      </c>
      <c r="F7" s="93" t="s">
        <v>12</v>
      </c>
      <c r="M7" s="92" t="s">
        <v>13</v>
      </c>
      <c r="O7" s="94" t="s">
        <v>84</v>
      </c>
      <c r="P7" s="94"/>
      <c r="R7" s="91"/>
    </row>
    <row r="8" spans="2:18" s="89" customFormat="1" ht="7.5" customHeight="1">
      <c r="B8" s="90"/>
      <c r="R8" s="91"/>
    </row>
    <row r="9" spans="2:18" s="89" customFormat="1" ht="15" customHeight="1">
      <c r="B9" s="90"/>
      <c r="D9" s="92" t="s">
        <v>85</v>
      </c>
      <c r="M9" s="92" t="s">
        <v>16</v>
      </c>
      <c r="O9" s="94" t="s">
        <v>17</v>
      </c>
      <c r="P9" s="94"/>
      <c r="R9" s="91"/>
    </row>
    <row r="10" spans="2:18" s="89" customFormat="1" ht="18.75" customHeight="1">
      <c r="B10" s="90"/>
      <c r="E10" s="93" t="s">
        <v>18</v>
      </c>
      <c r="M10" s="92" t="s">
        <v>19</v>
      </c>
      <c r="O10" s="94" t="s">
        <v>20</v>
      </c>
      <c r="P10" s="94"/>
      <c r="R10" s="91"/>
    </row>
    <row r="11" spans="2:18" s="89" customFormat="1" ht="7.5" customHeight="1">
      <c r="B11" s="90"/>
      <c r="R11" s="91"/>
    </row>
    <row r="12" spans="2:18" s="89" customFormat="1" ht="15" customHeight="1">
      <c r="B12" s="90"/>
      <c r="D12" s="92" t="s">
        <v>21</v>
      </c>
      <c r="M12" s="92" t="s">
        <v>16</v>
      </c>
      <c r="O12" s="189"/>
      <c r="P12" s="189"/>
      <c r="R12" s="91"/>
    </row>
    <row r="13" spans="2:18" s="89" customFormat="1" ht="18.75" customHeight="1">
      <c r="B13" s="90"/>
      <c r="E13" s="93"/>
      <c r="M13" s="92" t="s">
        <v>19</v>
      </c>
      <c r="O13" s="189"/>
      <c r="P13" s="189"/>
      <c r="R13" s="91"/>
    </row>
    <row r="14" spans="2:18" s="89" customFormat="1" ht="7.5" customHeight="1">
      <c r="B14" s="90"/>
      <c r="R14" s="91"/>
    </row>
    <row r="15" spans="2:18" s="89" customFormat="1" ht="15" customHeight="1">
      <c r="B15" s="90"/>
      <c r="D15" s="92" t="s">
        <v>23</v>
      </c>
      <c r="M15" s="92" t="s">
        <v>16</v>
      </c>
      <c r="O15" s="189"/>
      <c r="P15" s="189"/>
      <c r="R15" s="91"/>
    </row>
    <row r="16" spans="2:18" s="89" customFormat="1" ht="18.75" customHeight="1">
      <c r="B16" s="90"/>
      <c r="E16" s="93"/>
      <c r="M16" s="92" t="s">
        <v>19</v>
      </c>
      <c r="O16" s="189"/>
      <c r="P16" s="189"/>
      <c r="R16" s="91"/>
    </row>
    <row r="17" spans="2:18" s="89" customFormat="1" ht="7.5" customHeight="1">
      <c r="B17" s="90"/>
      <c r="R17" s="91"/>
    </row>
    <row r="18" spans="2:18" s="89" customFormat="1" ht="15" customHeight="1">
      <c r="B18" s="90"/>
      <c r="D18" s="92" t="s">
        <v>26</v>
      </c>
      <c r="M18" s="92" t="s">
        <v>16</v>
      </c>
      <c r="O18" s="189"/>
      <c r="P18" s="189"/>
      <c r="R18" s="91"/>
    </row>
    <row r="19" spans="2:18" s="89" customFormat="1" ht="18.75" customHeight="1">
      <c r="B19" s="90"/>
      <c r="E19" s="93"/>
      <c r="M19" s="92" t="s">
        <v>19</v>
      </c>
      <c r="O19" s="189"/>
      <c r="P19" s="189"/>
      <c r="R19" s="91"/>
    </row>
    <row r="20" spans="2:18" s="89" customFormat="1" ht="7.5" customHeight="1">
      <c r="B20" s="90"/>
      <c r="R20" s="91"/>
    </row>
    <row r="21" spans="2:18" s="89" customFormat="1" ht="7.5" customHeight="1">
      <c r="B21" s="90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R21" s="91"/>
    </row>
    <row r="22" spans="2:18" s="89" customFormat="1" ht="15" customHeight="1">
      <c r="B22" s="90"/>
      <c r="D22" s="96" t="s">
        <v>86</v>
      </c>
      <c r="M22" s="190">
        <f>$N$75</f>
        <v>0</v>
      </c>
      <c r="N22" s="190"/>
      <c r="O22" s="190"/>
      <c r="P22" s="190"/>
      <c r="R22" s="91"/>
    </row>
    <row r="23" spans="2:18" s="89" customFormat="1" ht="15" customHeight="1">
      <c r="B23" s="90"/>
      <c r="D23" s="97" t="s">
        <v>87</v>
      </c>
      <c r="M23" s="190">
        <f>$N$77</f>
        <v>0</v>
      </c>
      <c r="N23" s="190"/>
      <c r="O23" s="190"/>
      <c r="P23" s="190"/>
      <c r="R23" s="91"/>
    </row>
    <row r="24" spans="2:18" s="89" customFormat="1" ht="7.5" customHeight="1">
      <c r="B24" s="90"/>
      <c r="R24" s="91"/>
    </row>
    <row r="25" spans="2:18" s="89" customFormat="1" ht="26.25" customHeight="1">
      <c r="B25" s="90"/>
      <c r="D25" s="98" t="s">
        <v>28</v>
      </c>
      <c r="M25" s="191">
        <f>M22+M23</f>
        <v>0</v>
      </c>
      <c r="N25" s="191"/>
      <c r="O25" s="191"/>
      <c r="P25" s="191"/>
      <c r="R25" s="91"/>
    </row>
    <row r="26" spans="2:18" s="89" customFormat="1" ht="7.5" customHeight="1">
      <c r="B26" s="90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R26" s="91"/>
    </row>
    <row r="27" spans="2:18" s="89" customFormat="1" ht="15" customHeight="1">
      <c r="B27" s="90"/>
      <c r="D27" s="99" t="s">
        <v>32</v>
      </c>
      <c r="E27" s="99" t="s">
        <v>33</v>
      </c>
      <c r="F27" s="100">
        <v>0.21</v>
      </c>
      <c r="G27" s="101" t="s">
        <v>88</v>
      </c>
      <c r="H27" s="192">
        <f>M25</f>
        <v>0</v>
      </c>
      <c r="I27" s="192"/>
      <c r="J27" s="192"/>
      <c r="M27" s="192">
        <f>ROUND(F27*H27,2)</f>
        <v>0</v>
      </c>
      <c r="N27" s="192"/>
      <c r="O27" s="192"/>
      <c r="P27" s="192"/>
      <c r="R27" s="91"/>
    </row>
    <row r="28" spans="2:18" s="89" customFormat="1" ht="15" customHeight="1">
      <c r="B28" s="90"/>
      <c r="E28" s="99" t="s">
        <v>34</v>
      </c>
      <c r="F28" s="100">
        <v>0.15</v>
      </c>
      <c r="G28" s="101" t="s">
        <v>88</v>
      </c>
      <c r="H28" s="192">
        <v>0</v>
      </c>
      <c r="I28" s="192"/>
      <c r="J28" s="192"/>
      <c r="M28" s="192">
        <v>0</v>
      </c>
      <c r="N28" s="192"/>
      <c r="O28" s="192"/>
      <c r="P28" s="192"/>
      <c r="R28" s="91"/>
    </row>
    <row r="29" spans="2:18" s="89" customFormat="1" ht="15" customHeight="1" hidden="1">
      <c r="B29" s="90"/>
      <c r="E29" s="99" t="s">
        <v>35</v>
      </c>
      <c r="F29" s="100">
        <v>0.21</v>
      </c>
      <c r="G29" s="101" t="s">
        <v>88</v>
      </c>
      <c r="H29" s="192" t="e">
        <f>ROUND((SUM(#REF!)+SUM(#REF!)),0)</f>
        <v>#REF!</v>
      </c>
      <c r="I29" s="192"/>
      <c r="J29" s="192"/>
      <c r="M29" s="192">
        <v>0</v>
      </c>
      <c r="N29" s="192"/>
      <c r="O29" s="192"/>
      <c r="P29" s="192"/>
      <c r="R29" s="91"/>
    </row>
    <row r="30" spans="2:18" s="89" customFormat="1" ht="15" customHeight="1" hidden="1">
      <c r="B30" s="90"/>
      <c r="E30" s="99" t="s">
        <v>36</v>
      </c>
      <c r="F30" s="100">
        <v>0.15</v>
      </c>
      <c r="G30" s="101" t="s">
        <v>88</v>
      </c>
      <c r="H30" s="192" t="e">
        <f>ROUND((SUM(#REF!)+SUM(#REF!)),0)</f>
        <v>#REF!</v>
      </c>
      <c r="I30" s="192"/>
      <c r="J30" s="192"/>
      <c r="M30" s="192">
        <v>0</v>
      </c>
      <c r="N30" s="192"/>
      <c r="O30" s="192"/>
      <c r="P30" s="192"/>
      <c r="R30" s="91"/>
    </row>
    <row r="31" spans="2:18" s="89" customFormat="1" ht="15" customHeight="1" hidden="1">
      <c r="B31" s="90"/>
      <c r="E31" s="99" t="s">
        <v>37</v>
      </c>
      <c r="F31" s="100">
        <v>0</v>
      </c>
      <c r="G31" s="101" t="s">
        <v>88</v>
      </c>
      <c r="H31" s="192" t="e">
        <f>ROUND((SUM(#REF!)+SUM(#REF!)),0)</f>
        <v>#REF!</v>
      </c>
      <c r="I31" s="192"/>
      <c r="J31" s="192"/>
      <c r="M31" s="192">
        <v>0</v>
      </c>
      <c r="N31" s="192"/>
      <c r="O31" s="192"/>
      <c r="P31" s="192"/>
      <c r="R31" s="91"/>
    </row>
    <row r="32" spans="2:18" s="89" customFormat="1" ht="7.5" customHeight="1">
      <c r="B32" s="90"/>
      <c r="R32" s="91"/>
    </row>
    <row r="33" spans="2:18" s="89" customFormat="1" ht="26.25" customHeight="1">
      <c r="B33" s="90"/>
      <c r="C33" s="102"/>
      <c r="D33" s="103" t="s">
        <v>38</v>
      </c>
      <c r="E33" s="104"/>
      <c r="F33" s="104"/>
      <c r="G33" s="105" t="s">
        <v>39</v>
      </c>
      <c r="H33" s="106" t="s">
        <v>40</v>
      </c>
      <c r="I33" s="104"/>
      <c r="J33" s="104"/>
      <c r="K33" s="104"/>
      <c r="L33" s="193">
        <f>M25+M27</f>
        <v>0</v>
      </c>
      <c r="M33" s="193"/>
      <c r="N33" s="193"/>
      <c r="O33" s="193"/>
      <c r="P33" s="193"/>
      <c r="Q33" s="102"/>
      <c r="R33" s="91"/>
    </row>
    <row r="34" spans="2:18" s="89" customFormat="1" ht="15" customHeight="1">
      <c r="B34" s="90"/>
      <c r="L34" s="89" t="s">
        <v>24</v>
      </c>
      <c r="R34" s="91"/>
    </row>
    <row r="35" spans="2:18" s="81" customFormat="1" ht="14.25" customHeight="1">
      <c r="B35" s="85"/>
      <c r="R35" s="86"/>
    </row>
    <row r="36" spans="2:18" s="81" customFormat="1" ht="14.25" customHeight="1">
      <c r="B36" s="85"/>
      <c r="R36" s="86"/>
    </row>
    <row r="37" spans="2:18" s="89" customFormat="1" ht="15.75" customHeight="1">
      <c r="B37" s="90"/>
      <c r="D37" s="107" t="s">
        <v>41</v>
      </c>
      <c r="E37" s="95"/>
      <c r="F37" s="95"/>
      <c r="G37" s="95"/>
      <c r="H37" s="108"/>
      <c r="J37" s="107" t="s">
        <v>42</v>
      </c>
      <c r="K37" s="95"/>
      <c r="L37" s="95"/>
      <c r="M37" s="95"/>
      <c r="N37" s="95"/>
      <c r="O37" s="95"/>
      <c r="P37" s="108"/>
      <c r="R37" s="91"/>
    </row>
    <row r="38" spans="2:18" s="81" customFormat="1" ht="14.25" customHeight="1">
      <c r="B38" s="85"/>
      <c r="D38" s="109"/>
      <c r="H38" s="110"/>
      <c r="J38" s="109"/>
      <c r="P38" s="110"/>
      <c r="R38" s="86"/>
    </row>
    <row r="39" spans="2:18" s="81" customFormat="1" ht="14.25" customHeight="1">
      <c r="B39" s="85"/>
      <c r="D39" s="109"/>
      <c r="H39" s="110"/>
      <c r="J39" s="109"/>
      <c r="P39" s="110"/>
      <c r="R39" s="86"/>
    </row>
    <row r="40" spans="2:18" s="81" customFormat="1" ht="14.25" customHeight="1">
      <c r="B40" s="85"/>
      <c r="D40" s="109"/>
      <c r="H40" s="110"/>
      <c r="J40" s="109"/>
      <c r="P40" s="110"/>
      <c r="R40" s="86"/>
    </row>
    <row r="41" spans="2:18" s="81" customFormat="1" ht="14.25" customHeight="1">
      <c r="B41" s="85"/>
      <c r="D41" s="109"/>
      <c r="H41" s="110"/>
      <c r="J41" s="109"/>
      <c r="P41" s="110"/>
      <c r="R41" s="86"/>
    </row>
    <row r="42" spans="2:18" s="81" customFormat="1" ht="14.25" customHeight="1">
      <c r="B42" s="85"/>
      <c r="D42" s="109"/>
      <c r="H42" s="110"/>
      <c r="J42" s="109"/>
      <c r="P42" s="110"/>
      <c r="R42" s="86"/>
    </row>
    <row r="43" spans="2:18" s="81" customFormat="1" ht="14.25" customHeight="1">
      <c r="B43" s="85"/>
      <c r="D43" s="109"/>
      <c r="H43" s="110"/>
      <c r="J43" s="109"/>
      <c r="P43" s="110"/>
      <c r="R43" s="86"/>
    </row>
    <row r="44" spans="2:18" s="81" customFormat="1" ht="14.25" customHeight="1">
      <c r="B44" s="85"/>
      <c r="D44" s="109"/>
      <c r="H44" s="110"/>
      <c r="J44" s="109"/>
      <c r="P44" s="110"/>
      <c r="R44" s="86"/>
    </row>
    <row r="45" spans="2:18" s="81" customFormat="1" ht="14.25" customHeight="1">
      <c r="B45" s="85"/>
      <c r="D45" s="109"/>
      <c r="H45" s="110"/>
      <c r="J45" s="109"/>
      <c r="P45" s="110"/>
      <c r="R45" s="86"/>
    </row>
    <row r="46" spans="2:18" s="89" customFormat="1" ht="15.75" customHeight="1">
      <c r="B46" s="90"/>
      <c r="D46" s="111" t="s">
        <v>43</v>
      </c>
      <c r="E46" s="112"/>
      <c r="F46" s="112"/>
      <c r="G46" s="113" t="s">
        <v>44</v>
      </c>
      <c r="H46" s="114"/>
      <c r="J46" s="111" t="s">
        <v>43</v>
      </c>
      <c r="K46" s="112"/>
      <c r="L46" s="112"/>
      <c r="M46" s="112"/>
      <c r="N46" s="113" t="s">
        <v>44</v>
      </c>
      <c r="O46" s="112"/>
      <c r="P46" s="114"/>
      <c r="R46" s="91"/>
    </row>
    <row r="47" spans="2:18" s="81" customFormat="1" ht="14.25" customHeight="1">
      <c r="B47" s="85"/>
      <c r="R47" s="86"/>
    </row>
    <row r="48" spans="2:18" s="89" customFormat="1" ht="15.75" customHeight="1">
      <c r="B48" s="90"/>
      <c r="D48" s="107" t="s">
        <v>45</v>
      </c>
      <c r="E48" s="95"/>
      <c r="F48" s="95"/>
      <c r="G48" s="95"/>
      <c r="H48" s="108"/>
      <c r="J48" s="107" t="s">
        <v>46</v>
      </c>
      <c r="K48" s="95"/>
      <c r="L48" s="95"/>
      <c r="M48" s="95"/>
      <c r="N48" s="95"/>
      <c r="O48" s="95"/>
      <c r="P48" s="108"/>
      <c r="R48" s="91"/>
    </row>
    <row r="49" spans="2:18" s="81" customFormat="1" ht="14.25" customHeight="1">
      <c r="B49" s="85"/>
      <c r="D49" s="109"/>
      <c r="H49" s="110"/>
      <c r="J49" s="109"/>
      <c r="P49" s="110"/>
      <c r="R49" s="86"/>
    </row>
    <row r="50" spans="2:18" s="81" customFormat="1" ht="14.25" customHeight="1">
      <c r="B50" s="85"/>
      <c r="D50" s="109"/>
      <c r="H50" s="110"/>
      <c r="J50" s="109"/>
      <c r="P50" s="110"/>
      <c r="R50" s="86"/>
    </row>
    <row r="51" spans="2:18" s="81" customFormat="1" ht="14.25" customHeight="1">
      <c r="B51" s="85"/>
      <c r="D51" s="109"/>
      <c r="H51" s="110"/>
      <c r="J51" s="109"/>
      <c r="P51" s="110"/>
      <c r="R51" s="86"/>
    </row>
    <row r="52" spans="2:18" s="81" customFormat="1" ht="14.25" customHeight="1">
      <c r="B52" s="85"/>
      <c r="D52" s="109"/>
      <c r="H52" s="110"/>
      <c r="J52" s="109"/>
      <c r="P52" s="110"/>
      <c r="R52" s="86"/>
    </row>
    <row r="53" spans="2:18" s="81" customFormat="1" ht="14.25" customHeight="1">
      <c r="B53" s="85"/>
      <c r="D53" s="109"/>
      <c r="H53" s="110"/>
      <c r="J53" s="109"/>
      <c r="P53" s="110"/>
      <c r="R53" s="86"/>
    </row>
    <row r="54" spans="2:18" s="81" customFormat="1" ht="14.25" customHeight="1">
      <c r="B54" s="85"/>
      <c r="D54" s="109"/>
      <c r="H54" s="110"/>
      <c r="J54" s="109"/>
      <c r="P54" s="110"/>
      <c r="R54" s="86"/>
    </row>
    <row r="55" spans="2:18" s="81" customFormat="1" ht="14.25" customHeight="1">
      <c r="B55" s="85"/>
      <c r="D55" s="109"/>
      <c r="H55" s="110"/>
      <c r="J55" s="109"/>
      <c r="P55" s="110"/>
      <c r="R55" s="86"/>
    </row>
    <row r="56" spans="2:18" s="81" customFormat="1" ht="14.25" customHeight="1">
      <c r="B56" s="85"/>
      <c r="D56" s="109"/>
      <c r="H56" s="110"/>
      <c r="J56" s="109"/>
      <c r="P56" s="110"/>
      <c r="R56" s="86"/>
    </row>
    <row r="57" spans="2:18" s="89" customFormat="1" ht="15.75" customHeight="1">
      <c r="B57" s="90"/>
      <c r="D57" s="111" t="s">
        <v>43</v>
      </c>
      <c r="E57" s="112"/>
      <c r="F57" s="112"/>
      <c r="G57" s="113" t="s">
        <v>44</v>
      </c>
      <c r="H57" s="114"/>
      <c r="J57" s="111" t="s">
        <v>43</v>
      </c>
      <c r="K57" s="112"/>
      <c r="L57" s="112"/>
      <c r="M57" s="112"/>
      <c r="N57" s="113" t="s">
        <v>44</v>
      </c>
      <c r="O57" s="112"/>
      <c r="P57" s="114"/>
      <c r="R57" s="91"/>
    </row>
    <row r="58" spans="2:18" s="89" customFormat="1" ht="15" customHeight="1">
      <c r="B58" s="115"/>
      <c r="C58" s="116"/>
      <c r="D58" s="116"/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116"/>
      <c r="Q58" s="116"/>
      <c r="R58" s="117"/>
    </row>
    <row r="62" spans="2:18" s="89" customFormat="1" ht="7.5" customHeight="1">
      <c r="B62" s="118"/>
      <c r="C62" s="119"/>
      <c r="D62" s="119"/>
      <c r="E62" s="119"/>
      <c r="F62" s="119"/>
      <c r="G62" s="119"/>
      <c r="H62" s="119"/>
      <c r="I62" s="119"/>
      <c r="J62" s="119"/>
      <c r="K62" s="119"/>
      <c r="L62" s="119"/>
      <c r="M62" s="119"/>
      <c r="N62" s="119"/>
      <c r="O62" s="119"/>
      <c r="P62" s="119"/>
      <c r="Q62" s="119"/>
      <c r="R62" s="120"/>
    </row>
    <row r="63" spans="2:18" s="89" customFormat="1" ht="37.5" customHeight="1">
      <c r="B63" s="90"/>
      <c r="C63" s="187" t="s">
        <v>89</v>
      </c>
      <c r="D63" s="187"/>
      <c r="E63" s="187"/>
      <c r="F63" s="187"/>
      <c r="G63" s="187"/>
      <c r="H63" s="187"/>
      <c r="I63" s="187"/>
      <c r="J63" s="187"/>
      <c r="K63" s="187"/>
      <c r="L63" s="187"/>
      <c r="M63" s="187"/>
      <c r="N63" s="187"/>
      <c r="O63" s="187"/>
      <c r="P63" s="187"/>
      <c r="Q63" s="187"/>
      <c r="R63" s="91"/>
    </row>
    <row r="64" spans="2:18" s="89" customFormat="1" ht="7.5" customHeight="1">
      <c r="B64" s="90"/>
      <c r="R64" s="91"/>
    </row>
    <row r="65" spans="2:18" s="89" customFormat="1" ht="15" customHeight="1">
      <c r="B65" s="90"/>
      <c r="C65" s="87" t="s">
        <v>7</v>
      </c>
      <c r="F65" s="188" t="str">
        <f>$F$4</f>
        <v>Plochy na ul. U Lesa u č.p. 871 v Karviné – Ráji</v>
      </c>
      <c r="G65" s="188"/>
      <c r="H65" s="188"/>
      <c r="I65" s="188"/>
      <c r="J65" s="188"/>
      <c r="K65" s="188"/>
      <c r="L65" s="188"/>
      <c r="M65" s="188"/>
      <c r="N65" s="188"/>
      <c r="O65" s="188"/>
      <c r="P65" s="188"/>
      <c r="R65" s="91"/>
    </row>
    <row r="66" spans="2:18" s="89" customFormat="1" ht="15" customHeight="1">
      <c r="B66" s="90"/>
      <c r="C66" s="87" t="s">
        <v>82</v>
      </c>
      <c r="F66" s="188" t="str">
        <f>F5</f>
        <v>5 – Oprava chodníku ke klubu seniorů č.p. 871</v>
      </c>
      <c r="G66" s="188"/>
      <c r="H66" s="188"/>
      <c r="I66" s="188"/>
      <c r="J66" s="188"/>
      <c r="K66" s="188"/>
      <c r="L66" s="188"/>
      <c r="M66" s="188"/>
      <c r="N66" s="188"/>
      <c r="O66" s="188"/>
      <c r="P66" s="188"/>
      <c r="R66" s="91"/>
    </row>
    <row r="67" spans="2:18" s="89" customFormat="1" ht="7.5" customHeight="1">
      <c r="B67" s="90"/>
      <c r="R67" s="91"/>
    </row>
    <row r="68" spans="2:18" s="89" customFormat="1" ht="18.75" customHeight="1">
      <c r="B68" s="90"/>
      <c r="C68" s="92" t="s">
        <v>11</v>
      </c>
      <c r="F68" s="93" t="str">
        <f>$F$7</f>
        <v>Karviná</v>
      </c>
      <c r="K68" s="92" t="s">
        <v>13</v>
      </c>
      <c r="M68" s="194" t="str">
        <f>IF($O$7="","",$O$7)</f>
        <v>03.09.2021</v>
      </c>
      <c r="N68" s="194"/>
      <c r="O68" s="194"/>
      <c r="P68" s="194"/>
      <c r="R68" s="91"/>
    </row>
    <row r="69" spans="2:18" s="89" customFormat="1" ht="7.5" customHeight="1">
      <c r="B69" s="90"/>
      <c r="R69" s="91"/>
    </row>
    <row r="70" spans="2:18" s="89" customFormat="1" ht="15.75" customHeight="1">
      <c r="B70" s="90"/>
      <c r="C70" s="92" t="s">
        <v>85</v>
      </c>
      <c r="F70" s="93" t="str">
        <f>$E$10</f>
        <v>Statutární město Karviná</v>
      </c>
      <c r="K70" s="92" t="s">
        <v>23</v>
      </c>
      <c r="M70" s="189"/>
      <c r="N70" s="189"/>
      <c r="O70" s="189"/>
      <c r="P70" s="189"/>
      <c r="Q70" s="189"/>
      <c r="R70" s="91"/>
    </row>
    <row r="71" spans="2:18" s="89" customFormat="1" ht="15" customHeight="1">
      <c r="B71" s="90"/>
      <c r="C71" s="92" t="s">
        <v>21</v>
      </c>
      <c r="F71" s="93">
        <f>IF($E$13="","",$E$13)</f>
      </c>
      <c r="K71" s="92" t="s">
        <v>26</v>
      </c>
      <c r="M71" s="189"/>
      <c r="N71" s="189"/>
      <c r="O71" s="189"/>
      <c r="P71" s="189"/>
      <c r="Q71" s="189"/>
      <c r="R71" s="91"/>
    </row>
    <row r="72" spans="2:18" s="89" customFormat="1" ht="11.25" customHeight="1">
      <c r="B72" s="90"/>
      <c r="R72" s="91"/>
    </row>
    <row r="73" spans="2:18" s="89" customFormat="1" ht="30" customHeight="1">
      <c r="B73" s="90"/>
      <c r="C73" s="195" t="s">
        <v>90</v>
      </c>
      <c r="D73" s="195"/>
      <c r="E73" s="195"/>
      <c r="F73" s="195"/>
      <c r="G73" s="195"/>
      <c r="H73" s="121"/>
      <c r="I73" s="121"/>
      <c r="J73" s="121"/>
      <c r="K73" s="121"/>
      <c r="L73" s="121"/>
      <c r="M73" s="121"/>
      <c r="N73" s="195" t="s">
        <v>91</v>
      </c>
      <c r="O73" s="195"/>
      <c r="P73" s="195"/>
      <c r="Q73" s="195"/>
      <c r="R73" s="91"/>
    </row>
    <row r="74" spans="2:18" s="89" customFormat="1" ht="11.25" customHeight="1">
      <c r="B74" s="90"/>
      <c r="R74" s="91"/>
    </row>
    <row r="75" spans="2:18" s="89" customFormat="1" ht="30" customHeight="1">
      <c r="B75" s="90"/>
      <c r="C75" s="122" t="s">
        <v>92</v>
      </c>
      <c r="N75" s="196">
        <f>N97</f>
        <v>0</v>
      </c>
      <c r="O75" s="196"/>
      <c r="P75" s="196"/>
      <c r="Q75" s="196"/>
      <c r="R75" s="91"/>
    </row>
    <row r="76" spans="2:18" s="89" customFormat="1" ht="22.5" customHeight="1">
      <c r="B76" s="90"/>
      <c r="R76" s="91"/>
    </row>
    <row r="77" spans="2:18" s="89" customFormat="1" ht="30" customHeight="1" hidden="1">
      <c r="B77" s="90"/>
      <c r="C77" s="122" t="s">
        <v>93</v>
      </c>
      <c r="N77" s="196">
        <v>0</v>
      </c>
      <c r="O77" s="196"/>
      <c r="P77" s="196"/>
      <c r="Q77" s="196"/>
      <c r="R77" s="91"/>
    </row>
    <row r="78" spans="2:18" s="89" customFormat="1" ht="18.75" customHeight="1">
      <c r="B78" s="90"/>
      <c r="R78" s="91"/>
    </row>
    <row r="79" spans="2:18" s="89" customFormat="1" ht="30" customHeight="1">
      <c r="B79" s="90"/>
      <c r="C79" s="123" t="s">
        <v>94</v>
      </c>
      <c r="D79" s="121"/>
      <c r="E79" s="121"/>
      <c r="F79" s="121"/>
      <c r="G79" s="121"/>
      <c r="H79" s="121"/>
      <c r="I79" s="121"/>
      <c r="J79" s="121"/>
      <c r="K79" s="121"/>
      <c r="L79" s="197">
        <f>N75+N77</f>
        <v>0</v>
      </c>
      <c r="M79" s="197"/>
      <c r="N79" s="197"/>
      <c r="O79" s="197"/>
      <c r="P79" s="197"/>
      <c r="Q79" s="197"/>
      <c r="R79" s="91"/>
    </row>
    <row r="80" spans="2:18" s="89" customFormat="1" ht="7.5" customHeight="1">
      <c r="B80" s="115"/>
      <c r="C80" s="116"/>
      <c r="D80" s="116"/>
      <c r="E80" s="116"/>
      <c r="F80" s="116"/>
      <c r="G80" s="116"/>
      <c r="H80" s="116"/>
      <c r="I80" s="116"/>
      <c r="J80" s="116"/>
      <c r="K80" s="116"/>
      <c r="L80" s="116"/>
      <c r="M80" s="116"/>
      <c r="N80" s="116"/>
      <c r="O80" s="116"/>
      <c r="P80" s="116"/>
      <c r="Q80" s="116"/>
      <c r="R80" s="117"/>
    </row>
    <row r="84" spans="2:18" s="89" customFormat="1" ht="7.5" customHeight="1">
      <c r="B84" s="118"/>
      <c r="C84" s="119"/>
      <c r="D84" s="119"/>
      <c r="E84" s="119"/>
      <c r="F84" s="119"/>
      <c r="G84" s="119"/>
      <c r="H84" s="119"/>
      <c r="I84" s="119"/>
      <c r="J84" s="119"/>
      <c r="K84" s="119"/>
      <c r="L84" s="119"/>
      <c r="M84" s="119"/>
      <c r="N84" s="119"/>
      <c r="O84" s="119"/>
      <c r="P84" s="119"/>
      <c r="Q84" s="119"/>
      <c r="R84" s="120"/>
    </row>
    <row r="85" spans="2:18" s="89" customFormat="1" ht="37.5" customHeight="1">
      <c r="B85" s="90"/>
      <c r="C85" s="187" t="s">
        <v>95</v>
      </c>
      <c r="D85" s="187"/>
      <c r="E85" s="187"/>
      <c r="F85" s="187"/>
      <c r="G85" s="187"/>
      <c r="H85" s="187"/>
      <c r="I85" s="187"/>
      <c r="J85" s="187"/>
      <c r="K85" s="187"/>
      <c r="L85" s="187"/>
      <c r="M85" s="187"/>
      <c r="N85" s="187"/>
      <c r="O85" s="187"/>
      <c r="P85" s="187"/>
      <c r="Q85" s="187"/>
      <c r="R85" s="91"/>
    </row>
    <row r="86" spans="2:18" s="89" customFormat="1" ht="7.5" customHeight="1">
      <c r="B86" s="90"/>
      <c r="R86" s="91"/>
    </row>
    <row r="87" spans="2:18" s="89" customFormat="1" ht="15" customHeight="1">
      <c r="B87" s="90"/>
      <c r="C87" s="87" t="s">
        <v>7</v>
      </c>
      <c r="F87" s="188" t="str">
        <f>$F$4</f>
        <v>Plochy na ul. U Lesa u č.p. 871 v Karviné – Ráji</v>
      </c>
      <c r="G87" s="188"/>
      <c r="H87" s="188"/>
      <c r="I87" s="188"/>
      <c r="J87" s="188"/>
      <c r="K87" s="188"/>
      <c r="L87" s="188"/>
      <c r="M87" s="188"/>
      <c r="N87" s="188"/>
      <c r="O87" s="188"/>
      <c r="P87" s="188"/>
      <c r="R87" s="91"/>
    </row>
    <row r="88" spans="2:18" s="89" customFormat="1" ht="15" customHeight="1">
      <c r="B88" s="90"/>
      <c r="C88" s="87" t="s">
        <v>82</v>
      </c>
      <c r="F88" s="188" t="str">
        <f>F5</f>
        <v>5 – Oprava chodníku ke klubu seniorů č.p. 871</v>
      </c>
      <c r="G88" s="188"/>
      <c r="H88" s="188"/>
      <c r="I88" s="188"/>
      <c r="J88" s="188"/>
      <c r="K88" s="188"/>
      <c r="L88" s="188"/>
      <c r="M88" s="188"/>
      <c r="N88" s="188"/>
      <c r="O88" s="188"/>
      <c r="P88" s="188"/>
      <c r="R88" s="91"/>
    </row>
    <row r="89" spans="2:18" s="89" customFormat="1" ht="7.5" customHeight="1">
      <c r="B89" s="90"/>
      <c r="R89" s="91"/>
    </row>
    <row r="90" spans="2:18" s="89" customFormat="1" ht="18.75" customHeight="1">
      <c r="B90" s="90"/>
      <c r="C90" s="92" t="s">
        <v>11</v>
      </c>
      <c r="F90" s="93" t="str">
        <f>$F$7</f>
        <v>Karviná</v>
      </c>
      <c r="K90" s="92" t="s">
        <v>13</v>
      </c>
      <c r="M90" s="194" t="str">
        <f>IF($O$7="","",$O$7)</f>
        <v>03.09.2021</v>
      </c>
      <c r="N90" s="194"/>
      <c r="O90" s="194"/>
      <c r="P90" s="194"/>
      <c r="R90" s="91"/>
    </row>
    <row r="91" spans="2:18" s="89" customFormat="1" ht="7.5" customHeight="1">
      <c r="B91" s="90"/>
      <c r="R91" s="91"/>
    </row>
    <row r="92" spans="2:18" s="89" customFormat="1" ht="15.75" customHeight="1">
      <c r="B92" s="90"/>
      <c r="C92" s="92" t="s">
        <v>85</v>
      </c>
      <c r="F92" s="93" t="str">
        <f>$E$10</f>
        <v>Statutární město Karviná</v>
      </c>
      <c r="K92" s="92" t="s">
        <v>23</v>
      </c>
      <c r="M92" s="189"/>
      <c r="N92" s="189"/>
      <c r="O92" s="189"/>
      <c r="P92" s="189"/>
      <c r="Q92" s="189"/>
      <c r="R92" s="91"/>
    </row>
    <row r="93" spans="2:18" s="89" customFormat="1" ht="15" customHeight="1">
      <c r="B93" s="90"/>
      <c r="C93" s="92" t="s">
        <v>21</v>
      </c>
      <c r="F93" s="93">
        <f>IF($E$13="","",$E$13)</f>
      </c>
      <c r="K93" s="92" t="s">
        <v>26</v>
      </c>
      <c r="M93" s="189"/>
      <c r="N93" s="189"/>
      <c r="O93" s="189"/>
      <c r="P93" s="189"/>
      <c r="Q93" s="189"/>
      <c r="R93" s="91"/>
    </row>
    <row r="94" spans="2:18" s="89" customFormat="1" ht="11.25" customHeight="1">
      <c r="B94" s="90"/>
      <c r="R94" s="91"/>
    </row>
    <row r="95" spans="2:18" s="124" customFormat="1" ht="30" customHeight="1">
      <c r="B95" s="125"/>
      <c r="C95" s="126" t="s">
        <v>96</v>
      </c>
      <c r="D95" s="127" t="s">
        <v>53</v>
      </c>
      <c r="E95" s="127" t="s">
        <v>49</v>
      </c>
      <c r="F95" s="198" t="s">
        <v>50</v>
      </c>
      <c r="G95" s="198"/>
      <c r="H95" s="198"/>
      <c r="I95" s="198"/>
      <c r="J95" s="127" t="s">
        <v>97</v>
      </c>
      <c r="K95" s="127" t="s">
        <v>98</v>
      </c>
      <c r="L95" s="198" t="s">
        <v>99</v>
      </c>
      <c r="M95" s="198"/>
      <c r="N95" s="199" t="s">
        <v>100</v>
      </c>
      <c r="O95" s="199"/>
      <c r="P95" s="199"/>
      <c r="Q95" s="199"/>
      <c r="R95" s="128"/>
    </row>
    <row r="96" spans="2:18" s="124" customFormat="1" ht="7.5" customHeight="1">
      <c r="B96" s="125"/>
      <c r="C96" s="129"/>
      <c r="D96" s="129"/>
      <c r="E96" s="129"/>
      <c r="F96" s="129"/>
      <c r="G96" s="129"/>
      <c r="H96" s="129"/>
      <c r="I96" s="129"/>
      <c r="J96" s="129"/>
      <c r="K96" s="129"/>
      <c r="L96" s="129"/>
      <c r="M96" s="129"/>
      <c r="N96" s="129"/>
      <c r="O96" s="129"/>
      <c r="P96" s="129"/>
      <c r="Q96" s="129"/>
      <c r="R96" s="128"/>
    </row>
    <row r="97" spans="2:18" s="89" customFormat="1" ht="30" customHeight="1">
      <c r="B97" s="90"/>
      <c r="C97" s="122" t="s">
        <v>86</v>
      </c>
      <c r="N97" s="200">
        <f>SUM(N98:N133)</f>
        <v>0</v>
      </c>
      <c r="O97" s="200"/>
      <c r="P97" s="200"/>
      <c r="Q97" s="200"/>
      <c r="R97" s="91"/>
    </row>
    <row r="98" spans="2:18" s="89" customFormat="1" ht="18" customHeight="1">
      <c r="B98" s="90"/>
      <c r="C98" s="130" t="s">
        <v>121</v>
      </c>
      <c r="D98" s="130" t="s">
        <v>101</v>
      </c>
      <c r="E98" s="131" t="s">
        <v>260</v>
      </c>
      <c r="F98" s="201" t="s">
        <v>261</v>
      </c>
      <c r="G98" s="201"/>
      <c r="H98" s="201"/>
      <c r="I98" s="201"/>
      <c r="J98" s="132" t="s">
        <v>124</v>
      </c>
      <c r="K98" s="133">
        <v>4.6</v>
      </c>
      <c r="L98" s="202"/>
      <c r="M98" s="202"/>
      <c r="N98" s="205">
        <f aca="true" t="shared" si="0" ref="N98:N133">K98*L98</f>
        <v>0</v>
      </c>
      <c r="O98" s="205"/>
      <c r="P98" s="205"/>
      <c r="Q98" s="213"/>
      <c r="R98" s="91"/>
    </row>
    <row r="99" spans="1:18" s="89" customFormat="1" ht="18" customHeight="1">
      <c r="A99" s="81"/>
      <c r="B99" s="115"/>
      <c r="C99" s="130" t="s">
        <v>125</v>
      </c>
      <c r="D99" s="130" t="s">
        <v>101</v>
      </c>
      <c r="E99" s="134" t="s">
        <v>126</v>
      </c>
      <c r="F99" s="204" t="s">
        <v>276</v>
      </c>
      <c r="G99" s="204"/>
      <c r="H99" s="204"/>
      <c r="I99" s="204"/>
      <c r="J99" s="132" t="s">
        <v>124</v>
      </c>
      <c r="K99" s="164">
        <v>135.1</v>
      </c>
      <c r="L99" s="202"/>
      <c r="M99" s="202"/>
      <c r="N99" s="205">
        <f t="shared" si="0"/>
        <v>0</v>
      </c>
      <c r="O99" s="205"/>
      <c r="P99" s="205"/>
      <c r="Q99" s="213"/>
      <c r="R99" s="91"/>
    </row>
    <row r="100" spans="2:18" s="89" customFormat="1" ht="18" customHeight="1">
      <c r="B100" s="85"/>
      <c r="C100" s="130" t="s">
        <v>128</v>
      </c>
      <c r="D100" s="130" t="s">
        <v>101</v>
      </c>
      <c r="E100" s="134" t="s">
        <v>277</v>
      </c>
      <c r="F100" s="204" t="s">
        <v>278</v>
      </c>
      <c r="G100" s="204"/>
      <c r="H100" s="204"/>
      <c r="I100" s="204"/>
      <c r="J100" s="132" t="s">
        <v>124</v>
      </c>
      <c r="K100" s="164">
        <v>135.1</v>
      </c>
      <c r="L100" s="202"/>
      <c r="M100" s="202"/>
      <c r="N100" s="205">
        <f t="shared" si="0"/>
        <v>0</v>
      </c>
      <c r="O100" s="205"/>
      <c r="P100" s="205"/>
      <c r="Q100" s="213"/>
      <c r="R100" s="91"/>
    </row>
    <row r="101" spans="2:18" s="89" customFormat="1" ht="18" customHeight="1">
      <c r="B101" s="90"/>
      <c r="C101" s="130" t="s">
        <v>131</v>
      </c>
      <c r="D101" s="130" t="s">
        <v>101</v>
      </c>
      <c r="E101" s="131" t="s">
        <v>136</v>
      </c>
      <c r="F101" s="201" t="s">
        <v>137</v>
      </c>
      <c r="G101" s="201"/>
      <c r="H101" s="201"/>
      <c r="I101" s="201"/>
      <c r="J101" s="132" t="s">
        <v>134</v>
      </c>
      <c r="K101" s="133">
        <v>67.8</v>
      </c>
      <c r="L101" s="202"/>
      <c r="M101" s="202"/>
      <c r="N101" s="205">
        <f t="shared" si="0"/>
        <v>0</v>
      </c>
      <c r="O101" s="205"/>
      <c r="P101" s="205"/>
      <c r="Q101" s="213"/>
      <c r="R101" s="91"/>
    </row>
    <row r="102" spans="2:18" s="89" customFormat="1" ht="25.5" customHeight="1">
      <c r="B102" s="90"/>
      <c r="C102" s="130" t="s">
        <v>135</v>
      </c>
      <c r="D102" s="135" t="s">
        <v>101</v>
      </c>
      <c r="E102" s="136" t="s">
        <v>139</v>
      </c>
      <c r="F102" s="206" t="s">
        <v>140</v>
      </c>
      <c r="G102" s="206"/>
      <c r="H102" s="206"/>
      <c r="I102" s="206"/>
      <c r="J102" s="137" t="s">
        <v>141</v>
      </c>
      <c r="K102" s="133">
        <v>1</v>
      </c>
      <c r="L102" s="202"/>
      <c r="M102" s="202"/>
      <c r="N102" s="205">
        <f t="shared" si="0"/>
        <v>0</v>
      </c>
      <c r="O102" s="205"/>
      <c r="P102" s="205"/>
      <c r="Q102" s="213"/>
      <c r="R102" s="91"/>
    </row>
    <row r="103" spans="2:18" s="89" customFormat="1" ht="38.25" customHeight="1">
      <c r="B103" s="90"/>
      <c r="C103" s="130" t="s">
        <v>138</v>
      </c>
      <c r="D103" s="130" t="s">
        <v>143</v>
      </c>
      <c r="E103" s="139" t="s">
        <v>263</v>
      </c>
      <c r="F103" s="207" t="s">
        <v>264</v>
      </c>
      <c r="G103" s="207"/>
      <c r="H103" s="207"/>
      <c r="I103" s="207"/>
      <c r="J103" s="132" t="s">
        <v>141</v>
      </c>
      <c r="K103" s="133">
        <v>24.94</v>
      </c>
      <c r="L103" s="202"/>
      <c r="M103" s="202"/>
      <c r="N103" s="205">
        <f t="shared" si="0"/>
        <v>0</v>
      </c>
      <c r="O103" s="205"/>
      <c r="P103" s="205"/>
      <c r="Q103" s="213"/>
      <c r="R103" s="91"/>
    </row>
    <row r="104" spans="1:18" s="81" customFormat="1" ht="18" customHeight="1">
      <c r="A104" s="89"/>
      <c r="B104" s="90"/>
      <c r="C104" s="130" t="s">
        <v>142</v>
      </c>
      <c r="D104" s="141" t="s">
        <v>101</v>
      </c>
      <c r="E104" s="139" t="s">
        <v>149</v>
      </c>
      <c r="F104" s="208" t="s">
        <v>150</v>
      </c>
      <c r="G104" s="208"/>
      <c r="H104" s="208"/>
      <c r="I104" s="208"/>
      <c r="J104" s="140" t="s">
        <v>141</v>
      </c>
      <c r="K104" s="133">
        <v>3.39</v>
      </c>
      <c r="L104" s="202"/>
      <c r="M104" s="202"/>
      <c r="N104" s="205">
        <f t="shared" si="0"/>
        <v>0</v>
      </c>
      <c r="O104" s="205"/>
      <c r="P104" s="205"/>
      <c r="Q104" s="213"/>
      <c r="R104" s="91"/>
    </row>
    <row r="105" spans="2:18" s="89" customFormat="1" ht="18" customHeight="1">
      <c r="B105" s="90"/>
      <c r="C105" s="130" t="s">
        <v>146</v>
      </c>
      <c r="D105" s="130" t="s">
        <v>101</v>
      </c>
      <c r="E105" s="131" t="s">
        <v>155</v>
      </c>
      <c r="F105" s="201" t="s">
        <v>156</v>
      </c>
      <c r="G105" s="201"/>
      <c r="H105" s="201"/>
      <c r="I105" s="201"/>
      <c r="J105" s="132" t="s">
        <v>124</v>
      </c>
      <c r="K105" s="133">
        <v>87.94999999999999</v>
      </c>
      <c r="L105" s="202"/>
      <c r="M105" s="202"/>
      <c r="N105" s="205">
        <f t="shared" si="0"/>
        <v>0</v>
      </c>
      <c r="O105" s="205"/>
      <c r="P105" s="205"/>
      <c r="Q105" s="213"/>
      <c r="R105" s="91"/>
    </row>
    <row r="106" spans="2:18" s="89" customFormat="1" ht="18" customHeight="1">
      <c r="B106" s="90"/>
      <c r="C106" s="143">
        <v>15</v>
      </c>
      <c r="D106" s="143" t="s">
        <v>157</v>
      </c>
      <c r="E106" s="144" t="s">
        <v>158</v>
      </c>
      <c r="F106" s="209" t="s">
        <v>159</v>
      </c>
      <c r="G106" s="209"/>
      <c r="H106" s="209"/>
      <c r="I106" s="209"/>
      <c r="J106" s="145" t="s">
        <v>160</v>
      </c>
      <c r="K106" s="165">
        <v>15.831</v>
      </c>
      <c r="L106" s="202"/>
      <c r="M106" s="202"/>
      <c r="N106" s="210">
        <f t="shared" si="0"/>
        <v>0</v>
      </c>
      <c r="O106" s="210"/>
      <c r="P106" s="210"/>
      <c r="Q106" s="210"/>
      <c r="R106" s="91"/>
    </row>
    <row r="107" spans="2:18" s="89" customFormat="1" ht="25.5" customHeight="1">
      <c r="B107" s="90"/>
      <c r="C107" s="130">
        <v>16</v>
      </c>
      <c r="D107" s="130" t="s">
        <v>101</v>
      </c>
      <c r="E107" s="131" t="s">
        <v>161</v>
      </c>
      <c r="F107" s="201" t="s">
        <v>162</v>
      </c>
      <c r="G107" s="201"/>
      <c r="H107" s="201"/>
      <c r="I107" s="201"/>
      <c r="J107" s="132" t="s">
        <v>124</v>
      </c>
      <c r="K107" s="133">
        <v>87.94999999999999</v>
      </c>
      <c r="L107" s="202"/>
      <c r="M107" s="202"/>
      <c r="N107" s="203">
        <f t="shared" si="0"/>
        <v>0</v>
      </c>
      <c r="O107" s="203"/>
      <c r="P107" s="203"/>
      <c r="Q107" s="203"/>
      <c r="R107" s="91"/>
    </row>
    <row r="108" spans="2:18" s="89" customFormat="1" ht="18" customHeight="1">
      <c r="B108" s="90"/>
      <c r="C108" s="143">
        <v>17</v>
      </c>
      <c r="D108" s="143" t="s">
        <v>157</v>
      </c>
      <c r="E108" s="147" t="s">
        <v>163</v>
      </c>
      <c r="F108" s="209" t="s">
        <v>164</v>
      </c>
      <c r="G108" s="209"/>
      <c r="H108" s="209"/>
      <c r="I108" s="209"/>
      <c r="J108" s="145" t="s">
        <v>165</v>
      </c>
      <c r="K108" s="165">
        <v>3.52</v>
      </c>
      <c r="L108" s="202"/>
      <c r="M108" s="202"/>
      <c r="N108" s="210">
        <f t="shared" si="0"/>
        <v>0</v>
      </c>
      <c r="O108" s="210"/>
      <c r="P108" s="210"/>
      <c r="Q108" s="210"/>
      <c r="R108" s="91"/>
    </row>
    <row r="109" spans="2:18" s="89" customFormat="1" ht="18" customHeight="1">
      <c r="B109" s="90"/>
      <c r="C109" s="130">
        <v>18</v>
      </c>
      <c r="D109" s="130" t="s">
        <v>101</v>
      </c>
      <c r="E109" s="131" t="s">
        <v>166</v>
      </c>
      <c r="F109" s="201" t="s">
        <v>167</v>
      </c>
      <c r="G109" s="201"/>
      <c r="H109" s="201"/>
      <c r="I109" s="201"/>
      <c r="J109" s="132" t="s">
        <v>124</v>
      </c>
      <c r="K109" s="133">
        <v>87.94999999999999</v>
      </c>
      <c r="L109" s="202"/>
      <c r="M109" s="202"/>
      <c r="N109" s="205">
        <f t="shared" si="0"/>
        <v>0</v>
      </c>
      <c r="O109" s="205"/>
      <c r="P109" s="205"/>
      <c r="Q109" s="205"/>
      <c r="R109" s="91"/>
    </row>
    <row r="110" spans="2:18" s="89" customFormat="1" ht="18" customHeight="1">
      <c r="B110" s="90"/>
      <c r="C110" s="130">
        <v>19</v>
      </c>
      <c r="D110" s="130" t="s">
        <v>101</v>
      </c>
      <c r="E110" s="131" t="s">
        <v>168</v>
      </c>
      <c r="F110" s="201" t="s">
        <v>169</v>
      </c>
      <c r="G110" s="201"/>
      <c r="H110" s="201"/>
      <c r="I110" s="201"/>
      <c r="J110" s="132" t="s">
        <v>124</v>
      </c>
      <c r="K110" s="133">
        <v>87.94999999999999</v>
      </c>
      <c r="L110" s="202"/>
      <c r="M110" s="202"/>
      <c r="N110" s="205">
        <f t="shared" si="0"/>
        <v>0</v>
      </c>
      <c r="O110" s="205"/>
      <c r="P110" s="205"/>
      <c r="Q110" s="205"/>
      <c r="R110" s="91"/>
    </row>
    <row r="111" spans="2:18" s="89" customFormat="1" ht="26.25" customHeight="1">
      <c r="B111" s="90"/>
      <c r="C111" s="130">
        <v>20</v>
      </c>
      <c r="D111" s="130" t="s">
        <v>101</v>
      </c>
      <c r="E111" s="134" t="s">
        <v>185</v>
      </c>
      <c r="F111" s="204" t="s">
        <v>186</v>
      </c>
      <c r="G111" s="204"/>
      <c r="H111" s="204"/>
      <c r="I111" s="204"/>
      <c r="J111" s="132" t="s">
        <v>124</v>
      </c>
      <c r="K111" s="133">
        <v>104.1</v>
      </c>
      <c r="L111" s="202"/>
      <c r="M111" s="202"/>
      <c r="N111" s="203">
        <f t="shared" si="0"/>
        <v>0</v>
      </c>
      <c r="O111" s="203"/>
      <c r="P111" s="203"/>
      <c r="Q111" s="203"/>
      <c r="R111" s="91"/>
    </row>
    <row r="112" spans="2:18" s="89" customFormat="1" ht="18" customHeight="1">
      <c r="B112" s="90"/>
      <c r="C112" s="130">
        <v>21</v>
      </c>
      <c r="D112" s="130" t="s">
        <v>101</v>
      </c>
      <c r="E112" s="131" t="s">
        <v>189</v>
      </c>
      <c r="F112" s="201" t="s">
        <v>190</v>
      </c>
      <c r="G112" s="201"/>
      <c r="H112" s="201"/>
      <c r="I112" s="201"/>
      <c r="J112" s="132" t="s">
        <v>124</v>
      </c>
      <c r="K112" s="133">
        <v>46.1</v>
      </c>
      <c r="L112" s="202"/>
      <c r="M112" s="202"/>
      <c r="N112" s="205">
        <f t="shared" si="0"/>
        <v>0</v>
      </c>
      <c r="O112" s="205"/>
      <c r="P112" s="205"/>
      <c r="Q112" s="205"/>
      <c r="R112" s="91"/>
    </row>
    <row r="113" spans="2:18" s="89" customFormat="1" ht="18" customHeight="1">
      <c r="B113" s="90"/>
      <c r="C113" s="130">
        <v>22</v>
      </c>
      <c r="D113" s="148" t="s">
        <v>101</v>
      </c>
      <c r="E113" s="149" t="s">
        <v>191</v>
      </c>
      <c r="F113" s="207" t="s">
        <v>192</v>
      </c>
      <c r="G113" s="207"/>
      <c r="H113" s="207"/>
      <c r="I113" s="207"/>
      <c r="J113" s="150" t="s">
        <v>124</v>
      </c>
      <c r="K113" s="151">
        <v>53.4</v>
      </c>
      <c r="L113" s="202"/>
      <c r="M113" s="202"/>
      <c r="N113" s="205">
        <f t="shared" si="0"/>
        <v>0</v>
      </c>
      <c r="O113" s="205"/>
      <c r="P113" s="205"/>
      <c r="Q113" s="205"/>
      <c r="R113" s="91"/>
    </row>
    <row r="114" spans="1:18" s="89" customFormat="1" ht="18" customHeight="1">
      <c r="A114" s="81"/>
      <c r="B114" s="90"/>
      <c r="C114" s="130">
        <v>23</v>
      </c>
      <c r="D114" s="130" t="s">
        <v>101</v>
      </c>
      <c r="E114" s="134" t="s">
        <v>206</v>
      </c>
      <c r="F114" s="207" t="s">
        <v>207</v>
      </c>
      <c r="G114" s="207"/>
      <c r="H114" s="207"/>
      <c r="I114" s="207"/>
      <c r="J114" s="132" t="s">
        <v>124</v>
      </c>
      <c r="K114" s="164">
        <v>46.1</v>
      </c>
      <c r="L114" s="202"/>
      <c r="M114" s="202"/>
      <c r="N114" s="203">
        <f t="shared" si="0"/>
        <v>0</v>
      </c>
      <c r="O114" s="203"/>
      <c r="P114" s="203"/>
      <c r="Q114" s="203"/>
      <c r="R114" s="152"/>
    </row>
    <row r="115" spans="1:18" s="89" customFormat="1" ht="18" customHeight="1">
      <c r="A115" s="81"/>
      <c r="B115" s="90"/>
      <c r="C115" s="143">
        <v>24</v>
      </c>
      <c r="D115" s="143" t="s">
        <v>157</v>
      </c>
      <c r="E115" s="147" t="s">
        <v>201</v>
      </c>
      <c r="F115" s="209" t="s">
        <v>202</v>
      </c>
      <c r="G115" s="209"/>
      <c r="H115" s="209"/>
      <c r="I115" s="209"/>
      <c r="J115" s="145" t="s">
        <v>124</v>
      </c>
      <c r="K115" s="146">
        <v>43.157000000000004</v>
      </c>
      <c r="L115" s="202"/>
      <c r="M115" s="202"/>
      <c r="N115" s="210">
        <f t="shared" si="0"/>
        <v>0</v>
      </c>
      <c r="O115" s="210"/>
      <c r="P115" s="210"/>
      <c r="Q115" s="210"/>
      <c r="R115" s="91"/>
    </row>
    <row r="116" spans="1:18" s="89" customFormat="1" ht="18" customHeight="1">
      <c r="A116" s="81"/>
      <c r="B116" s="90"/>
      <c r="C116" s="143">
        <v>25</v>
      </c>
      <c r="D116" s="143" t="s">
        <v>157</v>
      </c>
      <c r="E116" s="147" t="s">
        <v>201</v>
      </c>
      <c r="F116" s="209" t="s">
        <v>203</v>
      </c>
      <c r="G116" s="209"/>
      <c r="H116" s="209"/>
      <c r="I116" s="209"/>
      <c r="J116" s="145" t="s">
        <v>124</v>
      </c>
      <c r="K116" s="146">
        <v>2.2660000000000005</v>
      </c>
      <c r="L116" s="202"/>
      <c r="M116" s="202"/>
      <c r="N116" s="210">
        <f t="shared" si="0"/>
        <v>0</v>
      </c>
      <c r="O116" s="210"/>
      <c r="P116" s="210"/>
      <c r="Q116" s="210"/>
      <c r="R116" s="91"/>
    </row>
    <row r="117" spans="1:18" s="89" customFormat="1" ht="18" customHeight="1">
      <c r="A117" s="81"/>
      <c r="B117" s="85"/>
      <c r="C117" s="143">
        <v>26</v>
      </c>
      <c r="D117" s="143" t="s">
        <v>157</v>
      </c>
      <c r="E117" s="147" t="s">
        <v>204</v>
      </c>
      <c r="F117" s="209" t="s">
        <v>205</v>
      </c>
      <c r="G117" s="209"/>
      <c r="H117" s="209"/>
      <c r="I117" s="209"/>
      <c r="J117" s="145" t="s">
        <v>124</v>
      </c>
      <c r="K117" s="146">
        <v>2.06</v>
      </c>
      <c r="L117" s="202"/>
      <c r="M117" s="202"/>
      <c r="N117" s="210">
        <f t="shared" si="0"/>
        <v>0</v>
      </c>
      <c r="O117" s="210"/>
      <c r="P117" s="210"/>
      <c r="Q117" s="210"/>
      <c r="R117" s="91"/>
    </row>
    <row r="118" spans="1:18" s="89" customFormat="1" ht="18" customHeight="1">
      <c r="A118" s="81"/>
      <c r="B118" s="85"/>
      <c r="C118" s="130">
        <v>27</v>
      </c>
      <c r="D118" s="130" t="s">
        <v>101</v>
      </c>
      <c r="E118" s="134" t="s">
        <v>208</v>
      </c>
      <c r="F118" s="204" t="s">
        <v>209</v>
      </c>
      <c r="G118" s="204"/>
      <c r="H118" s="204"/>
      <c r="I118" s="204"/>
      <c r="J118" s="132" t="s">
        <v>124</v>
      </c>
      <c r="K118" s="133">
        <v>58</v>
      </c>
      <c r="L118" s="202"/>
      <c r="M118" s="202"/>
      <c r="N118" s="205">
        <f t="shared" si="0"/>
        <v>0</v>
      </c>
      <c r="O118" s="205"/>
      <c r="P118" s="205"/>
      <c r="Q118" s="205"/>
      <c r="R118" s="91"/>
    </row>
    <row r="119" spans="1:18" s="89" customFormat="1" ht="18" customHeight="1">
      <c r="A119" s="81"/>
      <c r="B119" s="85"/>
      <c r="C119" s="143">
        <v>28</v>
      </c>
      <c r="D119" s="143" t="s">
        <v>157</v>
      </c>
      <c r="E119" s="147" t="s">
        <v>210</v>
      </c>
      <c r="F119" s="209" t="s">
        <v>211</v>
      </c>
      <c r="G119" s="209"/>
      <c r="H119" s="209"/>
      <c r="I119" s="209"/>
      <c r="J119" s="145" t="s">
        <v>124</v>
      </c>
      <c r="K119" s="146">
        <v>58.71</v>
      </c>
      <c r="L119" s="202"/>
      <c r="M119" s="202"/>
      <c r="N119" s="210">
        <f t="shared" si="0"/>
        <v>0</v>
      </c>
      <c r="O119" s="210"/>
      <c r="P119" s="210"/>
      <c r="Q119" s="210"/>
      <c r="R119" s="91"/>
    </row>
    <row r="120" spans="1:18" s="89" customFormat="1" ht="18" customHeight="1">
      <c r="A120" s="81"/>
      <c r="B120" s="85"/>
      <c r="C120" s="143">
        <v>29</v>
      </c>
      <c r="D120" s="143" t="s">
        <v>157</v>
      </c>
      <c r="E120" s="147" t="s">
        <v>212</v>
      </c>
      <c r="F120" s="209" t="s">
        <v>213</v>
      </c>
      <c r="G120" s="209"/>
      <c r="H120" s="209"/>
      <c r="I120" s="209"/>
      <c r="J120" s="145" t="s">
        <v>124</v>
      </c>
      <c r="K120" s="146">
        <v>1.03</v>
      </c>
      <c r="L120" s="202"/>
      <c r="M120" s="202"/>
      <c r="N120" s="210">
        <f t="shared" si="0"/>
        <v>0</v>
      </c>
      <c r="O120" s="210"/>
      <c r="P120" s="210"/>
      <c r="Q120" s="210"/>
      <c r="R120" s="91"/>
    </row>
    <row r="121" spans="1:18" s="89" customFormat="1" ht="25.5" customHeight="1">
      <c r="A121" s="81"/>
      <c r="B121" s="85"/>
      <c r="C121" s="130">
        <v>30</v>
      </c>
      <c r="D121" s="148" t="s">
        <v>101</v>
      </c>
      <c r="E121" s="149" t="s">
        <v>229</v>
      </c>
      <c r="F121" s="207" t="s">
        <v>230</v>
      </c>
      <c r="G121" s="207"/>
      <c r="H121" s="207"/>
      <c r="I121" s="207"/>
      <c r="J121" s="150" t="s">
        <v>134</v>
      </c>
      <c r="K121" s="133">
        <v>6.6</v>
      </c>
      <c r="L121" s="202"/>
      <c r="M121" s="202"/>
      <c r="N121" s="205">
        <f t="shared" si="0"/>
        <v>0</v>
      </c>
      <c r="O121" s="205"/>
      <c r="P121" s="205"/>
      <c r="Q121" s="205"/>
      <c r="R121" s="91"/>
    </row>
    <row r="122" spans="1:18" s="89" customFormat="1" ht="18" customHeight="1">
      <c r="A122" s="81"/>
      <c r="B122" s="85"/>
      <c r="C122" s="143">
        <v>31</v>
      </c>
      <c r="D122" s="153" t="s">
        <v>157</v>
      </c>
      <c r="E122" s="154" t="s">
        <v>233</v>
      </c>
      <c r="F122" s="211" t="s">
        <v>234</v>
      </c>
      <c r="G122" s="211"/>
      <c r="H122" s="211"/>
      <c r="I122" s="211"/>
      <c r="J122" s="155" t="s">
        <v>172</v>
      </c>
      <c r="K122" s="165">
        <v>2</v>
      </c>
      <c r="L122" s="202"/>
      <c r="M122" s="202"/>
      <c r="N122" s="210">
        <f t="shared" si="0"/>
        <v>0</v>
      </c>
      <c r="O122" s="210"/>
      <c r="P122" s="210"/>
      <c r="Q122" s="210"/>
      <c r="R122" s="91"/>
    </row>
    <row r="123" spans="1:18" s="89" customFormat="1" ht="18" customHeight="1">
      <c r="A123" s="81"/>
      <c r="B123" s="85"/>
      <c r="C123" s="143">
        <v>32</v>
      </c>
      <c r="D123" s="153" t="s">
        <v>157</v>
      </c>
      <c r="E123" s="154" t="s">
        <v>235</v>
      </c>
      <c r="F123" s="211" t="s">
        <v>236</v>
      </c>
      <c r="G123" s="211"/>
      <c r="H123" s="211"/>
      <c r="I123" s="211"/>
      <c r="J123" s="155" t="s">
        <v>172</v>
      </c>
      <c r="K123" s="165">
        <v>5</v>
      </c>
      <c r="L123" s="202"/>
      <c r="M123" s="202"/>
      <c r="N123" s="210">
        <f t="shared" si="0"/>
        <v>0</v>
      </c>
      <c r="O123" s="210"/>
      <c r="P123" s="210"/>
      <c r="Q123" s="210"/>
      <c r="R123" s="91"/>
    </row>
    <row r="124" spans="1:18" s="89" customFormat="1" ht="25.5" customHeight="1">
      <c r="A124" s="81"/>
      <c r="B124" s="85"/>
      <c r="C124" s="130">
        <v>33</v>
      </c>
      <c r="D124" s="130" t="s">
        <v>101</v>
      </c>
      <c r="E124" s="134" t="s">
        <v>237</v>
      </c>
      <c r="F124" s="204" t="s">
        <v>238</v>
      </c>
      <c r="G124" s="204"/>
      <c r="H124" s="204"/>
      <c r="I124" s="204"/>
      <c r="J124" s="132" t="s">
        <v>134</v>
      </c>
      <c r="K124" s="133">
        <v>69.8</v>
      </c>
      <c r="L124" s="202"/>
      <c r="M124" s="202"/>
      <c r="N124" s="205">
        <f t="shared" si="0"/>
        <v>0</v>
      </c>
      <c r="O124" s="205"/>
      <c r="P124" s="205"/>
      <c r="Q124" s="205"/>
      <c r="R124" s="91"/>
    </row>
    <row r="125" spans="1:18" s="89" customFormat="1" ht="18" customHeight="1">
      <c r="A125" s="81"/>
      <c r="B125" s="85"/>
      <c r="C125" s="143">
        <v>34</v>
      </c>
      <c r="D125" s="153" t="s">
        <v>157</v>
      </c>
      <c r="E125" s="147" t="s">
        <v>239</v>
      </c>
      <c r="F125" s="209" t="s">
        <v>240</v>
      </c>
      <c r="G125" s="209"/>
      <c r="H125" s="209"/>
      <c r="I125" s="209"/>
      <c r="J125" s="145" t="s">
        <v>172</v>
      </c>
      <c r="K125" s="146">
        <v>71</v>
      </c>
      <c r="L125" s="202"/>
      <c r="M125" s="202"/>
      <c r="N125" s="210">
        <f t="shared" si="0"/>
        <v>0</v>
      </c>
      <c r="O125" s="210"/>
      <c r="P125" s="210"/>
      <c r="Q125" s="210"/>
      <c r="R125" s="91"/>
    </row>
    <row r="126" spans="1:18" s="89" customFormat="1" ht="26.25" customHeight="1">
      <c r="A126" s="81"/>
      <c r="B126" s="85"/>
      <c r="C126" s="130">
        <v>35</v>
      </c>
      <c r="D126" s="130" t="s">
        <v>101</v>
      </c>
      <c r="E126" s="131" t="s">
        <v>241</v>
      </c>
      <c r="F126" s="201" t="s">
        <v>242</v>
      </c>
      <c r="G126" s="201"/>
      <c r="H126" s="201"/>
      <c r="I126" s="201"/>
      <c r="J126" s="132" t="s">
        <v>141</v>
      </c>
      <c r="K126" s="133">
        <v>2.2920000000000003</v>
      </c>
      <c r="L126" s="202"/>
      <c r="M126" s="202"/>
      <c r="N126" s="205">
        <f t="shared" si="0"/>
        <v>0</v>
      </c>
      <c r="O126" s="205"/>
      <c r="P126" s="205"/>
      <c r="Q126" s="205"/>
      <c r="R126" s="91"/>
    </row>
    <row r="127" spans="1:18" s="89" customFormat="1" ht="26.25" customHeight="1">
      <c r="A127" s="81"/>
      <c r="B127" s="85"/>
      <c r="C127" s="130">
        <v>36</v>
      </c>
      <c r="D127" s="161" t="s">
        <v>101</v>
      </c>
      <c r="E127" s="134" t="s">
        <v>273</v>
      </c>
      <c r="F127" s="204" t="s">
        <v>274</v>
      </c>
      <c r="G127" s="204"/>
      <c r="H127" s="204"/>
      <c r="I127" s="204"/>
      <c r="J127" s="132" t="s">
        <v>124</v>
      </c>
      <c r="K127" s="164">
        <v>4.6</v>
      </c>
      <c r="L127" s="202"/>
      <c r="M127" s="202"/>
      <c r="N127" s="203">
        <f t="shared" si="0"/>
        <v>0</v>
      </c>
      <c r="O127" s="203"/>
      <c r="P127" s="203"/>
      <c r="Q127" s="203"/>
      <c r="R127" s="86"/>
    </row>
    <row r="128" spans="1:18" s="89" customFormat="1" ht="18" customHeight="1">
      <c r="A128" s="81"/>
      <c r="B128" s="85"/>
      <c r="C128" s="130">
        <v>37</v>
      </c>
      <c r="D128" s="130" t="s">
        <v>101</v>
      </c>
      <c r="E128" s="131" t="s">
        <v>247</v>
      </c>
      <c r="F128" s="201" t="s">
        <v>248</v>
      </c>
      <c r="G128" s="201"/>
      <c r="H128" s="201"/>
      <c r="I128" s="201"/>
      <c r="J128" s="132" t="s">
        <v>160</v>
      </c>
      <c r="K128" s="133">
        <v>127.338</v>
      </c>
      <c r="L128" s="202"/>
      <c r="M128" s="202"/>
      <c r="N128" s="205">
        <f t="shared" si="0"/>
        <v>0</v>
      </c>
      <c r="O128" s="205"/>
      <c r="P128" s="205"/>
      <c r="Q128" s="205"/>
      <c r="R128" s="86"/>
    </row>
    <row r="129" spans="1:18" s="89" customFormat="1" ht="18" customHeight="1">
      <c r="A129" s="81"/>
      <c r="B129" s="85"/>
      <c r="C129" s="130">
        <v>38</v>
      </c>
      <c r="D129" s="130" t="s">
        <v>101</v>
      </c>
      <c r="E129" s="131" t="s">
        <v>249</v>
      </c>
      <c r="F129" s="201" t="s">
        <v>250</v>
      </c>
      <c r="G129" s="201"/>
      <c r="H129" s="201"/>
      <c r="I129" s="201"/>
      <c r="J129" s="132" t="s">
        <v>160</v>
      </c>
      <c r="K129" s="133">
        <v>1782.732</v>
      </c>
      <c r="L129" s="202"/>
      <c r="M129" s="202"/>
      <c r="N129" s="205">
        <f t="shared" si="0"/>
        <v>0</v>
      </c>
      <c r="O129" s="205"/>
      <c r="P129" s="205"/>
      <c r="Q129" s="205"/>
      <c r="R129" s="86"/>
    </row>
    <row r="130" spans="1:18" s="89" customFormat="1" ht="18" customHeight="1">
      <c r="A130" s="81"/>
      <c r="B130" s="85"/>
      <c r="C130" s="130">
        <v>39</v>
      </c>
      <c r="D130" s="130" t="s">
        <v>101</v>
      </c>
      <c r="E130" s="131" t="s">
        <v>251</v>
      </c>
      <c r="F130" s="201" t="s">
        <v>252</v>
      </c>
      <c r="G130" s="201"/>
      <c r="H130" s="201"/>
      <c r="I130" s="201"/>
      <c r="J130" s="132" t="s">
        <v>160</v>
      </c>
      <c r="K130" s="133">
        <v>127.338</v>
      </c>
      <c r="L130" s="202"/>
      <c r="M130" s="202"/>
      <c r="N130" s="205">
        <f t="shared" si="0"/>
        <v>0</v>
      </c>
      <c r="O130" s="205"/>
      <c r="P130" s="205"/>
      <c r="Q130" s="205"/>
      <c r="R130" s="86"/>
    </row>
    <row r="131" spans="1:18" s="89" customFormat="1" ht="18" customHeight="1">
      <c r="A131" s="81"/>
      <c r="B131" s="85"/>
      <c r="C131" s="130">
        <v>40</v>
      </c>
      <c r="D131" s="130" t="s">
        <v>101</v>
      </c>
      <c r="E131" s="131" t="s">
        <v>253</v>
      </c>
      <c r="F131" s="201" t="s">
        <v>254</v>
      </c>
      <c r="G131" s="201"/>
      <c r="H131" s="201"/>
      <c r="I131" s="201"/>
      <c r="J131" s="132" t="s">
        <v>160</v>
      </c>
      <c r="K131" s="133">
        <v>110.046</v>
      </c>
      <c r="L131" s="202"/>
      <c r="M131" s="202"/>
      <c r="N131" s="205">
        <f t="shared" si="0"/>
        <v>0</v>
      </c>
      <c r="O131" s="205"/>
      <c r="P131" s="205"/>
      <c r="Q131" s="205"/>
      <c r="R131" s="86"/>
    </row>
    <row r="132" spans="1:18" s="89" customFormat="1" ht="18" customHeight="1">
      <c r="A132" s="81"/>
      <c r="B132" s="85"/>
      <c r="C132" s="130">
        <v>41</v>
      </c>
      <c r="D132" s="130" t="s">
        <v>101</v>
      </c>
      <c r="E132" s="131" t="s">
        <v>255</v>
      </c>
      <c r="F132" s="201" t="s">
        <v>256</v>
      </c>
      <c r="G132" s="201"/>
      <c r="H132" s="201"/>
      <c r="I132" s="201"/>
      <c r="J132" s="132" t="s">
        <v>160</v>
      </c>
      <c r="K132" s="133">
        <v>17.293</v>
      </c>
      <c r="L132" s="202"/>
      <c r="M132" s="202"/>
      <c r="N132" s="205">
        <f t="shared" si="0"/>
        <v>0</v>
      </c>
      <c r="O132" s="205"/>
      <c r="P132" s="205"/>
      <c r="Q132" s="205"/>
      <c r="R132" s="86"/>
    </row>
    <row r="133" spans="1:18" s="89" customFormat="1" ht="18" customHeight="1">
      <c r="A133" s="81"/>
      <c r="B133" s="85"/>
      <c r="C133" s="130">
        <v>42</v>
      </c>
      <c r="D133" s="130" t="s">
        <v>101</v>
      </c>
      <c r="E133" s="134" t="s">
        <v>257</v>
      </c>
      <c r="F133" s="204" t="s">
        <v>258</v>
      </c>
      <c r="G133" s="204"/>
      <c r="H133" s="204"/>
      <c r="I133" s="204"/>
      <c r="J133" s="132" t="s">
        <v>160</v>
      </c>
      <c r="K133" s="164">
        <v>108.792</v>
      </c>
      <c r="L133" s="202"/>
      <c r="M133" s="202"/>
      <c r="N133" s="203">
        <f t="shared" si="0"/>
        <v>0</v>
      </c>
      <c r="O133" s="203"/>
      <c r="P133" s="203"/>
      <c r="Q133" s="203"/>
      <c r="R133" s="86"/>
    </row>
    <row r="134" spans="1:18" s="89" customFormat="1" ht="9" customHeight="1">
      <c r="A134" s="81"/>
      <c r="B134" s="157"/>
      <c r="C134" s="158"/>
      <c r="D134" s="158"/>
      <c r="E134" s="158"/>
      <c r="F134" s="158"/>
      <c r="G134" s="158"/>
      <c r="H134" s="158"/>
      <c r="I134" s="158"/>
      <c r="J134" s="158"/>
      <c r="K134" s="158"/>
      <c r="L134" s="158"/>
      <c r="M134" s="158"/>
      <c r="N134" s="158"/>
      <c r="O134" s="158"/>
      <c r="P134" s="158"/>
      <c r="Q134" s="158"/>
      <c r="R134" s="159"/>
    </row>
    <row r="135" spans="1:18" s="89" customFormat="1" ht="26.25" customHeight="1">
      <c r="A135" s="81"/>
      <c r="B135" s="81"/>
      <c r="C135" s="81"/>
      <c r="D135" s="81"/>
      <c r="E135" s="81"/>
      <c r="F135" s="81"/>
      <c r="G135" s="81"/>
      <c r="H135" s="81"/>
      <c r="I135" s="81"/>
      <c r="J135" s="81"/>
      <c r="K135" s="81"/>
      <c r="L135" s="81"/>
      <c r="M135" s="81"/>
      <c r="N135" s="81"/>
      <c r="O135" s="81"/>
      <c r="P135" s="81"/>
      <c r="Q135" s="81"/>
      <c r="R135" s="81"/>
    </row>
    <row r="136" spans="1:18" s="89" customFormat="1" ht="26.25" customHeight="1">
      <c r="A136" s="81"/>
      <c r="B136" s="81"/>
      <c r="C136" s="81"/>
      <c r="D136" s="81"/>
      <c r="E136" s="81"/>
      <c r="F136" s="81"/>
      <c r="G136" s="81"/>
      <c r="H136" s="81"/>
      <c r="I136" s="81"/>
      <c r="J136" s="81"/>
      <c r="K136" s="81"/>
      <c r="L136" s="81"/>
      <c r="M136" s="81"/>
      <c r="N136" s="81"/>
      <c r="O136" s="81"/>
      <c r="P136" s="81"/>
      <c r="Q136" s="81"/>
      <c r="R136" s="81"/>
    </row>
    <row r="137" spans="1:18" s="89" customFormat="1" ht="24" customHeight="1">
      <c r="A137" s="81"/>
      <c r="B137" s="81"/>
      <c r="C137" s="81"/>
      <c r="D137" s="81"/>
      <c r="E137" s="81"/>
      <c r="F137" s="81"/>
      <c r="G137" s="81"/>
      <c r="H137" s="81"/>
      <c r="I137" s="81"/>
      <c r="J137" s="81"/>
      <c r="K137" s="81"/>
      <c r="L137" s="81"/>
      <c r="M137" s="81"/>
      <c r="N137" s="81"/>
      <c r="O137" s="81"/>
      <c r="P137" s="81"/>
      <c r="Q137" s="81"/>
      <c r="R137" s="81"/>
    </row>
    <row r="138" spans="1:18" s="89" customFormat="1" ht="25.5" customHeight="1">
      <c r="A138" s="81"/>
      <c r="B138" s="81"/>
      <c r="C138" s="81"/>
      <c r="D138" s="81"/>
      <c r="E138" s="81"/>
      <c r="F138" s="81"/>
      <c r="G138" s="81"/>
      <c r="H138" s="81"/>
      <c r="I138" s="81"/>
      <c r="J138" s="81"/>
      <c r="K138" s="81"/>
      <c r="L138" s="81"/>
      <c r="M138" s="81"/>
      <c r="N138" s="81"/>
      <c r="O138" s="81"/>
      <c r="P138" s="81"/>
      <c r="Q138" s="81"/>
      <c r="R138" s="81"/>
    </row>
    <row r="139" spans="1:18" s="89" customFormat="1" ht="24" customHeight="1">
      <c r="A139" s="81"/>
      <c r="B139" s="81"/>
      <c r="C139" s="81"/>
      <c r="D139" s="81"/>
      <c r="E139" s="81"/>
      <c r="F139" s="81"/>
      <c r="G139" s="81"/>
      <c r="H139" s="81"/>
      <c r="I139" s="81"/>
      <c r="J139" s="81"/>
      <c r="K139" s="81"/>
      <c r="L139" s="81"/>
      <c r="M139" s="81"/>
      <c r="N139" s="81"/>
      <c r="O139" s="81"/>
      <c r="P139" s="81"/>
      <c r="Q139" s="81"/>
      <c r="R139" s="81"/>
    </row>
    <row r="140" spans="1:18" s="89" customFormat="1" ht="26.25" customHeight="1">
      <c r="A140" s="81"/>
      <c r="B140" s="81"/>
      <c r="C140" s="81"/>
      <c r="D140" s="81"/>
      <c r="E140" s="81"/>
      <c r="F140" s="81"/>
      <c r="G140" s="81"/>
      <c r="H140" s="81"/>
      <c r="I140" s="81"/>
      <c r="J140" s="81"/>
      <c r="K140" s="81"/>
      <c r="L140" s="81"/>
      <c r="M140" s="81"/>
      <c r="N140" s="81"/>
      <c r="O140" s="81"/>
      <c r="P140" s="81"/>
      <c r="Q140" s="81"/>
      <c r="R140" s="81"/>
    </row>
    <row r="141" spans="1:18" s="89" customFormat="1" ht="31.5" customHeight="1">
      <c r="A141" s="81"/>
      <c r="B141" s="81"/>
      <c r="C141" s="81"/>
      <c r="D141" s="81"/>
      <c r="E141" s="81"/>
      <c r="F141" s="81"/>
      <c r="G141" s="81"/>
      <c r="H141" s="81"/>
      <c r="I141" s="81"/>
      <c r="J141" s="81"/>
      <c r="K141" s="81"/>
      <c r="L141" s="81"/>
      <c r="M141" s="81"/>
      <c r="N141" s="81"/>
      <c r="O141" s="81"/>
      <c r="P141" s="81"/>
      <c r="Q141" s="81"/>
      <c r="R141" s="81"/>
    </row>
    <row r="142" spans="1:18" s="89" customFormat="1" ht="26.25" customHeight="1">
      <c r="A142" s="81"/>
      <c r="B142" s="81"/>
      <c r="C142" s="81"/>
      <c r="D142" s="81"/>
      <c r="E142" s="81"/>
      <c r="F142" s="81"/>
      <c r="G142" s="81"/>
      <c r="H142" s="81"/>
      <c r="I142" s="81"/>
      <c r="J142" s="81"/>
      <c r="K142" s="81"/>
      <c r="L142" s="81"/>
      <c r="M142" s="81"/>
      <c r="N142" s="81"/>
      <c r="O142" s="81"/>
      <c r="P142" s="81"/>
      <c r="Q142" s="81"/>
      <c r="R142" s="81"/>
    </row>
    <row r="143" ht="26.2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6.25" customHeight="1"/>
    <row r="155" ht="26.2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8.5" customHeight="1"/>
    <row r="163" ht="28.5" customHeight="1"/>
    <row r="164" ht="28.5" customHeight="1"/>
    <row r="165" ht="27.75" customHeight="1"/>
    <row r="166" ht="27.75" customHeight="1"/>
    <row r="167" ht="27.75" customHeight="1"/>
    <row r="168" ht="27.75" customHeight="1"/>
    <row r="169" ht="27.75" customHeight="1"/>
    <row r="170" ht="27.75" customHeight="1"/>
    <row r="171" ht="25.5" customHeight="1"/>
    <row r="172" ht="25.5" customHeight="1"/>
    <row r="173" ht="22.5" customHeight="1"/>
    <row r="174" ht="24" customHeight="1"/>
    <row r="175" ht="24" customHeight="1"/>
    <row r="176" ht="24" customHeight="1"/>
    <row r="177" ht="24" customHeight="1"/>
    <row r="178" ht="26.25" customHeight="1"/>
    <row r="180" ht="24.75" customHeight="1"/>
    <row r="182" ht="22.5" customHeight="1"/>
    <row r="183" ht="22.5" customHeight="1"/>
    <row r="184" ht="22.5" customHeight="1"/>
    <row r="187" ht="22.5" customHeight="1"/>
    <row r="188" ht="22.5" customHeight="1"/>
    <row r="189" ht="22.5" customHeight="1"/>
    <row r="190" ht="22.5" customHeight="1"/>
    <row r="191" ht="22.5" customHeight="1"/>
  </sheetData>
  <sheetProtection selectLockedCells="1" selectUnlockedCells="1"/>
  <mergeCells count="151">
    <mergeCell ref="F132:I132"/>
    <mergeCell ref="L132:M132"/>
    <mergeCell ref="N132:Q132"/>
    <mergeCell ref="F133:I133"/>
    <mergeCell ref="L133:M133"/>
    <mergeCell ref="N133:Q133"/>
    <mergeCell ref="F130:I130"/>
    <mergeCell ref="L130:M130"/>
    <mergeCell ref="N130:Q130"/>
    <mergeCell ref="F131:I131"/>
    <mergeCell ref="L131:M131"/>
    <mergeCell ref="N131:Q131"/>
    <mergeCell ref="F128:I128"/>
    <mergeCell ref="L128:M128"/>
    <mergeCell ref="N128:Q128"/>
    <mergeCell ref="F129:I129"/>
    <mergeCell ref="L129:M129"/>
    <mergeCell ref="N129:Q129"/>
    <mergeCell ref="F126:I126"/>
    <mergeCell ref="L126:M126"/>
    <mergeCell ref="N126:Q126"/>
    <mergeCell ref="F127:I127"/>
    <mergeCell ref="L127:M127"/>
    <mergeCell ref="N127:Q127"/>
    <mergeCell ref="F124:I124"/>
    <mergeCell ref="L124:M124"/>
    <mergeCell ref="N124:Q124"/>
    <mergeCell ref="F125:I125"/>
    <mergeCell ref="L125:M125"/>
    <mergeCell ref="N125:Q125"/>
    <mergeCell ref="F122:I122"/>
    <mergeCell ref="L122:M122"/>
    <mergeCell ref="N122:Q122"/>
    <mergeCell ref="F123:I123"/>
    <mergeCell ref="L123:M123"/>
    <mergeCell ref="N123:Q123"/>
    <mergeCell ref="F120:I120"/>
    <mergeCell ref="L120:M120"/>
    <mergeCell ref="N120:Q120"/>
    <mergeCell ref="F121:I121"/>
    <mergeCell ref="L121:M121"/>
    <mergeCell ref="N121:Q121"/>
    <mergeCell ref="F118:I118"/>
    <mergeCell ref="L118:M118"/>
    <mergeCell ref="N118:Q118"/>
    <mergeCell ref="F119:I119"/>
    <mergeCell ref="L119:M119"/>
    <mergeCell ref="N119:Q119"/>
    <mergeCell ref="F116:I116"/>
    <mergeCell ref="L116:M116"/>
    <mergeCell ref="N116:Q116"/>
    <mergeCell ref="F117:I117"/>
    <mergeCell ref="L117:M117"/>
    <mergeCell ref="N117:Q117"/>
    <mergeCell ref="F114:I114"/>
    <mergeCell ref="L114:M114"/>
    <mergeCell ref="N114:Q114"/>
    <mergeCell ref="F115:I115"/>
    <mergeCell ref="L115:M115"/>
    <mergeCell ref="N115:Q115"/>
    <mergeCell ref="F112:I112"/>
    <mergeCell ref="L112:M112"/>
    <mergeCell ref="N112:Q112"/>
    <mergeCell ref="F113:I113"/>
    <mergeCell ref="L113:M113"/>
    <mergeCell ref="N113:Q113"/>
    <mergeCell ref="F110:I110"/>
    <mergeCell ref="L110:M110"/>
    <mergeCell ref="N110:Q110"/>
    <mergeCell ref="F111:I111"/>
    <mergeCell ref="L111:M111"/>
    <mergeCell ref="N111:Q111"/>
    <mergeCell ref="F108:I108"/>
    <mergeCell ref="L108:M108"/>
    <mergeCell ref="N108:Q108"/>
    <mergeCell ref="F109:I109"/>
    <mergeCell ref="L109:M109"/>
    <mergeCell ref="N109:Q109"/>
    <mergeCell ref="F106:I106"/>
    <mergeCell ref="L106:M106"/>
    <mergeCell ref="N106:Q106"/>
    <mergeCell ref="F107:I107"/>
    <mergeCell ref="L107:M107"/>
    <mergeCell ref="N107:Q107"/>
    <mergeCell ref="F104:I104"/>
    <mergeCell ref="L104:M104"/>
    <mergeCell ref="N104:Q104"/>
    <mergeCell ref="F105:I105"/>
    <mergeCell ref="L105:M105"/>
    <mergeCell ref="N105:Q105"/>
    <mergeCell ref="F102:I102"/>
    <mergeCell ref="L102:M102"/>
    <mergeCell ref="N102:Q102"/>
    <mergeCell ref="F103:I103"/>
    <mergeCell ref="L103:M103"/>
    <mergeCell ref="N103:Q103"/>
    <mergeCell ref="F100:I100"/>
    <mergeCell ref="L100:M100"/>
    <mergeCell ref="N100:Q100"/>
    <mergeCell ref="F101:I101"/>
    <mergeCell ref="L101:M101"/>
    <mergeCell ref="N101:Q101"/>
    <mergeCell ref="F98:I98"/>
    <mergeCell ref="L98:M98"/>
    <mergeCell ref="N98:Q98"/>
    <mergeCell ref="F99:I99"/>
    <mergeCell ref="L99:M99"/>
    <mergeCell ref="N99:Q99"/>
    <mergeCell ref="M92:Q92"/>
    <mergeCell ref="M93:Q93"/>
    <mergeCell ref="F95:I95"/>
    <mergeCell ref="L95:M95"/>
    <mergeCell ref="N95:Q95"/>
    <mergeCell ref="N97:Q97"/>
    <mergeCell ref="N77:Q77"/>
    <mergeCell ref="L79:Q79"/>
    <mergeCell ref="C85:Q85"/>
    <mergeCell ref="F87:P87"/>
    <mergeCell ref="F88:P88"/>
    <mergeCell ref="M90:P90"/>
    <mergeCell ref="M68:P68"/>
    <mergeCell ref="M70:Q70"/>
    <mergeCell ref="M71:Q71"/>
    <mergeCell ref="C73:G73"/>
    <mergeCell ref="N73:Q73"/>
    <mergeCell ref="N75:Q75"/>
    <mergeCell ref="H31:J31"/>
    <mergeCell ref="M31:P31"/>
    <mergeCell ref="L33:P33"/>
    <mergeCell ref="C63:Q63"/>
    <mergeCell ref="F65:P65"/>
    <mergeCell ref="F66:P66"/>
    <mergeCell ref="H28:J28"/>
    <mergeCell ref="M28:P28"/>
    <mergeCell ref="H29:J29"/>
    <mergeCell ref="M29:P29"/>
    <mergeCell ref="H30:J30"/>
    <mergeCell ref="M30:P30"/>
    <mergeCell ref="O18:P18"/>
    <mergeCell ref="O19:P19"/>
    <mergeCell ref="M22:P22"/>
    <mergeCell ref="M23:P23"/>
    <mergeCell ref="M25:P25"/>
    <mergeCell ref="H27:J27"/>
    <mergeCell ref="M27:P27"/>
    <mergeCell ref="C2:Q2"/>
    <mergeCell ref="F5:P5"/>
    <mergeCell ref="O12:P12"/>
    <mergeCell ref="O13:P13"/>
    <mergeCell ref="O15:P15"/>
    <mergeCell ref="O16:P16"/>
  </mergeCells>
  <printOptions/>
  <pageMargins left="0.39375" right="0.39375" top="0.39375" bottom="0.39375" header="0.5118055555555555" footer="0.5118055555555555"/>
  <pageSetup fitToHeight="5" fitToWidth="1" horizontalDpi="300" verticalDpi="300" orientation="portrait" paperSize="9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"/>
  <sheetViews>
    <sheetView zoomScalePageLayoutView="0" workbookViewId="0" topLeftCell="A1">
      <selection activeCell="A1" sqref="A1:O31"/>
    </sheetView>
  </sheetViews>
  <sheetFormatPr defaultColWidth="9.33203125" defaultRowHeight="13.5"/>
  <cols>
    <col min="1" max="1" width="4.16015625" style="0" customWidth="1"/>
    <col min="2" max="2" width="4.33203125" style="0" customWidth="1"/>
    <col min="3" max="3" width="14.16015625" style="0" customWidth="1"/>
    <col min="4" max="5" width="11.16015625" style="0" customWidth="1"/>
    <col min="6" max="6" width="12.5" style="0" customWidth="1"/>
    <col min="7" max="7" width="32.66015625" style="0" customWidth="1"/>
    <col min="8" max="8" width="5.16015625" style="0" customWidth="1"/>
    <col min="9" max="9" width="11.5" style="0" customWidth="1"/>
    <col min="10" max="10" width="12" style="0" customWidth="1"/>
    <col min="11" max="12" width="6" style="0" customWidth="1"/>
    <col min="13" max="13" width="2" style="0" customWidth="1"/>
    <col min="14" max="14" width="7.33203125" style="0" customWidth="1"/>
    <col min="15" max="15" width="4.66015625" style="0" customWidth="1"/>
  </cols>
  <sheetData>
    <row r="1" spans="1:15" ht="13.5">
      <c r="A1" s="119"/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</row>
    <row r="2" spans="1:15" ht="21">
      <c r="A2" s="187" t="s">
        <v>95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</row>
    <row r="3" spans="1:15" ht="13.5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</row>
    <row r="4" spans="1:15" ht="18">
      <c r="A4" s="87" t="s">
        <v>7</v>
      </c>
      <c r="B4" s="89"/>
      <c r="C4" s="89"/>
      <c r="D4" s="188" t="s">
        <v>8</v>
      </c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89"/>
    </row>
    <row r="5" spans="1:15" ht="18">
      <c r="A5" s="87" t="s">
        <v>82</v>
      </c>
      <c r="B5" s="89"/>
      <c r="C5" s="89"/>
      <c r="D5" s="188" t="s">
        <v>291</v>
      </c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89"/>
    </row>
    <row r="6" spans="1:15" ht="13.5">
      <c r="A6" s="89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</row>
    <row r="7" spans="1:15" ht="15">
      <c r="A7" s="92" t="s">
        <v>11</v>
      </c>
      <c r="B7" s="89"/>
      <c r="C7" s="89"/>
      <c r="D7" s="93">
        <f>$F$7</f>
        <v>0</v>
      </c>
      <c r="E7" s="89"/>
      <c r="F7" s="89"/>
      <c r="G7" s="89"/>
      <c r="H7" s="89"/>
      <c r="I7" s="92" t="s">
        <v>13</v>
      </c>
      <c r="J7" s="89"/>
      <c r="K7" s="194">
        <f>IF($O$7="","",$O$7)</f>
      </c>
      <c r="L7" s="194"/>
      <c r="M7" s="194"/>
      <c r="N7" s="194"/>
      <c r="O7" s="89"/>
    </row>
    <row r="8" spans="1:15" ht="13.5">
      <c r="A8" s="89"/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</row>
    <row r="9" spans="1:15" ht="15">
      <c r="A9" s="92" t="s">
        <v>85</v>
      </c>
      <c r="B9" s="89"/>
      <c r="C9" s="89"/>
      <c r="D9" s="93">
        <f>$E$10</f>
        <v>0</v>
      </c>
      <c r="E9" s="89"/>
      <c r="F9" s="89"/>
      <c r="G9" s="89"/>
      <c r="H9" s="89"/>
      <c r="I9" s="92" t="s">
        <v>23</v>
      </c>
      <c r="J9" s="89"/>
      <c r="K9" s="189"/>
      <c r="L9" s="189"/>
      <c r="M9" s="189"/>
      <c r="N9" s="189"/>
      <c r="O9" s="189"/>
    </row>
    <row r="10" spans="1:15" ht="15">
      <c r="A10" s="92" t="s">
        <v>21</v>
      </c>
      <c r="B10" s="89"/>
      <c r="C10" s="89"/>
      <c r="D10" s="93">
        <f>IF($E$13="","",$E$13)</f>
      </c>
      <c r="E10" s="89"/>
      <c r="F10" s="89"/>
      <c r="G10" s="89"/>
      <c r="H10" s="89"/>
      <c r="I10" s="92" t="s">
        <v>26</v>
      </c>
      <c r="J10" s="89"/>
      <c r="K10" s="189"/>
      <c r="L10" s="189"/>
      <c r="M10" s="189"/>
      <c r="N10" s="189"/>
      <c r="O10" s="189"/>
    </row>
    <row r="11" spans="1:15" ht="13.5">
      <c r="A11" s="89"/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</row>
    <row r="12" spans="1:15" ht="30">
      <c r="A12" s="126" t="s">
        <v>96</v>
      </c>
      <c r="B12" s="127" t="s">
        <v>53</v>
      </c>
      <c r="C12" s="127" t="s">
        <v>49</v>
      </c>
      <c r="D12" s="198" t="s">
        <v>50</v>
      </c>
      <c r="E12" s="198"/>
      <c r="F12" s="198"/>
      <c r="G12" s="198"/>
      <c r="H12" s="127" t="s">
        <v>97</v>
      </c>
      <c r="I12" s="127" t="s">
        <v>98</v>
      </c>
      <c r="J12" s="198" t="s">
        <v>99</v>
      </c>
      <c r="K12" s="198"/>
      <c r="L12" s="199" t="s">
        <v>100</v>
      </c>
      <c r="M12" s="199"/>
      <c r="N12" s="199"/>
      <c r="O12" s="199"/>
    </row>
    <row r="13" spans="1:15" ht="15">
      <c r="A13" s="129"/>
      <c r="B13" s="129"/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</row>
    <row r="14" spans="1:15" ht="18">
      <c r="A14" s="122" t="s">
        <v>86</v>
      </c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200">
        <f>SUM(L15:L84)</f>
        <v>0</v>
      </c>
      <c r="M14" s="200"/>
      <c r="N14" s="200"/>
      <c r="O14" s="200"/>
    </row>
    <row r="15" spans="1:15" ht="13.5">
      <c r="A15" s="130" t="s">
        <v>75</v>
      </c>
      <c r="B15" s="130" t="s">
        <v>101</v>
      </c>
      <c r="C15" s="131" t="s">
        <v>102</v>
      </c>
      <c r="D15" s="201" t="s">
        <v>103</v>
      </c>
      <c r="E15" s="201"/>
      <c r="F15" s="201"/>
      <c r="G15" s="201"/>
      <c r="H15" s="132" t="s">
        <v>117</v>
      </c>
      <c r="I15" s="133">
        <v>1</v>
      </c>
      <c r="J15" s="217"/>
      <c r="K15" s="217"/>
      <c r="L15" s="205">
        <f aca="true" t="shared" si="0" ref="L15:L20">I15*J15</f>
        <v>0</v>
      </c>
      <c r="M15" s="205"/>
      <c r="N15" s="205"/>
      <c r="O15" s="205"/>
    </row>
    <row r="16" spans="1:15" ht="13.5">
      <c r="A16" s="130" t="s">
        <v>77</v>
      </c>
      <c r="B16" s="130" t="s">
        <v>101</v>
      </c>
      <c r="C16" s="131" t="s">
        <v>105</v>
      </c>
      <c r="D16" s="201" t="s">
        <v>106</v>
      </c>
      <c r="E16" s="201"/>
      <c r="F16" s="201"/>
      <c r="G16" s="201"/>
      <c r="H16" s="132" t="s">
        <v>117</v>
      </c>
      <c r="I16" s="133">
        <v>1</v>
      </c>
      <c r="J16" s="217"/>
      <c r="K16" s="217"/>
      <c r="L16" s="205">
        <f t="shared" si="0"/>
        <v>0</v>
      </c>
      <c r="M16" s="205"/>
      <c r="N16" s="205"/>
      <c r="O16" s="205"/>
    </row>
    <row r="17" spans="1:15" ht="13.5">
      <c r="A17" s="130" t="s">
        <v>107</v>
      </c>
      <c r="B17" s="130" t="s">
        <v>101</v>
      </c>
      <c r="C17" s="131" t="s">
        <v>108</v>
      </c>
      <c r="D17" s="201" t="s">
        <v>109</v>
      </c>
      <c r="E17" s="201"/>
      <c r="F17" s="201"/>
      <c r="G17" s="201"/>
      <c r="H17" s="132" t="s">
        <v>117</v>
      </c>
      <c r="I17" s="133">
        <v>1</v>
      </c>
      <c r="J17" s="217"/>
      <c r="K17" s="217"/>
      <c r="L17" s="205">
        <f t="shared" si="0"/>
        <v>0</v>
      </c>
      <c r="M17" s="205"/>
      <c r="N17" s="205"/>
      <c r="O17" s="205"/>
    </row>
    <row r="18" spans="1:15" ht="13.5">
      <c r="A18" s="130" t="s">
        <v>110</v>
      </c>
      <c r="B18" s="130" t="s">
        <v>101</v>
      </c>
      <c r="C18" s="131" t="s">
        <v>111</v>
      </c>
      <c r="D18" s="201" t="s">
        <v>112</v>
      </c>
      <c r="E18" s="201"/>
      <c r="F18" s="201"/>
      <c r="G18" s="201"/>
      <c r="H18" s="132" t="s">
        <v>117</v>
      </c>
      <c r="I18" s="133">
        <v>1</v>
      </c>
      <c r="J18" s="217"/>
      <c r="K18" s="217"/>
      <c r="L18" s="205">
        <f t="shared" si="0"/>
        <v>0</v>
      </c>
      <c r="M18" s="205"/>
      <c r="N18" s="205"/>
      <c r="O18" s="205"/>
    </row>
    <row r="19" spans="1:15" ht="13.5">
      <c r="A19" s="130" t="s">
        <v>114</v>
      </c>
      <c r="B19" s="130" t="s">
        <v>101</v>
      </c>
      <c r="C19" s="131" t="s">
        <v>115</v>
      </c>
      <c r="D19" s="201" t="s">
        <v>116</v>
      </c>
      <c r="E19" s="201"/>
      <c r="F19" s="201"/>
      <c r="G19" s="201"/>
      <c r="H19" s="132" t="s">
        <v>117</v>
      </c>
      <c r="I19" s="133">
        <v>1</v>
      </c>
      <c r="J19" s="217"/>
      <c r="K19" s="217"/>
      <c r="L19" s="205">
        <f t="shared" si="0"/>
        <v>0</v>
      </c>
      <c r="M19" s="205"/>
      <c r="N19" s="205"/>
      <c r="O19" s="205"/>
    </row>
    <row r="20" spans="1:15" ht="13.5">
      <c r="A20" s="130" t="s">
        <v>118</v>
      </c>
      <c r="B20" s="130" t="s">
        <v>101</v>
      </c>
      <c r="C20" s="131" t="s">
        <v>119</v>
      </c>
      <c r="D20" s="201" t="s">
        <v>120</v>
      </c>
      <c r="E20" s="201"/>
      <c r="F20" s="201"/>
      <c r="G20" s="201"/>
      <c r="H20" s="132" t="s">
        <v>117</v>
      </c>
      <c r="I20" s="133">
        <v>1</v>
      </c>
      <c r="J20" s="217"/>
      <c r="K20" s="217"/>
      <c r="L20" s="205">
        <f t="shared" si="0"/>
        <v>0</v>
      </c>
      <c r="M20" s="205"/>
      <c r="N20" s="205"/>
      <c r="O20" s="205"/>
    </row>
  </sheetData>
  <sheetProtection/>
  <mergeCells count="28">
    <mergeCell ref="A2:O2"/>
    <mergeCell ref="D4:N4"/>
    <mergeCell ref="D5:N5"/>
    <mergeCell ref="K7:N7"/>
    <mergeCell ref="K9:O9"/>
    <mergeCell ref="K10:O10"/>
    <mergeCell ref="D12:G12"/>
    <mergeCell ref="J12:K12"/>
    <mergeCell ref="L12:O12"/>
    <mergeCell ref="L14:O14"/>
    <mergeCell ref="D15:G15"/>
    <mergeCell ref="J15:K15"/>
    <mergeCell ref="L15:O15"/>
    <mergeCell ref="D16:G16"/>
    <mergeCell ref="J16:K16"/>
    <mergeCell ref="L16:O16"/>
    <mergeCell ref="D17:G17"/>
    <mergeCell ref="J17:K17"/>
    <mergeCell ref="L17:O17"/>
    <mergeCell ref="D20:G20"/>
    <mergeCell ref="J20:K20"/>
    <mergeCell ref="L20:O20"/>
    <mergeCell ref="D18:G18"/>
    <mergeCell ref="J18:K18"/>
    <mergeCell ref="L18:O18"/>
    <mergeCell ref="D19:G19"/>
    <mergeCell ref="J19:K19"/>
    <mergeCell ref="L19:O19"/>
  </mergeCells>
  <printOptions/>
  <pageMargins left="0.7" right="0.7" top="0.787401575" bottom="0.787401575" header="0.3" footer="0.3"/>
  <pageSetup fitToHeight="1" fitToWidth="1" horizontalDpi="600" verticalDpi="600" orientation="portrait" paperSize="9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48"/>
  <sheetViews>
    <sheetView showGridLines="0" zoomScale="128" zoomScaleNormal="128" zoomScalePageLayoutView="0" workbookViewId="0" topLeftCell="A127">
      <selection activeCell="F89" sqref="F89"/>
    </sheetView>
  </sheetViews>
  <sheetFormatPr defaultColWidth="16" defaultRowHeight="14.25" customHeight="1"/>
  <cols>
    <col min="1" max="1" width="2.66015625" style="81" customWidth="1"/>
    <col min="2" max="2" width="1.66796875" style="81" customWidth="1"/>
    <col min="3" max="3" width="4.16015625" style="81" customWidth="1"/>
    <col min="4" max="4" width="4.33203125" style="81" customWidth="1"/>
    <col min="5" max="5" width="14.16015625" style="81" customWidth="1"/>
    <col min="6" max="7" width="11.16015625" style="81" customWidth="1"/>
    <col min="8" max="8" width="12.5" style="81" customWidth="1"/>
    <col min="9" max="9" width="32.83203125" style="81" customWidth="1"/>
    <col min="10" max="10" width="5.16015625" style="81" customWidth="1"/>
    <col min="11" max="11" width="11.5" style="81" customWidth="1"/>
    <col min="12" max="12" width="12" style="81" customWidth="1"/>
    <col min="13" max="14" width="6" style="81" customWidth="1"/>
    <col min="15" max="15" width="2" style="81" customWidth="1"/>
    <col min="16" max="16" width="7.16015625" style="81" customWidth="1"/>
    <col min="17" max="17" width="4.66015625" style="81" customWidth="1"/>
    <col min="18" max="18" width="1.66796875" style="81" customWidth="1"/>
  </cols>
  <sheetData>
    <row r="1" spans="2:18" s="81" customFormat="1" ht="7.5" customHeight="1">
      <c r="B1" s="82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4"/>
    </row>
    <row r="2" spans="2:18" s="81" customFormat="1" ht="37.5" customHeight="1">
      <c r="B2" s="85"/>
      <c r="C2" s="187" t="s">
        <v>81</v>
      </c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86"/>
    </row>
    <row r="3" spans="2:18" s="81" customFormat="1" ht="7.5" customHeight="1">
      <c r="B3" s="85"/>
      <c r="R3" s="86"/>
    </row>
    <row r="4" spans="2:18" s="81" customFormat="1" ht="15.75" customHeight="1">
      <c r="B4" s="85"/>
      <c r="D4" s="87" t="s">
        <v>7</v>
      </c>
      <c r="E4" s="87"/>
      <c r="F4" s="88" t="s">
        <v>8</v>
      </c>
      <c r="G4" s="88"/>
      <c r="H4" s="88"/>
      <c r="I4" s="88"/>
      <c r="J4" s="88"/>
      <c r="K4" s="88"/>
      <c r="L4" s="88"/>
      <c r="M4" s="88"/>
      <c r="N4" s="88"/>
      <c r="O4" s="88"/>
      <c r="P4" s="88"/>
      <c r="R4" s="86"/>
    </row>
    <row r="5" spans="2:18" s="89" customFormat="1" ht="18.75" customHeight="1">
      <c r="B5" s="90"/>
      <c r="D5" s="87" t="s">
        <v>82</v>
      </c>
      <c r="E5" s="87"/>
      <c r="F5" s="188" t="s">
        <v>289</v>
      </c>
      <c r="G5" s="188"/>
      <c r="H5" s="188"/>
      <c r="I5" s="188"/>
      <c r="J5" s="188"/>
      <c r="K5" s="188"/>
      <c r="L5" s="188"/>
      <c r="M5" s="188"/>
      <c r="N5" s="188"/>
      <c r="O5" s="188"/>
      <c r="P5" s="188"/>
      <c r="R5" s="91"/>
    </row>
    <row r="6" spans="2:18" s="89" customFormat="1" ht="7.5" customHeight="1">
      <c r="B6" s="90"/>
      <c r="R6" s="91"/>
    </row>
    <row r="7" spans="2:18" s="89" customFormat="1" ht="15" customHeight="1">
      <c r="B7" s="90"/>
      <c r="D7" s="92" t="s">
        <v>11</v>
      </c>
      <c r="F7" s="93" t="s">
        <v>12</v>
      </c>
      <c r="M7" s="92" t="s">
        <v>13</v>
      </c>
      <c r="O7" s="94" t="s">
        <v>84</v>
      </c>
      <c r="P7" s="94"/>
      <c r="R7" s="91"/>
    </row>
    <row r="8" spans="2:18" s="89" customFormat="1" ht="7.5" customHeight="1">
      <c r="B8" s="90"/>
      <c r="R8" s="91"/>
    </row>
    <row r="9" spans="2:18" s="89" customFormat="1" ht="15" customHeight="1">
      <c r="B9" s="90"/>
      <c r="D9" s="92" t="s">
        <v>85</v>
      </c>
      <c r="M9" s="92" t="s">
        <v>16</v>
      </c>
      <c r="O9" s="94" t="s">
        <v>17</v>
      </c>
      <c r="P9" s="94"/>
      <c r="R9" s="91"/>
    </row>
    <row r="10" spans="2:18" s="89" customFormat="1" ht="18.75" customHeight="1">
      <c r="B10" s="90"/>
      <c r="E10" s="93" t="s">
        <v>18</v>
      </c>
      <c r="M10" s="92" t="s">
        <v>19</v>
      </c>
      <c r="O10" s="94" t="s">
        <v>20</v>
      </c>
      <c r="P10" s="94"/>
      <c r="R10" s="91"/>
    </row>
    <row r="11" spans="2:18" s="89" customFormat="1" ht="7.5" customHeight="1">
      <c r="B11" s="90"/>
      <c r="R11" s="91"/>
    </row>
    <row r="12" spans="2:18" s="89" customFormat="1" ht="15" customHeight="1">
      <c r="B12" s="90"/>
      <c r="D12" s="92" t="s">
        <v>21</v>
      </c>
      <c r="M12" s="92" t="s">
        <v>16</v>
      </c>
      <c r="O12" s="189"/>
      <c r="P12" s="189"/>
      <c r="R12" s="91"/>
    </row>
    <row r="13" spans="2:18" s="89" customFormat="1" ht="18.75" customHeight="1">
      <c r="B13" s="90"/>
      <c r="E13" s="93"/>
      <c r="M13" s="92" t="s">
        <v>19</v>
      </c>
      <c r="O13" s="189"/>
      <c r="P13" s="189"/>
      <c r="R13" s="91"/>
    </row>
    <row r="14" spans="2:18" s="89" customFormat="1" ht="7.5" customHeight="1">
      <c r="B14" s="90"/>
      <c r="R14" s="91"/>
    </row>
    <row r="15" spans="2:18" s="89" customFormat="1" ht="15" customHeight="1">
      <c r="B15" s="90"/>
      <c r="D15" s="92" t="s">
        <v>23</v>
      </c>
      <c r="M15" s="92" t="s">
        <v>16</v>
      </c>
      <c r="O15" s="189"/>
      <c r="P15" s="189"/>
      <c r="R15" s="91"/>
    </row>
    <row r="16" spans="2:18" s="89" customFormat="1" ht="18.75" customHeight="1">
      <c r="B16" s="90"/>
      <c r="E16" s="93"/>
      <c r="M16" s="92" t="s">
        <v>19</v>
      </c>
      <c r="O16" s="189"/>
      <c r="P16" s="189"/>
      <c r="R16" s="91"/>
    </row>
    <row r="17" spans="2:18" s="89" customFormat="1" ht="7.5" customHeight="1">
      <c r="B17" s="90"/>
      <c r="R17" s="91"/>
    </row>
    <row r="18" spans="2:18" s="89" customFormat="1" ht="15" customHeight="1">
      <c r="B18" s="90"/>
      <c r="D18" s="92" t="s">
        <v>26</v>
      </c>
      <c r="M18" s="92" t="s">
        <v>16</v>
      </c>
      <c r="O18" s="189"/>
      <c r="P18" s="189"/>
      <c r="R18" s="91"/>
    </row>
    <row r="19" spans="2:18" s="89" customFormat="1" ht="18.75" customHeight="1">
      <c r="B19" s="90"/>
      <c r="E19" s="93"/>
      <c r="M19" s="92" t="s">
        <v>19</v>
      </c>
      <c r="O19" s="189"/>
      <c r="P19" s="189"/>
      <c r="R19" s="91"/>
    </row>
    <row r="20" spans="2:18" s="89" customFormat="1" ht="7.5" customHeight="1">
      <c r="B20" s="90"/>
      <c r="R20" s="91"/>
    </row>
    <row r="21" spans="2:18" s="89" customFormat="1" ht="7.5" customHeight="1">
      <c r="B21" s="90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R21" s="91"/>
    </row>
    <row r="22" spans="2:18" s="89" customFormat="1" ht="15" customHeight="1">
      <c r="B22" s="90"/>
      <c r="D22" s="96" t="s">
        <v>86</v>
      </c>
      <c r="M22" s="190">
        <f>$N$75</f>
        <v>251521</v>
      </c>
      <c r="N22" s="190"/>
      <c r="O22" s="190"/>
      <c r="P22" s="190"/>
      <c r="R22" s="91"/>
    </row>
    <row r="23" spans="2:18" s="89" customFormat="1" ht="15" customHeight="1">
      <c r="B23" s="90"/>
      <c r="D23" s="97" t="s">
        <v>87</v>
      </c>
      <c r="M23" s="190">
        <f>$N$77</f>
        <v>0</v>
      </c>
      <c r="N23" s="190"/>
      <c r="O23" s="190"/>
      <c r="P23" s="190"/>
      <c r="R23" s="91"/>
    </row>
    <row r="24" spans="2:18" s="89" customFormat="1" ht="7.5" customHeight="1">
      <c r="B24" s="90"/>
      <c r="R24" s="91"/>
    </row>
    <row r="25" spans="2:18" s="89" customFormat="1" ht="26.25" customHeight="1">
      <c r="B25" s="90"/>
      <c r="D25" s="98" t="s">
        <v>28</v>
      </c>
      <c r="M25" s="191">
        <f>M22+M23</f>
        <v>251521</v>
      </c>
      <c r="N25" s="191"/>
      <c r="O25" s="191"/>
      <c r="P25" s="191"/>
      <c r="R25" s="91"/>
    </row>
    <row r="26" spans="2:18" s="89" customFormat="1" ht="7.5" customHeight="1">
      <c r="B26" s="90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R26" s="91"/>
    </row>
    <row r="27" spans="2:18" s="89" customFormat="1" ht="15" customHeight="1">
      <c r="B27" s="90"/>
      <c r="D27" s="99" t="s">
        <v>32</v>
      </c>
      <c r="E27" s="99" t="s">
        <v>33</v>
      </c>
      <c r="F27" s="100">
        <v>0.21</v>
      </c>
      <c r="G27" s="101" t="s">
        <v>88</v>
      </c>
      <c r="H27" s="192">
        <f>M25</f>
        <v>251521</v>
      </c>
      <c r="I27" s="192"/>
      <c r="J27" s="192"/>
      <c r="M27" s="192">
        <f>ROUND(F27*H27,2)</f>
        <v>52819.41</v>
      </c>
      <c r="N27" s="192"/>
      <c r="O27" s="192"/>
      <c r="P27" s="192"/>
      <c r="R27" s="91"/>
    </row>
    <row r="28" spans="2:18" s="89" customFormat="1" ht="15" customHeight="1">
      <c r="B28" s="90"/>
      <c r="E28" s="99" t="s">
        <v>34</v>
      </c>
      <c r="F28" s="100">
        <v>0.15</v>
      </c>
      <c r="G28" s="101" t="s">
        <v>88</v>
      </c>
      <c r="H28" s="192">
        <v>0</v>
      </c>
      <c r="I28" s="192"/>
      <c r="J28" s="192"/>
      <c r="M28" s="192">
        <v>0</v>
      </c>
      <c r="N28" s="192"/>
      <c r="O28" s="192"/>
      <c r="P28" s="192"/>
      <c r="R28" s="91"/>
    </row>
    <row r="29" spans="2:18" s="89" customFormat="1" ht="15" customHeight="1" hidden="1">
      <c r="B29" s="90"/>
      <c r="E29" s="99" t="s">
        <v>35</v>
      </c>
      <c r="F29" s="100">
        <v>0.21</v>
      </c>
      <c r="G29" s="101" t="s">
        <v>88</v>
      </c>
      <c r="H29" s="192" t="e">
        <f>ROUND((SUM(#REF!)+SUM(#REF!)),0)</f>
        <v>#REF!</v>
      </c>
      <c r="I29" s="192"/>
      <c r="J29" s="192"/>
      <c r="M29" s="192">
        <v>0</v>
      </c>
      <c r="N29" s="192"/>
      <c r="O29" s="192"/>
      <c r="P29" s="192"/>
      <c r="R29" s="91"/>
    </row>
    <row r="30" spans="2:18" s="89" customFormat="1" ht="15" customHeight="1" hidden="1">
      <c r="B30" s="90"/>
      <c r="E30" s="99" t="s">
        <v>36</v>
      </c>
      <c r="F30" s="100">
        <v>0.15</v>
      </c>
      <c r="G30" s="101" t="s">
        <v>88</v>
      </c>
      <c r="H30" s="192" t="e">
        <f>ROUND((SUM(#REF!)+SUM(#REF!)),0)</f>
        <v>#REF!</v>
      </c>
      <c r="I30" s="192"/>
      <c r="J30" s="192"/>
      <c r="M30" s="192">
        <v>0</v>
      </c>
      <c r="N30" s="192"/>
      <c r="O30" s="192"/>
      <c r="P30" s="192"/>
      <c r="R30" s="91"/>
    </row>
    <row r="31" spans="2:18" s="89" customFormat="1" ht="15" customHeight="1" hidden="1">
      <c r="B31" s="90"/>
      <c r="E31" s="99" t="s">
        <v>37</v>
      </c>
      <c r="F31" s="100">
        <v>0</v>
      </c>
      <c r="G31" s="101" t="s">
        <v>88</v>
      </c>
      <c r="H31" s="192" t="e">
        <f>ROUND((SUM(#REF!)+SUM(#REF!)),0)</f>
        <v>#REF!</v>
      </c>
      <c r="I31" s="192"/>
      <c r="J31" s="192"/>
      <c r="M31" s="192">
        <v>0</v>
      </c>
      <c r="N31" s="192"/>
      <c r="O31" s="192"/>
      <c r="P31" s="192"/>
      <c r="R31" s="91"/>
    </row>
    <row r="32" spans="2:18" s="89" customFormat="1" ht="7.5" customHeight="1">
      <c r="B32" s="90"/>
      <c r="R32" s="91"/>
    </row>
    <row r="33" spans="2:18" s="89" customFormat="1" ht="26.25" customHeight="1">
      <c r="B33" s="90"/>
      <c r="C33" s="102"/>
      <c r="D33" s="103" t="s">
        <v>38</v>
      </c>
      <c r="E33" s="104"/>
      <c r="F33" s="104"/>
      <c r="G33" s="105" t="s">
        <v>39</v>
      </c>
      <c r="H33" s="106" t="s">
        <v>40</v>
      </c>
      <c r="I33" s="104"/>
      <c r="J33" s="104"/>
      <c r="K33" s="104"/>
      <c r="L33" s="193">
        <f>M25+M27</f>
        <v>304340.41000000003</v>
      </c>
      <c r="M33" s="193"/>
      <c r="N33" s="193"/>
      <c r="O33" s="193"/>
      <c r="P33" s="193"/>
      <c r="Q33" s="102"/>
      <c r="R33" s="91"/>
    </row>
    <row r="34" spans="2:18" s="89" customFormat="1" ht="15" customHeight="1">
      <c r="B34" s="90"/>
      <c r="L34" s="89" t="s">
        <v>24</v>
      </c>
      <c r="R34" s="91"/>
    </row>
    <row r="35" spans="2:18" s="81" customFormat="1" ht="14.25" customHeight="1">
      <c r="B35" s="85"/>
      <c r="R35" s="86"/>
    </row>
    <row r="36" spans="2:18" s="81" customFormat="1" ht="14.25" customHeight="1">
      <c r="B36" s="85"/>
      <c r="R36" s="86"/>
    </row>
    <row r="37" spans="2:18" s="89" customFormat="1" ht="15.75" customHeight="1">
      <c r="B37" s="90"/>
      <c r="D37" s="107" t="s">
        <v>41</v>
      </c>
      <c r="E37" s="95"/>
      <c r="F37" s="95"/>
      <c r="G37" s="95"/>
      <c r="H37" s="108"/>
      <c r="J37" s="107" t="s">
        <v>42</v>
      </c>
      <c r="K37" s="95"/>
      <c r="L37" s="95"/>
      <c r="M37" s="95"/>
      <c r="N37" s="95"/>
      <c r="O37" s="95"/>
      <c r="P37" s="108"/>
      <c r="R37" s="91"/>
    </row>
    <row r="38" spans="2:18" s="81" customFormat="1" ht="14.25" customHeight="1">
      <c r="B38" s="85"/>
      <c r="D38" s="109"/>
      <c r="H38" s="110"/>
      <c r="J38" s="109"/>
      <c r="P38" s="110"/>
      <c r="R38" s="86"/>
    </row>
    <row r="39" spans="2:18" s="81" customFormat="1" ht="14.25" customHeight="1">
      <c r="B39" s="85"/>
      <c r="D39" s="109"/>
      <c r="H39" s="110"/>
      <c r="J39" s="109"/>
      <c r="P39" s="110"/>
      <c r="R39" s="86"/>
    </row>
    <row r="40" spans="2:18" s="81" customFormat="1" ht="14.25" customHeight="1">
      <c r="B40" s="85"/>
      <c r="D40" s="109"/>
      <c r="H40" s="110"/>
      <c r="J40" s="109"/>
      <c r="P40" s="110"/>
      <c r="R40" s="86"/>
    </row>
    <row r="41" spans="2:18" s="81" customFormat="1" ht="14.25" customHeight="1">
      <c r="B41" s="85"/>
      <c r="D41" s="109"/>
      <c r="H41" s="110"/>
      <c r="J41" s="109"/>
      <c r="P41" s="110"/>
      <c r="R41" s="86"/>
    </row>
    <row r="42" spans="2:18" s="81" customFormat="1" ht="14.25" customHeight="1">
      <c r="B42" s="85"/>
      <c r="D42" s="109"/>
      <c r="H42" s="110"/>
      <c r="J42" s="109"/>
      <c r="P42" s="110"/>
      <c r="R42" s="86"/>
    </row>
    <row r="43" spans="2:18" s="81" customFormat="1" ht="14.25" customHeight="1">
      <c r="B43" s="85"/>
      <c r="D43" s="109"/>
      <c r="H43" s="110"/>
      <c r="J43" s="109"/>
      <c r="P43" s="110"/>
      <c r="R43" s="86"/>
    </row>
    <row r="44" spans="2:18" s="81" customFormat="1" ht="14.25" customHeight="1">
      <c r="B44" s="85"/>
      <c r="D44" s="109"/>
      <c r="H44" s="110"/>
      <c r="J44" s="109"/>
      <c r="P44" s="110"/>
      <c r="R44" s="86"/>
    </row>
    <row r="45" spans="2:18" s="81" customFormat="1" ht="14.25" customHeight="1">
      <c r="B45" s="85"/>
      <c r="D45" s="109"/>
      <c r="H45" s="110"/>
      <c r="J45" s="109"/>
      <c r="P45" s="110"/>
      <c r="R45" s="86"/>
    </row>
    <row r="46" spans="2:18" s="89" customFormat="1" ht="15.75" customHeight="1">
      <c r="B46" s="90"/>
      <c r="D46" s="111" t="s">
        <v>43</v>
      </c>
      <c r="E46" s="112"/>
      <c r="F46" s="112"/>
      <c r="G46" s="113" t="s">
        <v>44</v>
      </c>
      <c r="H46" s="114"/>
      <c r="J46" s="111" t="s">
        <v>43</v>
      </c>
      <c r="K46" s="112"/>
      <c r="L46" s="112"/>
      <c r="M46" s="112"/>
      <c r="N46" s="113" t="s">
        <v>44</v>
      </c>
      <c r="O46" s="112"/>
      <c r="P46" s="114"/>
      <c r="R46" s="91"/>
    </row>
    <row r="47" spans="2:18" s="81" customFormat="1" ht="14.25" customHeight="1">
      <c r="B47" s="85"/>
      <c r="R47" s="86"/>
    </row>
    <row r="48" spans="2:18" s="89" customFormat="1" ht="15.75" customHeight="1">
      <c r="B48" s="90"/>
      <c r="D48" s="107" t="s">
        <v>45</v>
      </c>
      <c r="E48" s="95"/>
      <c r="F48" s="95"/>
      <c r="G48" s="95"/>
      <c r="H48" s="108"/>
      <c r="J48" s="107" t="s">
        <v>46</v>
      </c>
      <c r="K48" s="95"/>
      <c r="L48" s="95"/>
      <c r="M48" s="95"/>
      <c r="N48" s="95"/>
      <c r="O48" s="95"/>
      <c r="P48" s="108"/>
      <c r="R48" s="91"/>
    </row>
    <row r="49" spans="2:18" s="81" customFormat="1" ht="14.25" customHeight="1">
      <c r="B49" s="85"/>
      <c r="D49" s="109"/>
      <c r="H49" s="110"/>
      <c r="J49" s="109"/>
      <c r="P49" s="110"/>
      <c r="R49" s="86"/>
    </row>
    <row r="50" spans="2:18" s="81" customFormat="1" ht="14.25" customHeight="1">
      <c r="B50" s="85"/>
      <c r="D50" s="109"/>
      <c r="H50" s="110"/>
      <c r="J50" s="109"/>
      <c r="P50" s="110"/>
      <c r="R50" s="86"/>
    </row>
    <row r="51" spans="2:18" s="81" customFormat="1" ht="14.25" customHeight="1">
      <c r="B51" s="85"/>
      <c r="D51" s="109"/>
      <c r="H51" s="110"/>
      <c r="J51" s="109"/>
      <c r="P51" s="110"/>
      <c r="R51" s="86"/>
    </row>
    <row r="52" spans="2:18" s="81" customFormat="1" ht="14.25" customHeight="1">
      <c r="B52" s="85"/>
      <c r="D52" s="109"/>
      <c r="H52" s="110"/>
      <c r="J52" s="109"/>
      <c r="P52" s="110"/>
      <c r="R52" s="86"/>
    </row>
    <row r="53" spans="2:18" s="81" customFormat="1" ht="14.25" customHeight="1">
      <c r="B53" s="85"/>
      <c r="D53" s="109"/>
      <c r="H53" s="110"/>
      <c r="J53" s="109"/>
      <c r="P53" s="110"/>
      <c r="R53" s="86"/>
    </row>
    <row r="54" spans="2:18" s="81" customFormat="1" ht="14.25" customHeight="1">
      <c r="B54" s="85"/>
      <c r="D54" s="109"/>
      <c r="H54" s="110"/>
      <c r="J54" s="109"/>
      <c r="P54" s="110"/>
      <c r="R54" s="86"/>
    </row>
    <row r="55" spans="2:18" s="81" customFormat="1" ht="14.25" customHeight="1">
      <c r="B55" s="85"/>
      <c r="D55" s="109"/>
      <c r="H55" s="110"/>
      <c r="J55" s="109"/>
      <c r="P55" s="110"/>
      <c r="R55" s="86"/>
    </row>
    <row r="56" spans="2:18" s="81" customFormat="1" ht="14.25" customHeight="1">
      <c r="B56" s="85"/>
      <c r="D56" s="109"/>
      <c r="H56" s="110"/>
      <c r="J56" s="109"/>
      <c r="P56" s="110"/>
      <c r="R56" s="86"/>
    </row>
    <row r="57" spans="2:18" s="89" customFormat="1" ht="15.75" customHeight="1">
      <c r="B57" s="90"/>
      <c r="D57" s="111" t="s">
        <v>43</v>
      </c>
      <c r="E57" s="112"/>
      <c r="F57" s="112"/>
      <c r="G57" s="113" t="s">
        <v>44</v>
      </c>
      <c r="H57" s="114"/>
      <c r="J57" s="111" t="s">
        <v>43</v>
      </c>
      <c r="K57" s="112"/>
      <c r="L57" s="112"/>
      <c r="M57" s="112"/>
      <c r="N57" s="113" t="s">
        <v>44</v>
      </c>
      <c r="O57" s="112"/>
      <c r="P57" s="114"/>
      <c r="R57" s="91"/>
    </row>
    <row r="58" spans="2:18" s="89" customFormat="1" ht="15" customHeight="1">
      <c r="B58" s="115"/>
      <c r="C58" s="116"/>
      <c r="D58" s="116"/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116"/>
      <c r="Q58" s="116"/>
      <c r="R58" s="117"/>
    </row>
    <row r="62" spans="2:18" s="89" customFormat="1" ht="7.5" customHeight="1">
      <c r="B62" s="118"/>
      <c r="C62" s="119"/>
      <c r="D62" s="119"/>
      <c r="E62" s="119"/>
      <c r="F62" s="119"/>
      <c r="G62" s="119"/>
      <c r="H62" s="119"/>
      <c r="I62" s="119"/>
      <c r="J62" s="119"/>
      <c r="K62" s="119"/>
      <c r="L62" s="119"/>
      <c r="M62" s="119"/>
      <c r="N62" s="119"/>
      <c r="O62" s="119"/>
      <c r="P62" s="119"/>
      <c r="Q62" s="119"/>
      <c r="R62" s="120"/>
    </row>
    <row r="63" spans="2:18" s="89" customFormat="1" ht="37.5" customHeight="1">
      <c r="B63" s="90"/>
      <c r="C63" s="187" t="s">
        <v>89</v>
      </c>
      <c r="D63" s="187"/>
      <c r="E63" s="187"/>
      <c r="F63" s="187"/>
      <c r="G63" s="187"/>
      <c r="H63" s="187"/>
      <c r="I63" s="187"/>
      <c r="J63" s="187"/>
      <c r="K63" s="187"/>
      <c r="L63" s="187"/>
      <c r="M63" s="187"/>
      <c r="N63" s="187"/>
      <c r="O63" s="187"/>
      <c r="P63" s="187"/>
      <c r="Q63" s="187"/>
      <c r="R63" s="91"/>
    </row>
    <row r="64" spans="2:18" s="89" customFormat="1" ht="7.5" customHeight="1">
      <c r="B64" s="90"/>
      <c r="R64" s="91"/>
    </row>
    <row r="65" spans="2:18" s="89" customFormat="1" ht="15" customHeight="1">
      <c r="B65" s="90"/>
      <c r="C65" s="87" t="s">
        <v>7</v>
      </c>
      <c r="F65" s="188" t="str">
        <f>$F$4</f>
        <v>Plochy na ul. U Lesa u č.p. 871 v Karviné – Ráji</v>
      </c>
      <c r="G65" s="188"/>
      <c r="H65" s="188"/>
      <c r="I65" s="188"/>
      <c r="J65" s="188"/>
      <c r="K65" s="188"/>
      <c r="L65" s="188"/>
      <c r="M65" s="188"/>
      <c r="N65" s="188"/>
      <c r="O65" s="188"/>
      <c r="P65" s="188"/>
      <c r="R65" s="91"/>
    </row>
    <row r="66" spans="2:18" s="89" customFormat="1" ht="15" customHeight="1">
      <c r="B66" s="90"/>
      <c r="C66" s="87" t="s">
        <v>82</v>
      </c>
      <c r="F66" s="188" t="str">
        <f>F5</f>
        <v>6 – Oprava chodníku kontejnerového stání u č.p. 868</v>
      </c>
      <c r="G66" s="188"/>
      <c r="H66" s="188"/>
      <c r="I66" s="188"/>
      <c r="J66" s="188"/>
      <c r="K66" s="188"/>
      <c r="L66" s="188"/>
      <c r="M66" s="188"/>
      <c r="N66" s="188"/>
      <c r="O66" s="188"/>
      <c r="P66" s="188"/>
      <c r="R66" s="91"/>
    </row>
    <row r="67" spans="2:18" s="89" customFormat="1" ht="7.5" customHeight="1">
      <c r="B67" s="90"/>
      <c r="R67" s="91"/>
    </row>
    <row r="68" spans="2:18" s="89" customFormat="1" ht="18.75" customHeight="1">
      <c r="B68" s="90"/>
      <c r="C68" s="92" t="s">
        <v>11</v>
      </c>
      <c r="F68" s="93" t="str">
        <f>$F$7</f>
        <v>Karviná</v>
      </c>
      <c r="K68" s="92" t="s">
        <v>13</v>
      </c>
      <c r="M68" s="194" t="str">
        <f>IF($O$7="","",$O$7)</f>
        <v>03.09.2021</v>
      </c>
      <c r="N68" s="194"/>
      <c r="O68" s="194"/>
      <c r="P68" s="194"/>
      <c r="R68" s="91"/>
    </row>
    <row r="69" spans="2:18" s="89" customFormat="1" ht="7.5" customHeight="1">
      <c r="B69" s="90"/>
      <c r="R69" s="91"/>
    </row>
    <row r="70" spans="2:18" s="89" customFormat="1" ht="15.75" customHeight="1">
      <c r="B70" s="90"/>
      <c r="C70" s="92" t="s">
        <v>85</v>
      </c>
      <c r="F70" s="93" t="str">
        <f>$E$10</f>
        <v>Statutární město Karviná</v>
      </c>
      <c r="K70" s="92" t="s">
        <v>23</v>
      </c>
      <c r="M70" s="189"/>
      <c r="N70" s="189"/>
      <c r="O70" s="189"/>
      <c r="P70" s="189"/>
      <c r="Q70" s="189"/>
      <c r="R70" s="91"/>
    </row>
    <row r="71" spans="2:18" s="89" customFormat="1" ht="15" customHeight="1">
      <c r="B71" s="90"/>
      <c r="C71" s="92" t="s">
        <v>21</v>
      </c>
      <c r="F71" s="93">
        <f>IF($E$13="","",$E$13)</f>
      </c>
      <c r="K71" s="92" t="s">
        <v>26</v>
      </c>
      <c r="M71" s="189"/>
      <c r="N71" s="189"/>
      <c r="O71" s="189"/>
      <c r="P71" s="189"/>
      <c r="Q71" s="189"/>
      <c r="R71" s="91"/>
    </row>
    <row r="72" spans="2:18" s="89" customFormat="1" ht="11.25" customHeight="1">
      <c r="B72" s="90"/>
      <c r="R72" s="91"/>
    </row>
    <row r="73" spans="2:18" s="89" customFormat="1" ht="30" customHeight="1">
      <c r="B73" s="90"/>
      <c r="C73" s="195" t="s">
        <v>90</v>
      </c>
      <c r="D73" s="195"/>
      <c r="E73" s="195"/>
      <c r="F73" s="195"/>
      <c r="G73" s="195"/>
      <c r="H73" s="121"/>
      <c r="I73" s="121"/>
      <c r="J73" s="121"/>
      <c r="K73" s="121"/>
      <c r="L73" s="121"/>
      <c r="M73" s="121"/>
      <c r="N73" s="195" t="s">
        <v>91</v>
      </c>
      <c r="O73" s="195"/>
      <c r="P73" s="195"/>
      <c r="Q73" s="195"/>
      <c r="R73" s="91"/>
    </row>
    <row r="74" spans="2:18" s="89" customFormat="1" ht="11.25" customHeight="1">
      <c r="B74" s="90"/>
      <c r="R74" s="91"/>
    </row>
    <row r="75" spans="2:18" s="89" customFormat="1" ht="30" customHeight="1">
      <c r="B75" s="90"/>
      <c r="C75" s="122" t="s">
        <v>92</v>
      </c>
      <c r="N75" s="196">
        <f>ROUND($N$97,0)</f>
        <v>251521</v>
      </c>
      <c r="O75" s="196"/>
      <c r="P75" s="196"/>
      <c r="Q75" s="196"/>
      <c r="R75" s="91"/>
    </row>
    <row r="76" spans="2:18" s="89" customFormat="1" ht="22.5" customHeight="1">
      <c r="B76" s="90"/>
      <c r="R76" s="91"/>
    </row>
    <row r="77" spans="2:18" s="89" customFormat="1" ht="30" customHeight="1">
      <c r="B77" s="90"/>
      <c r="C77" s="122" t="s">
        <v>93</v>
      </c>
      <c r="N77" s="196">
        <v>0</v>
      </c>
      <c r="O77" s="196"/>
      <c r="P77" s="196"/>
      <c r="Q77" s="196"/>
      <c r="R77" s="91"/>
    </row>
    <row r="78" spans="2:18" s="89" customFormat="1" ht="18.75" customHeight="1">
      <c r="B78" s="90"/>
      <c r="R78" s="91"/>
    </row>
    <row r="79" spans="2:18" s="89" customFormat="1" ht="30" customHeight="1">
      <c r="B79" s="90"/>
      <c r="C79" s="123" t="s">
        <v>94</v>
      </c>
      <c r="D79" s="121"/>
      <c r="E79" s="121"/>
      <c r="F79" s="121"/>
      <c r="G79" s="121"/>
      <c r="H79" s="121"/>
      <c r="I79" s="121"/>
      <c r="J79" s="121"/>
      <c r="K79" s="121"/>
      <c r="L79" s="197">
        <f>ROUND(SUM($N$75+$N$77),0)</f>
        <v>251521</v>
      </c>
      <c r="M79" s="197"/>
      <c r="N79" s="197"/>
      <c r="O79" s="197"/>
      <c r="P79" s="197"/>
      <c r="Q79" s="197"/>
      <c r="R79" s="91"/>
    </row>
    <row r="80" spans="2:18" s="89" customFormat="1" ht="7.5" customHeight="1">
      <c r="B80" s="115"/>
      <c r="C80" s="116"/>
      <c r="D80" s="116"/>
      <c r="E80" s="116"/>
      <c r="F80" s="116"/>
      <c r="G80" s="116"/>
      <c r="H80" s="116"/>
      <c r="I80" s="116"/>
      <c r="J80" s="116"/>
      <c r="K80" s="116"/>
      <c r="L80" s="116"/>
      <c r="M80" s="116"/>
      <c r="N80" s="116"/>
      <c r="O80" s="116"/>
      <c r="P80" s="116"/>
      <c r="Q80" s="116"/>
      <c r="R80" s="117"/>
    </row>
    <row r="84" spans="2:18" s="89" customFormat="1" ht="7.5" customHeight="1">
      <c r="B84" s="118"/>
      <c r="C84" s="119"/>
      <c r="D84" s="119"/>
      <c r="E84" s="119"/>
      <c r="F84" s="119"/>
      <c r="G84" s="119"/>
      <c r="H84" s="119"/>
      <c r="I84" s="119"/>
      <c r="J84" s="119"/>
      <c r="K84" s="119"/>
      <c r="L84" s="119"/>
      <c r="M84" s="119"/>
      <c r="N84" s="119"/>
      <c r="O84" s="119"/>
      <c r="P84" s="119"/>
      <c r="Q84" s="119"/>
      <c r="R84" s="120"/>
    </row>
    <row r="85" spans="2:18" s="89" customFormat="1" ht="37.5" customHeight="1">
      <c r="B85" s="90"/>
      <c r="C85" s="187" t="s">
        <v>95</v>
      </c>
      <c r="D85" s="187"/>
      <c r="E85" s="187"/>
      <c r="F85" s="187"/>
      <c r="G85" s="187"/>
      <c r="H85" s="187"/>
      <c r="I85" s="187"/>
      <c r="J85" s="187"/>
      <c r="K85" s="187"/>
      <c r="L85" s="187"/>
      <c r="M85" s="187"/>
      <c r="N85" s="187"/>
      <c r="O85" s="187"/>
      <c r="P85" s="187"/>
      <c r="Q85" s="187"/>
      <c r="R85" s="91"/>
    </row>
    <row r="86" spans="2:18" s="89" customFormat="1" ht="7.5" customHeight="1">
      <c r="B86" s="90"/>
      <c r="R86" s="91"/>
    </row>
    <row r="87" spans="2:18" s="89" customFormat="1" ht="15" customHeight="1">
      <c r="B87" s="90"/>
      <c r="C87" s="87" t="s">
        <v>7</v>
      </c>
      <c r="F87" s="188" t="str">
        <f>$F$4</f>
        <v>Plochy na ul. U Lesa u č.p. 871 v Karviné – Ráji</v>
      </c>
      <c r="G87" s="188"/>
      <c r="H87" s="188"/>
      <c r="I87" s="188"/>
      <c r="J87" s="188"/>
      <c r="K87" s="188"/>
      <c r="L87" s="188"/>
      <c r="M87" s="188"/>
      <c r="N87" s="188"/>
      <c r="O87" s="188"/>
      <c r="P87" s="188"/>
      <c r="R87" s="91"/>
    </row>
    <row r="88" spans="2:18" s="89" customFormat="1" ht="15" customHeight="1">
      <c r="B88" s="90"/>
      <c r="C88" s="87" t="s">
        <v>82</v>
      </c>
      <c r="F88" s="188" t="str">
        <f>F5</f>
        <v>6 – Oprava chodníku kontejnerového stání u č.p. 868</v>
      </c>
      <c r="G88" s="188"/>
      <c r="H88" s="188"/>
      <c r="I88" s="188"/>
      <c r="J88" s="188"/>
      <c r="K88" s="188"/>
      <c r="L88" s="188"/>
      <c r="M88" s="188"/>
      <c r="N88" s="188"/>
      <c r="O88" s="188"/>
      <c r="P88" s="188"/>
      <c r="R88" s="91"/>
    </row>
    <row r="89" spans="2:18" s="89" customFormat="1" ht="7.5" customHeight="1">
      <c r="B89" s="90"/>
      <c r="R89" s="91"/>
    </row>
    <row r="90" spans="2:18" s="89" customFormat="1" ht="18.75" customHeight="1">
      <c r="B90" s="90"/>
      <c r="C90" s="92" t="s">
        <v>11</v>
      </c>
      <c r="F90" s="93" t="str">
        <f>$F$7</f>
        <v>Karviná</v>
      </c>
      <c r="K90" s="92" t="s">
        <v>13</v>
      </c>
      <c r="M90" s="194" t="str">
        <f>IF($O$7="","",$O$7)</f>
        <v>03.09.2021</v>
      </c>
      <c r="N90" s="194"/>
      <c r="O90" s="194"/>
      <c r="P90" s="194"/>
      <c r="R90" s="91"/>
    </row>
    <row r="91" spans="2:18" s="89" customFormat="1" ht="7.5" customHeight="1">
      <c r="B91" s="90"/>
      <c r="R91" s="91"/>
    </row>
    <row r="92" spans="2:18" s="89" customFormat="1" ht="15.75" customHeight="1">
      <c r="B92" s="90"/>
      <c r="C92" s="92" t="s">
        <v>85</v>
      </c>
      <c r="F92" s="93" t="str">
        <f>$E$10</f>
        <v>Statutární město Karviná</v>
      </c>
      <c r="K92" s="92" t="s">
        <v>23</v>
      </c>
      <c r="M92" s="189"/>
      <c r="N92" s="189"/>
      <c r="O92" s="189"/>
      <c r="P92" s="189"/>
      <c r="Q92" s="189"/>
      <c r="R92" s="91"/>
    </row>
    <row r="93" spans="2:18" s="89" customFormat="1" ht="15" customHeight="1">
      <c r="B93" s="90"/>
      <c r="C93" s="92" t="s">
        <v>21</v>
      </c>
      <c r="F93" s="93">
        <f>IF($E$13="","",$E$13)</f>
      </c>
      <c r="K93" s="92" t="s">
        <v>26</v>
      </c>
      <c r="M93" s="189"/>
      <c r="N93" s="189"/>
      <c r="O93" s="189"/>
      <c r="P93" s="189"/>
      <c r="Q93" s="189"/>
      <c r="R93" s="91"/>
    </row>
    <row r="94" spans="2:18" s="89" customFormat="1" ht="11.25" customHeight="1">
      <c r="B94" s="90"/>
      <c r="R94" s="91"/>
    </row>
    <row r="95" spans="2:18" s="124" customFormat="1" ht="30" customHeight="1">
      <c r="B95" s="125"/>
      <c r="C95" s="126" t="s">
        <v>96</v>
      </c>
      <c r="D95" s="127" t="s">
        <v>53</v>
      </c>
      <c r="E95" s="127" t="s">
        <v>49</v>
      </c>
      <c r="F95" s="198" t="s">
        <v>50</v>
      </c>
      <c r="G95" s="198"/>
      <c r="H95" s="198"/>
      <c r="I95" s="198"/>
      <c r="J95" s="127" t="s">
        <v>97</v>
      </c>
      <c r="K95" s="127" t="s">
        <v>98</v>
      </c>
      <c r="L95" s="198" t="s">
        <v>99</v>
      </c>
      <c r="M95" s="198"/>
      <c r="N95" s="199" t="s">
        <v>100</v>
      </c>
      <c r="O95" s="199"/>
      <c r="P95" s="199"/>
      <c r="Q95" s="199"/>
      <c r="R95" s="128"/>
    </row>
    <row r="96" spans="2:18" s="124" customFormat="1" ht="7.5" customHeight="1">
      <c r="B96" s="125"/>
      <c r="C96" s="129"/>
      <c r="D96" s="129"/>
      <c r="E96" s="129"/>
      <c r="F96" s="129"/>
      <c r="G96" s="129"/>
      <c r="H96" s="129"/>
      <c r="I96" s="129"/>
      <c r="J96" s="129"/>
      <c r="K96" s="129"/>
      <c r="L96" s="129"/>
      <c r="M96" s="129"/>
      <c r="N96" s="129"/>
      <c r="O96" s="129"/>
      <c r="P96" s="129"/>
      <c r="Q96" s="129"/>
      <c r="R96" s="128"/>
    </row>
    <row r="97" spans="2:18" s="89" customFormat="1" ht="30" customHeight="1">
      <c r="B97" s="90"/>
      <c r="C97" s="122" t="s">
        <v>86</v>
      </c>
      <c r="N97" s="200">
        <f>SUM(N98:N142)</f>
        <v>251521.28810868</v>
      </c>
      <c r="O97" s="200"/>
      <c r="P97" s="200"/>
      <c r="Q97" s="200"/>
      <c r="R97" s="91"/>
    </row>
    <row r="98" spans="2:18" s="89" customFormat="1" ht="18" customHeight="1">
      <c r="B98" s="90"/>
      <c r="C98" s="130" t="s">
        <v>75</v>
      </c>
      <c r="D98" s="130" t="s">
        <v>101</v>
      </c>
      <c r="E98" s="131" t="s">
        <v>102</v>
      </c>
      <c r="F98" s="201" t="s">
        <v>103</v>
      </c>
      <c r="G98" s="201"/>
      <c r="H98" s="201"/>
      <c r="I98" s="201"/>
      <c r="J98" s="132" t="s">
        <v>104</v>
      </c>
      <c r="K98" s="133">
        <v>1</v>
      </c>
      <c r="L98" s="205">
        <v>3500</v>
      </c>
      <c r="M98" s="205"/>
      <c r="N98" s="205">
        <f aca="true" t="shared" si="0" ref="N98:N142">K98*L98</f>
        <v>3500</v>
      </c>
      <c r="O98" s="205"/>
      <c r="P98" s="205"/>
      <c r="Q98" s="205"/>
      <c r="R98" s="91"/>
    </row>
    <row r="99" spans="2:18" s="89" customFormat="1" ht="18" customHeight="1">
      <c r="B99" s="90"/>
      <c r="C99" s="130" t="s">
        <v>77</v>
      </c>
      <c r="D99" s="130" t="s">
        <v>101</v>
      </c>
      <c r="E99" s="131" t="s">
        <v>105</v>
      </c>
      <c r="F99" s="201" t="s">
        <v>106</v>
      </c>
      <c r="G99" s="201"/>
      <c r="H99" s="201"/>
      <c r="I99" s="201"/>
      <c r="J99" s="132" t="s">
        <v>104</v>
      </c>
      <c r="K99" s="133">
        <v>1</v>
      </c>
      <c r="L99" s="205">
        <v>6000</v>
      </c>
      <c r="M99" s="205"/>
      <c r="N99" s="205">
        <f t="shared" si="0"/>
        <v>6000</v>
      </c>
      <c r="O99" s="205"/>
      <c r="P99" s="205"/>
      <c r="Q99" s="205"/>
      <c r="R99" s="91"/>
    </row>
    <row r="100" spans="2:18" s="89" customFormat="1" ht="18" customHeight="1">
      <c r="B100" s="90"/>
      <c r="C100" s="130" t="s">
        <v>107</v>
      </c>
      <c r="D100" s="130" t="s">
        <v>101</v>
      </c>
      <c r="E100" s="131" t="s">
        <v>108</v>
      </c>
      <c r="F100" s="201" t="s">
        <v>109</v>
      </c>
      <c r="G100" s="201"/>
      <c r="H100" s="201"/>
      <c r="I100" s="201"/>
      <c r="J100" s="132" t="s">
        <v>104</v>
      </c>
      <c r="K100" s="133">
        <v>1</v>
      </c>
      <c r="L100" s="205">
        <v>6000</v>
      </c>
      <c r="M100" s="205"/>
      <c r="N100" s="205">
        <f t="shared" si="0"/>
        <v>6000</v>
      </c>
      <c r="O100" s="205"/>
      <c r="P100" s="205"/>
      <c r="Q100" s="205"/>
      <c r="R100" s="91"/>
    </row>
    <row r="101" spans="2:18" s="89" customFormat="1" ht="18" customHeight="1">
      <c r="B101" s="90"/>
      <c r="C101" s="130" t="s">
        <v>110</v>
      </c>
      <c r="D101" s="130" t="s">
        <v>101</v>
      </c>
      <c r="E101" s="131" t="s">
        <v>111</v>
      </c>
      <c r="F101" s="201" t="s">
        <v>112</v>
      </c>
      <c r="G101" s="201"/>
      <c r="H101" s="201"/>
      <c r="I101" s="201"/>
      <c r="J101" s="132" t="s">
        <v>113</v>
      </c>
      <c r="K101" s="133">
        <v>0.11</v>
      </c>
      <c r="L101" s="205">
        <v>25000</v>
      </c>
      <c r="M101" s="205"/>
      <c r="N101" s="205">
        <f t="shared" si="0"/>
        <v>2750</v>
      </c>
      <c r="O101" s="205"/>
      <c r="P101" s="205"/>
      <c r="Q101" s="205"/>
      <c r="R101" s="91"/>
    </row>
    <row r="102" spans="2:18" s="89" customFormat="1" ht="18" customHeight="1">
      <c r="B102" s="90"/>
      <c r="C102" s="130" t="s">
        <v>114</v>
      </c>
      <c r="D102" s="130" t="s">
        <v>101</v>
      </c>
      <c r="E102" s="131" t="s">
        <v>115</v>
      </c>
      <c r="F102" s="201" t="s">
        <v>116</v>
      </c>
      <c r="G102" s="201"/>
      <c r="H102" s="201"/>
      <c r="I102" s="201"/>
      <c r="J102" s="132" t="s">
        <v>117</v>
      </c>
      <c r="K102" s="133">
        <v>1</v>
      </c>
      <c r="L102" s="205">
        <v>6000</v>
      </c>
      <c r="M102" s="205"/>
      <c r="N102" s="205">
        <f t="shared" si="0"/>
        <v>6000</v>
      </c>
      <c r="O102" s="205"/>
      <c r="P102" s="205"/>
      <c r="Q102" s="205"/>
      <c r="R102" s="91"/>
    </row>
    <row r="103" spans="2:18" s="89" customFormat="1" ht="18" customHeight="1">
      <c r="B103" s="90"/>
      <c r="C103" s="130" t="s">
        <v>118</v>
      </c>
      <c r="D103" s="130" t="s">
        <v>101</v>
      </c>
      <c r="E103" s="131" t="s">
        <v>119</v>
      </c>
      <c r="F103" s="201" t="s">
        <v>120</v>
      </c>
      <c r="G103" s="201"/>
      <c r="H103" s="201"/>
      <c r="I103" s="201"/>
      <c r="J103" s="132" t="s">
        <v>117</v>
      </c>
      <c r="K103" s="133">
        <v>1</v>
      </c>
      <c r="L103" s="205">
        <v>6000</v>
      </c>
      <c r="M103" s="205"/>
      <c r="N103" s="205">
        <f t="shared" si="0"/>
        <v>6000</v>
      </c>
      <c r="O103" s="205"/>
      <c r="P103" s="205"/>
      <c r="Q103" s="205"/>
      <c r="R103" s="91"/>
    </row>
    <row r="104" spans="2:18" s="89" customFormat="1" ht="18" customHeight="1">
      <c r="B104" s="90"/>
      <c r="C104" s="130" t="s">
        <v>121</v>
      </c>
      <c r="D104" s="130" t="s">
        <v>101</v>
      </c>
      <c r="E104" s="131" t="s">
        <v>260</v>
      </c>
      <c r="F104" s="201" t="s">
        <v>261</v>
      </c>
      <c r="G104" s="201"/>
      <c r="H104" s="201"/>
      <c r="I104" s="201"/>
      <c r="J104" s="132" t="s">
        <v>124</v>
      </c>
      <c r="K104" s="133">
        <v>61</v>
      </c>
      <c r="L104" s="205">
        <v>64</v>
      </c>
      <c r="M104" s="205"/>
      <c r="N104" s="205">
        <f t="shared" si="0"/>
        <v>3904</v>
      </c>
      <c r="O104" s="205"/>
      <c r="P104" s="205"/>
      <c r="Q104" s="205"/>
      <c r="R104" s="91"/>
    </row>
    <row r="105" spans="2:18" s="89" customFormat="1" ht="18" customHeight="1">
      <c r="B105" s="115"/>
      <c r="C105" s="130" t="s">
        <v>125</v>
      </c>
      <c r="D105" s="130" t="s">
        <v>101</v>
      </c>
      <c r="E105" s="134" t="s">
        <v>122</v>
      </c>
      <c r="F105" s="201" t="s">
        <v>123</v>
      </c>
      <c r="G105" s="201"/>
      <c r="H105" s="201"/>
      <c r="I105" s="201"/>
      <c r="J105" s="132" t="s">
        <v>124</v>
      </c>
      <c r="K105" s="164">
        <v>11.45</v>
      </c>
      <c r="L105" s="203">
        <v>296</v>
      </c>
      <c r="M105" s="203"/>
      <c r="N105" s="203">
        <f t="shared" si="0"/>
        <v>3389.2</v>
      </c>
      <c r="O105" s="203"/>
      <c r="P105" s="203"/>
      <c r="Q105" s="203"/>
      <c r="R105" s="91"/>
    </row>
    <row r="106" spans="2:18" s="89" customFormat="1" ht="18" customHeight="1">
      <c r="B106" s="90"/>
      <c r="C106" s="130" t="s">
        <v>128</v>
      </c>
      <c r="D106" s="130" t="s">
        <v>101</v>
      </c>
      <c r="E106" s="131" t="s">
        <v>132</v>
      </c>
      <c r="F106" s="201" t="s">
        <v>133</v>
      </c>
      <c r="G106" s="201"/>
      <c r="H106" s="201"/>
      <c r="I106" s="201"/>
      <c r="J106" s="132" t="s">
        <v>134</v>
      </c>
      <c r="K106" s="164">
        <v>22.9</v>
      </c>
      <c r="L106" s="203">
        <v>66.1</v>
      </c>
      <c r="M106" s="203"/>
      <c r="N106" s="203">
        <f t="shared" si="0"/>
        <v>1513.6899999999998</v>
      </c>
      <c r="O106" s="203"/>
      <c r="P106" s="203"/>
      <c r="Q106" s="203"/>
      <c r="R106" s="91"/>
    </row>
    <row r="107" spans="2:18" s="89" customFormat="1" ht="18" customHeight="1">
      <c r="B107" s="90"/>
      <c r="C107" s="130" t="s">
        <v>131</v>
      </c>
      <c r="D107" s="130" t="s">
        <v>101</v>
      </c>
      <c r="E107" s="131" t="s">
        <v>136</v>
      </c>
      <c r="F107" s="201" t="s">
        <v>137</v>
      </c>
      <c r="G107" s="201"/>
      <c r="H107" s="201"/>
      <c r="I107" s="201"/>
      <c r="J107" s="132" t="s">
        <v>134</v>
      </c>
      <c r="K107" s="133">
        <v>61.2</v>
      </c>
      <c r="L107" s="205">
        <v>59.9</v>
      </c>
      <c r="M107" s="205"/>
      <c r="N107" s="205">
        <f t="shared" si="0"/>
        <v>3665.88</v>
      </c>
      <c r="O107" s="205"/>
      <c r="P107" s="205"/>
      <c r="Q107" s="205"/>
      <c r="R107" s="91"/>
    </row>
    <row r="108" spans="2:18" s="89" customFormat="1" ht="25.5" customHeight="1">
      <c r="B108" s="90"/>
      <c r="C108" s="130" t="s">
        <v>135</v>
      </c>
      <c r="D108" s="135" t="s">
        <v>101</v>
      </c>
      <c r="E108" s="136" t="s">
        <v>139</v>
      </c>
      <c r="F108" s="206" t="s">
        <v>140</v>
      </c>
      <c r="G108" s="206"/>
      <c r="H108" s="206"/>
      <c r="I108" s="206"/>
      <c r="J108" s="137" t="s">
        <v>141</v>
      </c>
      <c r="K108" s="133">
        <v>0.75</v>
      </c>
      <c r="L108" s="214">
        <v>5390</v>
      </c>
      <c r="M108" s="214"/>
      <c r="N108" s="203">
        <f t="shared" si="0"/>
        <v>4042.5</v>
      </c>
      <c r="O108" s="203"/>
      <c r="P108" s="203"/>
      <c r="Q108" s="203"/>
      <c r="R108" s="91"/>
    </row>
    <row r="109" spans="2:18" s="89" customFormat="1" ht="32.25" customHeight="1">
      <c r="B109" s="90"/>
      <c r="C109" s="130" t="s">
        <v>138</v>
      </c>
      <c r="D109" s="130" t="s">
        <v>143</v>
      </c>
      <c r="E109" s="139" t="s">
        <v>263</v>
      </c>
      <c r="F109" s="207" t="s">
        <v>145</v>
      </c>
      <c r="G109" s="207"/>
      <c r="H109" s="207"/>
      <c r="I109" s="207"/>
      <c r="J109" s="132" t="s">
        <v>141</v>
      </c>
      <c r="K109" s="133">
        <v>19.28</v>
      </c>
      <c r="L109" s="205">
        <v>1490.4</v>
      </c>
      <c r="M109" s="205"/>
      <c r="N109" s="203">
        <f t="shared" si="0"/>
        <v>28734.912000000004</v>
      </c>
      <c r="O109" s="203"/>
      <c r="P109" s="203"/>
      <c r="Q109" s="203"/>
      <c r="R109" s="91"/>
    </row>
    <row r="110" spans="1:18" s="81" customFormat="1" ht="18" customHeight="1">
      <c r="A110" s="89"/>
      <c r="B110" s="90"/>
      <c r="C110" s="130" t="s">
        <v>142</v>
      </c>
      <c r="D110" s="141" t="s">
        <v>101</v>
      </c>
      <c r="E110" s="139" t="s">
        <v>149</v>
      </c>
      <c r="F110" s="208" t="s">
        <v>150</v>
      </c>
      <c r="G110" s="208"/>
      <c r="H110" s="208"/>
      <c r="I110" s="208"/>
      <c r="J110" s="140" t="s">
        <v>141</v>
      </c>
      <c r="K110" s="133">
        <v>4.205</v>
      </c>
      <c r="L110" s="215">
        <v>2540</v>
      </c>
      <c r="M110" s="215"/>
      <c r="N110" s="203">
        <f t="shared" si="0"/>
        <v>10680.7</v>
      </c>
      <c r="O110" s="203"/>
      <c r="P110" s="203"/>
      <c r="Q110" s="203"/>
      <c r="R110" s="91"/>
    </row>
    <row r="111" spans="2:18" s="89" customFormat="1" ht="18" customHeight="1">
      <c r="B111" s="90"/>
      <c r="C111" s="130" t="s">
        <v>146</v>
      </c>
      <c r="D111" s="130" t="s">
        <v>101</v>
      </c>
      <c r="E111" s="131" t="s">
        <v>155</v>
      </c>
      <c r="F111" s="201" t="s">
        <v>156</v>
      </c>
      <c r="G111" s="201"/>
      <c r="H111" s="201"/>
      <c r="I111" s="201"/>
      <c r="J111" s="132" t="s">
        <v>124</v>
      </c>
      <c r="K111" s="133">
        <v>2.0999999999999996</v>
      </c>
      <c r="L111" s="205">
        <v>193</v>
      </c>
      <c r="M111" s="205"/>
      <c r="N111" s="203">
        <f t="shared" si="0"/>
        <v>405.29999999999995</v>
      </c>
      <c r="O111" s="203"/>
      <c r="P111" s="203"/>
      <c r="Q111" s="203"/>
      <c r="R111" s="91"/>
    </row>
    <row r="112" spans="2:18" s="89" customFormat="1" ht="18" customHeight="1">
      <c r="B112" s="90"/>
      <c r="C112" s="143">
        <v>15</v>
      </c>
      <c r="D112" s="143" t="s">
        <v>157</v>
      </c>
      <c r="E112" s="144" t="s">
        <v>158</v>
      </c>
      <c r="F112" s="209" t="s">
        <v>159</v>
      </c>
      <c r="G112" s="209"/>
      <c r="H112" s="209"/>
      <c r="I112" s="209"/>
      <c r="J112" s="145" t="s">
        <v>160</v>
      </c>
      <c r="K112" s="165">
        <v>0.37799999999999995</v>
      </c>
      <c r="L112" s="210">
        <v>548</v>
      </c>
      <c r="M112" s="210"/>
      <c r="N112" s="210">
        <f t="shared" si="0"/>
        <v>207.14399999999998</v>
      </c>
      <c r="O112" s="210"/>
      <c r="P112" s="210"/>
      <c r="Q112" s="210"/>
      <c r="R112" s="91"/>
    </row>
    <row r="113" spans="2:18" s="89" customFormat="1" ht="26.25" customHeight="1">
      <c r="B113" s="90"/>
      <c r="C113" s="130">
        <v>16</v>
      </c>
      <c r="D113" s="130" t="s">
        <v>101</v>
      </c>
      <c r="E113" s="131" t="s">
        <v>161</v>
      </c>
      <c r="F113" s="201" t="s">
        <v>162</v>
      </c>
      <c r="G113" s="201"/>
      <c r="H113" s="201"/>
      <c r="I113" s="201"/>
      <c r="J113" s="132" t="s">
        <v>124</v>
      </c>
      <c r="K113" s="133">
        <v>2.0999999999999996</v>
      </c>
      <c r="L113" s="205">
        <v>19.5</v>
      </c>
      <c r="M113" s="205"/>
      <c r="N113" s="203">
        <f t="shared" si="0"/>
        <v>40.949999999999996</v>
      </c>
      <c r="O113" s="203"/>
      <c r="P113" s="203"/>
      <c r="Q113" s="203"/>
      <c r="R113" s="91"/>
    </row>
    <row r="114" spans="2:18" s="89" customFormat="1" ht="18" customHeight="1">
      <c r="B114" s="90"/>
      <c r="C114" s="143">
        <v>17</v>
      </c>
      <c r="D114" s="143" t="s">
        <v>157</v>
      </c>
      <c r="E114" s="147" t="s">
        <v>163</v>
      </c>
      <c r="F114" s="209" t="s">
        <v>164</v>
      </c>
      <c r="G114" s="209"/>
      <c r="H114" s="209"/>
      <c r="I114" s="209"/>
      <c r="J114" s="145" t="s">
        <v>165</v>
      </c>
      <c r="K114" s="165">
        <v>0.08</v>
      </c>
      <c r="L114" s="210">
        <v>91.8</v>
      </c>
      <c r="M114" s="210"/>
      <c r="N114" s="210">
        <f t="shared" si="0"/>
        <v>7.344</v>
      </c>
      <c r="O114" s="210"/>
      <c r="P114" s="210"/>
      <c r="Q114" s="210"/>
      <c r="R114" s="91"/>
    </row>
    <row r="115" spans="2:18" s="89" customFormat="1" ht="18" customHeight="1">
      <c r="B115" s="90"/>
      <c r="C115" s="130">
        <v>18</v>
      </c>
      <c r="D115" s="130" t="s">
        <v>101</v>
      </c>
      <c r="E115" s="131" t="s">
        <v>166</v>
      </c>
      <c r="F115" s="201" t="s">
        <v>167</v>
      </c>
      <c r="G115" s="201"/>
      <c r="H115" s="201"/>
      <c r="I115" s="201"/>
      <c r="J115" s="132" t="s">
        <v>124</v>
      </c>
      <c r="K115" s="133">
        <v>2.0999999999999996</v>
      </c>
      <c r="L115" s="205">
        <v>16</v>
      </c>
      <c r="M115" s="205"/>
      <c r="N115" s="205">
        <f t="shared" si="0"/>
        <v>33.599999999999994</v>
      </c>
      <c r="O115" s="205"/>
      <c r="P115" s="205"/>
      <c r="Q115" s="205"/>
      <c r="R115" s="91"/>
    </row>
    <row r="116" spans="2:18" s="89" customFormat="1" ht="18" customHeight="1">
      <c r="B116" s="90"/>
      <c r="C116" s="130">
        <v>19</v>
      </c>
      <c r="D116" s="130" t="s">
        <v>101</v>
      </c>
      <c r="E116" s="131" t="s">
        <v>168</v>
      </c>
      <c r="F116" s="201" t="s">
        <v>169</v>
      </c>
      <c r="G116" s="201"/>
      <c r="H116" s="201"/>
      <c r="I116" s="201"/>
      <c r="J116" s="132" t="s">
        <v>124</v>
      </c>
      <c r="K116" s="133">
        <v>2.0999999999999996</v>
      </c>
      <c r="L116" s="205">
        <v>4.02</v>
      </c>
      <c r="M116" s="205"/>
      <c r="N116" s="205">
        <f t="shared" si="0"/>
        <v>8.441999999999998</v>
      </c>
      <c r="O116" s="205"/>
      <c r="P116" s="205"/>
      <c r="Q116" s="205"/>
      <c r="R116" s="91"/>
    </row>
    <row r="117" spans="2:18" s="89" customFormat="1" ht="25.5" customHeight="1">
      <c r="B117" s="90"/>
      <c r="C117" s="130">
        <v>20</v>
      </c>
      <c r="D117" s="130" t="s">
        <v>101</v>
      </c>
      <c r="E117" s="134" t="s">
        <v>185</v>
      </c>
      <c r="F117" s="204" t="s">
        <v>186</v>
      </c>
      <c r="G117" s="204"/>
      <c r="H117" s="204"/>
      <c r="I117" s="204"/>
      <c r="J117" s="132" t="s">
        <v>124</v>
      </c>
      <c r="K117" s="133">
        <v>61</v>
      </c>
      <c r="L117" s="203">
        <v>97.7</v>
      </c>
      <c r="M117" s="203"/>
      <c r="N117" s="203">
        <f t="shared" si="0"/>
        <v>5959.7</v>
      </c>
      <c r="O117" s="203"/>
      <c r="P117" s="203"/>
      <c r="Q117" s="203"/>
      <c r="R117" s="91"/>
    </row>
    <row r="118" spans="2:18" s="89" customFormat="1" ht="18" customHeight="1">
      <c r="B118" s="90"/>
      <c r="C118" s="130">
        <v>21</v>
      </c>
      <c r="D118" s="130"/>
      <c r="E118" s="131" t="s">
        <v>187</v>
      </c>
      <c r="F118" s="201" t="s">
        <v>188</v>
      </c>
      <c r="G118" s="201"/>
      <c r="H118" s="201"/>
      <c r="I118" s="201"/>
      <c r="J118" s="132" t="s">
        <v>124</v>
      </c>
      <c r="K118" s="133">
        <v>11.45</v>
      </c>
      <c r="L118" s="205">
        <v>162</v>
      </c>
      <c r="M118" s="205"/>
      <c r="N118" s="205">
        <f t="shared" si="0"/>
        <v>1854.8999999999999</v>
      </c>
      <c r="O118" s="205"/>
      <c r="P118" s="205"/>
      <c r="Q118" s="205"/>
      <c r="R118" s="91"/>
    </row>
    <row r="119" spans="2:18" s="89" customFormat="1" ht="18" customHeight="1">
      <c r="B119" s="90"/>
      <c r="C119" s="130">
        <v>22</v>
      </c>
      <c r="D119" s="130" t="s">
        <v>101</v>
      </c>
      <c r="E119" s="131" t="s">
        <v>189</v>
      </c>
      <c r="F119" s="201" t="s">
        <v>190</v>
      </c>
      <c r="G119" s="201"/>
      <c r="H119" s="201"/>
      <c r="I119" s="201"/>
      <c r="J119" s="132" t="s">
        <v>124</v>
      </c>
      <c r="K119" s="133">
        <v>61</v>
      </c>
      <c r="L119" s="205">
        <v>211</v>
      </c>
      <c r="M119" s="205"/>
      <c r="N119" s="205">
        <f t="shared" si="0"/>
        <v>12871</v>
      </c>
      <c r="O119" s="205"/>
      <c r="P119" s="205"/>
      <c r="Q119" s="205"/>
      <c r="R119" s="91"/>
    </row>
    <row r="120" spans="2:18" s="89" customFormat="1" ht="18" customHeight="1">
      <c r="B120" s="90"/>
      <c r="C120" s="130">
        <v>23</v>
      </c>
      <c r="D120" s="130" t="s">
        <v>101</v>
      </c>
      <c r="E120" s="131" t="s">
        <v>193</v>
      </c>
      <c r="F120" s="201" t="s">
        <v>194</v>
      </c>
      <c r="G120" s="201"/>
      <c r="H120" s="201"/>
      <c r="I120" s="201"/>
      <c r="J120" s="132" t="s">
        <v>124</v>
      </c>
      <c r="K120" s="133">
        <v>11.45</v>
      </c>
      <c r="L120" s="205">
        <v>15.3</v>
      </c>
      <c r="M120" s="205"/>
      <c r="N120" s="205">
        <f t="shared" si="0"/>
        <v>175.185</v>
      </c>
      <c r="O120" s="205"/>
      <c r="P120" s="205"/>
      <c r="Q120" s="205"/>
      <c r="R120" s="91"/>
    </row>
    <row r="121" spans="2:18" s="89" customFormat="1" ht="26.25" customHeight="1">
      <c r="B121" s="90"/>
      <c r="C121" s="130">
        <v>24</v>
      </c>
      <c r="D121" s="130" t="s">
        <v>101</v>
      </c>
      <c r="E121" s="131" t="s">
        <v>195</v>
      </c>
      <c r="F121" s="201" t="s">
        <v>196</v>
      </c>
      <c r="G121" s="201"/>
      <c r="H121" s="201"/>
      <c r="I121" s="201"/>
      <c r="J121" s="132" t="s">
        <v>124</v>
      </c>
      <c r="K121" s="133">
        <v>11.45</v>
      </c>
      <c r="L121" s="205">
        <v>290</v>
      </c>
      <c r="M121" s="205"/>
      <c r="N121" s="205">
        <f t="shared" si="0"/>
        <v>3320.5</v>
      </c>
      <c r="O121" s="205"/>
      <c r="P121" s="205"/>
      <c r="Q121" s="205"/>
      <c r="R121" s="91"/>
    </row>
    <row r="122" spans="2:18" s="89" customFormat="1" ht="26.25" customHeight="1">
      <c r="B122" s="90"/>
      <c r="C122" s="130">
        <v>25</v>
      </c>
      <c r="D122" s="130" t="s">
        <v>101</v>
      </c>
      <c r="E122" s="131" t="s">
        <v>197</v>
      </c>
      <c r="F122" s="201" t="s">
        <v>198</v>
      </c>
      <c r="G122" s="201"/>
      <c r="H122" s="201"/>
      <c r="I122" s="201"/>
      <c r="J122" s="132" t="s">
        <v>124</v>
      </c>
      <c r="K122" s="133">
        <v>11.45</v>
      </c>
      <c r="L122" s="205">
        <v>325</v>
      </c>
      <c r="M122" s="205"/>
      <c r="N122" s="205">
        <f t="shared" si="0"/>
        <v>3721.2499999999995</v>
      </c>
      <c r="O122" s="205"/>
      <c r="P122" s="205"/>
      <c r="Q122" s="205"/>
      <c r="R122" s="91"/>
    </row>
    <row r="123" spans="1:18" s="89" customFormat="1" ht="18" customHeight="1">
      <c r="A123" s="81"/>
      <c r="B123" s="90"/>
      <c r="C123" s="130">
        <v>26</v>
      </c>
      <c r="D123" s="130" t="s">
        <v>101</v>
      </c>
      <c r="E123" s="134" t="s">
        <v>208</v>
      </c>
      <c r="F123" s="204" t="s">
        <v>209</v>
      </c>
      <c r="G123" s="204"/>
      <c r="H123" s="204"/>
      <c r="I123" s="204"/>
      <c r="J123" s="132" t="s">
        <v>124</v>
      </c>
      <c r="K123" s="133">
        <v>61</v>
      </c>
      <c r="L123" s="205">
        <v>318</v>
      </c>
      <c r="M123" s="205"/>
      <c r="N123" s="205">
        <f t="shared" si="0"/>
        <v>19398</v>
      </c>
      <c r="O123" s="205"/>
      <c r="P123" s="205"/>
      <c r="Q123" s="205"/>
      <c r="R123" s="91"/>
    </row>
    <row r="124" spans="1:18" s="89" customFormat="1" ht="18" customHeight="1">
      <c r="A124" s="81"/>
      <c r="B124" s="85"/>
      <c r="C124" s="143">
        <v>27</v>
      </c>
      <c r="D124" s="143" t="s">
        <v>157</v>
      </c>
      <c r="E124" s="147" t="s">
        <v>210</v>
      </c>
      <c r="F124" s="209" t="s">
        <v>211</v>
      </c>
      <c r="G124" s="209"/>
      <c r="H124" s="209"/>
      <c r="I124" s="209"/>
      <c r="J124" s="145" t="s">
        <v>124</v>
      </c>
      <c r="K124" s="146">
        <v>55.064</v>
      </c>
      <c r="L124" s="210">
        <v>346</v>
      </c>
      <c r="M124" s="210"/>
      <c r="N124" s="210">
        <f t="shared" si="0"/>
        <v>19052.144</v>
      </c>
      <c r="O124" s="210"/>
      <c r="P124" s="210"/>
      <c r="Q124" s="210"/>
      <c r="R124" s="91"/>
    </row>
    <row r="125" spans="1:18" s="89" customFormat="1" ht="18" customHeight="1">
      <c r="A125" s="81"/>
      <c r="B125" s="85"/>
      <c r="C125" s="143">
        <v>28</v>
      </c>
      <c r="D125" s="143" t="s">
        <v>157</v>
      </c>
      <c r="E125" s="147" t="s">
        <v>212</v>
      </c>
      <c r="F125" s="209" t="s">
        <v>213</v>
      </c>
      <c r="G125" s="209"/>
      <c r="H125" s="209"/>
      <c r="I125" s="209"/>
      <c r="J125" s="145" t="s">
        <v>124</v>
      </c>
      <c r="K125" s="146">
        <v>2.153</v>
      </c>
      <c r="L125" s="210">
        <v>350</v>
      </c>
      <c r="M125" s="210"/>
      <c r="N125" s="210">
        <f t="shared" si="0"/>
        <v>753.55</v>
      </c>
      <c r="O125" s="210"/>
      <c r="P125" s="210"/>
      <c r="Q125" s="210"/>
      <c r="R125" s="91"/>
    </row>
    <row r="126" spans="1:18" s="89" customFormat="1" ht="18" customHeight="1">
      <c r="A126" s="81"/>
      <c r="B126" s="85"/>
      <c r="C126" s="143">
        <v>29</v>
      </c>
      <c r="D126" s="143" t="s">
        <v>157</v>
      </c>
      <c r="E126" s="147" t="s">
        <v>214</v>
      </c>
      <c r="F126" s="209" t="s">
        <v>215</v>
      </c>
      <c r="G126" s="209"/>
      <c r="H126" s="209"/>
      <c r="I126" s="209"/>
      <c r="J126" s="145" t="s">
        <v>124</v>
      </c>
      <c r="K126" s="146">
        <v>5.614</v>
      </c>
      <c r="L126" s="210">
        <v>596</v>
      </c>
      <c r="M126" s="210"/>
      <c r="N126" s="210">
        <f t="shared" si="0"/>
        <v>3345.944</v>
      </c>
      <c r="O126" s="210"/>
      <c r="P126" s="210"/>
      <c r="Q126" s="210"/>
      <c r="R126" s="91"/>
    </row>
    <row r="127" spans="1:18" s="89" customFormat="1" ht="18" customHeight="1">
      <c r="A127" s="81"/>
      <c r="B127" s="85"/>
      <c r="C127" s="130">
        <v>30</v>
      </c>
      <c r="D127" s="130" t="s">
        <v>101</v>
      </c>
      <c r="E127" s="131" t="s">
        <v>225</v>
      </c>
      <c r="F127" s="201" t="s">
        <v>226</v>
      </c>
      <c r="G127" s="201"/>
      <c r="H127" s="201"/>
      <c r="I127" s="201"/>
      <c r="J127" s="132" t="s">
        <v>134</v>
      </c>
      <c r="K127" s="133">
        <v>22.9</v>
      </c>
      <c r="L127" s="205">
        <v>141</v>
      </c>
      <c r="M127" s="205"/>
      <c r="N127" s="205">
        <f t="shared" si="0"/>
        <v>3228.8999999999996</v>
      </c>
      <c r="O127" s="205"/>
      <c r="P127" s="205"/>
      <c r="Q127" s="205"/>
      <c r="R127" s="91"/>
    </row>
    <row r="128" spans="1:18" s="89" customFormat="1" ht="18" customHeight="1">
      <c r="A128" s="81"/>
      <c r="B128" s="85"/>
      <c r="C128" s="130">
        <v>31</v>
      </c>
      <c r="D128" s="143" t="s">
        <v>157</v>
      </c>
      <c r="E128" s="147" t="s">
        <v>227</v>
      </c>
      <c r="F128" s="209" t="s">
        <v>228</v>
      </c>
      <c r="G128" s="209"/>
      <c r="H128" s="209"/>
      <c r="I128" s="209"/>
      <c r="J128" s="145" t="s">
        <v>124</v>
      </c>
      <c r="K128" s="165">
        <v>2.775</v>
      </c>
      <c r="L128" s="210">
        <v>605</v>
      </c>
      <c r="M128" s="210"/>
      <c r="N128" s="210">
        <f t="shared" si="0"/>
        <v>1678.875</v>
      </c>
      <c r="O128" s="210"/>
      <c r="P128" s="210"/>
      <c r="Q128" s="210"/>
      <c r="R128" s="91"/>
    </row>
    <row r="129" spans="1:18" s="89" customFormat="1" ht="25.5" customHeight="1">
      <c r="A129" s="81"/>
      <c r="B129" s="85"/>
      <c r="C129" s="130">
        <v>32</v>
      </c>
      <c r="D129" s="148" t="s">
        <v>101</v>
      </c>
      <c r="E129" s="149" t="s">
        <v>229</v>
      </c>
      <c r="F129" s="207" t="s">
        <v>230</v>
      </c>
      <c r="G129" s="207"/>
      <c r="H129" s="207"/>
      <c r="I129" s="207"/>
      <c r="J129" s="150" t="s">
        <v>134</v>
      </c>
      <c r="K129" s="133">
        <v>22.9</v>
      </c>
      <c r="L129" s="216">
        <v>256</v>
      </c>
      <c r="M129" s="216"/>
      <c r="N129" s="205">
        <f t="shared" si="0"/>
        <v>5862.4</v>
      </c>
      <c r="O129" s="205"/>
      <c r="P129" s="205"/>
      <c r="Q129" s="205"/>
      <c r="R129" s="91"/>
    </row>
    <row r="130" spans="1:18" s="89" customFormat="1" ht="18" customHeight="1">
      <c r="A130" s="81"/>
      <c r="B130" s="85"/>
      <c r="C130" s="143">
        <v>33</v>
      </c>
      <c r="D130" s="153" t="s">
        <v>157</v>
      </c>
      <c r="E130" s="154" t="s">
        <v>233</v>
      </c>
      <c r="F130" s="211" t="s">
        <v>234</v>
      </c>
      <c r="G130" s="211"/>
      <c r="H130" s="211"/>
      <c r="I130" s="211"/>
      <c r="J130" s="155" t="s">
        <v>172</v>
      </c>
      <c r="K130" s="165">
        <v>2</v>
      </c>
      <c r="L130" s="210">
        <v>380</v>
      </c>
      <c r="M130" s="210"/>
      <c r="N130" s="210">
        <f t="shared" si="0"/>
        <v>760</v>
      </c>
      <c r="O130" s="210"/>
      <c r="P130" s="210"/>
      <c r="Q130" s="210"/>
      <c r="R130" s="91"/>
    </row>
    <row r="131" spans="1:18" s="89" customFormat="1" ht="18" customHeight="1">
      <c r="A131" s="81"/>
      <c r="B131" s="85"/>
      <c r="C131" s="143">
        <v>34</v>
      </c>
      <c r="D131" s="153" t="s">
        <v>157</v>
      </c>
      <c r="E131" s="154" t="s">
        <v>235</v>
      </c>
      <c r="F131" s="211" t="s">
        <v>236</v>
      </c>
      <c r="G131" s="211"/>
      <c r="H131" s="211"/>
      <c r="I131" s="211"/>
      <c r="J131" s="155" t="s">
        <v>172</v>
      </c>
      <c r="K131" s="165">
        <v>22</v>
      </c>
      <c r="L131" s="210">
        <v>138</v>
      </c>
      <c r="M131" s="210"/>
      <c r="N131" s="210">
        <f t="shared" si="0"/>
        <v>3036</v>
      </c>
      <c r="O131" s="210"/>
      <c r="P131" s="210"/>
      <c r="Q131" s="210"/>
      <c r="R131" s="91"/>
    </row>
    <row r="132" spans="1:18" s="89" customFormat="1" ht="25.5" customHeight="1">
      <c r="A132" s="81"/>
      <c r="B132" s="85"/>
      <c r="C132" s="130">
        <v>35</v>
      </c>
      <c r="D132" s="130" t="s">
        <v>101</v>
      </c>
      <c r="E132" s="134" t="s">
        <v>237</v>
      </c>
      <c r="F132" s="204" t="s">
        <v>238</v>
      </c>
      <c r="G132" s="204"/>
      <c r="H132" s="204"/>
      <c r="I132" s="204"/>
      <c r="J132" s="132" t="s">
        <v>134</v>
      </c>
      <c r="K132" s="133">
        <v>38.300000000000004</v>
      </c>
      <c r="L132" s="205">
        <v>219</v>
      </c>
      <c r="M132" s="205"/>
      <c r="N132" s="205">
        <f t="shared" si="0"/>
        <v>8387.7</v>
      </c>
      <c r="O132" s="205"/>
      <c r="P132" s="205"/>
      <c r="Q132" s="205"/>
      <c r="R132" s="91"/>
    </row>
    <row r="133" spans="1:18" s="89" customFormat="1" ht="18" customHeight="1">
      <c r="A133" s="81"/>
      <c r="B133" s="85"/>
      <c r="C133" s="143">
        <v>36</v>
      </c>
      <c r="D133" s="143" t="s">
        <v>157</v>
      </c>
      <c r="E133" s="147" t="s">
        <v>239</v>
      </c>
      <c r="F133" s="209" t="s">
        <v>240</v>
      </c>
      <c r="G133" s="209"/>
      <c r="H133" s="209"/>
      <c r="I133" s="209"/>
      <c r="J133" s="145" t="s">
        <v>172</v>
      </c>
      <c r="K133" s="146">
        <v>40</v>
      </c>
      <c r="L133" s="210">
        <v>141</v>
      </c>
      <c r="M133" s="210"/>
      <c r="N133" s="210">
        <f t="shared" si="0"/>
        <v>5640</v>
      </c>
      <c r="O133" s="210"/>
      <c r="P133" s="210"/>
      <c r="Q133" s="210"/>
      <c r="R133" s="91"/>
    </row>
    <row r="134" spans="1:18" s="89" customFormat="1" ht="25.5" customHeight="1">
      <c r="A134" s="81"/>
      <c r="B134" s="85"/>
      <c r="C134" s="130">
        <v>37</v>
      </c>
      <c r="D134" s="130" t="s">
        <v>101</v>
      </c>
      <c r="E134" s="131" t="s">
        <v>241</v>
      </c>
      <c r="F134" s="201" t="s">
        <v>242</v>
      </c>
      <c r="G134" s="201"/>
      <c r="H134" s="201"/>
      <c r="I134" s="201"/>
      <c r="J134" s="132" t="s">
        <v>141</v>
      </c>
      <c r="K134" s="133">
        <v>2.523</v>
      </c>
      <c r="L134" s="205">
        <v>3020</v>
      </c>
      <c r="M134" s="205"/>
      <c r="N134" s="205">
        <f t="shared" si="0"/>
        <v>7619.46</v>
      </c>
      <c r="O134" s="205"/>
      <c r="P134" s="205"/>
      <c r="Q134" s="205"/>
      <c r="R134" s="91"/>
    </row>
    <row r="135" spans="1:18" s="89" customFormat="1" ht="25.5" customHeight="1">
      <c r="A135" s="81"/>
      <c r="B135" s="85"/>
      <c r="C135" s="130">
        <v>38</v>
      </c>
      <c r="D135" s="130" t="s">
        <v>101</v>
      </c>
      <c r="E135" s="156" t="s">
        <v>243</v>
      </c>
      <c r="F135" s="201" t="s">
        <v>244</v>
      </c>
      <c r="G135" s="201"/>
      <c r="H135" s="201"/>
      <c r="I135" s="201"/>
      <c r="J135" s="132" t="s">
        <v>134</v>
      </c>
      <c r="K135" s="133">
        <v>23.9</v>
      </c>
      <c r="L135" s="205">
        <v>41.1</v>
      </c>
      <c r="M135" s="205"/>
      <c r="N135" s="205">
        <f t="shared" si="0"/>
        <v>982.29</v>
      </c>
      <c r="O135" s="205"/>
      <c r="P135" s="205"/>
      <c r="Q135" s="205"/>
      <c r="R135" s="91"/>
    </row>
    <row r="136" spans="1:18" s="89" customFormat="1" ht="18" customHeight="1">
      <c r="A136" s="81"/>
      <c r="B136" s="85"/>
      <c r="C136" s="130">
        <v>39</v>
      </c>
      <c r="D136" s="130" t="s">
        <v>101</v>
      </c>
      <c r="E136" s="131" t="s">
        <v>245</v>
      </c>
      <c r="F136" s="201" t="s">
        <v>246</v>
      </c>
      <c r="G136" s="201"/>
      <c r="H136" s="201"/>
      <c r="I136" s="201"/>
      <c r="J136" s="132" t="s">
        <v>134</v>
      </c>
      <c r="K136" s="133">
        <v>23.9</v>
      </c>
      <c r="L136" s="205">
        <v>84</v>
      </c>
      <c r="M136" s="205"/>
      <c r="N136" s="205">
        <f t="shared" si="0"/>
        <v>2007.6</v>
      </c>
      <c r="O136" s="205"/>
      <c r="P136" s="205"/>
      <c r="Q136" s="205"/>
      <c r="R136" s="91"/>
    </row>
    <row r="137" spans="1:18" s="89" customFormat="1" ht="18" customHeight="1">
      <c r="A137" s="81"/>
      <c r="B137" s="85"/>
      <c r="C137" s="130">
        <v>40</v>
      </c>
      <c r="D137" s="130" t="s">
        <v>101</v>
      </c>
      <c r="E137" s="131" t="s">
        <v>247</v>
      </c>
      <c r="F137" s="201" t="s">
        <v>248</v>
      </c>
      <c r="G137" s="201"/>
      <c r="H137" s="201"/>
      <c r="I137" s="201"/>
      <c r="J137" s="132" t="s">
        <v>160</v>
      </c>
      <c r="K137" s="133">
        <v>45.558</v>
      </c>
      <c r="L137" s="205">
        <v>226</v>
      </c>
      <c r="M137" s="205"/>
      <c r="N137" s="205">
        <f t="shared" si="0"/>
        <v>10296.108</v>
      </c>
      <c r="O137" s="205"/>
      <c r="P137" s="205"/>
      <c r="Q137" s="205"/>
      <c r="R137" s="86"/>
    </row>
    <row r="138" spans="1:18" s="89" customFormat="1" ht="18" customHeight="1">
      <c r="A138" s="81"/>
      <c r="B138" s="85"/>
      <c r="C138" s="130">
        <v>41</v>
      </c>
      <c r="D138" s="130" t="s">
        <v>101</v>
      </c>
      <c r="E138" s="131" t="s">
        <v>249</v>
      </c>
      <c r="F138" s="201" t="s">
        <v>250</v>
      </c>
      <c r="G138" s="201"/>
      <c r="H138" s="201"/>
      <c r="I138" s="201"/>
      <c r="J138" s="132" t="s">
        <v>160</v>
      </c>
      <c r="K138" s="133">
        <v>637.812</v>
      </c>
      <c r="L138" s="205">
        <v>12.8</v>
      </c>
      <c r="M138" s="205"/>
      <c r="N138" s="205">
        <f t="shared" si="0"/>
        <v>8163.993600000001</v>
      </c>
      <c r="O138" s="205"/>
      <c r="P138" s="205"/>
      <c r="Q138" s="205"/>
      <c r="R138" s="86"/>
    </row>
    <row r="139" spans="1:18" s="89" customFormat="1" ht="18" customHeight="1">
      <c r="A139" s="81"/>
      <c r="B139" s="85"/>
      <c r="C139" s="130">
        <v>42</v>
      </c>
      <c r="D139" s="130" t="s">
        <v>101</v>
      </c>
      <c r="E139" s="131" t="s">
        <v>251</v>
      </c>
      <c r="F139" s="201" t="s">
        <v>252</v>
      </c>
      <c r="G139" s="201"/>
      <c r="H139" s="201"/>
      <c r="I139" s="201"/>
      <c r="J139" s="132" t="s">
        <v>160</v>
      </c>
      <c r="K139" s="133">
        <v>45.558</v>
      </c>
      <c r="L139" s="205">
        <v>119</v>
      </c>
      <c r="M139" s="205"/>
      <c r="N139" s="205">
        <f t="shared" si="0"/>
        <v>5421.402</v>
      </c>
      <c r="O139" s="205"/>
      <c r="P139" s="205"/>
      <c r="Q139" s="205"/>
      <c r="R139" s="86"/>
    </row>
    <row r="140" spans="1:18" s="89" customFormat="1" ht="18" customHeight="1">
      <c r="A140" s="81"/>
      <c r="B140" s="85"/>
      <c r="C140" s="130">
        <v>43</v>
      </c>
      <c r="D140" s="130" t="s">
        <v>101</v>
      </c>
      <c r="E140" s="131" t="s">
        <v>253</v>
      </c>
      <c r="F140" s="201" t="s">
        <v>254</v>
      </c>
      <c r="G140" s="201"/>
      <c r="H140" s="201"/>
      <c r="I140" s="201"/>
      <c r="J140" s="132" t="s">
        <v>160</v>
      </c>
      <c r="K140" s="133">
        <v>42.627</v>
      </c>
      <c r="L140" s="205">
        <v>300</v>
      </c>
      <c r="M140" s="205"/>
      <c r="N140" s="205">
        <f t="shared" si="0"/>
        <v>12788.1</v>
      </c>
      <c r="O140" s="205"/>
      <c r="P140" s="205"/>
      <c r="Q140" s="205"/>
      <c r="R140" s="86"/>
    </row>
    <row r="141" spans="1:18" s="89" customFormat="1" ht="18" customHeight="1">
      <c r="A141" s="81"/>
      <c r="B141" s="85"/>
      <c r="C141" s="130">
        <v>44</v>
      </c>
      <c r="D141" s="130" t="s">
        <v>101</v>
      </c>
      <c r="E141" s="131" t="s">
        <v>255</v>
      </c>
      <c r="F141" s="201" t="s">
        <v>256</v>
      </c>
      <c r="G141" s="201"/>
      <c r="H141" s="201"/>
      <c r="I141" s="201"/>
      <c r="J141" s="132" t="s">
        <v>160</v>
      </c>
      <c r="K141" s="133">
        <v>2.931</v>
      </c>
      <c r="L141" s="205">
        <v>565</v>
      </c>
      <c r="M141" s="205"/>
      <c r="N141" s="205">
        <f t="shared" si="0"/>
        <v>1656.015</v>
      </c>
      <c r="O141" s="205"/>
      <c r="P141" s="205"/>
      <c r="Q141" s="205"/>
      <c r="R141" s="86"/>
    </row>
    <row r="142" spans="1:18" s="89" customFormat="1" ht="18" customHeight="1">
      <c r="A142" s="81"/>
      <c r="B142" s="85"/>
      <c r="C142" s="130">
        <v>45</v>
      </c>
      <c r="D142" s="130" t="s">
        <v>101</v>
      </c>
      <c r="E142" s="134" t="s">
        <v>257</v>
      </c>
      <c r="F142" s="204" t="s">
        <v>258</v>
      </c>
      <c r="G142" s="204"/>
      <c r="H142" s="204"/>
      <c r="I142" s="204"/>
      <c r="J142" s="132" t="s">
        <v>160</v>
      </c>
      <c r="K142" s="164">
        <v>83.70155532000001</v>
      </c>
      <c r="L142" s="203">
        <v>199</v>
      </c>
      <c r="M142" s="203"/>
      <c r="N142" s="203">
        <f t="shared" si="0"/>
        <v>16656.60950868</v>
      </c>
      <c r="O142" s="203"/>
      <c r="P142" s="203"/>
      <c r="Q142" s="203"/>
      <c r="R142" s="86"/>
    </row>
    <row r="143" spans="1:18" s="89" customFormat="1" ht="9.75" customHeight="1">
      <c r="A143" s="81"/>
      <c r="B143" s="157"/>
      <c r="C143" s="158"/>
      <c r="D143" s="158"/>
      <c r="E143" s="158"/>
      <c r="F143" s="158"/>
      <c r="G143" s="158"/>
      <c r="H143" s="158"/>
      <c r="I143" s="158"/>
      <c r="J143" s="158"/>
      <c r="K143" s="158"/>
      <c r="L143" s="158"/>
      <c r="M143" s="158"/>
      <c r="N143" s="158"/>
      <c r="O143" s="158"/>
      <c r="P143" s="158"/>
      <c r="Q143" s="158"/>
      <c r="R143" s="159"/>
    </row>
    <row r="144" spans="1:18" s="89" customFormat="1" ht="24" customHeight="1">
      <c r="A144" s="81"/>
      <c r="B144" s="81"/>
      <c r="C144" s="81"/>
      <c r="D144" s="81"/>
      <c r="E144" s="81"/>
      <c r="F144" s="81"/>
      <c r="G144" s="81"/>
      <c r="H144" s="81"/>
      <c r="I144" s="81"/>
      <c r="J144" s="81"/>
      <c r="K144" s="81"/>
      <c r="L144" s="81"/>
      <c r="M144" s="81"/>
      <c r="N144" s="81"/>
      <c r="O144" s="81"/>
      <c r="P144" s="81"/>
      <c r="Q144" s="81"/>
      <c r="R144" s="81"/>
    </row>
    <row r="145" spans="1:18" s="89" customFormat="1" ht="26.25" customHeight="1">
      <c r="A145" s="81"/>
      <c r="B145" s="81"/>
      <c r="C145" s="81"/>
      <c r="D145" s="81"/>
      <c r="E145" s="81"/>
      <c r="F145" s="81"/>
      <c r="G145" s="81"/>
      <c r="H145" s="81"/>
      <c r="I145" s="81"/>
      <c r="J145" s="81"/>
      <c r="K145" s="81"/>
      <c r="L145" s="81"/>
      <c r="M145" s="81"/>
      <c r="N145" s="81"/>
      <c r="O145" s="81"/>
      <c r="P145" s="81"/>
      <c r="Q145" s="81"/>
      <c r="R145" s="81"/>
    </row>
    <row r="146" spans="1:18" s="89" customFormat="1" ht="31.5" customHeight="1">
      <c r="A146" s="81"/>
      <c r="B146" s="81"/>
      <c r="C146" s="81"/>
      <c r="D146" s="81"/>
      <c r="E146" s="81"/>
      <c r="F146" s="81"/>
      <c r="G146" s="81"/>
      <c r="H146" s="81"/>
      <c r="I146" s="81"/>
      <c r="J146" s="81"/>
      <c r="K146" s="81"/>
      <c r="L146" s="81"/>
      <c r="M146" s="81"/>
      <c r="N146" s="81"/>
      <c r="O146" s="81"/>
      <c r="P146" s="81"/>
      <c r="Q146" s="81"/>
      <c r="R146" s="81"/>
    </row>
    <row r="147" spans="1:18" s="89" customFormat="1" ht="26.25" customHeight="1">
      <c r="A147" s="81"/>
      <c r="B147" s="81"/>
      <c r="C147" s="81"/>
      <c r="D147" s="81"/>
      <c r="E147" s="81"/>
      <c r="F147" s="81"/>
      <c r="G147" s="81"/>
      <c r="H147" s="81"/>
      <c r="I147" s="81"/>
      <c r="J147" s="81"/>
      <c r="K147" s="81"/>
      <c r="L147" s="81"/>
      <c r="M147" s="81"/>
      <c r="N147" s="81"/>
      <c r="O147" s="81"/>
      <c r="P147" s="81"/>
      <c r="Q147" s="81"/>
      <c r="R147" s="81"/>
    </row>
    <row r="148" spans="19:22" ht="26.25" customHeight="1">
      <c r="S148" s="89"/>
      <c r="T148" s="89"/>
      <c r="U148" s="89"/>
      <c r="V148" s="89"/>
    </row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6.25" customHeight="1"/>
    <row r="160" ht="26.2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8.5" customHeight="1"/>
    <row r="168" ht="28.5" customHeight="1"/>
    <row r="169" ht="28.5" customHeight="1"/>
    <row r="170" ht="27.75" customHeight="1"/>
    <row r="171" ht="27.75" customHeight="1"/>
    <row r="172" ht="27.75" customHeight="1"/>
    <row r="173" ht="27.75" customHeight="1"/>
    <row r="174" ht="27.75" customHeight="1"/>
    <row r="175" ht="27.75" customHeight="1"/>
    <row r="176" ht="25.5" customHeight="1"/>
    <row r="177" ht="25.5" customHeight="1"/>
    <row r="178" ht="22.5" customHeight="1"/>
    <row r="179" ht="24" customHeight="1"/>
    <row r="180" ht="24" customHeight="1"/>
    <row r="181" ht="24" customHeight="1"/>
    <row r="182" ht="24" customHeight="1"/>
    <row r="183" ht="26.25" customHeight="1"/>
    <row r="185" ht="24.75" customHeight="1"/>
    <row r="187" ht="22.5" customHeight="1"/>
    <row r="188" ht="22.5" customHeight="1"/>
    <row r="189" ht="22.5" customHeight="1"/>
    <row r="192" ht="22.5" customHeight="1"/>
    <row r="193" ht="22.5" customHeight="1"/>
    <row r="194" ht="22.5" customHeight="1"/>
    <row r="195" ht="22.5" customHeight="1"/>
    <row r="196" ht="22.5" customHeight="1"/>
  </sheetData>
  <sheetProtection selectLockedCells="1" selectUnlockedCells="1"/>
  <mergeCells count="178">
    <mergeCell ref="F142:I142"/>
    <mergeCell ref="L142:M142"/>
    <mergeCell ref="N142:Q142"/>
    <mergeCell ref="F140:I140"/>
    <mergeCell ref="L140:M140"/>
    <mergeCell ref="N140:Q140"/>
    <mergeCell ref="F141:I141"/>
    <mergeCell ref="L141:M141"/>
    <mergeCell ref="N141:Q141"/>
    <mergeCell ref="F138:I138"/>
    <mergeCell ref="L138:M138"/>
    <mergeCell ref="N138:Q138"/>
    <mergeCell ref="F139:I139"/>
    <mergeCell ref="L139:M139"/>
    <mergeCell ref="N139:Q139"/>
    <mergeCell ref="F136:I136"/>
    <mergeCell ref="L136:M136"/>
    <mergeCell ref="N136:Q136"/>
    <mergeCell ref="F137:I137"/>
    <mergeCell ref="L137:M137"/>
    <mergeCell ref="N137:Q137"/>
    <mergeCell ref="F134:I134"/>
    <mergeCell ref="L134:M134"/>
    <mergeCell ref="N134:Q134"/>
    <mergeCell ref="F135:I135"/>
    <mergeCell ref="L135:M135"/>
    <mergeCell ref="N135:Q135"/>
    <mergeCell ref="F132:I132"/>
    <mergeCell ref="L132:M132"/>
    <mergeCell ref="N132:Q132"/>
    <mergeCell ref="F133:I133"/>
    <mergeCell ref="L133:M133"/>
    <mergeCell ref="N133:Q133"/>
    <mergeCell ref="F130:I130"/>
    <mergeCell ref="L130:M130"/>
    <mergeCell ref="N130:Q130"/>
    <mergeCell ref="F131:I131"/>
    <mergeCell ref="L131:M131"/>
    <mergeCell ref="N131:Q131"/>
    <mergeCell ref="F128:I128"/>
    <mergeCell ref="L128:M128"/>
    <mergeCell ref="N128:Q128"/>
    <mergeCell ref="F129:I129"/>
    <mergeCell ref="L129:M129"/>
    <mergeCell ref="N129:Q129"/>
    <mergeCell ref="F126:I126"/>
    <mergeCell ref="L126:M126"/>
    <mergeCell ref="N126:Q126"/>
    <mergeCell ref="F127:I127"/>
    <mergeCell ref="L127:M127"/>
    <mergeCell ref="N127:Q127"/>
    <mergeCell ref="F124:I124"/>
    <mergeCell ref="L124:M124"/>
    <mergeCell ref="N124:Q124"/>
    <mergeCell ref="F125:I125"/>
    <mergeCell ref="L125:M125"/>
    <mergeCell ref="N125:Q125"/>
    <mergeCell ref="F122:I122"/>
    <mergeCell ref="L122:M122"/>
    <mergeCell ref="N122:Q122"/>
    <mergeCell ref="F123:I123"/>
    <mergeCell ref="L123:M123"/>
    <mergeCell ref="N123:Q123"/>
    <mergeCell ref="F120:I120"/>
    <mergeCell ref="L120:M120"/>
    <mergeCell ref="N120:Q120"/>
    <mergeCell ref="F121:I121"/>
    <mergeCell ref="L121:M121"/>
    <mergeCell ref="N121:Q121"/>
    <mergeCell ref="F118:I118"/>
    <mergeCell ref="L118:M118"/>
    <mergeCell ref="N118:Q118"/>
    <mergeCell ref="F119:I119"/>
    <mergeCell ref="L119:M119"/>
    <mergeCell ref="N119:Q119"/>
    <mergeCell ref="F116:I116"/>
    <mergeCell ref="L116:M116"/>
    <mergeCell ref="N116:Q116"/>
    <mergeCell ref="F117:I117"/>
    <mergeCell ref="L117:M117"/>
    <mergeCell ref="N117:Q117"/>
    <mergeCell ref="F114:I114"/>
    <mergeCell ref="L114:M114"/>
    <mergeCell ref="N114:Q114"/>
    <mergeCell ref="F115:I115"/>
    <mergeCell ref="L115:M115"/>
    <mergeCell ref="N115:Q115"/>
    <mergeCell ref="F112:I112"/>
    <mergeCell ref="L112:M112"/>
    <mergeCell ref="N112:Q112"/>
    <mergeCell ref="F113:I113"/>
    <mergeCell ref="L113:M113"/>
    <mergeCell ref="N113:Q113"/>
    <mergeCell ref="F110:I110"/>
    <mergeCell ref="L110:M110"/>
    <mergeCell ref="N110:Q110"/>
    <mergeCell ref="F111:I111"/>
    <mergeCell ref="L111:M111"/>
    <mergeCell ref="N111:Q111"/>
    <mergeCell ref="F108:I108"/>
    <mergeCell ref="L108:M108"/>
    <mergeCell ref="N108:Q108"/>
    <mergeCell ref="F109:I109"/>
    <mergeCell ref="L109:M109"/>
    <mergeCell ref="N109:Q109"/>
    <mergeCell ref="F106:I106"/>
    <mergeCell ref="L106:M106"/>
    <mergeCell ref="N106:Q106"/>
    <mergeCell ref="F107:I107"/>
    <mergeCell ref="L107:M107"/>
    <mergeCell ref="N107:Q107"/>
    <mergeCell ref="F104:I104"/>
    <mergeCell ref="L104:M104"/>
    <mergeCell ref="N104:Q104"/>
    <mergeCell ref="F105:I105"/>
    <mergeCell ref="L105:M105"/>
    <mergeCell ref="N105:Q105"/>
    <mergeCell ref="F102:I102"/>
    <mergeCell ref="L102:M102"/>
    <mergeCell ref="N102:Q102"/>
    <mergeCell ref="F103:I103"/>
    <mergeCell ref="L103:M103"/>
    <mergeCell ref="N103:Q103"/>
    <mergeCell ref="F100:I100"/>
    <mergeCell ref="L100:M100"/>
    <mergeCell ref="N100:Q100"/>
    <mergeCell ref="F101:I101"/>
    <mergeCell ref="L101:M101"/>
    <mergeCell ref="N101:Q101"/>
    <mergeCell ref="F98:I98"/>
    <mergeCell ref="L98:M98"/>
    <mergeCell ref="N98:Q98"/>
    <mergeCell ref="F99:I99"/>
    <mergeCell ref="L99:M99"/>
    <mergeCell ref="N99:Q99"/>
    <mergeCell ref="M92:Q92"/>
    <mergeCell ref="M93:Q93"/>
    <mergeCell ref="F95:I95"/>
    <mergeCell ref="L95:M95"/>
    <mergeCell ref="N95:Q95"/>
    <mergeCell ref="N97:Q97"/>
    <mergeCell ref="N77:Q77"/>
    <mergeCell ref="L79:Q79"/>
    <mergeCell ref="C85:Q85"/>
    <mergeCell ref="F87:P87"/>
    <mergeCell ref="F88:P88"/>
    <mergeCell ref="M90:P90"/>
    <mergeCell ref="M68:P68"/>
    <mergeCell ref="M70:Q70"/>
    <mergeCell ref="M71:Q71"/>
    <mergeCell ref="C73:G73"/>
    <mergeCell ref="N73:Q73"/>
    <mergeCell ref="N75:Q75"/>
    <mergeCell ref="H31:J31"/>
    <mergeCell ref="M31:P31"/>
    <mergeCell ref="L33:P33"/>
    <mergeCell ref="C63:Q63"/>
    <mergeCell ref="F65:P65"/>
    <mergeCell ref="F66:P66"/>
    <mergeCell ref="H28:J28"/>
    <mergeCell ref="M28:P28"/>
    <mergeCell ref="H29:J29"/>
    <mergeCell ref="M29:P29"/>
    <mergeCell ref="H30:J30"/>
    <mergeCell ref="M30:P30"/>
    <mergeCell ref="O18:P18"/>
    <mergeCell ref="O19:P19"/>
    <mergeCell ref="M22:P22"/>
    <mergeCell ref="M23:P23"/>
    <mergeCell ref="M25:P25"/>
    <mergeCell ref="H27:J27"/>
    <mergeCell ref="M27:P27"/>
    <mergeCell ref="C2:Q2"/>
    <mergeCell ref="F5:P5"/>
    <mergeCell ref="O12:P12"/>
    <mergeCell ref="O13:P13"/>
    <mergeCell ref="O15:P15"/>
    <mergeCell ref="O16:P16"/>
  </mergeCells>
  <printOptions/>
  <pageMargins left="0.39375" right="0.39375" top="0.39375" bottom="0.39375" header="0.5118055555555555" footer="0.5118055555555555"/>
  <pageSetup fitToHeight="5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Friedlová Radmila</dc:creator>
  <cp:keywords/>
  <dc:description/>
  <cp:lastModifiedBy>Friedlová Radmila</cp:lastModifiedBy>
  <cp:lastPrinted>2021-10-13T08:34:53Z</cp:lastPrinted>
  <dcterms:created xsi:type="dcterms:W3CDTF">2021-09-30T13:33:13Z</dcterms:created>
  <dcterms:modified xsi:type="dcterms:W3CDTF">2021-10-13T15:17:29Z</dcterms:modified>
  <cp:category/>
  <cp:version/>
  <cp:contentType/>
  <cp:contentStatus/>
</cp:coreProperties>
</file>