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 a par..." sheetId="2" r:id="rId2"/>
    <sheet name="SO 301 - Kanalizační příp..." sheetId="3" r:id="rId3"/>
    <sheet name="SO 401 - Veřejné osvětlen..." sheetId="4" r:id="rId4"/>
    <sheet name="VON - Vedlejší a ostatní 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101 - Komunikace a par...'!$C$88:$K$418</definedName>
    <definedName name="_xlnm.Print_Area" localSheetId="1">'SO 101 - Komunikace a par...'!$C$4:$J$39,'SO 101 - Komunikace a par...'!$C$45:$J$70,'SO 101 - Komunikace a par...'!$C$76:$K$418</definedName>
    <definedName name="_xlnm._FilterDatabase" localSheetId="2" hidden="1">'SO 301 - Kanalizační příp...'!$C$83:$K$195</definedName>
    <definedName name="_xlnm.Print_Area" localSheetId="2">'SO 301 - Kanalizační příp...'!$C$4:$J$39,'SO 301 - Kanalizační příp...'!$C$45:$J$65,'SO 301 - Kanalizační příp...'!$C$71:$K$195</definedName>
    <definedName name="_xlnm._FilterDatabase" localSheetId="3" hidden="1">'SO 401 - Veřejné osvětlen...'!$C$80:$K$85</definedName>
    <definedName name="_xlnm.Print_Area" localSheetId="3">'SO 401 - Veřejné osvětlen...'!$C$4:$J$39,'SO 401 - Veřejné osvětlen...'!$C$45:$J$62,'SO 401 - Veřejné osvětlen...'!$C$68:$K$85</definedName>
    <definedName name="_xlnm._FilterDatabase" localSheetId="4" hidden="1">'VON - Vedlejší a ostatní ...'!$C$80:$K$100</definedName>
    <definedName name="_xlnm.Print_Area" localSheetId="4">'VON - Vedlejší a ostatní ...'!$C$4:$J$39,'VON - Vedlejší a ostatní ...'!$C$45:$J$62,'VON - Vedlejší a ostatní ...'!$C$68:$K$100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Komunikace a par...'!$88:$88</definedName>
    <definedName name="_xlnm.Print_Titles" localSheetId="2">'SO 301 - Kanalizační příp...'!$83:$83</definedName>
    <definedName name="_xlnm.Print_Titles" localSheetId="3">'SO 401 - Veřejné osvětlen...'!$80:$80</definedName>
    <definedName name="_xlnm.Print_Titles" localSheetId="4">'VON - Vedlejší a ostatní ...'!$80:$80</definedName>
  </definedNames>
  <calcPr fullCalcOnLoad="1"/>
</workbook>
</file>

<file path=xl/sharedStrings.xml><?xml version="1.0" encoding="utf-8"?>
<sst xmlns="http://schemas.openxmlformats.org/spreadsheetml/2006/main" count="4994" uniqueCount="1141">
  <si>
    <t>Export Komplet</t>
  </si>
  <si>
    <t>VZ</t>
  </si>
  <si>
    <t>2.0</t>
  </si>
  <si>
    <t>ZAMOK</t>
  </si>
  <si>
    <t>False</t>
  </si>
  <si>
    <t>{c5af874d-9bfc-41be-a789-0b37e82ecff8}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</si>
  <si>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</si>
  <si>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</si>
  <si>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</si>
  <si>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</si>
  <si>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</si>
  <si>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</si>
  <si>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</si>
  <si>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</si>
  <si>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PROINK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</si>
  <si>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</si>
  <si>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</si>
  <si>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parkovací plochy na ul. Divišově v Karviné-Hranicích II</t>
  </si>
  <si>
    <t>KSO:</t>
  </si>
  <si>
    <t/>
  </si>
  <si>
    <t>CC-CZ:</t>
  </si>
  <si>
    <t>Místo:</t>
  </si>
  <si>
    <t>Karviná</t>
  </si>
  <si>
    <t>Datum:</t>
  </si>
  <si>
    <t>3. 12. 2020</t>
  </si>
  <si>
    <t>Zadavatel:</t>
  </si>
  <si>
    <t>IČ:</t>
  </si>
  <si>
    <t>00297534</t>
  </si>
  <si>
    <t>Statutární město Karviná</t>
  </si>
  <si>
    <t>DIČ:</t>
  </si>
  <si>
    <t>CZ0297534</t>
  </si>
  <si>
    <t>Uchazeč:</t>
  </si>
  <si>
    <t>Vyplň údaj</t>
  </si>
  <si>
    <t>Projektant:</t>
  </si>
  <si>
    <t xml:space="preserve"> </t>
  </si>
  <si>
    <t>True</t>
  </si>
  <si>
    <t>Zpracovatel:</t>
  </si>
  <si>
    <t>25900056</t>
  </si>
  <si>
    <t>PROINK s.r.o.</t>
  </si>
  <si>
    <t>CZ25900056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</si>
  <si>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</si>
  <si>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</si>
  <si>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</si>
  <si>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</si>
  <si>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</si>
  <si>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</si>
  <si>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</si>
  <si>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</si>
  <si>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</si>
  <si>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</si>
  <si>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</si>
  <si>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</si>
  <si>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</si>
  <si>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</si>
  <si>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</si>
  <si>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</si>
  <si>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</si>
  <si>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</si>
  <si>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</si>
  <si>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</si>
  <si>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</si>
  <si>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</si>
  <si>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</si>
  <si>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</si>
  <si>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</si>
  <si>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</si>
  <si>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</si>
  <si>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</si>
  <si>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</si>
  <si>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</si>
  <si>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</si>
  <si>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</si>
  <si>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</si>
  <si>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</si>
  <si>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</si>
  <si>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</si>
  <si>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</si>
  <si>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</si>
  <si>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</si>
  <si>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</si>
  <si>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</si>
  <si>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</si>
  <si>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parkoviště</t>
  </si>
  <si>
    <t>STA</t>
  </si>
  <si>
    <t>1</t>
  </si>
  <si>
    <t>{ac2618b4-ea71-45e0-8695-e19993d9ccd1}</t>
  </si>
  <si>
    <t>822 29 39</t>
  </si>
  <si>
    <t>2</t>
  </si>
  <si>
    <t>SO 301</t>
  </si>
  <si>
    <t>Kanalizační přípojky a vsakovací zařízení - parkoviště</t>
  </si>
  <si>
    <t>ING</t>
  </si>
  <si>
    <t>{2d03de9a-25e5-495c-a00a-1d832a91d59f}</t>
  </si>
  <si>
    <t>827 29 19</t>
  </si>
  <si>
    <t>SO 401</t>
  </si>
  <si>
    <t>Veřejné osvětlení - parkoviště</t>
  </si>
  <si>
    <t>{79504694-6e4d-4319-a312-095b9bc9f668}</t>
  </si>
  <si>
    <t>VON</t>
  </si>
  <si>
    <t>Vedlejší a ostatní náklady</t>
  </si>
  <si>
    <t>{3405fec1-a134-4352-b632-a5c42af351e5}</t>
  </si>
  <si>
    <t>KRYCÍ LIST SOUPISU PRACÍ</t>
  </si>
  <si>
    <t>Objekt:</t>
  </si>
  <si>
    <t>SO 101 - Komunikace a parkoviště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</si>
  <si>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</si>
  <si>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</si>
  <si>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</si>
  <si>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</si>
  <si>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</si>
  <si>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</si>
  <si>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</si>
  <si>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13 - Zemní práce - hloubené vykopávky</t>
  </si>
  <si>
    <t xml:space="preserve">      17 - Výměna podloží - 300 mm</t>
  </si>
  <si>
    <t xml:space="preserve">      18 - Zemní práce - povrchové úpravy terénu (neuznatelné náklady)</t>
  </si>
  <si>
    <t xml:space="preserve">      5 - Komunikace pozemní</t>
  </si>
  <si>
    <t xml:space="preserve">      89 - Ostatní konstrukce</t>
  </si>
  <si>
    <t xml:space="preserve">  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</si>
  <si>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</si>
  <si>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</si>
  <si>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</si>
  <si>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</si>
  <si>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</si>
  <si>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</si>
  <si>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</si>
  <si>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</si>
  <si>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</si>
  <si>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</si>
  <si>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</si>
  <si>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</si>
  <si>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</si>
  <si>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</si>
  <si>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</si>
  <si>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</si>
  <si>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</si>
  <si>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</si>
  <si>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</si>
  <si>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</si>
  <si>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</si>
  <si>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919735112</t>
  </si>
  <si>
    <t>Řezání stávajícího živičného krytu hl do 100 mm</t>
  </si>
  <si>
    <t>m</t>
  </si>
  <si>
    <t>CS ÚRS 2020 01</t>
  </si>
  <si>
    <t>4</t>
  </si>
  <si>
    <t>3</t>
  </si>
  <si>
    <t>-289109183</t>
  </si>
  <si>
    <t>PP</t>
  </si>
  <si>
    <t>Řezání stávajícího živičného krytu nebo podkladu hloubky přes 50 do 100 mm</t>
  </si>
  <si>
    <t>113107242</t>
  </si>
  <si>
    <t>Odstranění podkladu živičného tl 100 mm strojně pl přes 200 m2</t>
  </si>
  <si>
    <t>m2</t>
  </si>
  <si>
    <t>-291324410</t>
  </si>
  <si>
    <t>Odstranění podkladů nebo krytů strojně plochy jednotlivě přes 200 m2 s přemístěním hmot na skládku na vzdálenost do 20 m nebo s naložením na dopravní prostředek živičných, o tl. vrstvy přes 50 do 100 mm</t>
  </si>
  <si>
    <t>P</t>
  </si>
  <si>
    <t>Poznámka k položce:
Komunikace + Opravný pruh (viz. příloha B, D.1.1, D.1.2a)</t>
  </si>
  <si>
    <t>VV</t>
  </si>
  <si>
    <t>142+141+66</t>
  </si>
  <si>
    <t>113106144</t>
  </si>
  <si>
    <t>Rozebrání dlažeb ze zámkových dlaždic komunikací pro pěší strojně pl přes 50 m2</t>
  </si>
  <si>
    <t>1298138313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</si>
  <si>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</si>
  <si>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Poznámka k položce:
(viz. příloha B, D.1.1, D.1.2a)</t>
  </si>
  <si>
    <t>5</t>
  </si>
  <si>
    <t>113107322</t>
  </si>
  <si>
    <t>Odstranění podkladu z kameniva drceného tl 200 mm strojně pl do 50 m2</t>
  </si>
  <si>
    <t>-2053589724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</si>
  <si>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</si>
  <si>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Poznámka k položce:
chodník(viz. příloha B, D.1.1, D.1.2a)</t>
  </si>
  <si>
    <t>6</t>
  </si>
  <si>
    <t>113107223</t>
  </si>
  <si>
    <t>Odstranění podkladu z kameniva drceného tl 300 mm strojně pl přes 200 m2</t>
  </si>
  <si>
    <t>-743358171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</si>
  <si>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</si>
  <si>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Poznámka k položce:
asf. kom (viz. příloha B, D.1.1, D.1.2a)</t>
  </si>
  <si>
    <t>145</t>
  </si>
  <si>
    <t>4129185</t>
  </si>
  <si>
    <t>146</t>
  </si>
  <si>
    <t>113107171</t>
  </si>
  <si>
    <t>Odstranění podkladu z betonu prostého tl 150 mm strojně pl přes 50 do 200 m2</t>
  </si>
  <si>
    <t>1380725567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</si>
  <si>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</si>
  <si>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147</t>
  </si>
  <si>
    <t>dmntž-7</t>
  </si>
  <si>
    <t>Odstranění stávající fotbalové branky</t>
  </si>
  <si>
    <t>kus</t>
  </si>
  <si>
    <t>2059853788</t>
  </si>
  <si>
    <t>7</t>
  </si>
  <si>
    <t>113202111</t>
  </si>
  <si>
    <t>Vytrhání obrub krajníků obrubníků stojatých</t>
  </si>
  <si>
    <t>-1653550382</t>
  </si>
  <si>
    <t>Vytrhání obrub s vybouráním lože, s přemístěním hmot na skládku na vzdálenost do 3 m nebo s naložením na dopravní prostředek z krajníků nebo obrubníků stojatých</t>
  </si>
  <si>
    <t>9</t>
  </si>
  <si>
    <t>966006211</t>
  </si>
  <si>
    <t>Odstranění svislých dopravních značek ze sloupů, sloupků nebo konzol</t>
  </si>
  <si>
    <t>-1201761163</t>
  </si>
  <si>
    <t>Odstranění (demontáž) svislých dopravních značek s odklizením materiálu na skládku na vzdálenost do 20 m nebo s naložením na dopravní prostředek ze sloupů, sloupků nebo konzol</t>
  </si>
  <si>
    <t>Poznámka k položce:
 (viz. příloha B, D.1.1, D.1.2a)</t>
  </si>
  <si>
    <t>132</t>
  </si>
  <si>
    <t>966007112</t>
  </si>
  <si>
    <t>Odstranění vodorovného značení frézováním barvy z čáry š do 250 mm</t>
  </si>
  <si>
    <t>1167347476</t>
  </si>
  <si>
    <t>Odstranění vodorovného dopravního značení frézováním značeného barvou čáry šířky do 250 mm</t>
  </si>
  <si>
    <t>10</t>
  </si>
  <si>
    <t>dodávka-10</t>
  </si>
  <si>
    <t>Odstranění klepače</t>
  </si>
  <si>
    <t>-562620918</t>
  </si>
  <si>
    <t>Odstranění klepače vč. základů</t>
  </si>
  <si>
    <t>12</t>
  </si>
  <si>
    <t>184818242</t>
  </si>
  <si>
    <t>Ochrana kmene průměru přes 300 do 500 mm bedněním výšky přes 2 do 3 m</t>
  </si>
  <si>
    <t>-564929688</t>
  </si>
  <si>
    <t>Ochrana kmene bedněním před poškozením stavebním provozem zřízení včetně odstranění výšky bednění přes 2 do 3 m průměru kmene přes 300 do 500 mm</t>
  </si>
  <si>
    <t>13</t>
  </si>
  <si>
    <t>919726122</t>
  </si>
  <si>
    <t>Geotextilie pro ochranu, separaci a filtraci netkaná měrná hmotnost do 300 g/m2</t>
  </si>
  <si>
    <t>2097970073</t>
  </si>
  <si>
    <t>Geotextilie netkaná pro ochranu, separaci nebo filtraci měrná hmotnost přes 200 do 300 g/m2</t>
  </si>
  <si>
    <t>122</t>
  </si>
  <si>
    <t>112101102</t>
  </si>
  <si>
    <t>Odstranění stromů listnatých průměru kmene do 500 mm</t>
  </si>
  <si>
    <t>847182018</t>
  </si>
  <si>
    <t>Odstranění stromů s odřezáním kmene a s odvětvením listnatých, průměru kmene přes 300 do 500 mm</t>
  </si>
  <si>
    <t>123</t>
  </si>
  <si>
    <t>112101101</t>
  </si>
  <si>
    <t>Odstranění stromů listnatých průměru kmene do 300 mm</t>
  </si>
  <si>
    <t>637747353</t>
  </si>
  <si>
    <t>Odstranění stromů s odřezáním kmene a s odvětvením listnatých, průměru kmene přes 100 do 300 mm</t>
  </si>
  <si>
    <t>124</t>
  </si>
  <si>
    <t>112251101</t>
  </si>
  <si>
    <t>Odstranění pařezů D do 300 mm</t>
  </si>
  <si>
    <t>818977401</t>
  </si>
  <si>
    <t>Odstranění pařezů strojně s jejich vykopáním, vytrháním nebo odstřelením průměru přes 100 do 300 mm</t>
  </si>
  <si>
    <t>125</t>
  </si>
  <si>
    <t>112251102</t>
  </si>
  <si>
    <t>Odstranění pařezů D do 500 mm</t>
  </si>
  <si>
    <t>-1505942009</t>
  </si>
  <si>
    <t>Odstranění pařezů strojně s jejich vykopáním, vytrháním nebo odstřelením průměru přes 300 do 500 mm</t>
  </si>
  <si>
    <t>126</t>
  </si>
  <si>
    <t>162201412</t>
  </si>
  <si>
    <t>Vodorovné přemístění kmenů stromů listnatých do 1 km D kmene do 500 mm</t>
  </si>
  <si>
    <t>-381100753</t>
  </si>
  <si>
    <t>Vodorovné přemístění větví, kmenů nebo pařezů s naložením, složením a dopravou do 1000 m kmenů stromů listnatých, průměru přes 300 do 500 mm</t>
  </si>
  <si>
    <t>127</t>
  </si>
  <si>
    <t>162201411</t>
  </si>
  <si>
    <t>Vodorovné přemístění kmenů stromů listnatých do 1 km D kmene do 300 mm</t>
  </si>
  <si>
    <t>-2081226773</t>
  </si>
  <si>
    <t>Vodorovné přemístění větví, kmenů nebo pařezů s naložením, složením a dopravou do 1000 m kmenů stromů listnatých, průměru přes 100 do 300 mm</t>
  </si>
  <si>
    <t>128</t>
  </si>
  <si>
    <t>162201422</t>
  </si>
  <si>
    <t>Vodorovné přemístění pařezů do 1 km D do 500 mm</t>
  </si>
  <si>
    <t>-1127545114</t>
  </si>
  <si>
    <t>Vodorovné přemístění větví, kmenů nebo pařezů s naložením, složením a dopravou do 1000 m pařezů kmenů, průměru přes 300 do 500 mm</t>
  </si>
  <si>
    <t>129</t>
  </si>
  <si>
    <t>162201421</t>
  </si>
  <si>
    <t>Vodorovné přemístění pařezů do 1 km D do 300 mm</t>
  </si>
  <si>
    <t>1517031013</t>
  </si>
  <si>
    <t>Vodorovné přemístění větví, kmenů nebo pařezů s naložením, složením a dopravou do 1000 m pařezů kmenů, průměru přes 100 do 300 mm</t>
  </si>
  <si>
    <t>130</t>
  </si>
  <si>
    <t>162201402</t>
  </si>
  <si>
    <t>Vodorovné přemístění větví stromů listnatých do 1 km D kmene do 500 mm</t>
  </si>
  <si>
    <t>-192202407</t>
  </si>
  <si>
    <t>Vodorovné přemístění větví, kmenů nebo pařezů s naložením, složením a dopravou do 1000 m větví stromů listnatých, průměru kmene přes 300 do 500 mm</t>
  </si>
  <si>
    <t>131</t>
  </si>
  <si>
    <t>162201401</t>
  </si>
  <si>
    <t>Vodorovné přemístění větví stromů listnatých do 1 km D kmene do 300 mm</t>
  </si>
  <si>
    <t>-494708098</t>
  </si>
  <si>
    <t>Vodorovné přemístění větví, kmenů nebo pařezů s naložením, složením a dopravou do 1000 m větví stromů listnatých, průměru kmene přes 100 do 300 mm</t>
  </si>
  <si>
    <t>16</t>
  </si>
  <si>
    <t>997221551</t>
  </si>
  <si>
    <t>Vodorovná doprava suti ze sypkých materiálů do 1 km</t>
  </si>
  <si>
    <t>t</t>
  </si>
  <si>
    <t>531936543</t>
  </si>
  <si>
    <t>Vodorovná doprava suti bez naložení, ale se složením a s hrubým urovnáním ze sypkých materiálů, na vzdálenost do 1 km</t>
  </si>
  <si>
    <t>17</t>
  </si>
  <si>
    <t>997221559</t>
  </si>
  <si>
    <t>Příplatek ZKD 1 km u vodorovné dopravy suti ze sypkých materiálů</t>
  </si>
  <si>
    <t>1645826345</t>
  </si>
  <si>
    <t>Vodorovná doprava suti bez naložení, ale se složením a s hrubým urovnáním Příplatek k ceně za každý další i započatý 1 km přes 1 km</t>
  </si>
  <si>
    <t>340,653*9</t>
  </si>
  <si>
    <t>18</t>
  </si>
  <si>
    <t>997221861</t>
  </si>
  <si>
    <t>Poplatek za uložení stavebního odpadu na recyklační skládce (skládkovné) z prostého betonu pod kódem 17 01 01</t>
  </si>
  <si>
    <t>-2083050720</t>
  </si>
  <si>
    <t>Poplatek za uložení stavebního odpadu na recyklační skládce (skládkovné) z prostého betonu zatříděného do Katalogu odpadů pod kódem 17 01 01</t>
  </si>
  <si>
    <t>19</t>
  </si>
  <si>
    <t>997221875</t>
  </si>
  <si>
    <t>Poplatek za uložení stavebního odpadu na recyklační skládce (skládkovné) asfaltového bez obsahu dehtu zatříděného do Katalogu odpadů pod kódem 17 03 02</t>
  </si>
  <si>
    <t>279909761</t>
  </si>
  <si>
    <t>20</t>
  </si>
  <si>
    <t>997221873</t>
  </si>
  <si>
    <t>Poplatek za uložení stavebního odpadu na recyklační skládce (skládkovné) zeminy a kamení zatříděného do Katalogu odpadů pod kódem 17 05 04</t>
  </si>
  <si>
    <t>-1588455362</t>
  </si>
  <si>
    <t>Zemní práce - hloubené vykopávky</t>
  </si>
  <si>
    <t>121151113</t>
  </si>
  <si>
    <t>Sejmutí ornice plochy do 500 m2 tl vrstvy do 200 mm strojně</t>
  </si>
  <si>
    <t>-1831401372</t>
  </si>
  <si>
    <t>Sejmutí ornice strojně při souvislé ploše přes 100 do 500 m2, tl. vrstvy do 200 mm</t>
  </si>
  <si>
    <t>Poznámka k položce:
Odhumusování (viz. příloha B, D.1.1, D.1.2a)</t>
  </si>
  <si>
    <t>22</t>
  </si>
  <si>
    <t>132251101</t>
  </si>
  <si>
    <t>Hloubení rýh nezapažených  š do 800 mm v hornině třídy těžitelnosti I, skupiny 3 objem do 20 m3 strojně</t>
  </si>
  <si>
    <t>m3</t>
  </si>
  <si>
    <t>1195955399</t>
  </si>
  <si>
    <t>Hloubení nezapažených rýh šířky do 800 mm strojně s urovnáním dna do předepsaného profilu a spádu v hornině třídy těžitelnosti I skupiny 3 do 20 m3</t>
  </si>
  <si>
    <t>Poznámka k položce:
Trativod + chránička  (viz. příloha B, D.1.1, D.1.2b, D.1.2d, D.1.2h)</t>
  </si>
  <si>
    <t>0,4*0,35*166+0,5*0,6*23</t>
  </si>
  <si>
    <t>118</t>
  </si>
  <si>
    <t>133251101</t>
  </si>
  <si>
    <t>Hloubení šachet nezapažených v hornině třídy těžitelnosti I, skupiny 3 objem do 20 m3</t>
  </si>
  <si>
    <t>-2060398833</t>
  </si>
  <si>
    <t>Hloubení nezapažených šachet strojně v hornině třídy těžitelnosti I skupiny 3 do 20 m3</t>
  </si>
  <si>
    <t>0,31*6</t>
  </si>
  <si>
    <t>23</t>
  </si>
  <si>
    <t>122251105</t>
  </si>
  <si>
    <t>Odkopávky a prokopávky nezapažené v hornině třídy těžitelnosti I, skupiny 3 objem do 1000 m3 strojně</t>
  </si>
  <si>
    <t>664137642</t>
  </si>
  <si>
    <t>Odkopávky a prokopávky nezapažené strojně v hornině třídy těžitelnosti I skupiny 3 přes 500 do 1 000 m3</t>
  </si>
  <si>
    <t>Poznámka k položce:
Charaktericstické příčné řezy  (viz. příloha B, D.1.1, D.1.2b, D.1.2e)</t>
  </si>
  <si>
    <t>24</t>
  </si>
  <si>
    <t>162751117</t>
  </si>
  <si>
    <t>Vodorovné přemístění do 10000 m výkopku/sypaniny z horniny třídy těžitelnosti I, skupiny 1 až 3</t>
  </si>
  <si>
    <t>109626444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</si>
  <si>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</si>
  <si>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30,14+818+1,86</t>
  </si>
  <si>
    <t>(1627-242)*0,15</t>
  </si>
  <si>
    <t>Součet</t>
  </si>
  <si>
    <t>25</t>
  </si>
  <si>
    <t>171251201</t>
  </si>
  <si>
    <t>Uložení sypaniny na skládky nebo meziskládky</t>
  </si>
  <si>
    <t>1053282320</t>
  </si>
  <si>
    <t>Uložení sypaniny na skládky nebo meziskládky bez hutnění s upravením uložené sypaniny do předepsaného tvaru</t>
  </si>
  <si>
    <t>26</t>
  </si>
  <si>
    <t>171201231</t>
  </si>
  <si>
    <t>Poplatek za uložení zeminy a kamení na recyklační skládce (skládkovné) kód odpadu 17 05 04</t>
  </si>
  <si>
    <t>-1534377752</t>
  </si>
  <si>
    <t>1057,75*1,6</t>
  </si>
  <si>
    <t>27</t>
  </si>
  <si>
    <t>130001101</t>
  </si>
  <si>
    <t>Příplatek za ztížení vykopávky v blízkosti podzemního vedení</t>
  </si>
  <si>
    <t>370604080</t>
  </si>
  <si>
    <t>Příplatek k cenám hloubených vykopávek za ztížení vykopávky v blízkosti podzemního vedení nebo výbušnin pro jakoukoliv třídu horniny</t>
  </si>
  <si>
    <t>28</t>
  </si>
  <si>
    <t>119001421</t>
  </si>
  <si>
    <t>Dočasné zajištění kabelů a kabelových tratí ze 3 volně ložených kabelů</t>
  </si>
  <si>
    <t>-1282956945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</si>
  <si>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</si>
  <si>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29</t>
  </si>
  <si>
    <t>181951112</t>
  </si>
  <si>
    <t>Úprava pláně v hornině třídy těžitelnosti I, skupiny 1 až 3 se zhutněním</t>
  </si>
  <si>
    <t>-1630011334</t>
  </si>
  <si>
    <t>Úprava pláně vyrovnáním výškových rozdílů strojně v hornině třídy těžitelnosti I, skupiny 1 až 3 se zhutněním</t>
  </si>
  <si>
    <t>979+413+46+238+64+23</t>
  </si>
  <si>
    <t>30</t>
  </si>
  <si>
    <t>043154000</t>
  </si>
  <si>
    <t>Zkoušky hutnicí</t>
  </si>
  <si>
    <t>ks</t>
  </si>
  <si>
    <t>1024</t>
  </si>
  <si>
    <t>-1592304250</t>
  </si>
  <si>
    <t>Výměna podloží - 300 mm</t>
  </si>
  <si>
    <t>134</t>
  </si>
  <si>
    <t>122251104</t>
  </si>
  <si>
    <t>Odkopávky a prokopávky nezapažené v hornině třídy těžitelnosti I, skupiny 3 objem do 500 m3 strojně</t>
  </si>
  <si>
    <t>-1361614778</t>
  </si>
  <si>
    <t>Odkopávky a prokopávky nezapažené strojně v hornině třídy těžitelnosti I skupiny 3 přes 100 do 500 m3</t>
  </si>
  <si>
    <t>Poznámka k položce:
 (viz. příloha: B,D1.1, D.1.1.2.b, D.1.1.2.d)</t>
  </si>
  <si>
    <t>(979+46+413)*0,3</t>
  </si>
  <si>
    <t>135</t>
  </si>
  <si>
    <t>1351999731</t>
  </si>
  <si>
    <t>136</t>
  </si>
  <si>
    <t>1922393697</t>
  </si>
  <si>
    <t>137</t>
  </si>
  <si>
    <t>171201221</t>
  </si>
  <si>
    <t>Poplatek za uložení na skládce (skládkovné) zeminy a kamení kód odpadu 17 05 04</t>
  </si>
  <si>
    <t>-1941151746</t>
  </si>
  <si>
    <t>Poplatek za uložení stavebního odpadu na skládce (skládkovné) zeminy a kamení zatříděného do Katalogu odpadů pod kódem 17 05 04</t>
  </si>
  <si>
    <t>431,4*1,6</t>
  </si>
  <si>
    <t>138</t>
  </si>
  <si>
    <t>564951313</t>
  </si>
  <si>
    <t>Podklad z betonového recyklátu tl 150 mm</t>
  </si>
  <si>
    <t>801357227</t>
  </si>
  <si>
    <t>Podklad nebo podsyp z betonového recyklátu s rozprostřením a zhutněním, po zhutnění tl. 150 mm</t>
  </si>
  <si>
    <t>Poznámka k položce:
fr.0-93  (viz. příloha: B,D1.1, D.1.1.2.b, D.1.1.2.d)</t>
  </si>
  <si>
    <t>(979+46+413)*2</t>
  </si>
  <si>
    <t>139</t>
  </si>
  <si>
    <t>919726123</t>
  </si>
  <si>
    <t>Geotextilie pro ochranu, separaci a filtraci netkaná měrná hmotnost do 500 g/m2</t>
  </si>
  <si>
    <t>478758519</t>
  </si>
  <si>
    <t>Geotextilie netkaná pro ochranu, separaci nebo filtraci měrná hmotnost přes 300 do 500 g/m2</t>
  </si>
  <si>
    <t>140</t>
  </si>
  <si>
    <t>181951102</t>
  </si>
  <si>
    <t>Úprava pláně v hornině tř. 1 až 4 se zhutněním</t>
  </si>
  <si>
    <t>968578307</t>
  </si>
  <si>
    <t>Úprava pláně vyrovnáním výškových rozdílů v hornině tř. 1 až 4 se zhutněním</t>
  </si>
  <si>
    <t>141</t>
  </si>
  <si>
    <t>1282735216</t>
  </si>
  <si>
    <t>Zemní práce - povrchové úpravy terénu (neuznatelné náklady)</t>
  </si>
  <si>
    <t>31</t>
  </si>
  <si>
    <t>182303111</t>
  </si>
  <si>
    <t>Doplnění zeminy nebo substrátu na travnatých plochách tl 50 mm rovina v rovinně a svahu do 1:5</t>
  </si>
  <si>
    <t>1030505806</t>
  </si>
  <si>
    <t>Doplnění zeminy nebo substrátu na travnatých plochách tloušťky do 50 mm v rovině nebo na svahu do 1:5</t>
  </si>
  <si>
    <t>Poznámka k položce:
 (viz. příloha B, D.1.1, D.1.2b)</t>
  </si>
  <si>
    <t>242*3</t>
  </si>
  <si>
    <t>32</t>
  </si>
  <si>
    <t>184802111</t>
  </si>
  <si>
    <t>Chemické odplevelení před založením kultury nad 20 m2 postřikem na široko v rovině a svahu do 1:5</t>
  </si>
  <si>
    <t>-562132565</t>
  </si>
  <si>
    <t>Chemické odplevelení půdy před založením kultury, trávníku nebo zpevněných ploch o výměře jednotlivě přes 20 m2 v rovině nebo na svahu do 1:5 postřikem na široko</t>
  </si>
  <si>
    <t>33</t>
  </si>
  <si>
    <t>181411131</t>
  </si>
  <si>
    <t>Založení parkového trávníku výsevem plochy do 1000 m2 v rovině a ve svahu do 1:5</t>
  </si>
  <si>
    <t>-1201636957</t>
  </si>
  <si>
    <t>Založení trávníku na půdě předem připravené plochy do 1000 m2 výsevem včetně utažení parkového v rovině nebo na svahu do 1:5</t>
  </si>
  <si>
    <t>Poznámka k položce:
vč. dodávky osiva a hnojení</t>
  </si>
  <si>
    <t>95</t>
  </si>
  <si>
    <t>183101323</t>
  </si>
  <si>
    <t>Jamky pro výsadbu s výměnou 100 % půdy zeminy tř 1 až 4 objem do 3 m3 v rovině a svahu do 1:5</t>
  </si>
  <si>
    <t>1666444443</t>
  </si>
  <si>
    <t>Hloubení jamek pro vysazování rostlin v zemině tř.1 až 4 s výměnou půdy z 100% v rovině nebo na svahu do 1:5, objemu přes 2,00 do 3,00 m3</t>
  </si>
  <si>
    <t>Poznámka k položce:
stromy</t>
  </si>
  <si>
    <t>96</t>
  </si>
  <si>
    <t>184102118</t>
  </si>
  <si>
    <t>Výsadba dřeviny s balem D do 1,2 m do jamky se zalitím v rovině a svahu do 1:5</t>
  </si>
  <si>
    <t>764958281</t>
  </si>
  <si>
    <t>Výsadba dřeviny s balem do předem vyhloubené jamky se zalitím v rovině nebo na svahu do 1:5, při průměru balu přes 1000 do 1200 mm</t>
  </si>
  <si>
    <t>Poznámka k položce:
(viz. příloha B, D.1.1, D.1.2b, D.1.2i)</t>
  </si>
  <si>
    <t>119</t>
  </si>
  <si>
    <t>M</t>
  </si>
  <si>
    <t>dodávka-119</t>
  </si>
  <si>
    <t>Habr obecný (Carpinus betulus "Columnaris")</t>
  </si>
  <si>
    <t>8</t>
  </si>
  <si>
    <t>1970478477</t>
  </si>
  <si>
    <t>97</t>
  </si>
  <si>
    <t>184215132</t>
  </si>
  <si>
    <t>Ukotvení kmene dřevin třemi kůly D do 0,1 m délky do 2 m</t>
  </si>
  <si>
    <t>1492794627</t>
  </si>
  <si>
    <t>Ukotvení dřeviny kůly třemi kůly, délky přes 1 do 2 m</t>
  </si>
  <si>
    <t>98</t>
  </si>
  <si>
    <t>dodávka-98</t>
  </si>
  <si>
    <t>Kůly ke stromům</t>
  </si>
  <si>
    <t>1275957955</t>
  </si>
  <si>
    <t>99</t>
  </si>
  <si>
    <t>184851111</t>
  </si>
  <si>
    <t>Hnojení roztokem hnojiva v rovině a svahu do 1:2</t>
  </si>
  <si>
    <t>-1823838083</t>
  </si>
  <si>
    <t>Hnojení roztokem hnojiva v rovině nebo na svahu do 1:5</t>
  </si>
  <si>
    <t>100</t>
  </si>
  <si>
    <t>564231111</t>
  </si>
  <si>
    <t>Podklad nebo podsyp ze štěrkopísku ŠP tl 100 mm</t>
  </si>
  <si>
    <t>-1041160097</t>
  </si>
  <si>
    <t>Podklad nebo podsyp ze štěrkopísku ŠP s rozprostřením, vlhčením a zhutněním, po zhutnění tl. 100 mm</t>
  </si>
  <si>
    <t>2,55*13</t>
  </si>
  <si>
    <t>101</t>
  </si>
  <si>
    <t>dodmtž-101</t>
  </si>
  <si>
    <t>Podornice se štěrkopískem 3:1</t>
  </si>
  <si>
    <t>-12606430</t>
  </si>
  <si>
    <t>133</t>
  </si>
  <si>
    <t>dodmtž-133</t>
  </si>
  <si>
    <t>Hydrogel</t>
  </si>
  <si>
    <t>-618202696</t>
  </si>
  <si>
    <t>102</t>
  </si>
  <si>
    <t>dodmtž-102</t>
  </si>
  <si>
    <t>Živná ornice s fermentovanou kůrou tl.300 2:1</t>
  </si>
  <si>
    <t>887638794</t>
  </si>
  <si>
    <t>103</t>
  </si>
  <si>
    <t>184911421</t>
  </si>
  <si>
    <t>Mulčování rostlin kůrou tl. do 0,1 m v rovině a svahu do 1:5</t>
  </si>
  <si>
    <t>-1118915291</t>
  </si>
  <si>
    <t>Mulčování vysazených rostlin mulčovací kůrou, tl. do 100 mm v rovině nebo na svahu do 1:5</t>
  </si>
  <si>
    <t>Poznámka k položce:
keře, stromy</t>
  </si>
  <si>
    <t>104</t>
  </si>
  <si>
    <t>dodávka-104</t>
  </si>
  <si>
    <t>Drcený mulč tl.70, 100</t>
  </si>
  <si>
    <t>226877946</t>
  </si>
  <si>
    <t>143</t>
  </si>
  <si>
    <t>185804312</t>
  </si>
  <si>
    <t>Zalití rostlin vodou plocha přes 20 m2</t>
  </si>
  <si>
    <t>1231418408</t>
  </si>
  <si>
    <t>Zalití rostlin vodou plochy záhonů jednotlivě přes 20 m2</t>
  </si>
  <si>
    <t>Poznámka k položce:
Pravidelná zálivka</t>
  </si>
  <si>
    <t>13*13</t>
  </si>
  <si>
    <t>149</t>
  </si>
  <si>
    <t>dodmtž-149</t>
  </si>
  <si>
    <t>Následná péče o rostliny</t>
  </si>
  <si>
    <t>rok</t>
  </si>
  <si>
    <t>-765139345</t>
  </si>
  <si>
    <t>142</t>
  </si>
  <si>
    <t>184851512</t>
  </si>
  <si>
    <t>Řez stromu tvarovací hlavový s intervalem 2 roky výškou nasazení hlavy do 6 m</t>
  </si>
  <si>
    <t>149813229</t>
  </si>
  <si>
    <t>Řez stromů tvarovací hlavový s opakovaným intervalem řezu do 2 let výšky nasazení hlavy přes 2 do 6 m</t>
  </si>
  <si>
    <t>Poznámka k položce:
Výchovný řez</t>
  </si>
  <si>
    <t>Komunikace pozemní</t>
  </si>
  <si>
    <t>34</t>
  </si>
  <si>
    <t>564851111</t>
  </si>
  <si>
    <t>Podklad ze štěrkodrtě ŠD tl 150 mm</t>
  </si>
  <si>
    <t>228553494</t>
  </si>
  <si>
    <t>Podklad ze štěrkodrti ŠD s rozprostřením a zhutněním, po zhutnění tl. 150 mm</t>
  </si>
  <si>
    <t>Poznámka k položce:
chodník + kont. stání  (viz. příloha B, D.1.1, D.1.2b, D.1.2d)</t>
  </si>
  <si>
    <t>238+64+23</t>
  </si>
  <si>
    <t>35</t>
  </si>
  <si>
    <t>564871111</t>
  </si>
  <si>
    <t>Podklad ze štěrkodrtě ŠD tl 250 mm</t>
  </si>
  <si>
    <t>1387411667</t>
  </si>
  <si>
    <t>Podklad ze štěrkodrti ŠD s rozprostřením a zhutněním, po zhutnění tl. 250 mm</t>
  </si>
  <si>
    <t>Poznámka k položce:
parkoviště (viz. příloha B, D.1.1, D.1.2b, D.1.2d)</t>
  </si>
  <si>
    <t>979+46</t>
  </si>
  <si>
    <t>76</t>
  </si>
  <si>
    <t>564871116</t>
  </si>
  <si>
    <t>Podklad ze štěrkodrtě ŠD tl. 300 mm</t>
  </si>
  <si>
    <t>1039613893</t>
  </si>
  <si>
    <t>Podklad ze štěrkodrti ŠD s rozprostřením a zhutněním, po zhutnění tl. 300 mm</t>
  </si>
  <si>
    <t>36</t>
  </si>
  <si>
    <t>596211113</t>
  </si>
  <si>
    <t>Kladení zámkové dlažby komunikací pro pěší tl 60 mm skupiny A pl přes 300 m2</t>
  </si>
  <si>
    <t>-1477959855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</si>
  <si>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</si>
  <si>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Poznámka k položce:
(viz. příloha B, D.1.1, D.1.2b, D.1.2d)</t>
  </si>
  <si>
    <t>37</t>
  </si>
  <si>
    <t>59245021</t>
  </si>
  <si>
    <t>dlažba tvar čtverec betonová 200x200x60mm přírodní</t>
  </si>
  <si>
    <t>1068225001</t>
  </si>
  <si>
    <t>77</t>
  </si>
  <si>
    <t>59245006</t>
  </si>
  <si>
    <t>dlažba tvar obdélník betonová pro nevidomé 200x100x60mm červená</t>
  </si>
  <si>
    <t>1988660007</t>
  </si>
  <si>
    <t>38</t>
  </si>
  <si>
    <t>596212212</t>
  </si>
  <si>
    <t>Kladení zámkové dlažby pozemních komunikací tl 80 mm skupiny A pl do 300 m2</t>
  </si>
  <si>
    <t>1888234755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</si>
  <si>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</si>
  <si>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40</t>
  </si>
  <si>
    <t>59245030</t>
  </si>
  <si>
    <t>dlažba tvar čtverec betonová 200x200x80mm přírodní</t>
  </si>
  <si>
    <t>207216669</t>
  </si>
  <si>
    <t>78</t>
  </si>
  <si>
    <t>593532114</t>
  </si>
  <si>
    <t>Kladení dlažby z plastových vegetačních dlaždic pozemních komunikací se zámkem tl 60mm pl přes 300m2</t>
  </si>
  <si>
    <t>754667966</t>
  </si>
  <si>
    <t>Kladení dlažby z plastových vegetačních tvárnic pozemních komunikací s vyrovnávací vrstvou z kameniva tl. do 20 mm a s vyplněním vegetačních otvorů se zámkem tl. přes 30 do 60 mm, pro plochy přes 300 m2</t>
  </si>
  <si>
    <t>79</t>
  </si>
  <si>
    <t>56245141</t>
  </si>
  <si>
    <t>dlažba zatravňovací černá recyklovaný PE nosnost 350t/m2 330x330x50mm</t>
  </si>
  <si>
    <t>1966448108</t>
  </si>
  <si>
    <t>412,871*1,01 'Přepočtené koeficientem množství</t>
  </si>
  <si>
    <t>148</t>
  </si>
  <si>
    <t>58333625</t>
  </si>
  <si>
    <t>kamenivo těžené hrubé frakce 4/8 (kačírek)</t>
  </si>
  <si>
    <t>-635451269</t>
  </si>
  <si>
    <t>Poznámka k položce:
(dodávka + montáž) (80% volná plocha)</t>
  </si>
  <si>
    <t>43</t>
  </si>
  <si>
    <t>565155101</t>
  </si>
  <si>
    <t>Asfaltový beton vrstva podkladní ACP 16 (obalované kamenivo OKS) tl 70 mm š do 1,5 m</t>
  </si>
  <si>
    <t>-1188759300</t>
  </si>
  <si>
    <t>Asfaltový beton vrstva podkladní ACP 16 (obalované kamenivo střednězrnné - OKS) s rozprostřením a zhutněním v pruhu šířky do 1,5 m, po zhutnění tl. 70 mm</t>
  </si>
  <si>
    <t>Poznámka k položce:
Komunikace + Opravný pruh (viz. příloha B, D.1.1, D.1.2b, D.1.2d)</t>
  </si>
  <si>
    <t>44</t>
  </si>
  <si>
    <t>577134111</t>
  </si>
  <si>
    <t>Asfaltový beton vrstva obrusná ACO 11 (ABS) tř. I tl 40 mm š do 3 m z nemodifikovaného asfaltu</t>
  </si>
  <si>
    <t>-122295732</t>
  </si>
  <si>
    <t>Asfaltový beton vrstva obrusná ACO 11 (ABS) s rozprostřením a se zhutněním z nemodifikovaného asfaltu v pruhu šířky do 3 m tř. I, po zhutnění tl. 40 mm</t>
  </si>
  <si>
    <t>45</t>
  </si>
  <si>
    <t>573211112</t>
  </si>
  <si>
    <t>Postřik živičný spojovací z asfaltu v množství 0,70 kg/m2</t>
  </si>
  <si>
    <t>-88785058</t>
  </si>
  <si>
    <t>Postřik spojovací PS bez posypu kamenivem z asfaltu silničního, v množství 0,70 kg/m2</t>
  </si>
  <si>
    <t>46</t>
  </si>
  <si>
    <t>573111111</t>
  </si>
  <si>
    <t>Postřik živičný infiltrační s posypem z asfaltu množství 0,60 kg/m2</t>
  </si>
  <si>
    <t>1011639730</t>
  </si>
  <si>
    <t>Postřik infiltrační PI z asfaltu silničního s posypem kamenivem, v množství 0,60 kg/m2</t>
  </si>
  <si>
    <t>47</t>
  </si>
  <si>
    <t>919732221</t>
  </si>
  <si>
    <t>Styčná spára napojení nového živičného povrchu na stávající za tepla š 15 mm hl 25 mm bez prořezání</t>
  </si>
  <si>
    <t>207795288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</si>
  <si>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</si>
  <si>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150</t>
  </si>
  <si>
    <t>899231111</t>
  </si>
  <si>
    <t>Výšková úprava uličního vstupu nebo vpusti do 200 mm zvýšením mříže</t>
  </si>
  <si>
    <t>-1033590386</t>
  </si>
  <si>
    <t>151</t>
  </si>
  <si>
    <t>899331111</t>
  </si>
  <si>
    <t>Výšková úprava uličního vstupu nebo vpusti do 200 mm zvýšením poklopu</t>
  </si>
  <si>
    <t>-859369822</t>
  </si>
  <si>
    <t>48</t>
  </si>
  <si>
    <t>260281273</t>
  </si>
  <si>
    <t>89</t>
  </si>
  <si>
    <t>Ostatní konstrukce</t>
  </si>
  <si>
    <t>106</t>
  </si>
  <si>
    <t>894812111</t>
  </si>
  <si>
    <t>Revizní a čistící šachta z PP šachtové dno DN 315/150 plné</t>
  </si>
  <si>
    <t>1584110162</t>
  </si>
  <si>
    <t>Revizní a čistící šachta z polypropylenu PP pro hladké trouby DN 315 šachtové dno (DN šachty / DN trubního vedení) DN 315/150 přímý tok</t>
  </si>
  <si>
    <t>Poznámka k položce:
(viz. příloha B, D.1.1, D.1.2b, D.1.2g)</t>
  </si>
  <si>
    <t>110</t>
  </si>
  <si>
    <t>894812149</t>
  </si>
  <si>
    <t>Příplatek k rourám revizní a čistící šachty z PP DN 315 za uříznutí šachtové roury</t>
  </si>
  <si>
    <t>996921653</t>
  </si>
  <si>
    <t>Revizní a čistící šachta z polypropylenu PP pro hladké trouby DN 315 roura šachtová korugovaná Příplatek k cenám 2131 - 2142 za uříznutí šachtové roury</t>
  </si>
  <si>
    <t>112</t>
  </si>
  <si>
    <t>894812171</t>
  </si>
  <si>
    <t>Revizní a čistící šachta z PP DN 315 mříž dešťová litinová do teleskopu pro třídu zatížení D400</t>
  </si>
  <si>
    <t>561922483</t>
  </si>
  <si>
    <t>Revizní a čistící šachta z polypropylenu PP pro hladké trouby DN 315 mříž (pro třídu zatížení) dešťová litinová do teleskopu (D400)</t>
  </si>
  <si>
    <t>113</t>
  </si>
  <si>
    <t>894812132</t>
  </si>
  <si>
    <t>Revizní a čistící šachta z PP DN 315 šachtová roura korugovaná bez hrdla světlé hloubky 2000 mm</t>
  </si>
  <si>
    <t>-2028237544</t>
  </si>
  <si>
    <t>Revizní a čistící šachta z polypropylenu PP pro hladké trouby DN 315 roura šachtová korugovaná bez hrdla, světlé hloubky 2000 mm</t>
  </si>
  <si>
    <t>114</t>
  </si>
  <si>
    <t>894812133</t>
  </si>
  <si>
    <t>Revizní a čistící šachta z PP DN 315 šachtová roura korugovaná bez hrdla světlé hloubky 2500 mm</t>
  </si>
  <si>
    <t>849093516</t>
  </si>
  <si>
    <t>Revizní a čistící šachta z polypropylenu PP pro hladké trouby DN 315 roura šachtová korugovaná bez hrdla, světlé hloubky 3000 mm</t>
  </si>
  <si>
    <t>115</t>
  </si>
  <si>
    <t>894812141</t>
  </si>
  <si>
    <t>Revizní a čistící šachta z PP DN 315 šachtová roura teleskopická světlé hloubky 375 mm</t>
  </si>
  <si>
    <t>90014901</t>
  </si>
  <si>
    <t>Revizní a čistící šachta z polypropylenu PP pro hladké trouby DN 315 roura šachtová korugovaná teleskopická (včetně těsnění) 375 mm</t>
  </si>
  <si>
    <t>116</t>
  </si>
  <si>
    <t>894812612</t>
  </si>
  <si>
    <t>Vyříznutí a utěsnění otvoru ve stěně šachty DN 150</t>
  </si>
  <si>
    <t>-915844014</t>
  </si>
  <si>
    <t>117</t>
  </si>
  <si>
    <t>28661842</t>
  </si>
  <si>
    <t>spojka navrtávané kanalizace DN 150 do korugovaného potrubí</t>
  </si>
  <si>
    <t>-984110508</t>
  </si>
  <si>
    <t>Ostatní konstrukce a práce, bourání</t>
  </si>
  <si>
    <t>49</t>
  </si>
  <si>
    <t>212752701</t>
  </si>
  <si>
    <t>Trativod z drenážních trubek tunelových PVC-U SN 4 perforace 220° včetně lože otevřený výkop DN 100 pro liniové stavby</t>
  </si>
  <si>
    <t>-26916563</t>
  </si>
  <si>
    <t>Trativody z drenážních trubek pro liniové stavby a komunikace se zřízením štěrkového lože pod trubky a s jejich obsypem v otevřeném výkopu trubka tunelová jednovrstvá PVC-U SN 4 perforace 220° DN 100</t>
  </si>
  <si>
    <t>80</t>
  </si>
  <si>
    <t>1091335755</t>
  </si>
  <si>
    <t>Poznámka k položce:
Napojení trativodu</t>
  </si>
  <si>
    <t>81</t>
  </si>
  <si>
    <t>28617480</t>
  </si>
  <si>
    <t>vložka šachtová kanalizace PP korugované DN 150</t>
  </si>
  <si>
    <t>274086059</t>
  </si>
  <si>
    <t>vložka šachtová kanalizace PP korugované DN 160</t>
  </si>
  <si>
    <t>51</t>
  </si>
  <si>
    <t>916131213</t>
  </si>
  <si>
    <t>Osazení silničního obrubníku betonového stojatého s boční opěrou do lože z betonu prostého</t>
  </si>
  <si>
    <t>496079542</t>
  </si>
  <si>
    <t>Osazení silničního obrubníku betonového se zřízením lože, s vyplněním a zatřením spár cementovou maltou stojatého s boční opěrou z betonu prostého, do lože z betonu prostého</t>
  </si>
  <si>
    <t>4+20+11+7+14+14+4+4+11+47+38+41+16+191</t>
  </si>
  <si>
    <t>53</t>
  </si>
  <si>
    <t>59217017</t>
  </si>
  <si>
    <t>obrubník betonový chodníkový 1000x100x250mm</t>
  </si>
  <si>
    <t>-227010922</t>
  </si>
  <si>
    <t>54</t>
  </si>
  <si>
    <t>916231213</t>
  </si>
  <si>
    <t>Osazení chodníkového obrubníku betonového stojatého s boční opěrou do lože z betonu prostého</t>
  </si>
  <si>
    <t>-1774476698</t>
  </si>
  <si>
    <t>Osazení chodníkového obrubníku betonového se zřízením lože, s vyplněním a zatřením spár cementovou maltou stojatého s boční opěrou z betonu prostého, do lože z betonu prostého</t>
  </si>
  <si>
    <t>4+10+30+14+7+14+4+4+29+21+6</t>
  </si>
  <si>
    <t>82</t>
  </si>
  <si>
    <t>59217002</t>
  </si>
  <si>
    <t>obrubník betonový zahradní šedý 1000x50x200mm</t>
  </si>
  <si>
    <t>-168906137</t>
  </si>
  <si>
    <t>144,554455445545*1,01 'Přepočtené koeficientem množství</t>
  </si>
  <si>
    <t>58</t>
  </si>
  <si>
    <t>914511112</t>
  </si>
  <si>
    <t>Montáž sloupku dopravních značek délky do 3,5 m s betonovým základem a patkou</t>
  </si>
  <si>
    <t>1201580926</t>
  </si>
  <si>
    <t>Montáž sloupku dopravních značek délky do 3,5 m do hliníkové patky</t>
  </si>
  <si>
    <t>Poznámka k položce:
(viz. příloha B, D.1.1, D.1.2b)</t>
  </si>
  <si>
    <t>59</t>
  </si>
  <si>
    <t>40445225</t>
  </si>
  <si>
    <t>sloupek pro dopravní značku Zn D 60mm v 3,5m</t>
  </si>
  <si>
    <t>1731732813</t>
  </si>
  <si>
    <t>60</t>
  </si>
  <si>
    <t>914111111</t>
  </si>
  <si>
    <t>Montáž svislé dopravní značky do velikosti 1 m2 objímkami na sloupek nebo konzolu</t>
  </si>
  <si>
    <t>2002789082</t>
  </si>
  <si>
    <t>Montáž svislé dopravní značky základní velikosti do 1 m2 objímkami na sloupky nebo konzoly</t>
  </si>
  <si>
    <t>61</t>
  </si>
  <si>
    <t>40445625</t>
  </si>
  <si>
    <t>informativní značky provozní IP8, IP9, IP11-IP13 500x700mm</t>
  </si>
  <si>
    <t>2137861943</t>
  </si>
  <si>
    <t>84</t>
  </si>
  <si>
    <t>40445621</t>
  </si>
  <si>
    <t>informativní značky provozní IP1-IP3, IP4b-IP7, IP10a, b 500x500mm</t>
  </si>
  <si>
    <t>1575357992</t>
  </si>
  <si>
    <t>0,99009900990099*1,01 'Přepočtené koeficientem množství</t>
  </si>
  <si>
    <t>85</t>
  </si>
  <si>
    <t>40445619</t>
  </si>
  <si>
    <t>zákazové, příkazové dopravní značky B1-B34, C1-15 500mm</t>
  </si>
  <si>
    <t>2020676526</t>
  </si>
  <si>
    <t>83</t>
  </si>
  <si>
    <t>40445624</t>
  </si>
  <si>
    <t>informativní značky provozní IP4a 800x300mm</t>
  </si>
  <si>
    <t>-2016301639</t>
  </si>
  <si>
    <t>62</t>
  </si>
  <si>
    <t>40445650</t>
  </si>
  <si>
    <t>dodatkové tabulky E7, E12, E13 500x300mm</t>
  </si>
  <si>
    <t>-1448293105</t>
  </si>
  <si>
    <t>63</t>
  </si>
  <si>
    <t>40445649</t>
  </si>
  <si>
    <t>dodatkové tabulky E3-E5, E8, E14-E16 500x150mm</t>
  </si>
  <si>
    <t>-1275720432</t>
  </si>
  <si>
    <t>120</t>
  </si>
  <si>
    <t>935112111</t>
  </si>
  <si>
    <t>Osazení příkopového žlabu do betonu tl 100 mm z betonových tvárnic š  do 500 mm</t>
  </si>
  <si>
    <t>-415238728</t>
  </si>
  <si>
    <t>Osazení betonového příkopového žlabu s vyplněním a zatřením spár cementovou maltou s ložem tl. 100 mm z betonu prostého z betonových příkopových tvárnic šířky do 500 mm</t>
  </si>
  <si>
    <t>121</t>
  </si>
  <si>
    <t>dodávka-121</t>
  </si>
  <si>
    <t>Betonový žlab 280/210/100</t>
  </si>
  <si>
    <t>-125813601</t>
  </si>
  <si>
    <t>65</t>
  </si>
  <si>
    <t>915131111</t>
  </si>
  <si>
    <t>Vodorovné dopravní značení přechody pro chodce, šipky, symboly základní bílá barva</t>
  </si>
  <si>
    <t>1845158630</t>
  </si>
  <si>
    <t>Vodorovné dopravní značení stříkané barvou přechody pro chodce, šipky, symboly bílé základní</t>
  </si>
  <si>
    <t>Poznámka k položce:
V 10f, V 13 (viz. příloha B, D.1.1, D.1.2b)</t>
  </si>
  <si>
    <t>64</t>
  </si>
  <si>
    <t>915621111</t>
  </si>
  <si>
    <t>Předznačení vodorovného plošného značení</t>
  </si>
  <si>
    <t>1820519239</t>
  </si>
  <si>
    <t>Předznačení pro vodorovné značení stříkané barvou nebo prováděné z nátěrových hmot plošné šipky, symboly, nápisy</t>
  </si>
  <si>
    <t xml:space="preserve">Poznámka k položce:
V10f+V13 </t>
  </si>
  <si>
    <t>86</t>
  </si>
  <si>
    <t>915611111</t>
  </si>
  <si>
    <t>Předznačení vodorovného liniového značení</t>
  </si>
  <si>
    <t>2071541626</t>
  </si>
  <si>
    <t>Předznačení pro vodorovné značení stříkané barvou nebo prováděné z nátěrových hmot liniové dělicí čáry, vodicí proužky</t>
  </si>
  <si>
    <t>141+37+73</t>
  </si>
  <si>
    <t>92</t>
  </si>
  <si>
    <t>915111111</t>
  </si>
  <si>
    <t>Vodorovné dopravní značení dělící čáry souvislé š 125 mm základní bílá barva</t>
  </si>
  <si>
    <t>125851831</t>
  </si>
  <si>
    <t>Vodorovné dopravní značení stříkané barvou dělící čára šířky 125 mm souvislá bílá základní</t>
  </si>
  <si>
    <t>Poznámka k položce:
V10b</t>
  </si>
  <si>
    <t>915121111</t>
  </si>
  <si>
    <t>Vodorovné dopravní značení vodící čáry souvislé š 250 mm základní bílá barva</t>
  </si>
  <si>
    <t>-698338151</t>
  </si>
  <si>
    <t>Vodorovné dopravní značení stříkané barvou vodící čára bílá šířky 250 mm souvislá základní</t>
  </si>
  <si>
    <t>Poznámka k položce:
V4</t>
  </si>
  <si>
    <t>91</t>
  </si>
  <si>
    <t>915111115</t>
  </si>
  <si>
    <t>Vodorovné dopravní značení dělící čáry souvislé š 125 mm základní žlutá barva</t>
  </si>
  <si>
    <t>-583673583</t>
  </si>
  <si>
    <t>Vodorovné dopravní značení stříkané barvou dělící čára šířky 125 mm souvislá žlutá základní</t>
  </si>
  <si>
    <t>Poznámka k položce:
V12a</t>
  </si>
  <si>
    <t>90</t>
  </si>
  <si>
    <t>915121121</t>
  </si>
  <si>
    <t>Vodorovné dopravní značení vodící čáry přerušované š 250 mm základní bílá barva</t>
  </si>
  <si>
    <t>-1901748064</t>
  </si>
  <si>
    <t>Vodorovné dopravní značení stříkané barvou vodící čára bílá šířky 250 mm přerušovaná základní</t>
  </si>
  <si>
    <t>93</t>
  </si>
  <si>
    <t>dodmtž-93</t>
  </si>
  <si>
    <t>Plastové terčíky - V10b</t>
  </si>
  <si>
    <t>-2005908273</t>
  </si>
  <si>
    <t>68</t>
  </si>
  <si>
    <t>dodmtž-68</t>
  </si>
  <si>
    <t>Dělená chránička DN 110 + rezervní prostup DN 110 + výstražná fólie</t>
  </si>
  <si>
    <t>-1761331982</t>
  </si>
  <si>
    <t>Poznámka k položce:
(viz. příloha B, D.1.1, D.1.2b, D.1.2d, D.1.2h)</t>
  </si>
  <si>
    <t>94</t>
  </si>
  <si>
    <t>dodmtž-94</t>
  </si>
  <si>
    <t>Dělená chránička DN 110 + výstražná fólie</t>
  </si>
  <si>
    <t>-542617569</t>
  </si>
  <si>
    <t>998</t>
  </si>
  <si>
    <t>Přesun hmot</t>
  </si>
  <si>
    <t>75</t>
  </si>
  <si>
    <t>998223011</t>
  </si>
  <si>
    <t>Přesun hmot pro pozemní komunikace s krytem dlážděným</t>
  </si>
  <si>
    <t>1871891380</t>
  </si>
  <si>
    <t>Přesun hmot pro pozemní komunikace s krytem dlážděným dopravní vzdálenost do 200 m jakékoliv délky objektu</t>
  </si>
  <si>
    <t>SO 301 - Kanalizační přípojky a vsakovací zařízení - parkoviště</t>
  </si>
  <si>
    <t>132254203</t>
  </si>
  <si>
    <t>Hloubení zapažených rýh š do 2000 mm v hornině třídy těžitelnosti I, skupiny 3 objem do 100 m3</t>
  </si>
  <si>
    <t>19779652</t>
  </si>
  <si>
    <t>Hloubení zapažených rýh šířky přes 800 do 2 000 mm strojně s urovnáním dna do předepsaného profilu a spádu v hornině třídy těžitelnosti I skupiny 3 přes 50 do 100 m3</t>
  </si>
  <si>
    <t>Poznámka k položce:
Přípojky (viz. příloha B, D.1.3, D.1.3a, D.1.3d)</t>
  </si>
  <si>
    <t>(1*1,65*118)</t>
  </si>
  <si>
    <t>57</t>
  </si>
  <si>
    <t>131251203</t>
  </si>
  <si>
    <t>Hloubení jam zapažených v hornině třídy těžitelnosti I, skupiny 3 objem do 100 m3 strojně</t>
  </si>
  <si>
    <t>1980244981</t>
  </si>
  <si>
    <t>Hloubení zapažených jam a zářezů strojně s urovnáním dna do předepsaného profilu a spádu v hornině třídy těžitelnosti I skupiny 3 přes 50 do 100 m3</t>
  </si>
  <si>
    <t>Poznámka k položce:
(viz. příloha B, D.1.3, D.1.3a, D.1.3e)</t>
  </si>
  <si>
    <t>2*13*6,7</t>
  </si>
  <si>
    <t>151101201</t>
  </si>
  <si>
    <t>Zřízení příložného pažení stěn výkopu hl do 4 m</t>
  </si>
  <si>
    <t>347558920</t>
  </si>
  <si>
    <t>Zřízení pažení stěn výkopu bez rozepření nebo vzepření příložné, hloubky do 4 m</t>
  </si>
  <si>
    <t>(1,65*118*2)</t>
  </si>
  <si>
    <t>151101211</t>
  </si>
  <si>
    <t>Odstranění příložného pažení stěn hl do 4 m</t>
  </si>
  <si>
    <t>2041552541</t>
  </si>
  <si>
    <t>Odstranění pažení stěn výkopu bez rozepření nebo vzepření s uložením pažin na vzdálenost do 3 m od okraje výkopu příložné, hloubky do 4 m</t>
  </si>
  <si>
    <t>151101202</t>
  </si>
  <si>
    <t>Zřízení příložného pažení stěn výkopu hl do 8 m</t>
  </si>
  <si>
    <t>-132961766</t>
  </si>
  <si>
    <t>Zřízení pažení stěn výkopu bez rozepření nebo vzepření příložné, hloubky do 8 m</t>
  </si>
  <si>
    <t>(13*6,7*2)+(2*6,7*2)</t>
  </si>
  <si>
    <t>151101212</t>
  </si>
  <si>
    <t>Odstranění příložného pažení stěn hl do 8 m</t>
  </si>
  <si>
    <t>-671468800</t>
  </si>
  <si>
    <t>Odstranění pažení stěn výkopu bez rozepření nebo vzepření s uložením pažin na vzdálenost do 3 m od okraje výkopu příložné, hloubky do 8 m</t>
  </si>
  <si>
    <t>133251104</t>
  </si>
  <si>
    <t>Hloubení šachet nezapažených v hornině třídy těžitelnosti I, skupiny 3 objem přes 100 m3</t>
  </si>
  <si>
    <t>-25971963</t>
  </si>
  <si>
    <t>Hloubení nezapažených šachet strojně v hornině třídy těžitelnosti I skupiny 3 přes 100 m3</t>
  </si>
  <si>
    <t>Poznámka k položce:
šachta</t>
  </si>
  <si>
    <t>0,47*3</t>
  </si>
  <si>
    <t>174151101</t>
  </si>
  <si>
    <t>Zásyp jam, šachet rýh nebo kolem objektů sypaninou se zhutněním</t>
  </si>
  <si>
    <t>-1955877373</t>
  </si>
  <si>
    <t>Zásyp sypaninou z jakékoliv horniny strojně s uložením výkopku ve vrstvách se zhutněním jam, šachet, rýh nebo kolem objektů v těchto vykopávkách</t>
  </si>
  <si>
    <t>Poznámka k položce:
(viz. příloha B, D.1.3, D.1.3a, D.1.3d, D.1.3e)</t>
  </si>
  <si>
    <t>(1*1,2*118)</t>
  </si>
  <si>
    <t>(2*13*6,7)</t>
  </si>
  <si>
    <t>(1*3)</t>
  </si>
  <si>
    <t>58343959</t>
  </si>
  <si>
    <t>kamenivo drcené hrubé frakce 32/63</t>
  </si>
  <si>
    <t>-918628949</t>
  </si>
  <si>
    <t>Poznámka k položce:
výplň rýhy</t>
  </si>
  <si>
    <t>2*13*6,2*1,6</t>
  </si>
  <si>
    <t>58337331</t>
  </si>
  <si>
    <t>štěrkopísek frakce 0/22</t>
  </si>
  <si>
    <t>1486856643</t>
  </si>
  <si>
    <t>Poznámka k položce:
Obsyp vpusti</t>
  </si>
  <si>
    <t>58337303</t>
  </si>
  <si>
    <t>štěrkopísek frakce 0/8</t>
  </si>
  <si>
    <t>460773961</t>
  </si>
  <si>
    <t>Poznámka k položce:
Výplň dna rýhy</t>
  </si>
  <si>
    <t>1657640232</t>
  </si>
  <si>
    <t>14</t>
  </si>
  <si>
    <t>175151101</t>
  </si>
  <si>
    <t>Obsypání potrubí strojně sypaninou bez prohození, uloženou do 3 m</t>
  </si>
  <si>
    <t>2080128801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</si>
  <si>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</si>
  <si>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Poznámka k položce:
Boční + krycí obsyp přípojky (viz. příloha B, D.1.3, D.1.3a, D.1.3d)</t>
  </si>
  <si>
    <t>1*0,45*118</t>
  </si>
  <si>
    <t>58337310</t>
  </si>
  <si>
    <t>štěrkopísek frakce 0/4</t>
  </si>
  <si>
    <t>-437235913</t>
  </si>
  <si>
    <t>-1390280979</t>
  </si>
  <si>
    <t>Poznámka k položce:
( - zásyp přípojky)</t>
  </si>
  <si>
    <t>194,7+174,2+1,41-141,6</t>
  </si>
  <si>
    <t>-236386049</t>
  </si>
  <si>
    <t>-35252563</t>
  </si>
  <si>
    <t>228,71*1,6</t>
  </si>
  <si>
    <t>871315221</t>
  </si>
  <si>
    <t>Kanalizační potrubí z tvrdého PVC jednovrstvé tuhost třídy SN8 DN 150</t>
  </si>
  <si>
    <t>1790468458</t>
  </si>
  <si>
    <t>Kanalizační potrubí z tvrdého PVC v otevřeném výkopu ve sklonu do 20 %, hladkého plnostěnného jednovrstvého, tuhost třídy SN 8 DN 150</t>
  </si>
  <si>
    <t>Poznámka k položce:
(viz. příloha B, D.1.3, D.1.3a, D.1.3d)</t>
  </si>
  <si>
    <t>877315211</t>
  </si>
  <si>
    <t>Montáž tvarovek z tvrdého PVC-systém KG nebo z polypropylenu-systém KG 2000 jednoosé DN 150</t>
  </si>
  <si>
    <t>-1164193724</t>
  </si>
  <si>
    <t>Montáž tvarovek na kanalizačním potrubí z trub z plastu z tvrdého PVC nebo z polypropylenu v otevřeném výkopu jednoosých DN 150</t>
  </si>
  <si>
    <t>28611361</t>
  </si>
  <si>
    <t>koleno kanalizační PVC KG 150x45°</t>
  </si>
  <si>
    <t>2074266873</t>
  </si>
  <si>
    <t>877315221</t>
  </si>
  <si>
    <t>Montáž tvarovek z tvrdého PVC-systém KG nebo z polypropylenu-systém KG 2000 dvouosé DN 150</t>
  </si>
  <si>
    <t>771613166</t>
  </si>
  <si>
    <t>Montáž tvarovek na kanalizačním potrubí z trub z plastu z tvrdého PVC nebo z polypropylenu v otevřeném výkopu dvouosých DN 150</t>
  </si>
  <si>
    <t>28611916</t>
  </si>
  <si>
    <t>odbočka kanalizační plastová s hrdlem KG 150/150/45°</t>
  </si>
  <si>
    <t>878121508</t>
  </si>
  <si>
    <t>28611395</t>
  </si>
  <si>
    <t>odbočka kanalizační plastová s hrdlem KG 200/150/45°</t>
  </si>
  <si>
    <t>712074407</t>
  </si>
  <si>
    <t>871355221</t>
  </si>
  <si>
    <t>Kanalizační potrubí z tvrdého PVC jednovrstvé tuhost třídy SN8 DN 200</t>
  </si>
  <si>
    <t>-1858528278</t>
  </si>
  <si>
    <t>Kanalizační potrubí z tvrdého PVC v otevřeném výkopu ve sklonu do 20 %, hladkého plnostěnného jednovrstvého, tuhost třídy SN 8 DN 200</t>
  </si>
  <si>
    <t>212752403</t>
  </si>
  <si>
    <t>Trativod z drenážních trubek korugovaných PE-HD SN 8 perforace 360° včetně lože otevřený výkop DN 200 pro liniové stavby</t>
  </si>
  <si>
    <t>1636809908</t>
  </si>
  <si>
    <t>Trativody z drenážních trubek pro liniové stavby a komunikace se zřízením štěrkového lože pod trubky a s jejich obsypem v otevřeném výkopu trubka korugovaná sendvičová PE-HD SN 8 celoperforovaná 360° DN 200</t>
  </si>
  <si>
    <t>899722114</t>
  </si>
  <si>
    <t>Krytí potrubí z plastů výstražnou fólií z PVC 40 cm</t>
  </si>
  <si>
    <t>1536840245</t>
  </si>
  <si>
    <t>Krytí potrubí z plastů výstražnou fólií z PVC šířky 40 cm</t>
  </si>
  <si>
    <t>894812207</t>
  </si>
  <si>
    <t>Revizní a čistící šachta z PP šachtové dno DN 425/200 s přítokem tvaru T</t>
  </si>
  <si>
    <t>1893634652</t>
  </si>
  <si>
    <t>Revizní a čistící šachta z polypropylenu PP pro hladké trouby DN 425 šachtové dno (DN šachty / DN trubního vedení) DN 425/200 s přítokem tvaru T</t>
  </si>
  <si>
    <t>894812205</t>
  </si>
  <si>
    <t>Revizní a čistící šachta z PP šachtové dno DN 425/200 plné</t>
  </si>
  <si>
    <t>1396167996</t>
  </si>
  <si>
    <t>Revizní a čistící šachta z polypropylenu PP pro hladké trouby DN 425 šachtové dno (DN šachty / DN trubního vedení) DN 425/200 plné</t>
  </si>
  <si>
    <t>894812241</t>
  </si>
  <si>
    <t>Revizní a čistící šachta z PP DN 425 šachtová roura teleskopická světlé hloubky 375 mm</t>
  </si>
  <si>
    <t>51650143</t>
  </si>
  <si>
    <t>Revizní a čistící šachta z polypropylenu PP pro hladké trouby DN 425 roura šachtová korugovaná teleskopická (včetně těsnění) 375 mm</t>
  </si>
  <si>
    <t>894812262</t>
  </si>
  <si>
    <t>Revizní a čistící šachta z PP DN 425 poklop litinový plný do teleskopické trubky pro třídu zatížení D400</t>
  </si>
  <si>
    <t>1201417583</t>
  </si>
  <si>
    <t>Revizní a čistící šachta z polypropylenu PP pro hladké trouby DN 425 poklop litinový (pro třídu zatížení) plný do teleskopické trubky (D400)</t>
  </si>
  <si>
    <t>894812261</t>
  </si>
  <si>
    <t>Revizní a čistící šachta z PP DN 425 poklop litinový s teleskopickou rourou pro zatížení 3 t</t>
  </si>
  <si>
    <t>941475294</t>
  </si>
  <si>
    <t>Revizní a čistící šachta z polypropylenu PP pro hladké trouby DN 425 poklop litinový (pro třídu zatížení) s teleskopickou rourou (3 t)</t>
  </si>
  <si>
    <t>70</t>
  </si>
  <si>
    <t>894812233</t>
  </si>
  <si>
    <t>Revizní a čistící šachta z PP DN 425 šachtová roura korugovaná bez hrdla světlé hloubky 3000 mm</t>
  </si>
  <si>
    <t>-1988849198</t>
  </si>
  <si>
    <t>Revizní a čistící šachta z polypropylenu PP pro hladké trouby DN 425 roura šachtová korugovaná bez hrdla, světlé hloubky 3000 mm</t>
  </si>
  <si>
    <t>73</t>
  </si>
  <si>
    <t>894812231</t>
  </si>
  <si>
    <t>Revizní a čistící šachta z PP DN 425 šachtová roura korugovaná bez hrdla světlé hloubky 1500 mm</t>
  </si>
  <si>
    <t>1071873072</t>
  </si>
  <si>
    <t>Revizní a čistící šachta z polypropylenu PP pro hladké trouby DN 425 roura šachtová korugovaná bez hrdla, světlé hloubky 1500 mm</t>
  </si>
  <si>
    <t>71</t>
  </si>
  <si>
    <t>894812249</t>
  </si>
  <si>
    <t>Příplatek k rourám revizní a čistící šachty z PP DN 425 za uříznutí šachtové roury</t>
  </si>
  <si>
    <t>-158308086</t>
  </si>
  <si>
    <t>Revizní a čistící šachta z polypropylenu PP pro hladké trouby DN 425 roura šachtová korugovaná Příplatek k cenám 2231 - 2242 za uříznutí šachtové roury</t>
  </si>
  <si>
    <t>877310440</t>
  </si>
  <si>
    <t>Montáž šachtových vložek na kanalizačním potrubí z PP trub korugovaných DN 150</t>
  </si>
  <si>
    <t>-612574100</t>
  </si>
  <si>
    <t>Montáž tvarovek na kanalizačním plastovém potrubí z polypropylenu PP korugovaného nebo žebrovaného šachtových vložek DN 150</t>
  </si>
  <si>
    <t>103282560</t>
  </si>
  <si>
    <t>55</t>
  </si>
  <si>
    <t>892351111</t>
  </si>
  <si>
    <t>Tlaková zkouška vodou potrubí DN 150 nebo 200</t>
  </si>
  <si>
    <t>-1626603234</t>
  </si>
  <si>
    <t>Tlakové zkoušky vodou na potrubí DN 150 nebo 200</t>
  </si>
  <si>
    <t>56</t>
  </si>
  <si>
    <t>998274101</t>
  </si>
  <si>
    <t>Přesun hmot pro trubní vedení z trub betonových otevřený výkop</t>
  </si>
  <si>
    <t>1177969863</t>
  </si>
  <si>
    <t>Přesun hmot pro trubní vedení hloubené z trub betonových nebo železobetonových pro vodovody nebo kanalizace v otevřeném výkopu dopravní vzdálenost do 15 m</t>
  </si>
  <si>
    <t>SO 401 - Veřejné osvětlení - parkoviště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</si>
  <si>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</si>
  <si>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</si>
  <si>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</si>
  <si>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</si>
  <si>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</si>
  <si>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</si>
  <si>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-</t>
  </si>
  <si>
    <t>512</t>
  </si>
  <si>
    <t>1248468594</t>
  </si>
  <si>
    <t>VON - Vedlejší a ostatní náklady</t>
  </si>
  <si>
    <t xml:space="preserve">    95 - Různé dokončovací konstrukce a práce pozemních staveb</t>
  </si>
  <si>
    <t>Různé dokončovací konstrukce a práce pozemních staveb</t>
  </si>
  <si>
    <t>Geodetické zaměření skutečného provedení</t>
  </si>
  <si>
    <t>-1893966557</t>
  </si>
  <si>
    <t>Vytýčení stavby</t>
  </si>
  <si>
    <t>-830546349</t>
  </si>
  <si>
    <t>Dokumentace skutečného provedení</t>
  </si>
  <si>
    <t>-1601414308</t>
  </si>
  <si>
    <t>Geometrický plán</t>
  </si>
  <si>
    <t>-1483413629</t>
  </si>
  <si>
    <t>Projekt dočasného dopravního značení vč. schválení</t>
  </si>
  <si>
    <t>-188839890</t>
  </si>
  <si>
    <t>Aktualizace dokladové části PD</t>
  </si>
  <si>
    <t>1739761878</t>
  </si>
  <si>
    <t>GZS (Global zařízení staveniště)</t>
  </si>
  <si>
    <t>1166589496</t>
  </si>
  <si>
    <t>Poznámka k položce:
Kanceláře, sklady, mobilní WC, oplocení, dočasné ochranné hrazení, BOZP,info tabule, čištění komunikací, provizorní přejezdy, přechody apod.</t>
  </si>
  <si>
    <t>Dočasné dopravní značení</t>
  </si>
  <si>
    <t>13286929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</si>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</sst>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37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39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PROINK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Výstavba parkovací plochy na ul. Divišově v Karviné-Hranicích II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Karviná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3. 12. 2020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Karviná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56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>PROINK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57</v>
      </c>
      <c r="D52" s="87"/>
      <c r="E52" s="87"/>
      <c r="F52" s="87"/>
      <c r="G52" s="87"/>
      <c r="H52" s="88"/>
      <c r="I52" s="89" t="s">
        <v>58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59</v>
      </c>
      <c r="AH52" s="87"/>
      <c r="AI52" s="87"/>
      <c r="AJ52" s="87"/>
      <c r="AK52" s="87"/>
      <c r="AL52" s="87"/>
      <c r="AM52" s="87"/>
      <c r="AN52" s="89" t="s">
        <v>60</v>
      </c>
      <c r="AO52" s="87"/>
      <c r="AP52" s="87"/>
      <c r="AQ52" s="91" t="s">
        <v>61</v>
      </c>
      <c r="AR52" s="44"/>
      <c r="AS52" s="92" t="s">
        <v>62</v>
      </c>
      <c r="AT52" s="93" t="s">
        <v>63</v>
      </c>
      <c r="AU52" s="93" t="s">
        <v>64</v>
      </c>
      <c r="AV52" s="93" t="s">
        <v>65</v>
      </c>
      <c r="AW52" s="93" t="s">
        <v>66</v>
      </c>
      <c r="AX52" s="93" t="s">
        <v>67</v>
      </c>
      <c r="AY52" s="93" t="s">
        <v>68</v>
      </c>
      <c r="AZ52" s="93" t="s">
        <v>69</v>
      </c>
      <c r="BA52" s="93" t="s">
        <v>70</v>
      </c>
      <c r="BB52" s="93" t="s">
        <v>71</v>
      </c>
      <c r="BC52" s="93" t="s">
        <v>72</v>
      </c>
      <c r="BD52" s="94" t="s">
        <v>73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ROUND(SUM(AS55:AS58),2)</f>
        <v>0</v>
      </c>
      <c r="AT54" s="106">
        <f>ROUND(SUM(AV54:AW54),2)</f>
        <v>0</v>
      </c>
      <c r="AU54" s="107">
        <f>ROUND(SUM(AU55:AU58),5)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ROUND(SUM(AZ55:AZ58),2)</f>
        <v>0</v>
      </c>
      <c r="BA54" s="106">
        <f>ROUND(SUM(BA55:BA58),2)</f>
        <v>0</v>
      </c>
      <c r="BB54" s="106">
        <f>ROUND(SUM(BB55:BB58),2)</f>
        <v>0</v>
      </c>
      <c r="BC54" s="106">
        <f>ROUND(SUM(BC55:BC58),2)</f>
        <v>0</v>
      </c>
      <c r="BD54" s="108">
        <f>ROUND(SUM(BD55:BD58),2)</f>
        <v>0</v>
      </c>
      <c r="BE54" s="6"/>
      <c r="BS54" s="109" t="s">
        <v>75</v>
      </c>
      <c r="BT54" s="109" t="s">
        <v>76</v>
      </c>
      <c r="BU54" s="110" t="s">
        <v>77</v>
      </c>
      <c r="BV54" s="109" t="s">
        <v>78</v>
      </c>
      <c r="BW54" s="109" t="s">
        <v>5</v>
      </c>
      <c r="BX54" s="109" t="s">
        <v>79</v>
      </c>
      <c r="CL54" s="109" t="s">
        <v>19</v>
      </c>
    </row>
    <row r="55" spans="1:91" s="7" customFormat="1" ht="16.5" customHeight="1">
      <c r="A55" s="111" t="s">
        <v>80</v>
      </c>
      <c r="B55" s="112"/>
      <c r="C55" s="113"/>
      <c r="D55" s="114" t="s">
        <v>81</v>
      </c>
      <c r="E55" s="114"/>
      <c r="F55" s="114"/>
      <c r="G55" s="114"/>
      <c r="H55" s="114"/>
      <c r="I55" s="115"/>
      <c r="J55" s="114" t="s">
        <v>82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101 - Komunikace a par...'!J30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83</v>
      </c>
      <c r="AR55" s="118"/>
      <c r="AS55" s="119">
        <v>0</v>
      </c>
      <c r="AT55" s="120">
        <f>ROUND(SUM(AV55:AW55),2)</f>
        <v>0</v>
      </c>
      <c r="AU55" s="121">
        <f>'SO 101 - Komunikace a par...'!P89</f>
        <v>0</v>
      </c>
      <c r="AV55" s="120">
        <f>'SO 101 - Komunikace a par...'!J33</f>
        <v>0</v>
      </c>
      <c r="AW55" s="120">
        <f>'SO 101 - Komunikace a par...'!J34</f>
        <v>0</v>
      </c>
      <c r="AX55" s="120">
        <f>'SO 101 - Komunikace a par...'!J35</f>
        <v>0</v>
      </c>
      <c r="AY55" s="120">
        <f>'SO 101 - Komunikace a par...'!J36</f>
        <v>0</v>
      </c>
      <c r="AZ55" s="120">
        <f>'SO 101 - Komunikace a par...'!F33</f>
        <v>0</v>
      </c>
      <c r="BA55" s="120">
        <f>'SO 101 - Komunikace a par...'!F34</f>
        <v>0</v>
      </c>
      <c r="BB55" s="120">
        <f>'SO 101 - Komunikace a par...'!F35</f>
        <v>0</v>
      </c>
      <c r="BC55" s="120">
        <f>'SO 101 - Komunikace a par...'!F36</f>
        <v>0</v>
      </c>
      <c r="BD55" s="122">
        <f>'SO 101 - Komunikace a par...'!F37</f>
        <v>0</v>
      </c>
      <c r="BE55" s="7"/>
      <c r="BT55" s="123" t="s">
        <v>84</v>
      </c>
      <c r="BV55" s="123" t="s">
        <v>78</v>
      </c>
      <c r="BW55" s="123" t="s">
        <v>85</v>
      </c>
      <c r="BX55" s="123" t="s">
        <v>5</v>
      </c>
      <c r="CL55" s="123" t="s">
        <v>86</v>
      </c>
      <c r="CM55" s="123" t="s">
        <v>87</v>
      </c>
    </row>
    <row r="56" spans="1:91" s="7" customFormat="1" ht="24.75" customHeight="1">
      <c r="A56" s="111" t="s">
        <v>80</v>
      </c>
      <c r="B56" s="112"/>
      <c r="C56" s="113"/>
      <c r="D56" s="114" t="s">
        <v>88</v>
      </c>
      <c r="E56" s="114"/>
      <c r="F56" s="114"/>
      <c r="G56" s="114"/>
      <c r="H56" s="114"/>
      <c r="I56" s="115"/>
      <c r="J56" s="114" t="s">
        <v>89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301 - Kanalizační příp...'!J30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90</v>
      </c>
      <c r="AR56" s="118"/>
      <c r="AS56" s="119">
        <v>0</v>
      </c>
      <c r="AT56" s="120">
        <f>ROUND(SUM(AV56:AW56),2)</f>
        <v>0</v>
      </c>
      <c r="AU56" s="121">
        <f>'SO 301 - Kanalizační příp...'!P84</f>
        <v>0</v>
      </c>
      <c r="AV56" s="120">
        <f>'SO 301 - Kanalizační příp...'!J33</f>
        <v>0</v>
      </c>
      <c r="AW56" s="120">
        <f>'SO 301 - Kanalizační příp...'!J34</f>
        <v>0</v>
      </c>
      <c r="AX56" s="120">
        <f>'SO 301 - Kanalizační příp...'!J35</f>
        <v>0</v>
      </c>
      <c r="AY56" s="120">
        <f>'SO 301 - Kanalizační příp...'!J36</f>
        <v>0</v>
      </c>
      <c r="AZ56" s="120">
        <f>'SO 301 - Kanalizační příp...'!F33</f>
        <v>0</v>
      </c>
      <c r="BA56" s="120">
        <f>'SO 301 - Kanalizační příp...'!F34</f>
        <v>0</v>
      </c>
      <c r="BB56" s="120">
        <f>'SO 301 - Kanalizační příp...'!F35</f>
        <v>0</v>
      </c>
      <c r="BC56" s="120">
        <f>'SO 301 - Kanalizační příp...'!F36</f>
        <v>0</v>
      </c>
      <c r="BD56" s="122">
        <f>'SO 301 - Kanalizační příp...'!F37</f>
        <v>0</v>
      </c>
      <c r="BE56" s="7"/>
      <c r="BT56" s="123" t="s">
        <v>84</v>
      </c>
      <c r="BV56" s="123" t="s">
        <v>78</v>
      </c>
      <c r="BW56" s="123" t="s">
        <v>91</v>
      </c>
      <c r="BX56" s="123" t="s">
        <v>5</v>
      </c>
      <c r="CL56" s="123" t="s">
        <v>92</v>
      </c>
      <c r="CM56" s="123" t="s">
        <v>87</v>
      </c>
    </row>
    <row r="57" spans="1:91" s="7" customFormat="1" ht="16.5" customHeight="1">
      <c r="A57" s="111" t="s">
        <v>80</v>
      </c>
      <c r="B57" s="112"/>
      <c r="C57" s="113"/>
      <c r="D57" s="114" t="s">
        <v>93</v>
      </c>
      <c r="E57" s="114"/>
      <c r="F57" s="114"/>
      <c r="G57" s="114"/>
      <c r="H57" s="114"/>
      <c r="I57" s="115"/>
      <c r="J57" s="114" t="s">
        <v>94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401 - Veřejné osvětlen...'!J30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90</v>
      </c>
      <c r="AR57" s="118"/>
      <c r="AS57" s="119">
        <v>0</v>
      </c>
      <c r="AT57" s="120">
        <f>ROUND(SUM(AV57:AW57),2)</f>
        <v>0</v>
      </c>
      <c r="AU57" s="121">
        <f>'SO 401 - Veřejné osvětlen...'!P81</f>
        <v>0</v>
      </c>
      <c r="AV57" s="120">
        <f>'SO 401 - Veřejné osvětlen...'!J33</f>
        <v>0</v>
      </c>
      <c r="AW57" s="120">
        <f>'SO 401 - Veřejné osvětlen...'!J34</f>
        <v>0</v>
      </c>
      <c r="AX57" s="120">
        <f>'SO 401 - Veřejné osvětlen...'!J35</f>
        <v>0</v>
      </c>
      <c r="AY57" s="120">
        <f>'SO 401 - Veřejné osvětlen...'!J36</f>
        <v>0</v>
      </c>
      <c r="AZ57" s="120">
        <f>'SO 401 - Veřejné osvětlen...'!F33</f>
        <v>0</v>
      </c>
      <c r="BA57" s="120">
        <f>'SO 401 - Veřejné osvětlen...'!F34</f>
        <v>0</v>
      </c>
      <c r="BB57" s="120">
        <f>'SO 401 - Veřejné osvětlen...'!F35</f>
        <v>0</v>
      </c>
      <c r="BC57" s="120">
        <f>'SO 401 - Veřejné osvětlen...'!F36</f>
        <v>0</v>
      </c>
      <c r="BD57" s="122">
        <f>'SO 401 - Veřejné osvětlen...'!F37</f>
        <v>0</v>
      </c>
      <c r="BE57" s="7"/>
      <c r="BT57" s="123" t="s">
        <v>84</v>
      </c>
      <c r="BV57" s="123" t="s">
        <v>78</v>
      </c>
      <c r="BW57" s="123" t="s">
        <v>95</v>
      </c>
      <c r="BX57" s="123" t="s">
        <v>5</v>
      </c>
      <c r="CL57" s="123" t="s">
        <v>19</v>
      </c>
      <c r="CM57" s="123" t="s">
        <v>87</v>
      </c>
    </row>
    <row r="58" spans="1:91" s="7" customFormat="1" ht="16.5" customHeight="1">
      <c r="A58" s="111" t="s">
        <v>80</v>
      </c>
      <c r="B58" s="112"/>
      <c r="C58" s="113"/>
      <c r="D58" s="114" t="s">
        <v>96</v>
      </c>
      <c r="E58" s="114"/>
      <c r="F58" s="114"/>
      <c r="G58" s="114"/>
      <c r="H58" s="114"/>
      <c r="I58" s="115"/>
      <c r="J58" s="114" t="s">
        <v>97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'VON - Vedlejší a ostatní 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96</v>
      </c>
      <c r="AR58" s="118"/>
      <c r="AS58" s="124">
        <v>0</v>
      </c>
      <c r="AT58" s="125">
        <f>ROUND(SUM(AV58:AW58),2)</f>
        <v>0</v>
      </c>
      <c r="AU58" s="126">
        <f>'VON - Vedlejší a ostatní ...'!P81</f>
        <v>0</v>
      </c>
      <c r="AV58" s="125">
        <f>'VON - Vedlejší a ostatní ...'!J33</f>
        <v>0</v>
      </c>
      <c r="AW58" s="125">
        <f>'VON - Vedlejší a ostatní ...'!J34</f>
        <v>0</v>
      </c>
      <c r="AX58" s="125">
        <f>'VON - Vedlejší a ostatní ...'!J35</f>
        <v>0</v>
      </c>
      <c r="AY58" s="125">
        <f>'VON - Vedlejší a ostatní ...'!J36</f>
        <v>0</v>
      </c>
      <c r="AZ58" s="125">
        <f>'VON - Vedlejší a ostatní ...'!F33</f>
        <v>0</v>
      </c>
      <c r="BA58" s="125">
        <f>'VON - Vedlejší a ostatní ...'!F34</f>
        <v>0</v>
      </c>
      <c r="BB58" s="125">
        <f>'VON - Vedlejší a ostatní ...'!F35</f>
        <v>0</v>
      </c>
      <c r="BC58" s="125">
        <f>'VON - Vedlejší a ostatní ...'!F36</f>
        <v>0</v>
      </c>
      <c r="BD58" s="127">
        <f>'VON - Vedlejší a ostatní ...'!F37</f>
        <v>0</v>
      </c>
      <c r="BE58" s="7"/>
      <c r="BT58" s="123" t="s">
        <v>84</v>
      </c>
      <c r="BV58" s="123" t="s">
        <v>78</v>
      </c>
      <c r="BW58" s="123" t="s">
        <v>98</v>
      </c>
      <c r="BX58" s="123" t="s">
        <v>5</v>
      </c>
      <c r="CL58" s="123" t="s">
        <v>19</v>
      </c>
      <c r="CM58" s="123" t="s">
        <v>87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password="C4E3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1 - Komunikace a par...'!C2" display="/"/>
    <hyperlink ref="A56" location="'SO 301 - Kanalizační příp...'!C2" display="/"/>
    <hyperlink ref="A57" location="'SO 401 - Veřejné osvětlen...'!C2" display="/"/>
    <hyperlink ref="A5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Výstavba parkovací plochy na ul. Divišově v Karviné-Hranicích II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86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3. 12. 2020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37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38</v>
      </c>
      <c r="F24" s="38"/>
      <c r="G24" s="38"/>
      <c r="H24" s="38"/>
      <c r="I24" s="132" t="s">
        <v>29</v>
      </c>
      <c r="J24" s="136" t="s">
        <v>39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ROUND(J89,2)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ROUND((SUM(BE89:BE418)),2)</f>
        <v>0</v>
      </c>
      <c r="G33" s="38"/>
      <c r="H33" s="38"/>
      <c r="I33" s="148">
        <v>0.21</v>
      </c>
      <c r="J33" s="147">
        <f>ROUND(((SUM(BE89:BE418))*I33),2)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ROUND((SUM(BF89:BF418)),2)</f>
        <v>0</v>
      </c>
      <c r="G34" s="38"/>
      <c r="H34" s="38"/>
      <c r="I34" s="148">
        <v>0.15</v>
      </c>
      <c r="J34" s="147">
        <f>ROUND(((SUM(BF89:BF418))*I34),2)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ROUND((SUM(BG89:BG418)),2)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ROUND((SUM(BH89:BH418)),2)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ROUND((SUM(BI89:BI418)),2)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Výstavba parkovací plochy na ul. Divišově v Karviné-Hranicích II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101 - Komunikace a parkoviště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3. 12. 2020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PROINK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103</v>
      </c>
      <c r="D57" s="162"/>
      <c r="E57" s="162"/>
      <c r="F57" s="162"/>
      <c r="G57" s="162"/>
      <c r="H57" s="162"/>
      <c r="I57" s="162"/>
      <c r="J57" s="163" t="s">
        <v>104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105</v>
      </c>
    </row>
    <row r="60" spans="1:31" s="9" customFormat="1" ht="24.95" customHeight="1">
      <c r="A60" s="9"/>
      <c r="B60" s="165"/>
      <c r="C60" s="166"/>
      <c r="D60" s="167" t="s">
        <v>106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107</v>
      </c>
      <c r="E61" s="174"/>
      <c r="F61" s="174"/>
      <c r="G61" s="174"/>
      <c r="H61" s="174"/>
      <c r="I61" s="174"/>
      <c r="J61" s="175">
        <f>J91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1"/>
      <c r="C62" s="172"/>
      <c r="D62" s="173" t="s">
        <v>108</v>
      </c>
      <c r="E62" s="174"/>
      <c r="F62" s="174"/>
      <c r="G62" s="174"/>
      <c r="H62" s="174"/>
      <c r="I62" s="174"/>
      <c r="J62" s="175">
        <f>J92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1"/>
      <c r="C63" s="172"/>
      <c r="D63" s="173" t="s">
        <v>109</v>
      </c>
      <c r="E63" s="174"/>
      <c r="F63" s="174"/>
      <c r="G63" s="174"/>
      <c r="H63" s="174"/>
      <c r="I63" s="174"/>
      <c r="J63" s="175">
        <f>J162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1"/>
      <c r="C64" s="172"/>
      <c r="D64" s="173" t="s">
        <v>110</v>
      </c>
      <c r="E64" s="174"/>
      <c r="F64" s="174"/>
      <c r="G64" s="174"/>
      <c r="H64" s="174"/>
      <c r="I64" s="174"/>
      <c r="J64" s="175">
        <f>J195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1"/>
      <c r="C65" s="172"/>
      <c r="D65" s="173" t="s">
        <v>111</v>
      </c>
      <c r="E65" s="174"/>
      <c r="F65" s="174"/>
      <c r="G65" s="174"/>
      <c r="H65" s="174"/>
      <c r="I65" s="174"/>
      <c r="J65" s="175">
        <f>J218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1"/>
      <c r="C66" s="172"/>
      <c r="D66" s="173" t="s">
        <v>112</v>
      </c>
      <c r="E66" s="174"/>
      <c r="F66" s="174"/>
      <c r="G66" s="174"/>
      <c r="H66" s="174"/>
      <c r="I66" s="174"/>
      <c r="J66" s="175">
        <f>J268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1"/>
      <c r="C67" s="172"/>
      <c r="D67" s="173" t="s">
        <v>113</v>
      </c>
      <c r="E67" s="174"/>
      <c r="F67" s="174"/>
      <c r="G67" s="174"/>
      <c r="H67" s="174"/>
      <c r="I67" s="174"/>
      <c r="J67" s="175">
        <f>J320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1"/>
      <c r="C68" s="172"/>
      <c r="D68" s="173" t="s">
        <v>114</v>
      </c>
      <c r="E68" s="174"/>
      <c r="F68" s="174"/>
      <c r="G68" s="174"/>
      <c r="H68" s="174"/>
      <c r="I68" s="174"/>
      <c r="J68" s="175">
        <f>J338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115</v>
      </c>
      <c r="E69" s="174"/>
      <c r="F69" s="174"/>
      <c r="G69" s="174"/>
      <c r="H69" s="174"/>
      <c r="I69" s="174"/>
      <c r="J69" s="175">
        <f>J416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0" t="str">
        <f>E7</f>
        <v>Výstavba parkovací plochy na ul. Divišově v Karviné-Hranicích II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100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SO 101 - Komunikace a parkoviště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>Karviná</v>
      </c>
      <c r="G83" s="40"/>
      <c r="H83" s="40"/>
      <c r="I83" s="32" t="s">
        <v>23</v>
      </c>
      <c r="J83" s="72" t="str">
        <f>IF(J12="","",J12)</f>
        <v>3. 12. 2020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E15</f>
        <v>Statutární město Karviná</v>
      </c>
      <c r="G85" s="40"/>
      <c r="H85" s="40"/>
      <c r="I85" s="32" t="s">
        <v>33</v>
      </c>
      <c r="J85" s="36" t="str">
        <f>E21</f>
        <v xml:space="preserve"> 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31</v>
      </c>
      <c r="D86" s="40"/>
      <c r="E86" s="40"/>
      <c r="F86" s="27" t="str">
        <f>IF(E18="","",E18)</f>
        <v>Vyplň údaj</v>
      </c>
      <c r="G86" s="40"/>
      <c r="H86" s="40"/>
      <c r="I86" s="32" t="s">
        <v>36</v>
      </c>
      <c r="J86" s="36" t="str">
        <f>E24</f>
        <v>PROINK s.r.o.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77"/>
      <c r="B88" s="178"/>
      <c r="C88" s="179" t="s">
        <v>117</v>
      </c>
      <c r="D88" s="180" t="s">
        <v>61</v>
      </c>
      <c r="E88" s="180" t="s">
        <v>57</v>
      </c>
      <c r="F88" s="180" t="s">
        <v>58</v>
      </c>
      <c r="G88" s="180" t="s">
        <v>118</v>
      </c>
      <c r="H88" s="180" t="s">
        <v>119</v>
      </c>
      <c r="I88" s="180" t="s">
        <v>120</v>
      </c>
      <c r="J88" s="180" t="s">
        <v>104</v>
      </c>
      <c r="K88" s="181" t="s">
        <v>121</v>
      </c>
      <c r="L88" s="182"/>
      <c r="M88" s="92" t="s">
        <v>19</v>
      </c>
      <c r="N88" s="93" t="s">
        <v>46</v>
      </c>
      <c r="O88" s="93" t="s">
        <v>122</v>
      </c>
      <c r="P88" s="93" t="s">
        <v>123</v>
      </c>
      <c r="Q88" s="93" t="s">
        <v>124</v>
      </c>
      <c r="R88" s="93" t="s">
        <v>125</v>
      </c>
      <c r="S88" s="93" t="s">
        <v>126</v>
      </c>
      <c r="T88" s="94" t="s">
        <v>127</v>
      </c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pans="1:63" s="2" customFormat="1" ht="22.8" customHeight="1">
      <c r="A89" s="38"/>
      <c r="B89" s="39"/>
      <c r="C89" s="99" t="s">
        <v>128</v>
      </c>
      <c r="D89" s="40"/>
      <c r="E89" s="40"/>
      <c r="F89" s="40"/>
      <c r="G89" s="40"/>
      <c r="H89" s="40"/>
      <c r="I89" s="40"/>
      <c r="J89" s="183">
        <f>BK89</f>
        <v>0</v>
      </c>
      <c r="K89" s="40"/>
      <c r="L89" s="44"/>
      <c r="M89" s="95"/>
      <c r="N89" s="184"/>
      <c r="O89" s="96"/>
      <c r="P89" s="185">
        <f>P90</f>
        <v>0</v>
      </c>
      <c r="Q89" s="96"/>
      <c r="R89" s="185">
        <f>R90</f>
        <v>562.250132025</v>
      </c>
      <c r="S89" s="96"/>
      <c r="T89" s="186">
        <f>T90</f>
        <v>340.653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75</v>
      </c>
      <c r="AU89" s="17" t="s">
        <v>105</v>
      </c>
      <c r="BK89" s="187">
        <f>BK90</f>
        <v>0</v>
      </c>
    </row>
    <row r="90" spans="1:63" s="12" customFormat="1" ht="25.9" customHeight="1">
      <c r="A90" s="12"/>
      <c r="B90" s="188"/>
      <c r="C90" s="189"/>
      <c r="D90" s="190" t="s">
        <v>75</v>
      </c>
      <c r="E90" s="191" t="s">
        <v>129</v>
      </c>
      <c r="F90" s="191" t="s">
        <v>130</v>
      </c>
      <c r="G90" s="189"/>
      <c r="H90" s="189"/>
      <c r="I90" s="192"/>
      <c r="J90" s="193">
        <f>BK90</f>
        <v>0</v>
      </c>
      <c r="K90" s="189"/>
      <c r="L90" s="194"/>
      <c r="M90" s="195"/>
      <c r="N90" s="196"/>
      <c r="O90" s="196"/>
      <c r="P90" s="197">
        <f>P91+P416</f>
        <v>0</v>
      </c>
      <c r="Q90" s="196"/>
      <c r="R90" s="197">
        <f>R91+R416</f>
        <v>562.250132025</v>
      </c>
      <c r="S90" s="196"/>
      <c r="T90" s="198">
        <f>T91+T416</f>
        <v>340.653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84</v>
      </c>
      <c r="AT90" s="200" t="s">
        <v>75</v>
      </c>
      <c r="AU90" s="200" t="s">
        <v>76</v>
      </c>
      <c r="AY90" s="199" t="s">
        <v>131</v>
      </c>
      <c r="BK90" s="201">
        <f>BK91+BK416</f>
        <v>0</v>
      </c>
    </row>
    <row r="91" spans="1:63" s="12" customFormat="1" ht="22.8" customHeight="1">
      <c r="A91" s="12"/>
      <c r="B91" s="188"/>
      <c r="C91" s="189"/>
      <c r="D91" s="190" t="s">
        <v>75</v>
      </c>
      <c r="E91" s="202" t="s">
        <v>84</v>
      </c>
      <c r="F91" s="202" t="s">
        <v>132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P92+P162+P195+P218+P268+P320+P338</f>
        <v>0</v>
      </c>
      <c r="Q91" s="196"/>
      <c r="R91" s="197">
        <f>R92+R162+R195+R218+R268+R320+R338</f>
        <v>562.250132025</v>
      </c>
      <c r="S91" s="196"/>
      <c r="T91" s="198">
        <f>T92+T162+T195+T218+T268+T320+T338</f>
        <v>340.653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84</v>
      </c>
      <c r="AT91" s="200" t="s">
        <v>75</v>
      </c>
      <c r="AU91" s="200" t="s">
        <v>84</v>
      </c>
      <c r="AY91" s="199" t="s">
        <v>131</v>
      </c>
      <c r="BK91" s="201">
        <f>BK92+BK162+BK195+BK218+BK268+BK320+BK338</f>
        <v>0</v>
      </c>
    </row>
    <row r="92" spans="1:63" s="12" customFormat="1" ht="20.85" customHeight="1">
      <c r="A92" s="12"/>
      <c r="B92" s="188"/>
      <c r="C92" s="189"/>
      <c r="D92" s="190" t="s">
        <v>75</v>
      </c>
      <c r="E92" s="202" t="s">
        <v>133</v>
      </c>
      <c r="F92" s="202" t="s">
        <v>134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SUM(P93:P161)</f>
        <v>0</v>
      </c>
      <c r="Q92" s="196"/>
      <c r="R92" s="197">
        <f>SUM(R93:R161)</f>
        <v>0.836181945</v>
      </c>
      <c r="S92" s="196"/>
      <c r="T92" s="198">
        <f>SUM(T93:T161)</f>
        <v>340.653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84</v>
      </c>
      <c r="AT92" s="200" t="s">
        <v>75</v>
      </c>
      <c r="AU92" s="200" t="s">
        <v>87</v>
      </c>
      <c r="AY92" s="199" t="s">
        <v>131</v>
      </c>
      <c r="BK92" s="201">
        <f>SUM(BK93:BK161)</f>
        <v>0</v>
      </c>
    </row>
    <row r="93" spans="1:65" s="2" customFormat="1" ht="14.4" customHeight="1">
      <c r="A93" s="38"/>
      <c r="B93" s="39"/>
      <c r="C93" s="204" t="s">
        <v>84</v>
      </c>
      <c r="D93" s="204" t="s">
        <v>135</v>
      </c>
      <c r="E93" s="205" t="s">
        <v>136</v>
      </c>
      <c r="F93" s="206" t="s">
        <v>137</v>
      </c>
      <c r="G93" s="207" t="s">
        <v>138</v>
      </c>
      <c r="H93" s="208">
        <v>141</v>
      </c>
      <c r="I93" s="209"/>
      <c r="J93" s="210">
        <f>ROUND(I93*H93,2)</f>
        <v>0</v>
      </c>
      <c r="K93" s="206" t="s">
        <v>139</v>
      </c>
      <c r="L93" s="44"/>
      <c r="M93" s="211" t="s">
        <v>19</v>
      </c>
      <c r="N93" s="212" t="s">
        <v>47</v>
      </c>
      <c r="O93" s="84"/>
      <c r="P93" s="213">
        <f>O93*H93</f>
        <v>0</v>
      </c>
      <c r="Q93" s="213">
        <v>1.645E-06</v>
      </c>
      <c r="R93" s="213">
        <f>Q93*H93</f>
        <v>0.00023194499999999998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140</v>
      </c>
      <c r="AT93" s="215" t="s">
        <v>135</v>
      </c>
      <c r="AU93" s="215" t="s">
        <v>141</v>
      </c>
      <c r="AY93" s="17" t="s">
        <v>131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84</v>
      </c>
      <c r="BK93" s="216">
        <f>ROUND(I93*H93,2)</f>
        <v>0</v>
      </c>
      <c r="BL93" s="17" t="s">
        <v>140</v>
      </c>
      <c r="BM93" s="215" t="s">
        <v>142</v>
      </c>
    </row>
    <row r="94" spans="1:47" s="2" customFormat="1" ht="12">
      <c r="A94" s="38"/>
      <c r="B94" s="39"/>
      <c r="C94" s="40"/>
      <c r="D94" s="217" t="s">
        <v>143</v>
      </c>
      <c r="E94" s="40"/>
      <c r="F94" s="218" t="s">
        <v>144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143</v>
      </c>
      <c r="AU94" s="17" t="s">
        <v>141</v>
      </c>
    </row>
    <row r="95" spans="1:65" s="2" customFormat="1" ht="14.4" customHeight="1">
      <c r="A95" s="38"/>
      <c r="B95" s="39"/>
      <c r="C95" s="204" t="s">
        <v>87</v>
      </c>
      <c r="D95" s="204" t="s">
        <v>135</v>
      </c>
      <c r="E95" s="205" t="s">
        <v>145</v>
      </c>
      <c r="F95" s="206" t="s">
        <v>146</v>
      </c>
      <c r="G95" s="207" t="s">
        <v>147</v>
      </c>
      <c r="H95" s="208">
        <v>349</v>
      </c>
      <c r="I95" s="209"/>
      <c r="J95" s="210">
        <f>ROUND(I95*H95,2)</f>
        <v>0</v>
      </c>
      <c r="K95" s="206" t="s">
        <v>139</v>
      </c>
      <c r="L95" s="44"/>
      <c r="M95" s="211" t="s">
        <v>19</v>
      </c>
      <c r="N95" s="212" t="s">
        <v>47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0.22</v>
      </c>
      <c r="T95" s="214">
        <f>S95*H95</f>
        <v>76.78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140</v>
      </c>
      <c r="AT95" s="215" t="s">
        <v>135</v>
      </c>
      <c r="AU95" s="215" t="s">
        <v>141</v>
      </c>
      <c r="AY95" s="17" t="s">
        <v>131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84</v>
      </c>
      <c r="BK95" s="216">
        <f>ROUND(I95*H95,2)</f>
        <v>0</v>
      </c>
      <c r="BL95" s="17" t="s">
        <v>140</v>
      </c>
      <c r="BM95" s="215" t="s">
        <v>148</v>
      </c>
    </row>
    <row r="96" spans="1:47" s="2" customFormat="1" ht="12">
      <c r="A96" s="38"/>
      <c r="B96" s="39"/>
      <c r="C96" s="40"/>
      <c r="D96" s="217" t="s">
        <v>143</v>
      </c>
      <c r="E96" s="40"/>
      <c r="F96" s="218" t="s">
        <v>149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143</v>
      </c>
      <c r="AU96" s="17" t="s">
        <v>141</v>
      </c>
    </row>
    <row r="97" spans="1:47" s="2" customFormat="1" ht="12">
      <c r="A97" s="38"/>
      <c r="B97" s="39"/>
      <c r="C97" s="40"/>
      <c r="D97" s="217" t="s">
        <v>150</v>
      </c>
      <c r="E97" s="40"/>
      <c r="F97" s="222" t="s">
        <v>151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150</v>
      </c>
      <c r="AU97" s="17" t="s">
        <v>141</v>
      </c>
    </row>
    <row r="98" spans="1:51" s="13" customFormat="1" ht="12">
      <c r="A98" s="13"/>
      <c r="B98" s="223"/>
      <c r="C98" s="224"/>
      <c r="D98" s="217" t="s">
        <v>152</v>
      </c>
      <c r="E98" s="225" t="s">
        <v>19</v>
      </c>
      <c r="F98" s="226" t="s">
        <v>153</v>
      </c>
      <c r="G98" s="224"/>
      <c r="H98" s="227">
        <v>349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152</v>
      </c>
      <c r="AU98" s="233" t="s">
        <v>141</v>
      </c>
      <c r="AV98" s="13" t="s">
        <v>87</v>
      </c>
      <c r="AW98" s="13" t="s">
        <v>35</v>
      </c>
      <c r="AX98" s="13" t="s">
        <v>84</v>
      </c>
      <c r="AY98" s="233" t="s">
        <v>131</v>
      </c>
    </row>
    <row r="99" spans="1:65" s="2" customFormat="1" ht="14.4" customHeight="1">
      <c r="A99" s="38"/>
      <c r="B99" s="39"/>
      <c r="C99" s="204" t="s">
        <v>141</v>
      </c>
      <c r="D99" s="204" t="s">
        <v>135</v>
      </c>
      <c r="E99" s="205" t="s">
        <v>154</v>
      </c>
      <c r="F99" s="206" t="s">
        <v>155</v>
      </c>
      <c r="G99" s="207" t="s">
        <v>147</v>
      </c>
      <c r="H99" s="208">
        <v>49</v>
      </c>
      <c r="I99" s="209"/>
      <c r="J99" s="210">
        <f>ROUND(I99*H99,2)</f>
        <v>0</v>
      </c>
      <c r="K99" s="206" t="s">
        <v>139</v>
      </c>
      <c r="L99" s="44"/>
      <c r="M99" s="211" t="s">
        <v>19</v>
      </c>
      <c r="N99" s="212" t="s">
        <v>47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0.26</v>
      </c>
      <c r="T99" s="214">
        <f>S99*H99</f>
        <v>12.74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140</v>
      </c>
      <c r="AT99" s="215" t="s">
        <v>135</v>
      </c>
      <c r="AU99" s="215" t="s">
        <v>141</v>
      </c>
      <c r="AY99" s="17" t="s">
        <v>131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84</v>
      </c>
      <c r="BK99" s="216">
        <f>ROUND(I99*H99,2)</f>
        <v>0</v>
      </c>
      <c r="BL99" s="17" t="s">
        <v>140</v>
      </c>
      <c r="BM99" s="215" t="s">
        <v>156</v>
      </c>
    </row>
    <row r="100" spans="1:47" s="2" customFormat="1" ht="12">
      <c r="A100" s="38"/>
      <c r="B100" s="39"/>
      <c r="C100" s="40"/>
      <c r="D100" s="217" t="s">
        <v>143</v>
      </c>
      <c r="E100" s="40"/>
      <c r="F100" s="218" t="s">
        <v>157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143</v>
      </c>
      <c r="AU100" s="17" t="s">
        <v>141</v>
      </c>
    </row>
    <row r="101" spans="1:47" s="2" customFormat="1" ht="12">
      <c r="A101" s="38"/>
      <c r="B101" s="39"/>
      <c r="C101" s="40"/>
      <c r="D101" s="217" t="s">
        <v>150</v>
      </c>
      <c r="E101" s="40"/>
      <c r="F101" s="222" t="s">
        <v>158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150</v>
      </c>
      <c r="AU101" s="17" t="s">
        <v>141</v>
      </c>
    </row>
    <row r="102" spans="1:65" s="2" customFormat="1" ht="14.4" customHeight="1">
      <c r="A102" s="38"/>
      <c r="B102" s="39"/>
      <c r="C102" s="204" t="s">
        <v>159</v>
      </c>
      <c r="D102" s="204" t="s">
        <v>135</v>
      </c>
      <c r="E102" s="205" t="s">
        <v>160</v>
      </c>
      <c r="F102" s="206" t="s">
        <v>161</v>
      </c>
      <c r="G102" s="207" t="s">
        <v>147</v>
      </c>
      <c r="H102" s="208">
        <v>49</v>
      </c>
      <c r="I102" s="209"/>
      <c r="J102" s="210">
        <f>ROUND(I102*H102,2)</f>
        <v>0</v>
      </c>
      <c r="K102" s="206" t="s">
        <v>139</v>
      </c>
      <c r="L102" s="44"/>
      <c r="M102" s="211" t="s">
        <v>19</v>
      </c>
      <c r="N102" s="212" t="s">
        <v>47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0.29</v>
      </c>
      <c r="T102" s="214">
        <f>S102*H102</f>
        <v>14.209999999999999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140</v>
      </c>
      <c r="AT102" s="215" t="s">
        <v>135</v>
      </c>
      <c r="AU102" s="215" t="s">
        <v>141</v>
      </c>
      <c r="AY102" s="17" t="s">
        <v>131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84</v>
      </c>
      <c r="BK102" s="216">
        <f>ROUND(I102*H102,2)</f>
        <v>0</v>
      </c>
      <c r="BL102" s="17" t="s">
        <v>140</v>
      </c>
      <c r="BM102" s="215" t="s">
        <v>162</v>
      </c>
    </row>
    <row r="103" spans="1:47" s="2" customFormat="1" ht="12">
      <c r="A103" s="38"/>
      <c r="B103" s="39"/>
      <c r="C103" s="40"/>
      <c r="D103" s="217" t="s">
        <v>143</v>
      </c>
      <c r="E103" s="40"/>
      <c r="F103" s="218" t="s">
        <v>163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143</v>
      </c>
      <c r="AU103" s="17" t="s">
        <v>141</v>
      </c>
    </row>
    <row r="104" spans="1:47" s="2" customFormat="1" ht="12">
      <c r="A104" s="38"/>
      <c r="B104" s="39"/>
      <c r="C104" s="40"/>
      <c r="D104" s="217" t="s">
        <v>150</v>
      </c>
      <c r="E104" s="40"/>
      <c r="F104" s="222" t="s">
        <v>164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150</v>
      </c>
      <c r="AU104" s="17" t="s">
        <v>141</v>
      </c>
    </row>
    <row r="105" spans="1:65" s="2" customFormat="1" ht="14.4" customHeight="1">
      <c r="A105" s="38"/>
      <c r="B105" s="39"/>
      <c r="C105" s="204" t="s">
        <v>165</v>
      </c>
      <c r="D105" s="204" t="s">
        <v>135</v>
      </c>
      <c r="E105" s="205" t="s">
        <v>166</v>
      </c>
      <c r="F105" s="206" t="s">
        <v>167</v>
      </c>
      <c r="G105" s="207" t="s">
        <v>147</v>
      </c>
      <c r="H105" s="208">
        <v>142</v>
      </c>
      <c r="I105" s="209"/>
      <c r="J105" s="210">
        <f>ROUND(I105*H105,2)</f>
        <v>0</v>
      </c>
      <c r="K105" s="206" t="s">
        <v>139</v>
      </c>
      <c r="L105" s="44"/>
      <c r="M105" s="211" t="s">
        <v>19</v>
      </c>
      <c r="N105" s="212" t="s">
        <v>47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0.44</v>
      </c>
      <c r="T105" s="214">
        <f>S105*H105</f>
        <v>62.48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140</v>
      </c>
      <c r="AT105" s="215" t="s">
        <v>135</v>
      </c>
      <c r="AU105" s="215" t="s">
        <v>141</v>
      </c>
      <c r="AY105" s="17" t="s">
        <v>131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84</v>
      </c>
      <c r="BK105" s="216">
        <f>ROUND(I105*H105,2)</f>
        <v>0</v>
      </c>
      <c r="BL105" s="17" t="s">
        <v>140</v>
      </c>
      <c r="BM105" s="215" t="s">
        <v>168</v>
      </c>
    </row>
    <row r="106" spans="1:47" s="2" customFormat="1" ht="12">
      <c r="A106" s="38"/>
      <c r="B106" s="39"/>
      <c r="C106" s="40"/>
      <c r="D106" s="217" t="s">
        <v>143</v>
      </c>
      <c r="E106" s="40"/>
      <c r="F106" s="218" t="s">
        <v>169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143</v>
      </c>
      <c r="AU106" s="17" t="s">
        <v>141</v>
      </c>
    </row>
    <row r="107" spans="1:47" s="2" customFormat="1" ht="12">
      <c r="A107" s="38"/>
      <c r="B107" s="39"/>
      <c r="C107" s="40"/>
      <c r="D107" s="217" t="s">
        <v>150</v>
      </c>
      <c r="E107" s="40"/>
      <c r="F107" s="222" t="s">
        <v>170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150</v>
      </c>
      <c r="AU107" s="17" t="s">
        <v>141</v>
      </c>
    </row>
    <row r="108" spans="1:65" s="2" customFormat="1" ht="14.4" customHeight="1">
      <c r="A108" s="38"/>
      <c r="B108" s="39"/>
      <c r="C108" s="204" t="s">
        <v>171</v>
      </c>
      <c r="D108" s="204" t="s">
        <v>135</v>
      </c>
      <c r="E108" s="205" t="s">
        <v>166</v>
      </c>
      <c r="F108" s="206" t="s">
        <v>167</v>
      </c>
      <c r="G108" s="207" t="s">
        <v>147</v>
      </c>
      <c r="H108" s="208">
        <v>187</v>
      </c>
      <c r="I108" s="209"/>
      <c r="J108" s="210">
        <f>ROUND(I108*H108,2)</f>
        <v>0</v>
      </c>
      <c r="K108" s="206" t="s">
        <v>139</v>
      </c>
      <c r="L108" s="44"/>
      <c r="M108" s="211" t="s">
        <v>19</v>
      </c>
      <c r="N108" s="212" t="s">
        <v>47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0.44</v>
      </c>
      <c r="T108" s="214">
        <f>S108*H108</f>
        <v>82.28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140</v>
      </c>
      <c r="AT108" s="215" t="s">
        <v>135</v>
      </c>
      <c r="AU108" s="215" t="s">
        <v>141</v>
      </c>
      <c r="AY108" s="17" t="s">
        <v>131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84</v>
      </c>
      <c r="BK108" s="216">
        <f>ROUND(I108*H108,2)</f>
        <v>0</v>
      </c>
      <c r="BL108" s="17" t="s">
        <v>140</v>
      </c>
      <c r="BM108" s="215" t="s">
        <v>172</v>
      </c>
    </row>
    <row r="109" spans="1:47" s="2" customFormat="1" ht="12">
      <c r="A109" s="38"/>
      <c r="B109" s="39"/>
      <c r="C109" s="40"/>
      <c r="D109" s="217" t="s">
        <v>143</v>
      </c>
      <c r="E109" s="40"/>
      <c r="F109" s="218" t="s">
        <v>169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143</v>
      </c>
      <c r="AU109" s="17" t="s">
        <v>141</v>
      </c>
    </row>
    <row r="110" spans="1:47" s="2" customFormat="1" ht="12">
      <c r="A110" s="38"/>
      <c r="B110" s="39"/>
      <c r="C110" s="40"/>
      <c r="D110" s="217" t="s">
        <v>150</v>
      </c>
      <c r="E110" s="40"/>
      <c r="F110" s="222" t="s">
        <v>158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150</v>
      </c>
      <c r="AU110" s="17" t="s">
        <v>141</v>
      </c>
    </row>
    <row r="111" spans="1:65" s="2" customFormat="1" ht="14.4" customHeight="1">
      <c r="A111" s="38"/>
      <c r="B111" s="39"/>
      <c r="C111" s="204" t="s">
        <v>173</v>
      </c>
      <c r="D111" s="204" t="s">
        <v>135</v>
      </c>
      <c r="E111" s="205" t="s">
        <v>174</v>
      </c>
      <c r="F111" s="206" t="s">
        <v>175</v>
      </c>
      <c r="G111" s="207" t="s">
        <v>147</v>
      </c>
      <c r="H111" s="208">
        <v>141</v>
      </c>
      <c r="I111" s="209"/>
      <c r="J111" s="210">
        <f>ROUND(I111*H111,2)</f>
        <v>0</v>
      </c>
      <c r="K111" s="206" t="s">
        <v>139</v>
      </c>
      <c r="L111" s="44"/>
      <c r="M111" s="211" t="s">
        <v>19</v>
      </c>
      <c r="N111" s="212" t="s">
        <v>47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0.325</v>
      </c>
      <c r="T111" s="214">
        <f>S111*H111</f>
        <v>45.825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140</v>
      </c>
      <c r="AT111" s="215" t="s">
        <v>135</v>
      </c>
      <c r="AU111" s="215" t="s">
        <v>141</v>
      </c>
      <c r="AY111" s="17" t="s">
        <v>131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84</v>
      </c>
      <c r="BK111" s="216">
        <f>ROUND(I111*H111,2)</f>
        <v>0</v>
      </c>
      <c r="BL111" s="17" t="s">
        <v>140</v>
      </c>
      <c r="BM111" s="215" t="s">
        <v>176</v>
      </c>
    </row>
    <row r="112" spans="1:47" s="2" customFormat="1" ht="12">
      <c r="A112" s="38"/>
      <c r="B112" s="39"/>
      <c r="C112" s="40"/>
      <c r="D112" s="217" t="s">
        <v>143</v>
      </c>
      <c r="E112" s="40"/>
      <c r="F112" s="218" t="s">
        <v>177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143</v>
      </c>
      <c r="AU112" s="17" t="s">
        <v>141</v>
      </c>
    </row>
    <row r="113" spans="1:47" s="2" customFormat="1" ht="12">
      <c r="A113" s="38"/>
      <c r="B113" s="39"/>
      <c r="C113" s="40"/>
      <c r="D113" s="217" t="s">
        <v>150</v>
      </c>
      <c r="E113" s="40"/>
      <c r="F113" s="222" t="s">
        <v>158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150</v>
      </c>
      <c r="AU113" s="17" t="s">
        <v>141</v>
      </c>
    </row>
    <row r="114" spans="1:65" s="2" customFormat="1" ht="14.4" customHeight="1">
      <c r="A114" s="38"/>
      <c r="B114" s="39"/>
      <c r="C114" s="204" t="s">
        <v>178</v>
      </c>
      <c r="D114" s="204" t="s">
        <v>135</v>
      </c>
      <c r="E114" s="205" t="s">
        <v>179</v>
      </c>
      <c r="F114" s="206" t="s">
        <v>180</v>
      </c>
      <c r="G114" s="207" t="s">
        <v>181</v>
      </c>
      <c r="H114" s="208">
        <v>2</v>
      </c>
      <c r="I114" s="209"/>
      <c r="J114" s="210">
        <f>ROUND(I114*H114,2)</f>
        <v>0</v>
      </c>
      <c r="K114" s="206" t="s">
        <v>19</v>
      </c>
      <c r="L114" s="44"/>
      <c r="M114" s="211" t="s">
        <v>19</v>
      </c>
      <c r="N114" s="212" t="s">
        <v>47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140</v>
      </c>
      <c r="AT114" s="215" t="s">
        <v>135</v>
      </c>
      <c r="AU114" s="215" t="s">
        <v>141</v>
      </c>
      <c r="AY114" s="17" t="s">
        <v>131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84</v>
      </c>
      <c r="BK114" s="216">
        <f>ROUND(I114*H114,2)</f>
        <v>0</v>
      </c>
      <c r="BL114" s="17" t="s">
        <v>140</v>
      </c>
      <c r="BM114" s="215" t="s">
        <v>182</v>
      </c>
    </row>
    <row r="115" spans="1:47" s="2" customFormat="1" ht="12">
      <c r="A115" s="38"/>
      <c r="B115" s="39"/>
      <c r="C115" s="40"/>
      <c r="D115" s="217" t="s">
        <v>143</v>
      </c>
      <c r="E115" s="40"/>
      <c r="F115" s="218" t="s">
        <v>180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143</v>
      </c>
      <c r="AU115" s="17" t="s">
        <v>141</v>
      </c>
    </row>
    <row r="116" spans="1:47" s="2" customFormat="1" ht="12">
      <c r="A116" s="38"/>
      <c r="B116" s="39"/>
      <c r="C116" s="40"/>
      <c r="D116" s="217" t="s">
        <v>150</v>
      </c>
      <c r="E116" s="40"/>
      <c r="F116" s="222" t="s">
        <v>158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150</v>
      </c>
      <c r="AU116" s="17" t="s">
        <v>141</v>
      </c>
    </row>
    <row r="117" spans="1:65" s="2" customFormat="1" ht="14.4" customHeight="1">
      <c r="A117" s="38"/>
      <c r="B117" s="39"/>
      <c r="C117" s="204" t="s">
        <v>183</v>
      </c>
      <c r="D117" s="204" t="s">
        <v>135</v>
      </c>
      <c r="E117" s="205" t="s">
        <v>184</v>
      </c>
      <c r="F117" s="206" t="s">
        <v>185</v>
      </c>
      <c r="G117" s="207" t="s">
        <v>138</v>
      </c>
      <c r="H117" s="208">
        <v>226</v>
      </c>
      <c r="I117" s="209"/>
      <c r="J117" s="210">
        <f>ROUND(I117*H117,2)</f>
        <v>0</v>
      </c>
      <c r="K117" s="206" t="s">
        <v>139</v>
      </c>
      <c r="L117" s="44"/>
      <c r="M117" s="211" t="s">
        <v>19</v>
      </c>
      <c r="N117" s="212" t="s">
        <v>47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0.205</v>
      </c>
      <c r="T117" s="214">
        <f>S117*H117</f>
        <v>46.33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140</v>
      </c>
      <c r="AT117" s="215" t="s">
        <v>135</v>
      </c>
      <c r="AU117" s="215" t="s">
        <v>141</v>
      </c>
      <c r="AY117" s="17" t="s">
        <v>131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84</v>
      </c>
      <c r="BK117" s="216">
        <f>ROUND(I117*H117,2)</f>
        <v>0</v>
      </c>
      <c r="BL117" s="17" t="s">
        <v>140</v>
      </c>
      <c r="BM117" s="215" t="s">
        <v>186</v>
      </c>
    </row>
    <row r="118" spans="1:47" s="2" customFormat="1" ht="12">
      <c r="A118" s="38"/>
      <c r="B118" s="39"/>
      <c r="C118" s="40"/>
      <c r="D118" s="217" t="s">
        <v>143</v>
      </c>
      <c r="E118" s="40"/>
      <c r="F118" s="218" t="s">
        <v>187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143</v>
      </c>
      <c r="AU118" s="17" t="s">
        <v>141</v>
      </c>
    </row>
    <row r="119" spans="1:65" s="2" customFormat="1" ht="14.4" customHeight="1">
      <c r="A119" s="38"/>
      <c r="B119" s="39"/>
      <c r="C119" s="204" t="s">
        <v>188</v>
      </c>
      <c r="D119" s="204" t="s">
        <v>135</v>
      </c>
      <c r="E119" s="205" t="s">
        <v>189</v>
      </c>
      <c r="F119" s="206" t="s">
        <v>190</v>
      </c>
      <c r="G119" s="207" t="s">
        <v>181</v>
      </c>
      <c r="H119" s="208">
        <v>2</v>
      </c>
      <c r="I119" s="209"/>
      <c r="J119" s="210">
        <f>ROUND(I119*H119,2)</f>
        <v>0</v>
      </c>
      <c r="K119" s="206" t="s">
        <v>139</v>
      </c>
      <c r="L119" s="44"/>
      <c r="M119" s="211" t="s">
        <v>19</v>
      </c>
      <c r="N119" s="212" t="s">
        <v>47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0.004</v>
      </c>
      <c r="T119" s="214">
        <f>S119*H119</f>
        <v>0.008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140</v>
      </c>
      <c r="AT119" s="215" t="s">
        <v>135</v>
      </c>
      <c r="AU119" s="215" t="s">
        <v>141</v>
      </c>
      <c r="AY119" s="17" t="s">
        <v>131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84</v>
      </c>
      <c r="BK119" s="216">
        <f>ROUND(I119*H119,2)</f>
        <v>0</v>
      </c>
      <c r="BL119" s="17" t="s">
        <v>140</v>
      </c>
      <c r="BM119" s="215" t="s">
        <v>191</v>
      </c>
    </row>
    <row r="120" spans="1:47" s="2" customFormat="1" ht="12">
      <c r="A120" s="38"/>
      <c r="B120" s="39"/>
      <c r="C120" s="40"/>
      <c r="D120" s="217" t="s">
        <v>143</v>
      </c>
      <c r="E120" s="40"/>
      <c r="F120" s="218" t="s">
        <v>192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143</v>
      </c>
      <c r="AU120" s="17" t="s">
        <v>141</v>
      </c>
    </row>
    <row r="121" spans="1:47" s="2" customFormat="1" ht="12">
      <c r="A121" s="38"/>
      <c r="B121" s="39"/>
      <c r="C121" s="40"/>
      <c r="D121" s="217" t="s">
        <v>150</v>
      </c>
      <c r="E121" s="40"/>
      <c r="F121" s="222" t="s">
        <v>193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150</v>
      </c>
      <c r="AU121" s="17" t="s">
        <v>141</v>
      </c>
    </row>
    <row r="122" spans="1:65" s="2" customFormat="1" ht="14.4" customHeight="1">
      <c r="A122" s="38"/>
      <c r="B122" s="39"/>
      <c r="C122" s="204" t="s">
        <v>194</v>
      </c>
      <c r="D122" s="204" t="s">
        <v>135</v>
      </c>
      <c r="E122" s="205" t="s">
        <v>195</v>
      </c>
      <c r="F122" s="206" t="s">
        <v>196</v>
      </c>
      <c r="G122" s="207" t="s">
        <v>138</v>
      </c>
      <c r="H122" s="208">
        <v>22</v>
      </c>
      <c r="I122" s="209"/>
      <c r="J122" s="210">
        <f>ROUND(I122*H122,2)</f>
        <v>0</v>
      </c>
      <c r="K122" s="206" t="s">
        <v>139</v>
      </c>
      <c r="L122" s="44"/>
      <c r="M122" s="211" t="s">
        <v>19</v>
      </c>
      <c r="N122" s="212" t="s">
        <v>47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140</v>
      </c>
      <c r="AT122" s="215" t="s">
        <v>135</v>
      </c>
      <c r="AU122" s="215" t="s">
        <v>141</v>
      </c>
      <c r="AY122" s="17" t="s">
        <v>131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84</v>
      </c>
      <c r="BK122" s="216">
        <f>ROUND(I122*H122,2)</f>
        <v>0</v>
      </c>
      <c r="BL122" s="17" t="s">
        <v>140</v>
      </c>
      <c r="BM122" s="215" t="s">
        <v>197</v>
      </c>
    </row>
    <row r="123" spans="1:47" s="2" customFormat="1" ht="12">
      <c r="A123" s="38"/>
      <c r="B123" s="39"/>
      <c r="C123" s="40"/>
      <c r="D123" s="217" t="s">
        <v>143</v>
      </c>
      <c r="E123" s="40"/>
      <c r="F123" s="218" t="s">
        <v>198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143</v>
      </c>
      <c r="AU123" s="17" t="s">
        <v>141</v>
      </c>
    </row>
    <row r="124" spans="1:65" s="2" customFormat="1" ht="14.4" customHeight="1">
      <c r="A124" s="38"/>
      <c r="B124" s="39"/>
      <c r="C124" s="204" t="s">
        <v>199</v>
      </c>
      <c r="D124" s="204" t="s">
        <v>135</v>
      </c>
      <c r="E124" s="205" t="s">
        <v>200</v>
      </c>
      <c r="F124" s="206" t="s">
        <v>201</v>
      </c>
      <c r="G124" s="207" t="s">
        <v>181</v>
      </c>
      <c r="H124" s="208">
        <v>1</v>
      </c>
      <c r="I124" s="209"/>
      <c r="J124" s="210">
        <f>ROUND(I124*H124,2)</f>
        <v>0</v>
      </c>
      <c r="K124" s="206" t="s">
        <v>19</v>
      </c>
      <c r="L124" s="44"/>
      <c r="M124" s="211" t="s">
        <v>19</v>
      </c>
      <c r="N124" s="212" t="s">
        <v>47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140</v>
      </c>
      <c r="AT124" s="215" t="s">
        <v>135</v>
      </c>
      <c r="AU124" s="215" t="s">
        <v>141</v>
      </c>
      <c r="AY124" s="17" t="s">
        <v>131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84</v>
      </c>
      <c r="BK124" s="216">
        <f>ROUND(I124*H124,2)</f>
        <v>0</v>
      </c>
      <c r="BL124" s="17" t="s">
        <v>140</v>
      </c>
      <c r="BM124" s="215" t="s">
        <v>202</v>
      </c>
    </row>
    <row r="125" spans="1:47" s="2" customFormat="1" ht="12">
      <c r="A125" s="38"/>
      <c r="B125" s="39"/>
      <c r="C125" s="40"/>
      <c r="D125" s="217" t="s">
        <v>143</v>
      </c>
      <c r="E125" s="40"/>
      <c r="F125" s="218" t="s">
        <v>203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143</v>
      </c>
      <c r="AU125" s="17" t="s">
        <v>141</v>
      </c>
    </row>
    <row r="126" spans="1:65" s="2" customFormat="1" ht="14.4" customHeight="1">
      <c r="A126" s="38"/>
      <c r="B126" s="39"/>
      <c r="C126" s="204" t="s">
        <v>204</v>
      </c>
      <c r="D126" s="204" t="s">
        <v>135</v>
      </c>
      <c r="E126" s="205" t="s">
        <v>205</v>
      </c>
      <c r="F126" s="206" t="s">
        <v>206</v>
      </c>
      <c r="G126" s="207" t="s">
        <v>181</v>
      </c>
      <c r="H126" s="208">
        <v>25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47</v>
      </c>
      <c r="O126" s="84"/>
      <c r="P126" s="213">
        <f>O126*H126</f>
        <v>0</v>
      </c>
      <c r="Q126" s="213">
        <v>0.032028</v>
      </c>
      <c r="R126" s="213">
        <f>Q126*H126</f>
        <v>0.8007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140</v>
      </c>
      <c r="AT126" s="215" t="s">
        <v>135</v>
      </c>
      <c r="AU126" s="215" t="s">
        <v>141</v>
      </c>
      <c r="AY126" s="17" t="s">
        <v>131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84</v>
      </c>
      <c r="BK126" s="216">
        <f>ROUND(I126*H126,2)</f>
        <v>0</v>
      </c>
      <c r="BL126" s="17" t="s">
        <v>140</v>
      </c>
      <c r="BM126" s="215" t="s">
        <v>207</v>
      </c>
    </row>
    <row r="127" spans="1:47" s="2" customFormat="1" ht="12">
      <c r="A127" s="38"/>
      <c r="B127" s="39"/>
      <c r="C127" s="40"/>
      <c r="D127" s="217" t="s">
        <v>143</v>
      </c>
      <c r="E127" s="40"/>
      <c r="F127" s="218" t="s">
        <v>208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143</v>
      </c>
      <c r="AU127" s="17" t="s">
        <v>141</v>
      </c>
    </row>
    <row r="128" spans="1:47" s="2" customFormat="1" ht="12">
      <c r="A128" s="38"/>
      <c r="B128" s="39"/>
      <c r="C128" s="40"/>
      <c r="D128" s="217" t="s">
        <v>150</v>
      </c>
      <c r="E128" s="40"/>
      <c r="F128" s="222" t="s">
        <v>193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150</v>
      </c>
      <c r="AU128" s="17" t="s">
        <v>141</v>
      </c>
    </row>
    <row r="129" spans="1:65" s="2" customFormat="1" ht="14.4" customHeight="1">
      <c r="A129" s="38"/>
      <c r="B129" s="39"/>
      <c r="C129" s="204" t="s">
        <v>209</v>
      </c>
      <c r="D129" s="204" t="s">
        <v>135</v>
      </c>
      <c r="E129" s="205" t="s">
        <v>210</v>
      </c>
      <c r="F129" s="206" t="s">
        <v>211</v>
      </c>
      <c r="G129" s="207" t="s">
        <v>147</v>
      </c>
      <c r="H129" s="208">
        <v>75</v>
      </c>
      <c r="I129" s="209"/>
      <c r="J129" s="210">
        <f>ROUND(I129*H129,2)</f>
        <v>0</v>
      </c>
      <c r="K129" s="206" t="s">
        <v>139</v>
      </c>
      <c r="L129" s="44"/>
      <c r="M129" s="211" t="s">
        <v>19</v>
      </c>
      <c r="N129" s="212" t="s">
        <v>47</v>
      </c>
      <c r="O129" s="84"/>
      <c r="P129" s="213">
        <f>O129*H129</f>
        <v>0</v>
      </c>
      <c r="Q129" s="213">
        <v>0.00047</v>
      </c>
      <c r="R129" s="213">
        <f>Q129*H129</f>
        <v>0.03525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140</v>
      </c>
      <c r="AT129" s="215" t="s">
        <v>135</v>
      </c>
      <c r="AU129" s="215" t="s">
        <v>141</v>
      </c>
      <c r="AY129" s="17" t="s">
        <v>131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84</v>
      </c>
      <c r="BK129" s="216">
        <f>ROUND(I129*H129,2)</f>
        <v>0</v>
      </c>
      <c r="BL129" s="17" t="s">
        <v>140</v>
      </c>
      <c r="BM129" s="215" t="s">
        <v>212</v>
      </c>
    </row>
    <row r="130" spans="1:47" s="2" customFormat="1" ht="12">
      <c r="A130" s="38"/>
      <c r="B130" s="39"/>
      <c r="C130" s="40"/>
      <c r="D130" s="217" t="s">
        <v>143</v>
      </c>
      <c r="E130" s="40"/>
      <c r="F130" s="218" t="s">
        <v>213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143</v>
      </c>
      <c r="AU130" s="17" t="s">
        <v>141</v>
      </c>
    </row>
    <row r="131" spans="1:65" s="2" customFormat="1" ht="14.4" customHeight="1">
      <c r="A131" s="38"/>
      <c r="B131" s="39"/>
      <c r="C131" s="204" t="s">
        <v>214</v>
      </c>
      <c r="D131" s="204" t="s">
        <v>135</v>
      </c>
      <c r="E131" s="205" t="s">
        <v>215</v>
      </c>
      <c r="F131" s="206" t="s">
        <v>216</v>
      </c>
      <c r="G131" s="207" t="s">
        <v>181</v>
      </c>
      <c r="H131" s="208">
        <v>5</v>
      </c>
      <c r="I131" s="209"/>
      <c r="J131" s="210">
        <f>ROUND(I131*H131,2)</f>
        <v>0</v>
      </c>
      <c r="K131" s="206" t="s">
        <v>139</v>
      </c>
      <c r="L131" s="44"/>
      <c r="M131" s="211" t="s">
        <v>19</v>
      </c>
      <c r="N131" s="212" t="s">
        <v>47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140</v>
      </c>
      <c r="AT131" s="215" t="s">
        <v>135</v>
      </c>
      <c r="AU131" s="215" t="s">
        <v>141</v>
      </c>
      <c r="AY131" s="17" t="s">
        <v>131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84</v>
      </c>
      <c r="BK131" s="216">
        <f>ROUND(I131*H131,2)</f>
        <v>0</v>
      </c>
      <c r="BL131" s="17" t="s">
        <v>140</v>
      </c>
      <c r="BM131" s="215" t="s">
        <v>217</v>
      </c>
    </row>
    <row r="132" spans="1:47" s="2" customFormat="1" ht="12">
      <c r="A132" s="38"/>
      <c r="B132" s="39"/>
      <c r="C132" s="40"/>
      <c r="D132" s="217" t="s">
        <v>143</v>
      </c>
      <c r="E132" s="40"/>
      <c r="F132" s="218" t="s">
        <v>218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143</v>
      </c>
      <c r="AU132" s="17" t="s">
        <v>141</v>
      </c>
    </row>
    <row r="133" spans="1:65" s="2" customFormat="1" ht="14.4" customHeight="1">
      <c r="A133" s="38"/>
      <c r="B133" s="39"/>
      <c r="C133" s="204" t="s">
        <v>219</v>
      </c>
      <c r="D133" s="204" t="s">
        <v>135</v>
      </c>
      <c r="E133" s="205" t="s">
        <v>220</v>
      </c>
      <c r="F133" s="206" t="s">
        <v>221</v>
      </c>
      <c r="G133" s="207" t="s">
        <v>181</v>
      </c>
      <c r="H133" s="208">
        <v>1</v>
      </c>
      <c r="I133" s="209"/>
      <c r="J133" s="210">
        <f>ROUND(I133*H133,2)</f>
        <v>0</v>
      </c>
      <c r="K133" s="206" t="s">
        <v>139</v>
      </c>
      <c r="L133" s="44"/>
      <c r="M133" s="211" t="s">
        <v>19</v>
      </c>
      <c r="N133" s="212" t="s">
        <v>47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140</v>
      </c>
      <c r="AT133" s="215" t="s">
        <v>135</v>
      </c>
      <c r="AU133" s="215" t="s">
        <v>141</v>
      </c>
      <c r="AY133" s="17" t="s">
        <v>131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84</v>
      </c>
      <c r="BK133" s="216">
        <f>ROUND(I133*H133,2)</f>
        <v>0</v>
      </c>
      <c r="BL133" s="17" t="s">
        <v>140</v>
      </c>
      <c r="BM133" s="215" t="s">
        <v>222</v>
      </c>
    </row>
    <row r="134" spans="1:47" s="2" customFormat="1" ht="12">
      <c r="A134" s="38"/>
      <c r="B134" s="39"/>
      <c r="C134" s="40"/>
      <c r="D134" s="217" t="s">
        <v>143</v>
      </c>
      <c r="E134" s="40"/>
      <c r="F134" s="218" t="s">
        <v>223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143</v>
      </c>
      <c r="AU134" s="17" t="s">
        <v>141</v>
      </c>
    </row>
    <row r="135" spans="1:65" s="2" customFormat="1" ht="14.4" customHeight="1">
      <c r="A135" s="38"/>
      <c r="B135" s="39"/>
      <c r="C135" s="204" t="s">
        <v>224</v>
      </c>
      <c r="D135" s="204" t="s">
        <v>135</v>
      </c>
      <c r="E135" s="205" t="s">
        <v>225</v>
      </c>
      <c r="F135" s="206" t="s">
        <v>226</v>
      </c>
      <c r="G135" s="207" t="s">
        <v>181</v>
      </c>
      <c r="H135" s="208">
        <v>1</v>
      </c>
      <c r="I135" s="209"/>
      <c r="J135" s="210">
        <f>ROUND(I135*H135,2)</f>
        <v>0</v>
      </c>
      <c r="K135" s="206" t="s">
        <v>139</v>
      </c>
      <c r="L135" s="44"/>
      <c r="M135" s="211" t="s">
        <v>19</v>
      </c>
      <c r="N135" s="212" t="s">
        <v>47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140</v>
      </c>
      <c r="AT135" s="215" t="s">
        <v>135</v>
      </c>
      <c r="AU135" s="215" t="s">
        <v>141</v>
      </c>
      <c r="AY135" s="17" t="s">
        <v>131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84</v>
      </c>
      <c r="BK135" s="216">
        <f>ROUND(I135*H135,2)</f>
        <v>0</v>
      </c>
      <c r="BL135" s="17" t="s">
        <v>140</v>
      </c>
      <c r="BM135" s="215" t="s">
        <v>227</v>
      </c>
    </row>
    <row r="136" spans="1:47" s="2" customFormat="1" ht="12">
      <c r="A136" s="38"/>
      <c r="B136" s="39"/>
      <c r="C136" s="40"/>
      <c r="D136" s="217" t="s">
        <v>143</v>
      </c>
      <c r="E136" s="40"/>
      <c r="F136" s="218" t="s">
        <v>228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143</v>
      </c>
      <c r="AU136" s="17" t="s">
        <v>141</v>
      </c>
    </row>
    <row r="137" spans="1:65" s="2" customFormat="1" ht="14.4" customHeight="1">
      <c r="A137" s="38"/>
      <c r="B137" s="39"/>
      <c r="C137" s="204" t="s">
        <v>229</v>
      </c>
      <c r="D137" s="204" t="s">
        <v>135</v>
      </c>
      <c r="E137" s="205" t="s">
        <v>230</v>
      </c>
      <c r="F137" s="206" t="s">
        <v>231</v>
      </c>
      <c r="G137" s="207" t="s">
        <v>181</v>
      </c>
      <c r="H137" s="208">
        <v>5</v>
      </c>
      <c r="I137" s="209"/>
      <c r="J137" s="210">
        <f>ROUND(I137*H137,2)</f>
        <v>0</v>
      </c>
      <c r="K137" s="206" t="s">
        <v>139</v>
      </c>
      <c r="L137" s="44"/>
      <c r="M137" s="211" t="s">
        <v>19</v>
      </c>
      <c r="N137" s="212" t="s">
        <v>47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140</v>
      </c>
      <c r="AT137" s="215" t="s">
        <v>135</v>
      </c>
      <c r="AU137" s="215" t="s">
        <v>141</v>
      </c>
      <c r="AY137" s="17" t="s">
        <v>131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84</v>
      </c>
      <c r="BK137" s="216">
        <f>ROUND(I137*H137,2)</f>
        <v>0</v>
      </c>
      <c r="BL137" s="17" t="s">
        <v>140</v>
      </c>
      <c r="BM137" s="215" t="s">
        <v>232</v>
      </c>
    </row>
    <row r="138" spans="1:47" s="2" customFormat="1" ht="12">
      <c r="A138" s="38"/>
      <c r="B138" s="39"/>
      <c r="C138" s="40"/>
      <c r="D138" s="217" t="s">
        <v>143</v>
      </c>
      <c r="E138" s="40"/>
      <c r="F138" s="218" t="s">
        <v>233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143</v>
      </c>
      <c r="AU138" s="17" t="s">
        <v>141</v>
      </c>
    </row>
    <row r="139" spans="1:65" s="2" customFormat="1" ht="14.4" customHeight="1">
      <c r="A139" s="38"/>
      <c r="B139" s="39"/>
      <c r="C139" s="204" t="s">
        <v>234</v>
      </c>
      <c r="D139" s="204" t="s">
        <v>135</v>
      </c>
      <c r="E139" s="205" t="s">
        <v>235</v>
      </c>
      <c r="F139" s="206" t="s">
        <v>236</v>
      </c>
      <c r="G139" s="207" t="s">
        <v>181</v>
      </c>
      <c r="H139" s="208">
        <v>5</v>
      </c>
      <c r="I139" s="209"/>
      <c r="J139" s="210">
        <f>ROUND(I139*H139,2)</f>
        <v>0</v>
      </c>
      <c r="K139" s="206" t="s">
        <v>139</v>
      </c>
      <c r="L139" s="44"/>
      <c r="M139" s="211" t="s">
        <v>19</v>
      </c>
      <c r="N139" s="212" t="s">
        <v>47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140</v>
      </c>
      <c r="AT139" s="215" t="s">
        <v>135</v>
      </c>
      <c r="AU139" s="215" t="s">
        <v>141</v>
      </c>
      <c r="AY139" s="17" t="s">
        <v>131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84</v>
      </c>
      <c r="BK139" s="216">
        <f>ROUND(I139*H139,2)</f>
        <v>0</v>
      </c>
      <c r="BL139" s="17" t="s">
        <v>140</v>
      </c>
      <c r="BM139" s="215" t="s">
        <v>237</v>
      </c>
    </row>
    <row r="140" spans="1:47" s="2" customFormat="1" ht="12">
      <c r="A140" s="38"/>
      <c r="B140" s="39"/>
      <c r="C140" s="40"/>
      <c r="D140" s="217" t="s">
        <v>143</v>
      </c>
      <c r="E140" s="40"/>
      <c r="F140" s="218" t="s">
        <v>238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143</v>
      </c>
      <c r="AU140" s="17" t="s">
        <v>141</v>
      </c>
    </row>
    <row r="141" spans="1:65" s="2" customFormat="1" ht="14.4" customHeight="1">
      <c r="A141" s="38"/>
      <c r="B141" s="39"/>
      <c r="C141" s="204" t="s">
        <v>239</v>
      </c>
      <c r="D141" s="204" t="s">
        <v>135</v>
      </c>
      <c r="E141" s="205" t="s">
        <v>240</v>
      </c>
      <c r="F141" s="206" t="s">
        <v>241</v>
      </c>
      <c r="G141" s="207" t="s">
        <v>181</v>
      </c>
      <c r="H141" s="208">
        <v>1</v>
      </c>
      <c r="I141" s="209"/>
      <c r="J141" s="210">
        <f>ROUND(I141*H141,2)</f>
        <v>0</v>
      </c>
      <c r="K141" s="206" t="s">
        <v>139</v>
      </c>
      <c r="L141" s="44"/>
      <c r="M141" s="211" t="s">
        <v>19</v>
      </c>
      <c r="N141" s="212" t="s">
        <v>47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140</v>
      </c>
      <c r="AT141" s="215" t="s">
        <v>135</v>
      </c>
      <c r="AU141" s="215" t="s">
        <v>141</v>
      </c>
      <c r="AY141" s="17" t="s">
        <v>131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84</v>
      </c>
      <c r="BK141" s="216">
        <f>ROUND(I141*H141,2)</f>
        <v>0</v>
      </c>
      <c r="BL141" s="17" t="s">
        <v>140</v>
      </c>
      <c r="BM141" s="215" t="s">
        <v>242</v>
      </c>
    </row>
    <row r="142" spans="1:47" s="2" customFormat="1" ht="12">
      <c r="A142" s="38"/>
      <c r="B142" s="39"/>
      <c r="C142" s="40"/>
      <c r="D142" s="217" t="s">
        <v>143</v>
      </c>
      <c r="E142" s="40"/>
      <c r="F142" s="218" t="s">
        <v>243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143</v>
      </c>
      <c r="AU142" s="17" t="s">
        <v>141</v>
      </c>
    </row>
    <row r="143" spans="1:65" s="2" customFormat="1" ht="14.4" customHeight="1">
      <c r="A143" s="38"/>
      <c r="B143" s="39"/>
      <c r="C143" s="204" t="s">
        <v>244</v>
      </c>
      <c r="D143" s="204" t="s">
        <v>135</v>
      </c>
      <c r="E143" s="205" t="s">
        <v>245</v>
      </c>
      <c r="F143" s="206" t="s">
        <v>246</v>
      </c>
      <c r="G143" s="207" t="s">
        <v>181</v>
      </c>
      <c r="H143" s="208">
        <v>5</v>
      </c>
      <c r="I143" s="209"/>
      <c r="J143" s="210">
        <f>ROUND(I143*H143,2)</f>
        <v>0</v>
      </c>
      <c r="K143" s="206" t="s">
        <v>139</v>
      </c>
      <c r="L143" s="44"/>
      <c r="M143" s="211" t="s">
        <v>19</v>
      </c>
      <c r="N143" s="212" t="s">
        <v>47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140</v>
      </c>
      <c r="AT143" s="215" t="s">
        <v>135</v>
      </c>
      <c r="AU143" s="215" t="s">
        <v>141</v>
      </c>
      <c r="AY143" s="17" t="s">
        <v>131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84</v>
      </c>
      <c r="BK143" s="216">
        <f>ROUND(I143*H143,2)</f>
        <v>0</v>
      </c>
      <c r="BL143" s="17" t="s">
        <v>140</v>
      </c>
      <c r="BM143" s="215" t="s">
        <v>247</v>
      </c>
    </row>
    <row r="144" spans="1:47" s="2" customFormat="1" ht="12">
      <c r="A144" s="38"/>
      <c r="B144" s="39"/>
      <c r="C144" s="40"/>
      <c r="D144" s="217" t="s">
        <v>143</v>
      </c>
      <c r="E144" s="40"/>
      <c r="F144" s="218" t="s">
        <v>248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143</v>
      </c>
      <c r="AU144" s="17" t="s">
        <v>141</v>
      </c>
    </row>
    <row r="145" spans="1:65" s="2" customFormat="1" ht="14.4" customHeight="1">
      <c r="A145" s="38"/>
      <c r="B145" s="39"/>
      <c r="C145" s="204" t="s">
        <v>249</v>
      </c>
      <c r="D145" s="204" t="s">
        <v>135</v>
      </c>
      <c r="E145" s="205" t="s">
        <v>250</v>
      </c>
      <c r="F145" s="206" t="s">
        <v>251</v>
      </c>
      <c r="G145" s="207" t="s">
        <v>181</v>
      </c>
      <c r="H145" s="208">
        <v>1</v>
      </c>
      <c r="I145" s="209"/>
      <c r="J145" s="210">
        <f>ROUND(I145*H145,2)</f>
        <v>0</v>
      </c>
      <c r="K145" s="206" t="s">
        <v>139</v>
      </c>
      <c r="L145" s="44"/>
      <c r="M145" s="211" t="s">
        <v>19</v>
      </c>
      <c r="N145" s="212" t="s">
        <v>47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140</v>
      </c>
      <c r="AT145" s="215" t="s">
        <v>135</v>
      </c>
      <c r="AU145" s="215" t="s">
        <v>141</v>
      </c>
      <c r="AY145" s="17" t="s">
        <v>131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84</v>
      </c>
      <c r="BK145" s="216">
        <f>ROUND(I145*H145,2)</f>
        <v>0</v>
      </c>
      <c r="BL145" s="17" t="s">
        <v>140</v>
      </c>
      <c r="BM145" s="215" t="s">
        <v>252</v>
      </c>
    </row>
    <row r="146" spans="1:47" s="2" customFormat="1" ht="12">
      <c r="A146" s="38"/>
      <c r="B146" s="39"/>
      <c r="C146" s="40"/>
      <c r="D146" s="217" t="s">
        <v>143</v>
      </c>
      <c r="E146" s="40"/>
      <c r="F146" s="218" t="s">
        <v>253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143</v>
      </c>
      <c r="AU146" s="17" t="s">
        <v>141</v>
      </c>
    </row>
    <row r="147" spans="1:65" s="2" customFormat="1" ht="14.4" customHeight="1">
      <c r="A147" s="38"/>
      <c r="B147" s="39"/>
      <c r="C147" s="204" t="s">
        <v>254</v>
      </c>
      <c r="D147" s="204" t="s">
        <v>135</v>
      </c>
      <c r="E147" s="205" t="s">
        <v>255</v>
      </c>
      <c r="F147" s="206" t="s">
        <v>256</v>
      </c>
      <c r="G147" s="207" t="s">
        <v>181</v>
      </c>
      <c r="H147" s="208">
        <v>5</v>
      </c>
      <c r="I147" s="209"/>
      <c r="J147" s="210">
        <f>ROUND(I147*H147,2)</f>
        <v>0</v>
      </c>
      <c r="K147" s="206" t="s">
        <v>139</v>
      </c>
      <c r="L147" s="44"/>
      <c r="M147" s="211" t="s">
        <v>19</v>
      </c>
      <c r="N147" s="212" t="s">
        <v>47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140</v>
      </c>
      <c r="AT147" s="215" t="s">
        <v>135</v>
      </c>
      <c r="AU147" s="215" t="s">
        <v>141</v>
      </c>
      <c r="AY147" s="17" t="s">
        <v>131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84</v>
      </c>
      <c r="BK147" s="216">
        <f>ROUND(I147*H147,2)</f>
        <v>0</v>
      </c>
      <c r="BL147" s="17" t="s">
        <v>140</v>
      </c>
      <c r="BM147" s="215" t="s">
        <v>257</v>
      </c>
    </row>
    <row r="148" spans="1:47" s="2" customFormat="1" ht="12">
      <c r="A148" s="38"/>
      <c r="B148" s="39"/>
      <c r="C148" s="40"/>
      <c r="D148" s="217" t="s">
        <v>143</v>
      </c>
      <c r="E148" s="40"/>
      <c r="F148" s="218" t="s">
        <v>258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143</v>
      </c>
      <c r="AU148" s="17" t="s">
        <v>141</v>
      </c>
    </row>
    <row r="149" spans="1:65" s="2" customFormat="1" ht="14.4" customHeight="1">
      <c r="A149" s="38"/>
      <c r="B149" s="39"/>
      <c r="C149" s="204" t="s">
        <v>259</v>
      </c>
      <c r="D149" s="204" t="s">
        <v>135</v>
      </c>
      <c r="E149" s="205" t="s">
        <v>260</v>
      </c>
      <c r="F149" s="206" t="s">
        <v>261</v>
      </c>
      <c r="G149" s="207" t="s">
        <v>181</v>
      </c>
      <c r="H149" s="208">
        <v>1</v>
      </c>
      <c r="I149" s="209"/>
      <c r="J149" s="210">
        <f>ROUND(I149*H149,2)</f>
        <v>0</v>
      </c>
      <c r="K149" s="206" t="s">
        <v>139</v>
      </c>
      <c r="L149" s="44"/>
      <c r="M149" s="211" t="s">
        <v>19</v>
      </c>
      <c r="N149" s="212" t="s">
        <v>47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140</v>
      </c>
      <c r="AT149" s="215" t="s">
        <v>135</v>
      </c>
      <c r="AU149" s="215" t="s">
        <v>141</v>
      </c>
      <c r="AY149" s="17" t="s">
        <v>131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84</v>
      </c>
      <c r="BK149" s="216">
        <f>ROUND(I149*H149,2)</f>
        <v>0</v>
      </c>
      <c r="BL149" s="17" t="s">
        <v>140</v>
      </c>
      <c r="BM149" s="215" t="s">
        <v>262</v>
      </c>
    </row>
    <row r="150" spans="1:47" s="2" customFormat="1" ht="12">
      <c r="A150" s="38"/>
      <c r="B150" s="39"/>
      <c r="C150" s="40"/>
      <c r="D150" s="217" t="s">
        <v>143</v>
      </c>
      <c r="E150" s="40"/>
      <c r="F150" s="218" t="s">
        <v>263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143</v>
      </c>
      <c r="AU150" s="17" t="s">
        <v>141</v>
      </c>
    </row>
    <row r="151" spans="1:65" s="2" customFormat="1" ht="14.4" customHeight="1">
      <c r="A151" s="38"/>
      <c r="B151" s="39"/>
      <c r="C151" s="204" t="s">
        <v>264</v>
      </c>
      <c r="D151" s="204" t="s">
        <v>135</v>
      </c>
      <c r="E151" s="205" t="s">
        <v>265</v>
      </c>
      <c r="F151" s="206" t="s">
        <v>266</v>
      </c>
      <c r="G151" s="207" t="s">
        <v>267</v>
      </c>
      <c r="H151" s="208">
        <v>340.653</v>
      </c>
      <c r="I151" s="209"/>
      <c r="J151" s="210">
        <f>ROUND(I151*H151,2)</f>
        <v>0</v>
      </c>
      <c r="K151" s="206" t="s">
        <v>139</v>
      </c>
      <c r="L151" s="44"/>
      <c r="M151" s="211" t="s">
        <v>19</v>
      </c>
      <c r="N151" s="212" t="s">
        <v>47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140</v>
      </c>
      <c r="AT151" s="215" t="s">
        <v>135</v>
      </c>
      <c r="AU151" s="215" t="s">
        <v>141</v>
      </c>
      <c r="AY151" s="17" t="s">
        <v>131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84</v>
      </c>
      <c r="BK151" s="216">
        <f>ROUND(I151*H151,2)</f>
        <v>0</v>
      </c>
      <c r="BL151" s="17" t="s">
        <v>140</v>
      </c>
      <c r="BM151" s="215" t="s">
        <v>268</v>
      </c>
    </row>
    <row r="152" spans="1:47" s="2" customFormat="1" ht="12">
      <c r="A152" s="38"/>
      <c r="B152" s="39"/>
      <c r="C152" s="40"/>
      <c r="D152" s="217" t="s">
        <v>143</v>
      </c>
      <c r="E152" s="40"/>
      <c r="F152" s="218" t="s">
        <v>269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143</v>
      </c>
      <c r="AU152" s="17" t="s">
        <v>141</v>
      </c>
    </row>
    <row r="153" spans="1:65" s="2" customFormat="1" ht="14.4" customHeight="1">
      <c r="A153" s="38"/>
      <c r="B153" s="39"/>
      <c r="C153" s="204" t="s">
        <v>270</v>
      </c>
      <c r="D153" s="204" t="s">
        <v>135</v>
      </c>
      <c r="E153" s="205" t="s">
        <v>271</v>
      </c>
      <c r="F153" s="206" t="s">
        <v>272</v>
      </c>
      <c r="G153" s="207" t="s">
        <v>267</v>
      </c>
      <c r="H153" s="208">
        <v>3065.877</v>
      </c>
      <c r="I153" s="209"/>
      <c r="J153" s="210">
        <f>ROUND(I153*H153,2)</f>
        <v>0</v>
      </c>
      <c r="K153" s="206" t="s">
        <v>139</v>
      </c>
      <c r="L153" s="44"/>
      <c r="M153" s="211" t="s">
        <v>19</v>
      </c>
      <c r="N153" s="212" t="s">
        <v>47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140</v>
      </c>
      <c r="AT153" s="215" t="s">
        <v>135</v>
      </c>
      <c r="AU153" s="215" t="s">
        <v>141</v>
      </c>
      <c r="AY153" s="17" t="s">
        <v>131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84</v>
      </c>
      <c r="BK153" s="216">
        <f>ROUND(I153*H153,2)</f>
        <v>0</v>
      </c>
      <c r="BL153" s="17" t="s">
        <v>140</v>
      </c>
      <c r="BM153" s="215" t="s">
        <v>273</v>
      </c>
    </row>
    <row r="154" spans="1:47" s="2" customFormat="1" ht="12">
      <c r="A154" s="38"/>
      <c r="B154" s="39"/>
      <c r="C154" s="40"/>
      <c r="D154" s="217" t="s">
        <v>143</v>
      </c>
      <c r="E154" s="40"/>
      <c r="F154" s="218" t="s">
        <v>274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143</v>
      </c>
      <c r="AU154" s="17" t="s">
        <v>141</v>
      </c>
    </row>
    <row r="155" spans="1:51" s="13" customFormat="1" ht="12">
      <c r="A155" s="13"/>
      <c r="B155" s="223"/>
      <c r="C155" s="224"/>
      <c r="D155" s="217" t="s">
        <v>152</v>
      </c>
      <c r="E155" s="225" t="s">
        <v>19</v>
      </c>
      <c r="F155" s="226" t="s">
        <v>275</v>
      </c>
      <c r="G155" s="224"/>
      <c r="H155" s="227">
        <v>3065.877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152</v>
      </c>
      <c r="AU155" s="233" t="s">
        <v>141</v>
      </c>
      <c r="AV155" s="13" t="s">
        <v>87</v>
      </c>
      <c r="AW155" s="13" t="s">
        <v>35</v>
      </c>
      <c r="AX155" s="13" t="s">
        <v>84</v>
      </c>
      <c r="AY155" s="233" t="s">
        <v>131</v>
      </c>
    </row>
    <row r="156" spans="1:65" s="2" customFormat="1" ht="24.15" customHeight="1">
      <c r="A156" s="38"/>
      <c r="B156" s="39"/>
      <c r="C156" s="204" t="s">
        <v>276</v>
      </c>
      <c r="D156" s="204" t="s">
        <v>135</v>
      </c>
      <c r="E156" s="205" t="s">
        <v>277</v>
      </c>
      <c r="F156" s="206" t="s">
        <v>278</v>
      </c>
      <c r="G156" s="207" t="s">
        <v>267</v>
      </c>
      <c r="H156" s="208">
        <v>104.895</v>
      </c>
      <c r="I156" s="209"/>
      <c r="J156" s="210">
        <f>ROUND(I156*H156,2)</f>
        <v>0</v>
      </c>
      <c r="K156" s="206" t="s">
        <v>139</v>
      </c>
      <c r="L156" s="44"/>
      <c r="M156" s="211" t="s">
        <v>19</v>
      </c>
      <c r="N156" s="212" t="s">
        <v>47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140</v>
      </c>
      <c r="AT156" s="215" t="s">
        <v>135</v>
      </c>
      <c r="AU156" s="215" t="s">
        <v>141</v>
      </c>
      <c r="AY156" s="17" t="s">
        <v>131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84</v>
      </c>
      <c r="BK156" s="216">
        <f>ROUND(I156*H156,2)</f>
        <v>0</v>
      </c>
      <c r="BL156" s="17" t="s">
        <v>140</v>
      </c>
      <c r="BM156" s="215" t="s">
        <v>279</v>
      </c>
    </row>
    <row r="157" spans="1:47" s="2" customFormat="1" ht="12">
      <c r="A157" s="38"/>
      <c r="B157" s="39"/>
      <c r="C157" s="40"/>
      <c r="D157" s="217" t="s">
        <v>143</v>
      </c>
      <c r="E157" s="40"/>
      <c r="F157" s="218" t="s">
        <v>280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143</v>
      </c>
      <c r="AU157" s="17" t="s">
        <v>141</v>
      </c>
    </row>
    <row r="158" spans="1:65" s="2" customFormat="1" ht="24.15" customHeight="1">
      <c r="A158" s="38"/>
      <c r="B158" s="39"/>
      <c r="C158" s="204" t="s">
        <v>281</v>
      </c>
      <c r="D158" s="204" t="s">
        <v>135</v>
      </c>
      <c r="E158" s="205" t="s">
        <v>282</v>
      </c>
      <c r="F158" s="206" t="s">
        <v>283</v>
      </c>
      <c r="G158" s="207" t="s">
        <v>267</v>
      </c>
      <c r="H158" s="208">
        <v>76.78</v>
      </c>
      <c r="I158" s="209"/>
      <c r="J158" s="210">
        <f>ROUND(I158*H158,2)</f>
        <v>0</v>
      </c>
      <c r="K158" s="206" t="s">
        <v>139</v>
      </c>
      <c r="L158" s="44"/>
      <c r="M158" s="211" t="s">
        <v>19</v>
      </c>
      <c r="N158" s="212" t="s">
        <v>47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140</v>
      </c>
      <c r="AT158" s="215" t="s">
        <v>135</v>
      </c>
      <c r="AU158" s="215" t="s">
        <v>141</v>
      </c>
      <c r="AY158" s="17" t="s">
        <v>131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84</v>
      </c>
      <c r="BK158" s="216">
        <f>ROUND(I158*H158,2)</f>
        <v>0</v>
      </c>
      <c r="BL158" s="17" t="s">
        <v>140</v>
      </c>
      <c r="BM158" s="215" t="s">
        <v>284</v>
      </c>
    </row>
    <row r="159" spans="1:47" s="2" customFormat="1" ht="12">
      <c r="A159" s="38"/>
      <c r="B159" s="39"/>
      <c r="C159" s="40"/>
      <c r="D159" s="217" t="s">
        <v>143</v>
      </c>
      <c r="E159" s="40"/>
      <c r="F159" s="218" t="s">
        <v>283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143</v>
      </c>
      <c r="AU159" s="17" t="s">
        <v>141</v>
      </c>
    </row>
    <row r="160" spans="1:65" s="2" customFormat="1" ht="24.15" customHeight="1">
      <c r="A160" s="38"/>
      <c r="B160" s="39"/>
      <c r="C160" s="204" t="s">
        <v>285</v>
      </c>
      <c r="D160" s="204" t="s">
        <v>135</v>
      </c>
      <c r="E160" s="205" t="s">
        <v>286</v>
      </c>
      <c r="F160" s="206" t="s">
        <v>287</v>
      </c>
      <c r="G160" s="207" t="s">
        <v>267</v>
      </c>
      <c r="H160" s="208">
        <v>158.978</v>
      </c>
      <c r="I160" s="209"/>
      <c r="J160" s="210">
        <f>ROUND(I160*H160,2)</f>
        <v>0</v>
      </c>
      <c r="K160" s="206" t="s">
        <v>139</v>
      </c>
      <c r="L160" s="44"/>
      <c r="M160" s="211" t="s">
        <v>19</v>
      </c>
      <c r="N160" s="212" t="s">
        <v>47</v>
      </c>
      <c r="O160" s="8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140</v>
      </c>
      <c r="AT160" s="215" t="s">
        <v>135</v>
      </c>
      <c r="AU160" s="215" t="s">
        <v>141</v>
      </c>
      <c r="AY160" s="17" t="s">
        <v>131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84</v>
      </c>
      <c r="BK160" s="216">
        <f>ROUND(I160*H160,2)</f>
        <v>0</v>
      </c>
      <c r="BL160" s="17" t="s">
        <v>140</v>
      </c>
      <c r="BM160" s="215" t="s">
        <v>288</v>
      </c>
    </row>
    <row r="161" spans="1:47" s="2" customFormat="1" ht="12">
      <c r="A161" s="38"/>
      <c r="B161" s="39"/>
      <c r="C161" s="40"/>
      <c r="D161" s="217" t="s">
        <v>143</v>
      </c>
      <c r="E161" s="40"/>
      <c r="F161" s="218" t="s">
        <v>287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143</v>
      </c>
      <c r="AU161" s="17" t="s">
        <v>141</v>
      </c>
    </row>
    <row r="162" spans="1:63" s="12" customFormat="1" ht="20.85" customHeight="1">
      <c r="A162" s="12"/>
      <c r="B162" s="188"/>
      <c r="C162" s="189"/>
      <c r="D162" s="190" t="s">
        <v>75</v>
      </c>
      <c r="E162" s="202" t="s">
        <v>209</v>
      </c>
      <c r="F162" s="202" t="s">
        <v>289</v>
      </c>
      <c r="G162" s="189"/>
      <c r="H162" s="189"/>
      <c r="I162" s="192"/>
      <c r="J162" s="203">
        <f>BK162</f>
        <v>0</v>
      </c>
      <c r="K162" s="189"/>
      <c r="L162" s="194"/>
      <c r="M162" s="195"/>
      <c r="N162" s="196"/>
      <c r="O162" s="196"/>
      <c r="P162" s="197">
        <f>SUM(P163:P194)</f>
        <v>0</v>
      </c>
      <c r="Q162" s="196"/>
      <c r="R162" s="197">
        <f>SUM(R163:R194)</f>
        <v>2.8044000000000002</v>
      </c>
      <c r="S162" s="196"/>
      <c r="T162" s="198">
        <f>SUM(T163:T194)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99" t="s">
        <v>84</v>
      </c>
      <c r="AT162" s="200" t="s">
        <v>75</v>
      </c>
      <c r="AU162" s="200" t="s">
        <v>87</v>
      </c>
      <c r="AY162" s="199" t="s">
        <v>131</v>
      </c>
      <c r="BK162" s="201">
        <f>SUM(BK163:BK194)</f>
        <v>0</v>
      </c>
    </row>
    <row r="163" spans="1:65" s="2" customFormat="1" ht="14.4" customHeight="1">
      <c r="A163" s="38"/>
      <c r="B163" s="39"/>
      <c r="C163" s="204" t="s">
        <v>7</v>
      </c>
      <c r="D163" s="204" t="s">
        <v>135</v>
      </c>
      <c r="E163" s="205" t="s">
        <v>290</v>
      </c>
      <c r="F163" s="206" t="s">
        <v>291</v>
      </c>
      <c r="G163" s="207" t="s">
        <v>147</v>
      </c>
      <c r="H163" s="208">
        <v>1627</v>
      </c>
      <c r="I163" s="209"/>
      <c r="J163" s="210">
        <f>ROUND(I163*H163,2)</f>
        <v>0</v>
      </c>
      <c r="K163" s="206" t="s">
        <v>139</v>
      </c>
      <c r="L163" s="44"/>
      <c r="M163" s="211" t="s">
        <v>19</v>
      </c>
      <c r="N163" s="212" t="s">
        <v>47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140</v>
      </c>
      <c r="AT163" s="215" t="s">
        <v>135</v>
      </c>
      <c r="AU163" s="215" t="s">
        <v>141</v>
      </c>
      <c r="AY163" s="17" t="s">
        <v>131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84</v>
      </c>
      <c r="BK163" s="216">
        <f>ROUND(I163*H163,2)</f>
        <v>0</v>
      </c>
      <c r="BL163" s="17" t="s">
        <v>140</v>
      </c>
      <c r="BM163" s="215" t="s">
        <v>292</v>
      </c>
    </row>
    <row r="164" spans="1:47" s="2" customFormat="1" ht="12">
      <c r="A164" s="38"/>
      <c r="B164" s="39"/>
      <c r="C164" s="40"/>
      <c r="D164" s="217" t="s">
        <v>143</v>
      </c>
      <c r="E164" s="40"/>
      <c r="F164" s="218" t="s">
        <v>293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143</v>
      </c>
      <c r="AU164" s="17" t="s">
        <v>141</v>
      </c>
    </row>
    <row r="165" spans="1:47" s="2" customFormat="1" ht="12">
      <c r="A165" s="38"/>
      <c r="B165" s="39"/>
      <c r="C165" s="40"/>
      <c r="D165" s="217" t="s">
        <v>150</v>
      </c>
      <c r="E165" s="40"/>
      <c r="F165" s="222" t="s">
        <v>294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150</v>
      </c>
      <c r="AU165" s="17" t="s">
        <v>141</v>
      </c>
    </row>
    <row r="166" spans="1:65" s="2" customFormat="1" ht="14.4" customHeight="1">
      <c r="A166" s="38"/>
      <c r="B166" s="39"/>
      <c r="C166" s="204" t="s">
        <v>295</v>
      </c>
      <c r="D166" s="204" t="s">
        <v>135</v>
      </c>
      <c r="E166" s="205" t="s">
        <v>296</v>
      </c>
      <c r="F166" s="206" t="s">
        <v>297</v>
      </c>
      <c r="G166" s="207" t="s">
        <v>298</v>
      </c>
      <c r="H166" s="208">
        <v>30.14</v>
      </c>
      <c r="I166" s="209"/>
      <c r="J166" s="210">
        <f>ROUND(I166*H166,2)</f>
        <v>0</v>
      </c>
      <c r="K166" s="206" t="s">
        <v>139</v>
      </c>
      <c r="L166" s="44"/>
      <c r="M166" s="211" t="s">
        <v>19</v>
      </c>
      <c r="N166" s="212" t="s">
        <v>47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140</v>
      </c>
      <c r="AT166" s="215" t="s">
        <v>135</v>
      </c>
      <c r="AU166" s="215" t="s">
        <v>141</v>
      </c>
      <c r="AY166" s="17" t="s">
        <v>131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84</v>
      </c>
      <c r="BK166" s="216">
        <f>ROUND(I166*H166,2)</f>
        <v>0</v>
      </c>
      <c r="BL166" s="17" t="s">
        <v>140</v>
      </c>
      <c r="BM166" s="215" t="s">
        <v>299</v>
      </c>
    </row>
    <row r="167" spans="1:47" s="2" customFormat="1" ht="12">
      <c r="A167" s="38"/>
      <c r="B167" s="39"/>
      <c r="C167" s="40"/>
      <c r="D167" s="217" t="s">
        <v>143</v>
      </c>
      <c r="E167" s="40"/>
      <c r="F167" s="218" t="s">
        <v>300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143</v>
      </c>
      <c r="AU167" s="17" t="s">
        <v>141</v>
      </c>
    </row>
    <row r="168" spans="1:47" s="2" customFormat="1" ht="12">
      <c r="A168" s="38"/>
      <c r="B168" s="39"/>
      <c r="C168" s="40"/>
      <c r="D168" s="217" t="s">
        <v>150</v>
      </c>
      <c r="E168" s="40"/>
      <c r="F168" s="222" t="s">
        <v>301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150</v>
      </c>
      <c r="AU168" s="17" t="s">
        <v>141</v>
      </c>
    </row>
    <row r="169" spans="1:51" s="13" customFormat="1" ht="12">
      <c r="A169" s="13"/>
      <c r="B169" s="223"/>
      <c r="C169" s="224"/>
      <c r="D169" s="217" t="s">
        <v>152</v>
      </c>
      <c r="E169" s="225" t="s">
        <v>19</v>
      </c>
      <c r="F169" s="226" t="s">
        <v>302</v>
      </c>
      <c r="G169" s="224"/>
      <c r="H169" s="227">
        <v>30.14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152</v>
      </c>
      <c r="AU169" s="233" t="s">
        <v>141</v>
      </c>
      <c r="AV169" s="13" t="s">
        <v>87</v>
      </c>
      <c r="AW169" s="13" t="s">
        <v>35</v>
      </c>
      <c r="AX169" s="13" t="s">
        <v>84</v>
      </c>
      <c r="AY169" s="233" t="s">
        <v>131</v>
      </c>
    </row>
    <row r="170" spans="1:65" s="2" customFormat="1" ht="14.4" customHeight="1">
      <c r="A170" s="38"/>
      <c r="B170" s="39"/>
      <c r="C170" s="204" t="s">
        <v>303</v>
      </c>
      <c r="D170" s="204" t="s">
        <v>135</v>
      </c>
      <c r="E170" s="205" t="s">
        <v>304</v>
      </c>
      <c r="F170" s="206" t="s">
        <v>305</v>
      </c>
      <c r="G170" s="207" t="s">
        <v>298</v>
      </c>
      <c r="H170" s="208">
        <v>1.86</v>
      </c>
      <c r="I170" s="209"/>
      <c r="J170" s="210">
        <f>ROUND(I170*H170,2)</f>
        <v>0</v>
      </c>
      <c r="K170" s="206" t="s">
        <v>139</v>
      </c>
      <c r="L170" s="44"/>
      <c r="M170" s="211" t="s">
        <v>19</v>
      </c>
      <c r="N170" s="212" t="s">
        <v>47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140</v>
      </c>
      <c r="AT170" s="215" t="s">
        <v>135</v>
      </c>
      <c r="AU170" s="215" t="s">
        <v>141</v>
      </c>
      <c r="AY170" s="17" t="s">
        <v>131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84</v>
      </c>
      <c r="BK170" s="216">
        <f>ROUND(I170*H170,2)</f>
        <v>0</v>
      </c>
      <c r="BL170" s="17" t="s">
        <v>140</v>
      </c>
      <c r="BM170" s="215" t="s">
        <v>306</v>
      </c>
    </row>
    <row r="171" spans="1:47" s="2" customFormat="1" ht="12">
      <c r="A171" s="38"/>
      <c r="B171" s="39"/>
      <c r="C171" s="40"/>
      <c r="D171" s="217" t="s">
        <v>143</v>
      </c>
      <c r="E171" s="40"/>
      <c r="F171" s="218" t="s">
        <v>307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143</v>
      </c>
      <c r="AU171" s="17" t="s">
        <v>141</v>
      </c>
    </row>
    <row r="172" spans="1:51" s="13" customFormat="1" ht="12">
      <c r="A172" s="13"/>
      <c r="B172" s="223"/>
      <c r="C172" s="224"/>
      <c r="D172" s="217" t="s">
        <v>152</v>
      </c>
      <c r="E172" s="225" t="s">
        <v>19</v>
      </c>
      <c r="F172" s="226" t="s">
        <v>308</v>
      </c>
      <c r="G172" s="224"/>
      <c r="H172" s="227">
        <v>1.86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152</v>
      </c>
      <c r="AU172" s="233" t="s">
        <v>141</v>
      </c>
      <c r="AV172" s="13" t="s">
        <v>87</v>
      </c>
      <c r="AW172" s="13" t="s">
        <v>35</v>
      </c>
      <c r="AX172" s="13" t="s">
        <v>84</v>
      </c>
      <c r="AY172" s="233" t="s">
        <v>131</v>
      </c>
    </row>
    <row r="173" spans="1:65" s="2" customFormat="1" ht="14.4" customHeight="1">
      <c r="A173" s="38"/>
      <c r="B173" s="39"/>
      <c r="C173" s="204" t="s">
        <v>309</v>
      </c>
      <c r="D173" s="204" t="s">
        <v>135</v>
      </c>
      <c r="E173" s="205" t="s">
        <v>310</v>
      </c>
      <c r="F173" s="206" t="s">
        <v>311</v>
      </c>
      <c r="G173" s="207" t="s">
        <v>298</v>
      </c>
      <c r="H173" s="208">
        <v>818</v>
      </c>
      <c r="I173" s="209"/>
      <c r="J173" s="210">
        <f>ROUND(I173*H173,2)</f>
        <v>0</v>
      </c>
      <c r="K173" s="206" t="s">
        <v>139</v>
      </c>
      <c r="L173" s="44"/>
      <c r="M173" s="211" t="s">
        <v>19</v>
      </c>
      <c r="N173" s="212" t="s">
        <v>47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140</v>
      </c>
      <c r="AT173" s="215" t="s">
        <v>135</v>
      </c>
      <c r="AU173" s="215" t="s">
        <v>141</v>
      </c>
      <c r="AY173" s="17" t="s">
        <v>131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84</v>
      </c>
      <c r="BK173" s="216">
        <f>ROUND(I173*H173,2)</f>
        <v>0</v>
      </c>
      <c r="BL173" s="17" t="s">
        <v>140</v>
      </c>
      <c r="BM173" s="215" t="s">
        <v>312</v>
      </c>
    </row>
    <row r="174" spans="1:47" s="2" customFormat="1" ht="12">
      <c r="A174" s="38"/>
      <c r="B174" s="39"/>
      <c r="C174" s="40"/>
      <c r="D174" s="217" t="s">
        <v>143</v>
      </c>
      <c r="E174" s="40"/>
      <c r="F174" s="218" t="s">
        <v>313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143</v>
      </c>
      <c r="AU174" s="17" t="s">
        <v>141</v>
      </c>
    </row>
    <row r="175" spans="1:47" s="2" customFormat="1" ht="12">
      <c r="A175" s="38"/>
      <c r="B175" s="39"/>
      <c r="C175" s="40"/>
      <c r="D175" s="217" t="s">
        <v>150</v>
      </c>
      <c r="E175" s="40"/>
      <c r="F175" s="222" t="s">
        <v>314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150</v>
      </c>
      <c r="AU175" s="17" t="s">
        <v>141</v>
      </c>
    </row>
    <row r="176" spans="1:65" s="2" customFormat="1" ht="14.4" customHeight="1">
      <c r="A176" s="38"/>
      <c r="B176" s="39"/>
      <c r="C176" s="204" t="s">
        <v>315</v>
      </c>
      <c r="D176" s="204" t="s">
        <v>135</v>
      </c>
      <c r="E176" s="205" t="s">
        <v>316</v>
      </c>
      <c r="F176" s="206" t="s">
        <v>317</v>
      </c>
      <c r="G176" s="207" t="s">
        <v>298</v>
      </c>
      <c r="H176" s="208">
        <v>1057.75</v>
      </c>
      <c r="I176" s="209"/>
      <c r="J176" s="210">
        <f>ROUND(I176*H176,2)</f>
        <v>0</v>
      </c>
      <c r="K176" s="206" t="s">
        <v>139</v>
      </c>
      <c r="L176" s="44"/>
      <c r="M176" s="211" t="s">
        <v>19</v>
      </c>
      <c r="N176" s="212" t="s">
        <v>47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140</v>
      </c>
      <c r="AT176" s="215" t="s">
        <v>135</v>
      </c>
      <c r="AU176" s="215" t="s">
        <v>141</v>
      </c>
      <c r="AY176" s="17" t="s">
        <v>131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84</v>
      </c>
      <c r="BK176" s="216">
        <f>ROUND(I176*H176,2)</f>
        <v>0</v>
      </c>
      <c r="BL176" s="17" t="s">
        <v>140</v>
      </c>
      <c r="BM176" s="215" t="s">
        <v>318</v>
      </c>
    </row>
    <row r="177" spans="1:47" s="2" customFormat="1" ht="12">
      <c r="A177" s="38"/>
      <c r="B177" s="39"/>
      <c r="C177" s="40"/>
      <c r="D177" s="217" t="s">
        <v>143</v>
      </c>
      <c r="E177" s="40"/>
      <c r="F177" s="218" t="s">
        <v>319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143</v>
      </c>
      <c r="AU177" s="17" t="s">
        <v>141</v>
      </c>
    </row>
    <row r="178" spans="1:51" s="13" customFormat="1" ht="12">
      <c r="A178" s="13"/>
      <c r="B178" s="223"/>
      <c r="C178" s="224"/>
      <c r="D178" s="217" t="s">
        <v>152</v>
      </c>
      <c r="E178" s="225" t="s">
        <v>19</v>
      </c>
      <c r="F178" s="226" t="s">
        <v>320</v>
      </c>
      <c r="G178" s="224"/>
      <c r="H178" s="227">
        <v>850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152</v>
      </c>
      <c r="AU178" s="233" t="s">
        <v>141</v>
      </c>
      <c r="AV178" s="13" t="s">
        <v>87</v>
      </c>
      <c r="AW178" s="13" t="s">
        <v>35</v>
      </c>
      <c r="AX178" s="13" t="s">
        <v>76</v>
      </c>
      <c r="AY178" s="233" t="s">
        <v>131</v>
      </c>
    </row>
    <row r="179" spans="1:51" s="13" customFormat="1" ht="12">
      <c r="A179" s="13"/>
      <c r="B179" s="223"/>
      <c r="C179" s="224"/>
      <c r="D179" s="217" t="s">
        <v>152</v>
      </c>
      <c r="E179" s="225" t="s">
        <v>19</v>
      </c>
      <c r="F179" s="226" t="s">
        <v>321</v>
      </c>
      <c r="G179" s="224"/>
      <c r="H179" s="227">
        <v>207.75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152</v>
      </c>
      <c r="AU179" s="233" t="s">
        <v>141</v>
      </c>
      <c r="AV179" s="13" t="s">
        <v>87</v>
      </c>
      <c r="AW179" s="13" t="s">
        <v>35</v>
      </c>
      <c r="AX179" s="13" t="s">
        <v>76</v>
      </c>
      <c r="AY179" s="233" t="s">
        <v>131</v>
      </c>
    </row>
    <row r="180" spans="1:51" s="14" customFormat="1" ht="12">
      <c r="A180" s="14"/>
      <c r="B180" s="234"/>
      <c r="C180" s="235"/>
      <c r="D180" s="217" t="s">
        <v>152</v>
      </c>
      <c r="E180" s="236" t="s">
        <v>19</v>
      </c>
      <c r="F180" s="237" t="s">
        <v>322</v>
      </c>
      <c r="G180" s="235"/>
      <c r="H180" s="238">
        <v>1057.75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152</v>
      </c>
      <c r="AU180" s="244" t="s">
        <v>141</v>
      </c>
      <c r="AV180" s="14" t="s">
        <v>140</v>
      </c>
      <c r="AW180" s="14" t="s">
        <v>35</v>
      </c>
      <c r="AX180" s="14" t="s">
        <v>84</v>
      </c>
      <c r="AY180" s="244" t="s">
        <v>131</v>
      </c>
    </row>
    <row r="181" spans="1:65" s="2" customFormat="1" ht="14.4" customHeight="1">
      <c r="A181" s="38"/>
      <c r="B181" s="39"/>
      <c r="C181" s="204" t="s">
        <v>323</v>
      </c>
      <c r="D181" s="204" t="s">
        <v>135</v>
      </c>
      <c r="E181" s="205" t="s">
        <v>324</v>
      </c>
      <c r="F181" s="206" t="s">
        <v>325</v>
      </c>
      <c r="G181" s="207" t="s">
        <v>298</v>
      </c>
      <c r="H181" s="208">
        <v>1057.75</v>
      </c>
      <c r="I181" s="209"/>
      <c r="J181" s="210">
        <f>ROUND(I181*H181,2)</f>
        <v>0</v>
      </c>
      <c r="K181" s="206" t="s">
        <v>139</v>
      </c>
      <c r="L181" s="44"/>
      <c r="M181" s="211" t="s">
        <v>19</v>
      </c>
      <c r="N181" s="212" t="s">
        <v>47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140</v>
      </c>
      <c r="AT181" s="215" t="s">
        <v>135</v>
      </c>
      <c r="AU181" s="215" t="s">
        <v>141</v>
      </c>
      <c r="AY181" s="17" t="s">
        <v>131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84</v>
      </c>
      <c r="BK181" s="216">
        <f>ROUND(I181*H181,2)</f>
        <v>0</v>
      </c>
      <c r="BL181" s="17" t="s">
        <v>140</v>
      </c>
      <c r="BM181" s="215" t="s">
        <v>326</v>
      </c>
    </row>
    <row r="182" spans="1:47" s="2" customFormat="1" ht="12">
      <c r="A182" s="38"/>
      <c r="B182" s="39"/>
      <c r="C182" s="40"/>
      <c r="D182" s="217" t="s">
        <v>143</v>
      </c>
      <c r="E182" s="40"/>
      <c r="F182" s="218" t="s">
        <v>327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143</v>
      </c>
      <c r="AU182" s="17" t="s">
        <v>141</v>
      </c>
    </row>
    <row r="183" spans="1:65" s="2" customFormat="1" ht="14.4" customHeight="1">
      <c r="A183" s="38"/>
      <c r="B183" s="39"/>
      <c r="C183" s="204" t="s">
        <v>328</v>
      </c>
      <c r="D183" s="204" t="s">
        <v>135</v>
      </c>
      <c r="E183" s="205" t="s">
        <v>329</v>
      </c>
      <c r="F183" s="206" t="s">
        <v>330</v>
      </c>
      <c r="G183" s="207" t="s">
        <v>267</v>
      </c>
      <c r="H183" s="208">
        <v>1692.4</v>
      </c>
      <c r="I183" s="209"/>
      <c r="J183" s="210">
        <f>ROUND(I183*H183,2)</f>
        <v>0</v>
      </c>
      <c r="K183" s="206" t="s">
        <v>139</v>
      </c>
      <c r="L183" s="44"/>
      <c r="M183" s="211" t="s">
        <v>19</v>
      </c>
      <c r="N183" s="212" t="s">
        <v>47</v>
      </c>
      <c r="O183" s="8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140</v>
      </c>
      <c r="AT183" s="215" t="s">
        <v>135</v>
      </c>
      <c r="AU183" s="215" t="s">
        <v>141</v>
      </c>
      <c r="AY183" s="17" t="s">
        <v>131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84</v>
      </c>
      <c r="BK183" s="216">
        <f>ROUND(I183*H183,2)</f>
        <v>0</v>
      </c>
      <c r="BL183" s="17" t="s">
        <v>140</v>
      </c>
      <c r="BM183" s="215" t="s">
        <v>331</v>
      </c>
    </row>
    <row r="184" spans="1:47" s="2" customFormat="1" ht="12">
      <c r="A184" s="38"/>
      <c r="B184" s="39"/>
      <c r="C184" s="40"/>
      <c r="D184" s="217" t="s">
        <v>143</v>
      </c>
      <c r="E184" s="40"/>
      <c r="F184" s="218" t="s">
        <v>287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143</v>
      </c>
      <c r="AU184" s="17" t="s">
        <v>141</v>
      </c>
    </row>
    <row r="185" spans="1:51" s="13" customFormat="1" ht="12">
      <c r="A185" s="13"/>
      <c r="B185" s="223"/>
      <c r="C185" s="224"/>
      <c r="D185" s="217" t="s">
        <v>152</v>
      </c>
      <c r="E185" s="225" t="s">
        <v>19</v>
      </c>
      <c r="F185" s="226" t="s">
        <v>332</v>
      </c>
      <c r="G185" s="224"/>
      <c r="H185" s="227">
        <v>1692.4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152</v>
      </c>
      <c r="AU185" s="233" t="s">
        <v>141</v>
      </c>
      <c r="AV185" s="13" t="s">
        <v>87</v>
      </c>
      <c r="AW185" s="13" t="s">
        <v>35</v>
      </c>
      <c r="AX185" s="13" t="s">
        <v>84</v>
      </c>
      <c r="AY185" s="233" t="s">
        <v>131</v>
      </c>
    </row>
    <row r="186" spans="1:65" s="2" customFormat="1" ht="14.4" customHeight="1">
      <c r="A186" s="38"/>
      <c r="B186" s="39"/>
      <c r="C186" s="204" t="s">
        <v>333</v>
      </c>
      <c r="D186" s="204" t="s">
        <v>135</v>
      </c>
      <c r="E186" s="205" t="s">
        <v>334</v>
      </c>
      <c r="F186" s="206" t="s">
        <v>335</v>
      </c>
      <c r="G186" s="207" t="s">
        <v>298</v>
      </c>
      <c r="H186" s="208">
        <v>126</v>
      </c>
      <c r="I186" s="209"/>
      <c r="J186" s="210">
        <f>ROUND(I186*H186,2)</f>
        <v>0</v>
      </c>
      <c r="K186" s="206" t="s">
        <v>139</v>
      </c>
      <c r="L186" s="44"/>
      <c r="M186" s="211" t="s">
        <v>19</v>
      </c>
      <c r="N186" s="212" t="s">
        <v>47</v>
      </c>
      <c r="O186" s="8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140</v>
      </c>
      <c r="AT186" s="215" t="s">
        <v>135</v>
      </c>
      <c r="AU186" s="215" t="s">
        <v>141</v>
      </c>
      <c r="AY186" s="17" t="s">
        <v>131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84</v>
      </c>
      <c r="BK186" s="216">
        <f>ROUND(I186*H186,2)</f>
        <v>0</v>
      </c>
      <c r="BL186" s="17" t="s">
        <v>140</v>
      </c>
      <c r="BM186" s="215" t="s">
        <v>336</v>
      </c>
    </row>
    <row r="187" spans="1:47" s="2" customFormat="1" ht="12">
      <c r="A187" s="38"/>
      <c r="B187" s="39"/>
      <c r="C187" s="40"/>
      <c r="D187" s="217" t="s">
        <v>143</v>
      </c>
      <c r="E187" s="40"/>
      <c r="F187" s="218" t="s">
        <v>337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143</v>
      </c>
      <c r="AU187" s="17" t="s">
        <v>141</v>
      </c>
    </row>
    <row r="188" spans="1:65" s="2" customFormat="1" ht="14.4" customHeight="1">
      <c r="A188" s="38"/>
      <c r="B188" s="39"/>
      <c r="C188" s="204" t="s">
        <v>338</v>
      </c>
      <c r="D188" s="204" t="s">
        <v>135</v>
      </c>
      <c r="E188" s="205" t="s">
        <v>339</v>
      </c>
      <c r="F188" s="206" t="s">
        <v>340</v>
      </c>
      <c r="G188" s="207" t="s">
        <v>138</v>
      </c>
      <c r="H188" s="208">
        <v>76</v>
      </c>
      <c r="I188" s="209"/>
      <c r="J188" s="210">
        <f>ROUND(I188*H188,2)</f>
        <v>0</v>
      </c>
      <c r="K188" s="206" t="s">
        <v>139</v>
      </c>
      <c r="L188" s="44"/>
      <c r="M188" s="211" t="s">
        <v>19</v>
      </c>
      <c r="N188" s="212" t="s">
        <v>47</v>
      </c>
      <c r="O188" s="84"/>
      <c r="P188" s="213">
        <f>O188*H188</f>
        <v>0</v>
      </c>
      <c r="Q188" s="213">
        <v>0.0369</v>
      </c>
      <c r="R188" s="213">
        <f>Q188*H188</f>
        <v>2.8044000000000002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140</v>
      </c>
      <c r="AT188" s="215" t="s">
        <v>135</v>
      </c>
      <c r="AU188" s="215" t="s">
        <v>141</v>
      </c>
      <c r="AY188" s="17" t="s">
        <v>131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84</v>
      </c>
      <c r="BK188" s="216">
        <f>ROUND(I188*H188,2)</f>
        <v>0</v>
      </c>
      <c r="BL188" s="17" t="s">
        <v>140</v>
      </c>
      <c r="BM188" s="215" t="s">
        <v>341</v>
      </c>
    </row>
    <row r="189" spans="1:47" s="2" customFormat="1" ht="12">
      <c r="A189" s="38"/>
      <c r="B189" s="39"/>
      <c r="C189" s="40"/>
      <c r="D189" s="217" t="s">
        <v>143</v>
      </c>
      <c r="E189" s="40"/>
      <c r="F189" s="218" t="s">
        <v>342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143</v>
      </c>
      <c r="AU189" s="17" t="s">
        <v>141</v>
      </c>
    </row>
    <row r="190" spans="1:65" s="2" customFormat="1" ht="14.4" customHeight="1">
      <c r="A190" s="38"/>
      <c r="B190" s="39"/>
      <c r="C190" s="204" t="s">
        <v>343</v>
      </c>
      <c r="D190" s="204" t="s">
        <v>135</v>
      </c>
      <c r="E190" s="205" t="s">
        <v>344</v>
      </c>
      <c r="F190" s="206" t="s">
        <v>345</v>
      </c>
      <c r="G190" s="207" t="s">
        <v>147</v>
      </c>
      <c r="H190" s="208">
        <v>1763</v>
      </c>
      <c r="I190" s="209"/>
      <c r="J190" s="210">
        <f>ROUND(I190*H190,2)</f>
        <v>0</v>
      </c>
      <c r="K190" s="206" t="s">
        <v>139</v>
      </c>
      <c r="L190" s="44"/>
      <c r="M190" s="211" t="s">
        <v>19</v>
      </c>
      <c r="N190" s="212" t="s">
        <v>47</v>
      </c>
      <c r="O190" s="8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140</v>
      </c>
      <c r="AT190" s="215" t="s">
        <v>135</v>
      </c>
      <c r="AU190" s="215" t="s">
        <v>141</v>
      </c>
      <c r="AY190" s="17" t="s">
        <v>131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84</v>
      </c>
      <c r="BK190" s="216">
        <f>ROUND(I190*H190,2)</f>
        <v>0</v>
      </c>
      <c r="BL190" s="17" t="s">
        <v>140</v>
      </c>
      <c r="BM190" s="215" t="s">
        <v>346</v>
      </c>
    </row>
    <row r="191" spans="1:47" s="2" customFormat="1" ht="12">
      <c r="A191" s="38"/>
      <c r="B191" s="39"/>
      <c r="C191" s="40"/>
      <c r="D191" s="217" t="s">
        <v>143</v>
      </c>
      <c r="E191" s="40"/>
      <c r="F191" s="218" t="s">
        <v>347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143</v>
      </c>
      <c r="AU191" s="17" t="s">
        <v>141</v>
      </c>
    </row>
    <row r="192" spans="1:51" s="13" customFormat="1" ht="12">
      <c r="A192" s="13"/>
      <c r="B192" s="223"/>
      <c r="C192" s="224"/>
      <c r="D192" s="217" t="s">
        <v>152</v>
      </c>
      <c r="E192" s="225" t="s">
        <v>19</v>
      </c>
      <c r="F192" s="226" t="s">
        <v>348</v>
      </c>
      <c r="G192" s="224"/>
      <c r="H192" s="227">
        <v>1763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152</v>
      </c>
      <c r="AU192" s="233" t="s">
        <v>141</v>
      </c>
      <c r="AV192" s="13" t="s">
        <v>87</v>
      </c>
      <c r="AW192" s="13" t="s">
        <v>35</v>
      </c>
      <c r="AX192" s="13" t="s">
        <v>84</v>
      </c>
      <c r="AY192" s="233" t="s">
        <v>131</v>
      </c>
    </row>
    <row r="193" spans="1:65" s="2" customFormat="1" ht="14.4" customHeight="1">
      <c r="A193" s="38"/>
      <c r="B193" s="39"/>
      <c r="C193" s="204" t="s">
        <v>349</v>
      </c>
      <c r="D193" s="204" t="s">
        <v>135</v>
      </c>
      <c r="E193" s="205" t="s">
        <v>350</v>
      </c>
      <c r="F193" s="206" t="s">
        <v>351</v>
      </c>
      <c r="G193" s="207" t="s">
        <v>352</v>
      </c>
      <c r="H193" s="208">
        <v>4</v>
      </c>
      <c r="I193" s="209"/>
      <c r="J193" s="210">
        <f>ROUND(I193*H193,2)</f>
        <v>0</v>
      </c>
      <c r="K193" s="206" t="s">
        <v>139</v>
      </c>
      <c r="L193" s="44"/>
      <c r="M193" s="211" t="s">
        <v>19</v>
      </c>
      <c r="N193" s="212" t="s">
        <v>47</v>
      </c>
      <c r="O193" s="8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353</v>
      </c>
      <c r="AT193" s="215" t="s">
        <v>135</v>
      </c>
      <c r="AU193" s="215" t="s">
        <v>141</v>
      </c>
      <c r="AY193" s="17" t="s">
        <v>131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84</v>
      </c>
      <c r="BK193" s="216">
        <f>ROUND(I193*H193,2)</f>
        <v>0</v>
      </c>
      <c r="BL193" s="17" t="s">
        <v>353</v>
      </c>
      <c r="BM193" s="215" t="s">
        <v>354</v>
      </c>
    </row>
    <row r="194" spans="1:47" s="2" customFormat="1" ht="12">
      <c r="A194" s="38"/>
      <c r="B194" s="39"/>
      <c r="C194" s="40"/>
      <c r="D194" s="217" t="s">
        <v>143</v>
      </c>
      <c r="E194" s="40"/>
      <c r="F194" s="218" t="s">
        <v>351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143</v>
      </c>
      <c r="AU194" s="17" t="s">
        <v>141</v>
      </c>
    </row>
    <row r="195" spans="1:63" s="12" customFormat="1" ht="20.85" customHeight="1">
      <c r="A195" s="12"/>
      <c r="B195" s="188"/>
      <c r="C195" s="189"/>
      <c r="D195" s="190" t="s">
        <v>75</v>
      </c>
      <c r="E195" s="202" t="s">
        <v>270</v>
      </c>
      <c r="F195" s="202" t="s">
        <v>355</v>
      </c>
      <c r="G195" s="189"/>
      <c r="H195" s="189"/>
      <c r="I195" s="192"/>
      <c r="J195" s="203">
        <f>BK195</f>
        <v>0</v>
      </c>
      <c r="K195" s="189"/>
      <c r="L195" s="194"/>
      <c r="M195" s="195"/>
      <c r="N195" s="196"/>
      <c r="O195" s="196"/>
      <c r="P195" s="197">
        <f>SUM(P196:P217)</f>
        <v>0</v>
      </c>
      <c r="Q195" s="196"/>
      <c r="R195" s="197">
        <f>SUM(R196:R217)</f>
        <v>0.99222</v>
      </c>
      <c r="S195" s="196"/>
      <c r="T195" s="198">
        <f>SUM(T196:T217)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99" t="s">
        <v>84</v>
      </c>
      <c r="AT195" s="200" t="s">
        <v>75</v>
      </c>
      <c r="AU195" s="200" t="s">
        <v>87</v>
      </c>
      <c r="AY195" s="199" t="s">
        <v>131</v>
      </c>
      <c r="BK195" s="201">
        <f>SUM(BK196:BK217)</f>
        <v>0</v>
      </c>
    </row>
    <row r="196" spans="1:65" s="2" customFormat="1" ht="14.4" customHeight="1">
      <c r="A196" s="38"/>
      <c r="B196" s="39"/>
      <c r="C196" s="204" t="s">
        <v>356</v>
      </c>
      <c r="D196" s="204" t="s">
        <v>135</v>
      </c>
      <c r="E196" s="205" t="s">
        <v>357</v>
      </c>
      <c r="F196" s="206" t="s">
        <v>358</v>
      </c>
      <c r="G196" s="207" t="s">
        <v>298</v>
      </c>
      <c r="H196" s="208">
        <v>431.4</v>
      </c>
      <c r="I196" s="209"/>
      <c r="J196" s="210">
        <f>ROUND(I196*H196,2)</f>
        <v>0</v>
      </c>
      <c r="K196" s="206" t="s">
        <v>139</v>
      </c>
      <c r="L196" s="44"/>
      <c r="M196" s="211" t="s">
        <v>19</v>
      </c>
      <c r="N196" s="212" t="s">
        <v>47</v>
      </c>
      <c r="O196" s="8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140</v>
      </c>
      <c r="AT196" s="215" t="s">
        <v>135</v>
      </c>
      <c r="AU196" s="215" t="s">
        <v>141</v>
      </c>
      <c r="AY196" s="17" t="s">
        <v>131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84</v>
      </c>
      <c r="BK196" s="216">
        <f>ROUND(I196*H196,2)</f>
        <v>0</v>
      </c>
      <c r="BL196" s="17" t="s">
        <v>140</v>
      </c>
      <c r="BM196" s="215" t="s">
        <v>359</v>
      </c>
    </row>
    <row r="197" spans="1:47" s="2" customFormat="1" ht="12">
      <c r="A197" s="38"/>
      <c r="B197" s="39"/>
      <c r="C197" s="40"/>
      <c r="D197" s="217" t="s">
        <v>143</v>
      </c>
      <c r="E197" s="40"/>
      <c r="F197" s="218" t="s">
        <v>360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143</v>
      </c>
      <c r="AU197" s="17" t="s">
        <v>141</v>
      </c>
    </row>
    <row r="198" spans="1:47" s="2" customFormat="1" ht="12">
      <c r="A198" s="38"/>
      <c r="B198" s="39"/>
      <c r="C198" s="40"/>
      <c r="D198" s="217" t="s">
        <v>150</v>
      </c>
      <c r="E198" s="40"/>
      <c r="F198" s="222" t="s">
        <v>361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150</v>
      </c>
      <c r="AU198" s="17" t="s">
        <v>141</v>
      </c>
    </row>
    <row r="199" spans="1:51" s="13" customFormat="1" ht="12">
      <c r="A199" s="13"/>
      <c r="B199" s="223"/>
      <c r="C199" s="224"/>
      <c r="D199" s="217" t="s">
        <v>152</v>
      </c>
      <c r="E199" s="225" t="s">
        <v>19</v>
      </c>
      <c r="F199" s="226" t="s">
        <v>362</v>
      </c>
      <c r="G199" s="224"/>
      <c r="H199" s="227">
        <v>431.4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152</v>
      </c>
      <c r="AU199" s="233" t="s">
        <v>141</v>
      </c>
      <c r="AV199" s="13" t="s">
        <v>87</v>
      </c>
      <c r="AW199" s="13" t="s">
        <v>35</v>
      </c>
      <c r="AX199" s="13" t="s">
        <v>84</v>
      </c>
      <c r="AY199" s="233" t="s">
        <v>131</v>
      </c>
    </row>
    <row r="200" spans="1:65" s="2" customFormat="1" ht="14.4" customHeight="1">
      <c r="A200" s="38"/>
      <c r="B200" s="39"/>
      <c r="C200" s="204" t="s">
        <v>363</v>
      </c>
      <c r="D200" s="204" t="s">
        <v>135</v>
      </c>
      <c r="E200" s="205" t="s">
        <v>316</v>
      </c>
      <c r="F200" s="206" t="s">
        <v>317</v>
      </c>
      <c r="G200" s="207" t="s">
        <v>298</v>
      </c>
      <c r="H200" s="208">
        <v>431.4</v>
      </c>
      <c r="I200" s="209"/>
      <c r="J200" s="210">
        <f>ROUND(I200*H200,2)</f>
        <v>0</v>
      </c>
      <c r="K200" s="206" t="s">
        <v>139</v>
      </c>
      <c r="L200" s="44"/>
      <c r="M200" s="211" t="s">
        <v>19</v>
      </c>
      <c r="N200" s="212" t="s">
        <v>47</v>
      </c>
      <c r="O200" s="84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140</v>
      </c>
      <c r="AT200" s="215" t="s">
        <v>135</v>
      </c>
      <c r="AU200" s="215" t="s">
        <v>141</v>
      </c>
      <c r="AY200" s="17" t="s">
        <v>131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84</v>
      </c>
      <c r="BK200" s="216">
        <f>ROUND(I200*H200,2)</f>
        <v>0</v>
      </c>
      <c r="BL200" s="17" t="s">
        <v>140</v>
      </c>
      <c r="BM200" s="215" t="s">
        <v>364</v>
      </c>
    </row>
    <row r="201" spans="1:47" s="2" customFormat="1" ht="12">
      <c r="A201" s="38"/>
      <c r="B201" s="39"/>
      <c r="C201" s="40"/>
      <c r="D201" s="217" t="s">
        <v>143</v>
      </c>
      <c r="E201" s="40"/>
      <c r="F201" s="218" t="s">
        <v>319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143</v>
      </c>
      <c r="AU201" s="17" t="s">
        <v>141</v>
      </c>
    </row>
    <row r="202" spans="1:65" s="2" customFormat="1" ht="14.4" customHeight="1">
      <c r="A202" s="38"/>
      <c r="B202" s="39"/>
      <c r="C202" s="204" t="s">
        <v>365</v>
      </c>
      <c r="D202" s="204" t="s">
        <v>135</v>
      </c>
      <c r="E202" s="205" t="s">
        <v>324</v>
      </c>
      <c r="F202" s="206" t="s">
        <v>325</v>
      </c>
      <c r="G202" s="207" t="s">
        <v>298</v>
      </c>
      <c r="H202" s="208">
        <v>431.4</v>
      </c>
      <c r="I202" s="209"/>
      <c r="J202" s="210">
        <f>ROUND(I202*H202,2)</f>
        <v>0</v>
      </c>
      <c r="K202" s="206" t="s">
        <v>139</v>
      </c>
      <c r="L202" s="44"/>
      <c r="M202" s="211" t="s">
        <v>19</v>
      </c>
      <c r="N202" s="212" t="s">
        <v>47</v>
      </c>
      <c r="O202" s="84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5" t="s">
        <v>140</v>
      </c>
      <c r="AT202" s="215" t="s">
        <v>135</v>
      </c>
      <c r="AU202" s="215" t="s">
        <v>141</v>
      </c>
      <c r="AY202" s="17" t="s">
        <v>131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7" t="s">
        <v>84</v>
      </c>
      <c r="BK202" s="216">
        <f>ROUND(I202*H202,2)</f>
        <v>0</v>
      </c>
      <c r="BL202" s="17" t="s">
        <v>140</v>
      </c>
      <c r="BM202" s="215" t="s">
        <v>366</v>
      </c>
    </row>
    <row r="203" spans="1:47" s="2" customFormat="1" ht="12">
      <c r="A203" s="38"/>
      <c r="B203" s="39"/>
      <c r="C203" s="40"/>
      <c r="D203" s="217" t="s">
        <v>143</v>
      </c>
      <c r="E203" s="40"/>
      <c r="F203" s="218" t="s">
        <v>327</v>
      </c>
      <c r="G203" s="40"/>
      <c r="H203" s="40"/>
      <c r="I203" s="219"/>
      <c r="J203" s="40"/>
      <c r="K203" s="40"/>
      <c r="L203" s="44"/>
      <c r="M203" s="220"/>
      <c r="N203" s="221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143</v>
      </c>
      <c r="AU203" s="17" t="s">
        <v>141</v>
      </c>
    </row>
    <row r="204" spans="1:65" s="2" customFormat="1" ht="14.4" customHeight="1">
      <c r="A204" s="38"/>
      <c r="B204" s="39"/>
      <c r="C204" s="204" t="s">
        <v>367</v>
      </c>
      <c r="D204" s="204" t="s">
        <v>135</v>
      </c>
      <c r="E204" s="205" t="s">
        <v>368</v>
      </c>
      <c r="F204" s="206" t="s">
        <v>369</v>
      </c>
      <c r="G204" s="207" t="s">
        <v>267</v>
      </c>
      <c r="H204" s="208">
        <v>690.24</v>
      </c>
      <c r="I204" s="209"/>
      <c r="J204" s="210">
        <f>ROUND(I204*H204,2)</f>
        <v>0</v>
      </c>
      <c r="K204" s="206" t="s">
        <v>139</v>
      </c>
      <c r="L204" s="44"/>
      <c r="M204" s="211" t="s">
        <v>19</v>
      </c>
      <c r="N204" s="212" t="s">
        <v>47</v>
      </c>
      <c r="O204" s="84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140</v>
      </c>
      <c r="AT204" s="215" t="s">
        <v>135</v>
      </c>
      <c r="AU204" s="215" t="s">
        <v>141</v>
      </c>
      <c r="AY204" s="17" t="s">
        <v>131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84</v>
      </c>
      <c r="BK204" s="216">
        <f>ROUND(I204*H204,2)</f>
        <v>0</v>
      </c>
      <c r="BL204" s="17" t="s">
        <v>140</v>
      </c>
      <c r="BM204" s="215" t="s">
        <v>370</v>
      </c>
    </row>
    <row r="205" spans="1:47" s="2" customFormat="1" ht="12">
      <c r="A205" s="38"/>
      <c r="B205" s="39"/>
      <c r="C205" s="40"/>
      <c r="D205" s="217" t="s">
        <v>143</v>
      </c>
      <c r="E205" s="40"/>
      <c r="F205" s="218" t="s">
        <v>371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143</v>
      </c>
      <c r="AU205" s="17" t="s">
        <v>141</v>
      </c>
    </row>
    <row r="206" spans="1:51" s="13" customFormat="1" ht="12">
      <c r="A206" s="13"/>
      <c r="B206" s="223"/>
      <c r="C206" s="224"/>
      <c r="D206" s="217" t="s">
        <v>152</v>
      </c>
      <c r="E206" s="225" t="s">
        <v>19</v>
      </c>
      <c r="F206" s="226" t="s">
        <v>372</v>
      </c>
      <c r="G206" s="224"/>
      <c r="H206" s="227">
        <v>690.24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152</v>
      </c>
      <c r="AU206" s="233" t="s">
        <v>141</v>
      </c>
      <c r="AV206" s="13" t="s">
        <v>87</v>
      </c>
      <c r="AW206" s="13" t="s">
        <v>35</v>
      </c>
      <c r="AX206" s="13" t="s">
        <v>84</v>
      </c>
      <c r="AY206" s="233" t="s">
        <v>131</v>
      </c>
    </row>
    <row r="207" spans="1:65" s="2" customFormat="1" ht="14.4" customHeight="1">
      <c r="A207" s="38"/>
      <c r="B207" s="39"/>
      <c r="C207" s="204" t="s">
        <v>373</v>
      </c>
      <c r="D207" s="204" t="s">
        <v>135</v>
      </c>
      <c r="E207" s="205" t="s">
        <v>374</v>
      </c>
      <c r="F207" s="206" t="s">
        <v>375</v>
      </c>
      <c r="G207" s="207" t="s">
        <v>147</v>
      </c>
      <c r="H207" s="208">
        <v>2876</v>
      </c>
      <c r="I207" s="209"/>
      <c r="J207" s="210">
        <f>ROUND(I207*H207,2)</f>
        <v>0</v>
      </c>
      <c r="K207" s="206" t="s">
        <v>139</v>
      </c>
      <c r="L207" s="44"/>
      <c r="M207" s="211" t="s">
        <v>19</v>
      </c>
      <c r="N207" s="212" t="s">
        <v>47</v>
      </c>
      <c r="O207" s="8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140</v>
      </c>
      <c r="AT207" s="215" t="s">
        <v>135</v>
      </c>
      <c r="AU207" s="215" t="s">
        <v>141</v>
      </c>
      <c r="AY207" s="17" t="s">
        <v>131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84</v>
      </c>
      <c r="BK207" s="216">
        <f>ROUND(I207*H207,2)</f>
        <v>0</v>
      </c>
      <c r="BL207" s="17" t="s">
        <v>140</v>
      </c>
      <c r="BM207" s="215" t="s">
        <v>376</v>
      </c>
    </row>
    <row r="208" spans="1:47" s="2" customFormat="1" ht="12">
      <c r="A208" s="38"/>
      <c r="B208" s="39"/>
      <c r="C208" s="40"/>
      <c r="D208" s="217" t="s">
        <v>143</v>
      </c>
      <c r="E208" s="40"/>
      <c r="F208" s="218" t="s">
        <v>377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143</v>
      </c>
      <c r="AU208" s="17" t="s">
        <v>141</v>
      </c>
    </row>
    <row r="209" spans="1:47" s="2" customFormat="1" ht="12">
      <c r="A209" s="38"/>
      <c r="B209" s="39"/>
      <c r="C209" s="40"/>
      <c r="D209" s="217" t="s">
        <v>150</v>
      </c>
      <c r="E209" s="40"/>
      <c r="F209" s="222" t="s">
        <v>378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150</v>
      </c>
      <c r="AU209" s="17" t="s">
        <v>141</v>
      </c>
    </row>
    <row r="210" spans="1:51" s="13" customFormat="1" ht="12">
      <c r="A210" s="13"/>
      <c r="B210" s="223"/>
      <c r="C210" s="224"/>
      <c r="D210" s="217" t="s">
        <v>152</v>
      </c>
      <c r="E210" s="225" t="s">
        <v>19</v>
      </c>
      <c r="F210" s="226" t="s">
        <v>379</v>
      </c>
      <c r="G210" s="224"/>
      <c r="H210" s="227">
        <v>2876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152</v>
      </c>
      <c r="AU210" s="233" t="s">
        <v>141</v>
      </c>
      <c r="AV210" s="13" t="s">
        <v>87</v>
      </c>
      <c r="AW210" s="13" t="s">
        <v>35</v>
      </c>
      <c r="AX210" s="13" t="s">
        <v>84</v>
      </c>
      <c r="AY210" s="233" t="s">
        <v>131</v>
      </c>
    </row>
    <row r="211" spans="1:65" s="2" customFormat="1" ht="14.4" customHeight="1">
      <c r="A211" s="38"/>
      <c r="B211" s="39"/>
      <c r="C211" s="204" t="s">
        <v>380</v>
      </c>
      <c r="D211" s="204" t="s">
        <v>135</v>
      </c>
      <c r="E211" s="205" t="s">
        <v>381</v>
      </c>
      <c r="F211" s="206" t="s">
        <v>382</v>
      </c>
      <c r="G211" s="207" t="s">
        <v>147</v>
      </c>
      <c r="H211" s="208">
        <v>1438</v>
      </c>
      <c r="I211" s="209"/>
      <c r="J211" s="210">
        <f>ROUND(I211*H211,2)</f>
        <v>0</v>
      </c>
      <c r="K211" s="206" t="s">
        <v>139</v>
      </c>
      <c r="L211" s="44"/>
      <c r="M211" s="211" t="s">
        <v>19</v>
      </c>
      <c r="N211" s="212" t="s">
        <v>47</v>
      </c>
      <c r="O211" s="84"/>
      <c r="P211" s="213">
        <f>O211*H211</f>
        <v>0</v>
      </c>
      <c r="Q211" s="213">
        <v>0.00069</v>
      </c>
      <c r="R211" s="213">
        <f>Q211*H211</f>
        <v>0.99222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140</v>
      </c>
      <c r="AT211" s="215" t="s">
        <v>135</v>
      </c>
      <c r="AU211" s="215" t="s">
        <v>141</v>
      </c>
      <c r="AY211" s="17" t="s">
        <v>131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84</v>
      </c>
      <c r="BK211" s="216">
        <f>ROUND(I211*H211,2)</f>
        <v>0</v>
      </c>
      <c r="BL211" s="17" t="s">
        <v>140</v>
      </c>
      <c r="BM211" s="215" t="s">
        <v>383</v>
      </c>
    </row>
    <row r="212" spans="1:47" s="2" customFormat="1" ht="12">
      <c r="A212" s="38"/>
      <c r="B212" s="39"/>
      <c r="C212" s="40"/>
      <c r="D212" s="217" t="s">
        <v>143</v>
      </c>
      <c r="E212" s="40"/>
      <c r="F212" s="218" t="s">
        <v>384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143</v>
      </c>
      <c r="AU212" s="17" t="s">
        <v>141</v>
      </c>
    </row>
    <row r="213" spans="1:47" s="2" customFormat="1" ht="12">
      <c r="A213" s="38"/>
      <c r="B213" s="39"/>
      <c r="C213" s="40"/>
      <c r="D213" s="217" t="s">
        <v>150</v>
      </c>
      <c r="E213" s="40"/>
      <c r="F213" s="222" t="s">
        <v>361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150</v>
      </c>
      <c r="AU213" s="17" t="s">
        <v>141</v>
      </c>
    </row>
    <row r="214" spans="1:65" s="2" customFormat="1" ht="14.4" customHeight="1">
      <c r="A214" s="38"/>
      <c r="B214" s="39"/>
      <c r="C214" s="204" t="s">
        <v>385</v>
      </c>
      <c r="D214" s="204" t="s">
        <v>135</v>
      </c>
      <c r="E214" s="205" t="s">
        <v>386</v>
      </c>
      <c r="F214" s="206" t="s">
        <v>387</v>
      </c>
      <c r="G214" s="207" t="s">
        <v>147</v>
      </c>
      <c r="H214" s="208">
        <v>1438</v>
      </c>
      <c r="I214" s="209"/>
      <c r="J214" s="210">
        <f>ROUND(I214*H214,2)</f>
        <v>0</v>
      </c>
      <c r="K214" s="206" t="s">
        <v>139</v>
      </c>
      <c r="L214" s="44"/>
      <c r="M214" s="211" t="s">
        <v>19</v>
      </c>
      <c r="N214" s="212" t="s">
        <v>47</v>
      </c>
      <c r="O214" s="8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140</v>
      </c>
      <c r="AT214" s="215" t="s">
        <v>135</v>
      </c>
      <c r="AU214" s="215" t="s">
        <v>141</v>
      </c>
      <c r="AY214" s="17" t="s">
        <v>131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84</v>
      </c>
      <c r="BK214" s="216">
        <f>ROUND(I214*H214,2)</f>
        <v>0</v>
      </c>
      <c r="BL214" s="17" t="s">
        <v>140</v>
      </c>
      <c r="BM214" s="215" t="s">
        <v>388</v>
      </c>
    </row>
    <row r="215" spans="1:47" s="2" customFormat="1" ht="12">
      <c r="A215" s="38"/>
      <c r="B215" s="39"/>
      <c r="C215" s="40"/>
      <c r="D215" s="217" t="s">
        <v>143</v>
      </c>
      <c r="E215" s="40"/>
      <c r="F215" s="218" t="s">
        <v>389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143</v>
      </c>
      <c r="AU215" s="17" t="s">
        <v>141</v>
      </c>
    </row>
    <row r="216" spans="1:65" s="2" customFormat="1" ht="14.4" customHeight="1">
      <c r="A216" s="38"/>
      <c r="B216" s="39"/>
      <c r="C216" s="204" t="s">
        <v>390</v>
      </c>
      <c r="D216" s="204" t="s">
        <v>135</v>
      </c>
      <c r="E216" s="205" t="s">
        <v>350</v>
      </c>
      <c r="F216" s="206" t="s">
        <v>351</v>
      </c>
      <c r="G216" s="207" t="s">
        <v>352</v>
      </c>
      <c r="H216" s="208">
        <v>4</v>
      </c>
      <c r="I216" s="209"/>
      <c r="J216" s="210">
        <f>ROUND(I216*H216,2)</f>
        <v>0</v>
      </c>
      <c r="K216" s="206" t="s">
        <v>139</v>
      </c>
      <c r="L216" s="44"/>
      <c r="M216" s="211" t="s">
        <v>19</v>
      </c>
      <c r="N216" s="212" t="s">
        <v>47</v>
      </c>
      <c r="O216" s="8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5" t="s">
        <v>353</v>
      </c>
      <c r="AT216" s="215" t="s">
        <v>135</v>
      </c>
      <c r="AU216" s="215" t="s">
        <v>141</v>
      </c>
      <c r="AY216" s="17" t="s">
        <v>131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7" t="s">
        <v>84</v>
      </c>
      <c r="BK216" s="216">
        <f>ROUND(I216*H216,2)</f>
        <v>0</v>
      </c>
      <c r="BL216" s="17" t="s">
        <v>353</v>
      </c>
      <c r="BM216" s="215" t="s">
        <v>391</v>
      </c>
    </row>
    <row r="217" spans="1:47" s="2" customFormat="1" ht="12">
      <c r="A217" s="38"/>
      <c r="B217" s="39"/>
      <c r="C217" s="40"/>
      <c r="D217" s="217" t="s">
        <v>143</v>
      </c>
      <c r="E217" s="40"/>
      <c r="F217" s="218" t="s">
        <v>351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143</v>
      </c>
      <c r="AU217" s="17" t="s">
        <v>141</v>
      </c>
    </row>
    <row r="218" spans="1:63" s="12" customFormat="1" ht="20.85" customHeight="1">
      <c r="A218" s="12"/>
      <c r="B218" s="188"/>
      <c r="C218" s="189"/>
      <c r="D218" s="190" t="s">
        <v>75</v>
      </c>
      <c r="E218" s="202" t="s">
        <v>276</v>
      </c>
      <c r="F218" s="202" t="s">
        <v>392</v>
      </c>
      <c r="G218" s="189"/>
      <c r="H218" s="189"/>
      <c r="I218" s="192"/>
      <c r="J218" s="203">
        <f>BK218</f>
        <v>0</v>
      </c>
      <c r="K218" s="189"/>
      <c r="L218" s="194"/>
      <c r="M218" s="195"/>
      <c r="N218" s="196"/>
      <c r="O218" s="196"/>
      <c r="P218" s="197">
        <f>SUM(P219:P267)</f>
        <v>0</v>
      </c>
      <c r="Q218" s="196"/>
      <c r="R218" s="197">
        <f>SUM(R219:R267)</f>
        <v>0.002685</v>
      </c>
      <c r="S218" s="196"/>
      <c r="T218" s="198">
        <f>SUM(T219:T267)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99" t="s">
        <v>84</v>
      </c>
      <c r="AT218" s="200" t="s">
        <v>75</v>
      </c>
      <c r="AU218" s="200" t="s">
        <v>87</v>
      </c>
      <c r="AY218" s="199" t="s">
        <v>131</v>
      </c>
      <c r="BK218" s="201">
        <f>SUM(BK219:BK267)</f>
        <v>0</v>
      </c>
    </row>
    <row r="219" spans="1:65" s="2" customFormat="1" ht="14.4" customHeight="1">
      <c r="A219" s="38"/>
      <c r="B219" s="39"/>
      <c r="C219" s="204" t="s">
        <v>393</v>
      </c>
      <c r="D219" s="204" t="s">
        <v>135</v>
      </c>
      <c r="E219" s="205" t="s">
        <v>394</v>
      </c>
      <c r="F219" s="206" t="s">
        <v>395</v>
      </c>
      <c r="G219" s="207" t="s">
        <v>147</v>
      </c>
      <c r="H219" s="208">
        <v>726</v>
      </c>
      <c r="I219" s="209"/>
      <c r="J219" s="210">
        <f>ROUND(I219*H219,2)</f>
        <v>0</v>
      </c>
      <c r="K219" s="206" t="s">
        <v>139</v>
      </c>
      <c r="L219" s="44"/>
      <c r="M219" s="211" t="s">
        <v>19</v>
      </c>
      <c r="N219" s="212" t="s">
        <v>47</v>
      </c>
      <c r="O219" s="84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140</v>
      </c>
      <c r="AT219" s="215" t="s">
        <v>135</v>
      </c>
      <c r="AU219" s="215" t="s">
        <v>141</v>
      </c>
      <c r="AY219" s="17" t="s">
        <v>131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84</v>
      </c>
      <c r="BK219" s="216">
        <f>ROUND(I219*H219,2)</f>
        <v>0</v>
      </c>
      <c r="BL219" s="17" t="s">
        <v>140</v>
      </c>
      <c r="BM219" s="215" t="s">
        <v>396</v>
      </c>
    </row>
    <row r="220" spans="1:47" s="2" customFormat="1" ht="12">
      <c r="A220" s="38"/>
      <c r="B220" s="39"/>
      <c r="C220" s="40"/>
      <c r="D220" s="217" t="s">
        <v>143</v>
      </c>
      <c r="E220" s="40"/>
      <c r="F220" s="218" t="s">
        <v>397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143</v>
      </c>
      <c r="AU220" s="17" t="s">
        <v>141</v>
      </c>
    </row>
    <row r="221" spans="1:47" s="2" customFormat="1" ht="12">
      <c r="A221" s="38"/>
      <c r="B221" s="39"/>
      <c r="C221" s="40"/>
      <c r="D221" s="217" t="s">
        <v>150</v>
      </c>
      <c r="E221" s="40"/>
      <c r="F221" s="222" t="s">
        <v>398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150</v>
      </c>
      <c r="AU221" s="17" t="s">
        <v>141</v>
      </c>
    </row>
    <row r="222" spans="1:51" s="13" customFormat="1" ht="12">
      <c r="A222" s="13"/>
      <c r="B222" s="223"/>
      <c r="C222" s="224"/>
      <c r="D222" s="217" t="s">
        <v>152</v>
      </c>
      <c r="E222" s="225" t="s">
        <v>19</v>
      </c>
      <c r="F222" s="226" t="s">
        <v>399</v>
      </c>
      <c r="G222" s="224"/>
      <c r="H222" s="227">
        <v>726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152</v>
      </c>
      <c r="AU222" s="233" t="s">
        <v>141</v>
      </c>
      <c r="AV222" s="13" t="s">
        <v>87</v>
      </c>
      <c r="AW222" s="13" t="s">
        <v>35</v>
      </c>
      <c r="AX222" s="13" t="s">
        <v>84</v>
      </c>
      <c r="AY222" s="233" t="s">
        <v>131</v>
      </c>
    </row>
    <row r="223" spans="1:65" s="2" customFormat="1" ht="14.4" customHeight="1">
      <c r="A223" s="38"/>
      <c r="B223" s="39"/>
      <c r="C223" s="204" t="s">
        <v>400</v>
      </c>
      <c r="D223" s="204" t="s">
        <v>135</v>
      </c>
      <c r="E223" s="205" t="s">
        <v>401</v>
      </c>
      <c r="F223" s="206" t="s">
        <v>402</v>
      </c>
      <c r="G223" s="207" t="s">
        <v>147</v>
      </c>
      <c r="H223" s="208">
        <v>2190</v>
      </c>
      <c r="I223" s="209"/>
      <c r="J223" s="210">
        <f>ROUND(I223*H223,2)</f>
        <v>0</v>
      </c>
      <c r="K223" s="206" t="s">
        <v>139</v>
      </c>
      <c r="L223" s="44"/>
      <c r="M223" s="211" t="s">
        <v>19</v>
      </c>
      <c r="N223" s="212" t="s">
        <v>47</v>
      </c>
      <c r="O223" s="84"/>
      <c r="P223" s="213">
        <f>O223*H223</f>
        <v>0</v>
      </c>
      <c r="Q223" s="213">
        <v>3E-07</v>
      </c>
      <c r="R223" s="213">
        <f>Q223*H223</f>
        <v>0.0006569999999999999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140</v>
      </c>
      <c r="AT223" s="215" t="s">
        <v>135</v>
      </c>
      <c r="AU223" s="215" t="s">
        <v>141</v>
      </c>
      <c r="AY223" s="17" t="s">
        <v>131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84</v>
      </c>
      <c r="BK223" s="216">
        <f>ROUND(I223*H223,2)</f>
        <v>0</v>
      </c>
      <c r="BL223" s="17" t="s">
        <v>140</v>
      </c>
      <c r="BM223" s="215" t="s">
        <v>403</v>
      </c>
    </row>
    <row r="224" spans="1:47" s="2" customFormat="1" ht="12">
      <c r="A224" s="38"/>
      <c r="B224" s="39"/>
      <c r="C224" s="40"/>
      <c r="D224" s="217" t="s">
        <v>143</v>
      </c>
      <c r="E224" s="40"/>
      <c r="F224" s="218" t="s">
        <v>404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143</v>
      </c>
      <c r="AU224" s="17" t="s">
        <v>141</v>
      </c>
    </row>
    <row r="225" spans="1:65" s="2" customFormat="1" ht="14.4" customHeight="1">
      <c r="A225" s="38"/>
      <c r="B225" s="39"/>
      <c r="C225" s="204" t="s">
        <v>405</v>
      </c>
      <c r="D225" s="204" t="s">
        <v>135</v>
      </c>
      <c r="E225" s="205" t="s">
        <v>406</v>
      </c>
      <c r="F225" s="206" t="s">
        <v>407</v>
      </c>
      <c r="G225" s="207" t="s">
        <v>147</v>
      </c>
      <c r="H225" s="208">
        <v>2190</v>
      </c>
      <c r="I225" s="209"/>
      <c r="J225" s="210">
        <f>ROUND(I225*H225,2)</f>
        <v>0</v>
      </c>
      <c r="K225" s="206" t="s">
        <v>139</v>
      </c>
      <c r="L225" s="44"/>
      <c r="M225" s="211" t="s">
        <v>19</v>
      </c>
      <c r="N225" s="212" t="s">
        <v>47</v>
      </c>
      <c r="O225" s="84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140</v>
      </c>
      <c r="AT225" s="215" t="s">
        <v>135</v>
      </c>
      <c r="AU225" s="215" t="s">
        <v>141</v>
      </c>
      <c r="AY225" s="17" t="s">
        <v>131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84</v>
      </c>
      <c r="BK225" s="216">
        <f>ROUND(I225*H225,2)</f>
        <v>0</v>
      </c>
      <c r="BL225" s="17" t="s">
        <v>140</v>
      </c>
      <c r="BM225" s="215" t="s">
        <v>408</v>
      </c>
    </row>
    <row r="226" spans="1:47" s="2" customFormat="1" ht="12">
      <c r="A226" s="38"/>
      <c r="B226" s="39"/>
      <c r="C226" s="40"/>
      <c r="D226" s="217" t="s">
        <v>143</v>
      </c>
      <c r="E226" s="40"/>
      <c r="F226" s="218" t="s">
        <v>409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143</v>
      </c>
      <c r="AU226" s="17" t="s">
        <v>141</v>
      </c>
    </row>
    <row r="227" spans="1:47" s="2" customFormat="1" ht="12">
      <c r="A227" s="38"/>
      <c r="B227" s="39"/>
      <c r="C227" s="40"/>
      <c r="D227" s="217" t="s">
        <v>150</v>
      </c>
      <c r="E227" s="40"/>
      <c r="F227" s="222" t="s">
        <v>410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150</v>
      </c>
      <c r="AU227" s="17" t="s">
        <v>141</v>
      </c>
    </row>
    <row r="228" spans="1:65" s="2" customFormat="1" ht="14.4" customHeight="1">
      <c r="A228" s="38"/>
      <c r="B228" s="39"/>
      <c r="C228" s="204" t="s">
        <v>411</v>
      </c>
      <c r="D228" s="204" t="s">
        <v>135</v>
      </c>
      <c r="E228" s="205" t="s">
        <v>412</v>
      </c>
      <c r="F228" s="206" t="s">
        <v>413</v>
      </c>
      <c r="G228" s="207" t="s">
        <v>181</v>
      </c>
      <c r="H228" s="208">
        <v>13</v>
      </c>
      <c r="I228" s="209"/>
      <c r="J228" s="210">
        <f>ROUND(I228*H228,2)</f>
        <v>0</v>
      </c>
      <c r="K228" s="206" t="s">
        <v>139</v>
      </c>
      <c r="L228" s="44"/>
      <c r="M228" s="211" t="s">
        <v>19</v>
      </c>
      <c r="N228" s="212" t="s">
        <v>47</v>
      </c>
      <c r="O228" s="84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140</v>
      </c>
      <c r="AT228" s="215" t="s">
        <v>135</v>
      </c>
      <c r="AU228" s="215" t="s">
        <v>141</v>
      </c>
      <c r="AY228" s="17" t="s">
        <v>131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84</v>
      </c>
      <c r="BK228" s="216">
        <f>ROUND(I228*H228,2)</f>
        <v>0</v>
      </c>
      <c r="BL228" s="17" t="s">
        <v>140</v>
      </c>
      <c r="BM228" s="215" t="s">
        <v>414</v>
      </c>
    </row>
    <row r="229" spans="1:47" s="2" customFormat="1" ht="12">
      <c r="A229" s="38"/>
      <c r="B229" s="39"/>
      <c r="C229" s="40"/>
      <c r="D229" s="217" t="s">
        <v>143</v>
      </c>
      <c r="E229" s="40"/>
      <c r="F229" s="218" t="s">
        <v>415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143</v>
      </c>
      <c r="AU229" s="17" t="s">
        <v>141</v>
      </c>
    </row>
    <row r="230" spans="1:47" s="2" customFormat="1" ht="12">
      <c r="A230" s="38"/>
      <c r="B230" s="39"/>
      <c r="C230" s="40"/>
      <c r="D230" s="217" t="s">
        <v>150</v>
      </c>
      <c r="E230" s="40"/>
      <c r="F230" s="222" t="s">
        <v>416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150</v>
      </c>
      <c r="AU230" s="17" t="s">
        <v>141</v>
      </c>
    </row>
    <row r="231" spans="1:65" s="2" customFormat="1" ht="14.4" customHeight="1">
      <c r="A231" s="38"/>
      <c r="B231" s="39"/>
      <c r="C231" s="204" t="s">
        <v>417</v>
      </c>
      <c r="D231" s="204" t="s">
        <v>135</v>
      </c>
      <c r="E231" s="205" t="s">
        <v>418</v>
      </c>
      <c r="F231" s="206" t="s">
        <v>419</v>
      </c>
      <c r="G231" s="207" t="s">
        <v>181</v>
      </c>
      <c r="H231" s="208">
        <v>13</v>
      </c>
      <c r="I231" s="209"/>
      <c r="J231" s="210">
        <f>ROUND(I231*H231,2)</f>
        <v>0</v>
      </c>
      <c r="K231" s="206" t="s">
        <v>139</v>
      </c>
      <c r="L231" s="44"/>
      <c r="M231" s="211" t="s">
        <v>19</v>
      </c>
      <c r="N231" s="212" t="s">
        <v>47</v>
      </c>
      <c r="O231" s="84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140</v>
      </c>
      <c r="AT231" s="215" t="s">
        <v>135</v>
      </c>
      <c r="AU231" s="215" t="s">
        <v>141</v>
      </c>
      <c r="AY231" s="17" t="s">
        <v>131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84</v>
      </c>
      <c r="BK231" s="216">
        <f>ROUND(I231*H231,2)</f>
        <v>0</v>
      </c>
      <c r="BL231" s="17" t="s">
        <v>140</v>
      </c>
      <c r="BM231" s="215" t="s">
        <v>420</v>
      </c>
    </row>
    <row r="232" spans="1:47" s="2" customFormat="1" ht="12">
      <c r="A232" s="38"/>
      <c r="B232" s="39"/>
      <c r="C232" s="40"/>
      <c r="D232" s="217" t="s">
        <v>143</v>
      </c>
      <c r="E232" s="40"/>
      <c r="F232" s="218" t="s">
        <v>421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143</v>
      </c>
      <c r="AU232" s="17" t="s">
        <v>141</v>
      </c>
    </row>
    <row r="233" spans="1:47" s="2" customFormat="1" ht="12">
      <c r="A233" s="38"/>
      <c r="B233" s="39"/>
      <c r="C233" s="40"/>
      <c r="D233" s="217" t="s">
        <v>150</v>
      </c>
      <c r="E233" s="40"/>
      <c r="F233" s="222" t="s">
        <v>422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150</v>
      </c>
      <c r="AU233" s="17" t="s">
        <v>141</v>
      </c>
    </row>
    <row r="234" spans="1:65" s="2" customFormat="1" ht="14.4" customHeight="1">
      <c r="A234" s="38"/>
      <c r="B234" s="39"/>
      <c r="C234" s="245" t="s">
        <v>423</v>
      </c>
      <c r="D234" s="245" t="s">
        <v>424</v>
      </c>
      <c r="E234" s="246" t="s">
        <v>425</v>
      </c>
      <c r="F234" s="247" t="s">
        <v>426</v>
      </c>
      <c r="G234" s="248" t="s">
        <v>352</v>
      </c>
      <c r="H234" s="249">
        <v>13</v>
      </c>
      <c r="I234" s="250"/>
      <c r="J234" s="251">
        <f>ROUND(I234*H234,2)</f>
        <v>0</v>
      </c>
      <c r="K234" s="247" t="s">
        <v>19</v>
      </c>
      <c r="L234" s="252"/>
      <c r="M234" s="253" t="s">
        <v>19</v>
      </c>
      <c r="N234" s="254" t="s">
        <v>47</v>
      </c>
      <c r="O234" s="84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5" t="s">
        <v>427</v>
      </c>
      <c r="AT234" s="215" t="s">
        <v>424</v>
      </c>
      <c r="AU234" s="215" t="s">
        <v>141</v>
      </c>
      <c r="AY234" s="17" t="s">
        <v>131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7" t="s">
        <v>84</v>
      </c>
      <c r="BK234" s="216">
        <f>ROUND(I234*H234,2)</f>
        <v>0</v>
      </c>
      <c r="BL234" s="17" t="s">
        <v>140</v>
      </c>
      <c r="BM234" s="215" t="s">
        <v>428</v>
      </c>
    </row>
    <row r="235" spans="1:47" s="2" customFormat="1" ht="12">
      <c r="A235" s="38"/>
      <c r="B235" s="39"/>
      <c r="C235" s="40"/>
      <c r="D235" s="217" t="s">
        <v>143</v>
      </c>
      <c r="E235" s="40"/>
      <c r="F235" s="218" t="s">
        <v>426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143</v>
      </c>
      <c r="AU235" s="17" t="s">
        <v>141</v>
      </c>
    </row>
    <row r="236" spans="1:65" s="2" customFormat="1" ht="14.4" customHeight="1">
      <c r="A236" s="38"/>
      <c r="B236" s="39"/>
      <c r="C236" s="204" t="s">
        <v>429</v>
      </c>
      <c r="D236" s="204" t="s">
        <v>135</v>
      </c>
      <c r="E236" s="205" t="s">
        <v>430</v>
      </c>
      <c r="F236" s="206" t="s">
        <v>431</v>
      </c>
      <c r="G236" s="207" t="s">
        <v>181</v>
      </c>
      <c r="H236" s="208">
        <v>39</v>
      </c>
      <c r="I236" s="209"/>
      <c r="J236" s="210">
        <f>ROUND(I236*H236,2)</f>
        <v>0</v>
      </c>
      <c r="K236" s="206" t="s">
        <v>139</v>
      </c>
      <c r="L236" s="44"/>
      <c r="M236" s="211" t="s">
        <v>19</v>
      </c>
      <c r="N236" s="212" t="s">
        <v>47</v>
      </c>
      <c r="O236" s="84"/>
      <c r="P236" s="213">
        <f>O236*H236</f>
        <v>0</v>
      </c>
      <c r="Q236" s="213">
        <v>5.2E-05</v>
      </c>
      <c r="R236" s="213">
        <f>Q236*H236</f>
        <v>0.002028</v>
      </c>
      <c r="S236" s="213">
        <v>0</v>
      </c>
      <c r="T236" s="21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5" t="s">
        <v>140</v>
      </c>
      <c r="AT236" s="215" t="s">
        <v>135</v>
      </c>
      <c r="AU236" s="215" t="s">
        <v>141</v>
      </c>
      <c r="AY236" s="17" t="s">
        <v>131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84</v>
      </c>
      <c r="BK236" s="216">
        <f>ROUND(I236*H236,2)</f>
        <v>0</v>
      </c>
      <c r="BL236" s="17" t="s">
        <v>140</v>
      </c>
      <c r="BM236" s="215" t="s">
        <v>432</v>
      </c>
    </row>
    <row r="237" spans="1:47" s="2" customFormat="1" ht="12">
      <c r="A237" s="38"/>
      <c r="B237" s="39"/>
      <c r="C237" s="40"/>
      <c r="D237" s="217" t="s">
        <v>143</v>
      </c>
      <c r="E237" s="40"/>
      <c r="F237" s="218" t="s">
        <v>433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143</v>
      </c>
      <c r="AU237" s="17" t="s">
        <v>141</v>
      </c>
    </row>
    <row r="238" spans="1:47" s="2" customFormat="1" ht="12">
      <c r="A238" s="38"/>
      <c r="B238" s="39"/>
      <c r="C238" s="40"/>
      <c r="D238" s="217" t="s">
        <v>150</v>
      </c>
      <c r="E238" s="40"/>
      <c r="F238" s="222" t="s">
        <v>422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150</v>
      </c>
      <c r="AU238" s="17" t="s">
        <v>141</v>
      </c>
    </row>
    <row r="239" spans="1:65" s="2" customFormat="1" ht="14.4" customHeight="1">
      <c r="A239" s="38"/>
      <c r="B239" s="39"/>
      <c r="C239" s="245" t="s">
        <v>434</v>
      </c>
      <c r="D239" s="245" t="s">
        <v>424</v>
      </c>
      <c r="E239" s="246" t="s">
        <v>435</v>
      </c>
      <c r="F239" s="247" t="s">
        <v>436</v>
      </c>
      <c r="G239" s="248" t="s">
        <v>352</v>
      </c>
      <c r="H239" s="249">
        <v>72</v>
      </c>
      <c r="I239" s="250"/>
      <c r="J239" s="251">
        <f>ROUND(I239*H239,2)</f>
        <v>0</v>
      </c>
      <c r="K239" s="247" t="s">
        <v>19</v>
      </c>
      <c r="L239" s="252"/>
      <c r="M239" s="253" t="s">
        <v>19</v>
      </c>
      <c r="N239" s="254" t="s">
        <v>47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427</v>
      </c>
      <c r="AT239" s="215" t="s">
        <v>424</v>
      </c>
      <c r="AU239" s="215" t="s">
        <v>141</v>
      </c>
      <c r="AY239" s="17" t="s">
        <v>131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84</v>
      </c>
      <c r="BK239" s="216">
        <f>ROUND(I239*H239,2)</f>
        <v>0</v>
      </c>
      <c r="BL239" s="17" t="s">
        <v>140</v>
      </c>
      <c r="BM239" s="215" t="s">
        <v>437</v>
      </c>
    </row>
    <row r="240" spans="1:47" s="2" customFormat="1" ht="12">
      <c r="A240" s="38"/>
      <c r="B240" s="39"/>
      <c r="C240" s="40"/>
      <c r="D240" s="217" t="s">
        <v>143</v>
      </c>
      <c r="E240" s="40"/>
      <c r="F240" s="218" t="s">
        <v>436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143</v>
      </c>
      <c r="AU240" s="17" t="s">
        <v>141</v>
      </c>
    </row>
    <row r="241" spans="1:65" s="2" customFormat="1" ht="14.4" customHeight="1">
      <c r="A241" s="38"/>
      <c r="B241" s="39"/>
      <c r="C241" s="204" t="s">
        <v>438</v>
      </c>
      <c r="D241" s="204" t="s">
        <v>135</v>
      </c>
      <c r="E241" s="205" t="s">
        <v>439</v>
      </c>
      <c r="F241" s="206" t="s">
        <v>440</v>
      </c>
      <c r="G241" s="207" t="s">
        <v>298</v>
      </c>
      <c r="H241" s="208">
        <v>40</v>
      </c>
      <c r="I241" s="209"/>
      <c r="J241" s="210">
        <f>ROUND(I241*H241,2)</f>
        <v>0</v>
      </c>
      <c r="K241" s="206" t="s">
        <v>139</v>
      </c>
      <c r="L241" s="44"/>
      <c r="M241" s="211" t="s">
        <v>19</v>
      </c>
      <c r="N241" s="212" t="s">
        <v>47</v>
      </c>
      <c r="O241" s="84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140</v>
      </c>
      <c r="AT241" s="215" t="s">
        <v>135</v>
      </c>
      <c r="AU241" s="215" t="s">
        <v>141</v>
      </c>
      <c r="AY241" s="17" t="s">
        <v>131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84</v>
      </c>
      <c r="BK241" s="216">
        <f>ROUND(I241*H241,2)</f>
        <v>0</v>
      </c>
      <c r="BL241" s="17" t="s">
        <v>140</v>
      </c>
      <c r="BM241" s="215" t="s">
        <v>441</v>
      </c>
    </row>
    <row r="242" spans="1:47" s="2" customFormat="1" ht="12">
      <c r="A242" s="38"/>
      <c r="B242" s="39"/>
      <c r="C242" s="40"/>
      <c r="D242" s="217" t="s">
        <v>143</v>
      </c>
      <c r="E242" s="40"/>
      <c r="F242" s="218" t="s">
        <v>442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143</v>
      </c>
      <c r="AU242" s="17" t="s">
        <v>141</v>
      </c>
    </row>
    <row r="243" spans="1:65" s="2" customFormat="1" ht="14.4" customHeight="1">
      <c r="A243" s="38"/>
      <c r="B243" s="39"/>
      <c r="C243" s="204" t="s">
        <v>443</v>
      </c>
      <c r="D243" s="204" t="s">
        <v>135</v>
      </c>
      <c r="E243" s="205" t="s">
        <v>444</v>
      </c>
      <c r="F243" s="206" t="s">
        <v>445</v>
      </c>
      <c r="G243" s="207" t="s">
        <v>147</v>
      </c>
      <c r="H243" s="208">
        <v>33.15</v>
      </c>
      <c r="I243" s="209"/>
      <c r="J243" s="210">
        <f>ROUND(I243*H243,2)</f>
        <v>0</v>
      </c>
      <c r="K243" s="206" t="s">
        <v>139</v>
      </c>
      <c r="L243" s="44"/>
      <c r="M243" s="211" t="s">
        <v>19</v>
      </c>
      <c r="N243" s="212" t="s">
        <v>47</v>
      </c>
      <c r="O243" s="84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5" t="s">
        <v>140</v>
      </c>
      <c r="AT243" s="215" t="s">
        <v>135</v>
      </c>
      <c r="AU243" s="215" t="s">
        <v>141</v>
      </c>
      <c r="AY243" s="17" t="s">
        <v>131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84</v>
      </c>
      <c r="BK243" s="216">
        <f>ROUND(I243*H243,2)</f>
        <v>0</v>
      </c>
      <c r="BL243" s="17" t="s">
        <v>140</v>
      </c>
      <c r="BM243" s="215" t="s">
        <v>446</v>
      </c>
    </row>
    <row r="244" spans="1:47" s="2" customFormat="1" ht="12">
      <c r="A244" s="38"/>
      <c r="B244" s="39"/>
      <c r="C244" s="40"/>
      <c r="D244" s="217" t="s">
        <v>143</v>
      </c>
      <c r="E244" s="40"/>
      <c r="F244" s="218" t="s">
        <v>447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143</v>
      </c>
      <c r="AU244" s="17" t="s">
        <v>141</v>
      </c>
    </row>
    <row r="245" spans="1:47" s="2" customFormat="1" ht="12">
      <c r="A245" s="38"/>
      <c r="B245" s="39"/>
      <c r="C245" s="40"/>
      <c r="D245" s="217" t="s">
        <v>150</v>
      </c>
      <c r="E245" s="40"/>
      <c r="F245" s="222" t="s">
        <v>416</v>
      </c>
      <c r="G245" s="40"/>
      <c r="H245" s="40"/>
      <c r="I245" s="219"/>
      <c r="J245" s="40"/>
      <c r="K245" s="40"/>
      <c r="L245" s="44"/>
      <c r="M245" s="220"/>
      <c r="N245" s="221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150</v>
      </c>
      <c r="AU245" s="17" t="s">
        <v>141</v>
      </c>
    </row>
    <row r="246" spans="1:51" s="13" customFormat="1" ht="12">
      <c r="A246" s="13"/>
      <c r="B246" s="223"/>
      <c r="C246" s="224"/>
      <c r="D246" s="217" t="s">
        <v>152</v>
      </c>
      <c r="E246" s="225" t="s">
        <v>19</v>
      </c>
      <c r="F246" s="226" t="s">
        <v>448</v>
      </c>
      <c r="G246" s="224"/>
      <c r="H246" s="227">
        <v>33.15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152</v>
      </c>
      <c r="AU246" s="233" t="s">
        <v>141</v>
      </c>
      <c r="AV246" s="13" t="s">
        <v>87</v>
      </c>
      <c r="AW246" s="13" t="s">
        <v>35</v>
      </c>
      <c r="AX246" s="13" t="s">
        <v>76</v>
      </c>
      <c r="AY246" s="233" t="s">
        <v>131</v>
      </c>
    </row>
    <row r="247" spans="1:51" s="14" customFormat="1" ht="12">
      <c r="A247" s="14"/>
      <c r="B247" s="234"/>
      <c r="C247" s="235"/>
      <c r="D247" s="217" t="s">
        <v>152</v>
      </c>
      <c r="E247" s="236" t="s">
        <v>19</v>
      </c>
      <c r="F247" s="237" t="s">
        <v>322</v>
      </c>
      <c r="G247" s="235"/>
      <c r="H247" s="238">
        <v>33.15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152</v>
      </c>
      <c r="AU247" s="244" t="s">
        <v>141</v>
      </c>
      <c r="AV247" s="14" t="s">
        <v>140</v>
      </c>
      <c r="AW247" s="14" t="s">
        <v>35</v>
      </c>
      <c r="AX247" s="14" t="s">
        <v>84</v>
      </c>
      <c r="AY247" s="244" t="s">
        <v>131</v>
      </c>
    </row>
    <row r="248" spans="1:65" s="2" customFormat="1" ht="14.4" customHeight="1">
      <c r="A248" s="38"/>
      <c r="B248" s="39"/>
      <c r="C248" s="204" t="s">
        <v>449</v>
      </c>
      <c r="D248" s="204" t="s">
        <v>135</v>
      </c>
      <c r="E248" s="205" t="s">
        <v>450</v>
      </c>
      <c r="F248" s="206" t="s">
        <v>451</v>
      </c>
      <c r="G248" s="207" t="s">
        <v>147</v>
      </c>
      <c r="H248" s="208">
        <v>33.15</v>
      </c>
      <c r="I248" s="209"/>
      <c r="J248" s="210">
        <f>ROUND(I248*H248,2)</f>
        <v>0</v>
      </c>
      <c r="K248" s="206" t="s">
        <v>19</v>
      </c>
      <c r="L248" s="44"/>
      <c r="M248" s="211" t="s">
        <v>19</v>
      </c>
      <c r="N248" s="212" t="s">
        <v>47</v>
      </c>
      <c r="O248" s="84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140</v>
      </c>
      <c r="AT248" s="215" t="s">
        <v>135</v>
      </c>
      <c r="AU248" s="215" t="s">
        <v>141</v>
      </c>
      <c r="AY248" s="17" t="s">
        <v>131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84</v>
      </c>
      <c r="BK248" s="216">
        <f>ROUND(I248*H248,2)</f>
        <v>0</v>
      </c>
      <c r="BL248" s="17" t="s">
        <v>140</v>
      </c>
      <c r="BM248" s="215" t="s">
        <v>452</v>
      </c>
    </row>
    <row r="249" spans="1:47" s="2" customFormat="1" ht="12">
      <c r="A249" s="38"/>
      <c r="B249" s="39"/>
      <c r="C249" s="40"/>
      <c r="D249" s="217" t="s">
        <v>143</v>
      </c>
      <c r="E249" s="40"/>
      <c r="F249" s="218" t="s">
        <v>451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143</v>
      </c>
      <c r="AU249" s="17" t="s">
        <v>141</v>
      </c>
    </row>
    <row r="250" spans="1:65" s="2" customFormat="1" ht="14.4" customHeight="1">
      <c r="A250" s="38"/>
      <c r="B250" s="39"/>
      <c r="C250" s="204" t="s">
        <v>453</v>
      </c>
      <c r="D250" s="204" t="s">
        <v>135</v>
      </c>
      <c r="E250" s="205" t="s">
        <v>454</v>
      </c>
      <c r="F250" s="206" t="s">
        <v>455</v>
      </c>
      <c r="G250" s="207" t="s">
        <v>267</v>
      </c>
      <c r="H250" s="208">
        <v>0.001</v>
      </c>
      <c r="I250" s="209"/>
      <c r="J250" s="210">
        <f>ROUND(I250*H250,2)</f>
        <v>0</v>
      </c>
      <c r="K250" s="206" t="s">
        <v>19</v>
      </c>
      <c r="L250" s="44"/>
      <c r="M250" s="211" t="s">
        <v>19</v>
      </c>
      <c r="N250" s="212" t="s">
        <v>47</v>
      </c>
      <c r="O250" s="8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5" t="s">
        <v>140</v>
      </c>
      <c r="AT250" s="215" t="s">
        <v>135</v>
      </c>
      <c r="AU250" s="215" t="s">
        <v>141</v>
      </c>
      <c r="AY250" s="17" t="s">
        <v>131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84</v>
      </c>
      <c r="BK250" s="216">
        <f>ROUND(I250*H250,2)</f>
        <v>0</v>
      </c>
      <c r="BL250" s="17" t="s">
        <v>140</v>
      </c>
      <c r="BM250" s="215" t="s">
        <v>456</v>
      </c>
    </row>
    <row r="251" spans="1:47" s="2" customFormat="1" ht="12">
      <c r="A251" s="38"/>
      <c r="B251" s="39"/>
      <c r="C251" s="40"/>
      <c r="D251" s="217" t="s">
        <v>143</v>
      </c>
      <c r="E251" s="40"/>
      <c r="F251" s="218" t="s">
        <v>455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143</v>
      </c>
      <c r="AU251" s="17" t="s">
        <v>141</v>
      </c>
    </row>
    <row r="252" spans="1:65" s="2" customFormat="1" ht="14.4" customHeight="1">
      <c r="A252" s="38"/>
      <c r="B252" s="39"/>
      <c r="C252" s="204" t="s">
        <v>457</v>
      </c>
      <c r="D252" s="204" t="s">
        <v>135</v>
      </c>
      <c r="E252" s="205" t="s">
        <v>458</v>
      </c>
      <c r="F252" s="206" t="s">
        <v>459</v>
      </c>
      <c r="G252" s="207" t="s">
        <v>147</v>
      </c>
      <c r="H252" s="208">
        <v>33.15</v>
      </c>
      <c r="I252" s="209"/>
      <c r="J252" s="210">
        <f>ROUND(I252*H252,2)</f>
        <v>0</v>
      </c>
      <c r="K252" s="206" t="s">
        <v>19</v>
      </c>
      <c r="L252" s="44"/>
      <c r="M252" s="211" t="s">
        <v>19</v>
      </c>
      <c r="N252" s="212" t="s">
        <v>47</v>
      </c>
      <c r="O252" s="84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5" t="s">
        <v>140</v>
      </c>
      <c r="AT252" s="215" t="s">
        <v>135</v>
      </c>
      <c r="AU252" s="215" t="s">
        <v>141</v>
      </c>
      <c r="AY252" s="17" t="s">
        <v>131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7" t="s">
        <v>84</v>
      </c>
      <c r="BK252" s="216">
        <f>ROUND(I252*H252,2)</f>
        <v>0</v>
      </c>
      <c r="BL252" s="17" t="s">
        <v>140</v>
      </c>
      <c r="BM252" s="215" t="s">
        <v>460</v>
      </c>
    </row>
    <row r="253" spans="1:47" s="2" customFormat="1" ht="12">
      <c r="A253" s="38"/>
      <c r="B253" s="39"/>
      <c r="C253" s="40"/>
      <c r="D253" s="217" t="s">
        <v>143</v>
      </c>
      <c r="E253" s="40"/>
      <c r="F253" s="218" t="s">
        <v>459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143</v>
      </c>
      <c r="AU253" s="17" t="s">
        <v>141</v>
      </c>
    </row>
    <row r="254" spans="1:65" s="2" customFormat="1" ht="14.4" customHeight="1">
      <c r="A254" s="38"/>
      <c r="B254" s="39"/>
      <c r="C254" s="204" t="s">
        <v>461</v>
      </c>
      <c r="D254" s="204" t="s">
        <v>135</v>
      </c>
      <c r="E254" s="205" t="s">
        <v>462</v>
      </c>
      <c r="F254" s="206" t="s">
        <v>463</v>
      </c>
      <c r="G254" s="207" t="s">
        <v>147</v>
      </c>
      <c r="H254" s="208">
        <v>33.15</v>
      </c>
      <c r="I254" s="209"/>
      <c r="J254" s="210">
        <f>ROUND(I254*H254,2)</f>
        <v>0</v>
      </c>
      <c r="K254" s="206" t="s">
        <v>139</v>
      </c>
      <c r="L254" s="44"/>
      <c r="M254" s="211" t="s">
        <v>19</v>
      </c>
      <c r="N254" s="212" t="s">
        <v>47</v>
      </c>
      <c r="O254" s="8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140</v>
      </c>
      <c r="AT254" s="215" t="s">
        <v>135</v>
      </c>
      <c r="AU254" s="215" t="s">
        <v>141</v>
      </c>
      <c r="AY254" s="17" t="s">
        <v>131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84</v>
      </c>
      <c r="BK254" s="216">
        <f>ROUND(I254*H254,2)</f>
        <v>0</v>
      </c>
      <c r="BL254" s="17" t="s">
        <v>140</v>
      </c>
      <c r="BM254" s="215" t="s">
        <v>464</v>
      </c>
    </row>
    <row r="255" spans="1:47" s="2" customFormat="1" ht="12">
      <c r="A255" s="38"/>
      <c r="B255" s="39"/>
      <c r="C255" s="40"/>
      <c r="D255" s="217" t="s">
        <v>143</v>
      </c>
      <c r="E255" s="40"/>
      <c r="F255" s="218" t="s">
        <v>465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143</v>
      </c>
      <c r="AU255" s="17" t="s">
        <v>141</v>
      </c>
    </row>
    <row r="256" spans="1:47" s="2" customFormat="1" ht="12">
      <c r="A256" s="38"/>
      <c r="B256" s="39"/>
      <c r="C256" s="40"/>
      <c r="D256" s="217" t="s">
        <v>150</v>
      </c>
      <c r="E256" s="40"/>
      <c r="F256" s="222" t="s">
        <v>466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150</v>
      </c>
      <c r="AU256" s="17" t="s">
        <v>141</v>
      </c>
    </row>
    <row r="257" spans="1:65" s="2" customFormat="1" ht="14.4" customHeight="1">
      <c r="A257" s="38"/>
      <c r="B257" s="39"/>
      <c r="C257" s="245" t="s">
        <v>467</v>
      </c>
      <c r="D257" s="245" t="s">
        <v>424</v>
      </c>
      <c r="E257" s="246" t="s">
        <v>468</v>
      </c>
      <c r="F257" s="247" t="s">
        <v>469</v>
      </c>
      <c r="G257" s="248" t="s">
        <v>147</v>
      </c>
      <c r="H257" s="249">
        <v>33.15</v>
      </c>
      <c r="I257" s="250"/>
      <c r="J257" s="251">
        <f>ROUND(I257*H257,2)</f>
        <v>0</v>
      </c>
      <c r="K257" s="247" t="s">
        <v>19</v>
      </c>
      <c r="L257" s="252"/>
      <c r="M257" s="253" t="s">
        <v>19</v>
      </c>
      <c r="N257" s="254" t="s">
        <v>47</v>
      </c>
      <c r="O257" s="84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427</v>
      </c>
      <c r="AT257" s="215" t="s">
        <v>424</v>
      </c>
      <c r="AU257" s="215" t="s">
        <v>141</v>
      </c>
      <c r="AY257" s="17" t="s">
        <v>131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84</v>
      </c>
      <c r="BK257" s="216">
        <f>ROUND(I257*H257,2)</f>
        <v>0</v>
      </c>
      <c r="BL257" s="17" t="s">
        <v>140</v>
      </c>
      <c r="BM257" s="215" t="s">
        <v>470</v>
      </c>
    </row>
    <row r="258" spans="1:47" s="2" customFormat="1" ht="12">
      <c r="A258" s="38"/>
      <c r="B258" s="39"/>
      <c r="C258" s="40"/>
      <c r="D258" s="217" t="s">
        <v>143</v>
      </c>
      <c r="E258" s="40"/>
      <c r="F258" s="218" t="s">
        <v>469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143</v>
      </c>
      <c r="AU258" s="17" t="s">
        <v>141</v>
      </c>
    </row>
    <row r="259" spans="1:65" s="2" customFormat="1" ht="14.4" customHeight="1">
      <c r="A259" s="38"/>
      <c r="B259" s="39"/>
      <c r="C259" s="204" t="s">
        <v>471</v>
      </c>
      <c r="D259" s="204" t="s">
        <v>135</v>
      </c>
      <c r="E259" s="205" t="s">
        <v>472</v>
      </c>
      <c r="F259" s="206" t="s">
        <v>473</v>
      </c>
      <c r="G259" s="207" t="s">
        <v>298</v>
      </c>
      <c r="H259" s="208">
        <v>169</v>
      </c>
      <c r="I259" s="209"/>
      <c r="J259" s="210">
        <f>ROUND(I259*H259,2)</f>
        <v>0</v>
      </c>
      <c r="K259" s="206" t="s">
        <v>139</v>
      </c>
      <c r="L259" s="44"/>
      <c r="M259" s="211" t="s">
        <v>19</v>
      </c>
      <c r="N259" s="212" t="s">
        <v>47</v>
      </c>
      <c r="O259" s="84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5" t="s">
        <v>140</v>
      </c>
      <c r="AT259" s="215" t="s">
        <v>135</v>
      </c>
      <c r="AU259" s="215" t="s">
        <v>141</v>
      </c>
      <c r="AY259" s="17" t="s">
        <v>131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7" t="s">
        <v>84</v>
      </c>
      <c r="BK259" s="216">
        <f>ROUND(I259*H259,2)</f>
        <v>0</v>
      </c>
      <c r="BL259" s="17" t="s">
        <v>140</v>
      </c>
      <c r="BM259" s="215" t="s">
        <v>474</v>
      </c>
    </row>
    <row r="260" spans="1:47" s="2" customFormat="1" ht="12">
      <c r="A260" s="38"/>
      <c r="B260" s="39"/>
      <c r="C260" s="40"/>
      <c r="D260" s="217" t="s">
        <v>143</v>
      </c>
      <c r="E260" s="40"/>
      <c r="F260" s="218" t="s">
        <v>475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143</v>
      </c>
      <c r="AU260" s="17" t="s">
        <v>141</v>
      </c>
    </row>
    <row r="261" spans="1:47" s="2" customFormat="1" ht="12">
      <c r="A261" s="38"/>
      <c r="B261" s="39"/>
      <c r="C261" s="40"/>
      <c r="D261" s="217" t="s">
        <v>150</v>
      </c>
      <c r="E261" s="40"/>
      <c r="F261" s="222" t="s">
        <v>476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150</v>
      </c>
      <c r="AU261" s="17" t="s">
        <v>141</v>
      </c>
    </row>
    <row r="262" spans="1:51" s="13" customFormat="1" ht="12">
      <c r="A262" s="13"/>
      <c r="B262" s="223"/>
      <c r="C262" s="224"/>
      <c r="D262" s="217" t="s">
        <v>152</v>
      </c>
      <c r="E262" s="225" t="s">
        <v>19</v>
      </c>
      <c r="F262" s="226" t="s">
        <v>477</v>
      </c>
      <c r="G262" s="224"/>
      <c r="H262" s="227">
        <v>169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152</v>
      </c>
      <c r="AU262" s="233" t="s">
        <v>141</v>
      </c>
      <c r="AV262" s="13" t="s">
        <v>87</v>
      </c>
      <c r="AW262" s="13" t="s">
        <v>35</v>
      </c>
      <c r="AX262" s="13" t="s">
        <v>84</v>
      </c>
      <c r="AY262" s="233" t="s">
        <v>131</v>
      </c>
    </row>
    <row r="263" spans="1:65" s="2" customFormat="1" ht="14.4" customHeight="1">
      <c r="A263" s="38"/>
      <c r="B263" s="39"/>
      <c r="C263" s="204" t="s">
        <v>478</v>
      </c>
      <c r="D263" s="204" t="s">
        <v>135</v>
      </c>
      <c r="E263" s="205" t="s">
        <v>479</v>
      </c>
      <c r="F263" s="206" t="s">
        <v>480</v>
      </c>
      <c r="G263" s="207" t="s">
        <v>481</v>
      </c>
      <c r="H263" s="208">
        <v>5</v>
      </c>
      <c r="I263" s="209"/>
      <c r="J263" s="210">
        <f>ROUND(I263*H263,2)</f>
        <v>0</v>
      </c>
      <c r="K263" s="206" t="s">
        <v>19</v>
      </c>
      <c r="L263" s="44"/>
      <c r="M263" s="211" t="s">
        <v>19</v>
      </c>
      <c r="N263" s="212" t="s">
        <v>47</v>
      </c>
      <c r="O263" s="84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5" t="s">
        <v>140</v>
      </c>
      <c r="AT263" s="215" t="s">
        <v>135</v>
      </c>
      <c r="AU263" s="215" t="s">
        <v>141</v>
      </c>
      <c r="AY263" s="17" t="s">
        <v>131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84</v>
      </c>
      <c r="BK263" s="216">
        <f>ROUND(I263*H263,2)</f>
        <v>0</v>
      </c>
      <c r="BL263" s="17" t="s">
        <v>140</v>
      </c>
      <c r="BM263" s="215" t="s">
        <v>482</v>
      </c>
    </row>
    <row r="264" spans="1:47" s="2" customFormat="1" ht="12">
      <c r="A264" s="38"/>
      <c r="B264" s="39"/>
      <c r="C264" s="40"/>
      <c r="D264" s="217" t="s">
        <v>143</v>
      </c>
      <c r="E264" s="40"/>
      <c r="F264" s="218" t="s">
        <v>480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143</v>
      </c>
      <c r="AU264" s="17" t="s">
        <v>141</v>
      </c>
    </row>
    <row r="265" spans="1:65" s="2" customFormat="1" ht="14.4" customHeight="1">
      <c r="A265" s="38"/>
      <c r="B265" s="39"/>
      <c r="C265" s="204" t="s">
        <v>483</v>
      </c>
      <c r="D265" s="204" t="s">
        <v>135</v>
      </c>
      <c r="E265" s="205" t="s">
        <v>484</v>
      </c>
      <c r="F265" s="206" t="s">
        <v>485</v>
      </c>
      <c r="G265" s="207" t="s">
        <v>181</v>
      </c>
      <c r="H265" s="208">
        <v>13</v>
      </c>
      <c r="I265" s="209"/>
      <c r="J265" s="210">
        <f>ROUND(I265*H265,2)</f>
        <v>0</v>
      </c>
      <c r="K265" s="206" t="s">
        <v>139</v>
      </c>
      <c r="L265" s="44"/>
      <c r="M265" s="211" t="s">
        <v>19</v>
      </c>
      <c r="N265" s="212" t="s">
        <v>47</v>
      </c>
      <c r="O265" s="84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5" t="s">
        <v>140</v>
      </c>
      <c r="AT265" s="215" t="s">
        <v>135</v>
      </c>
      <c r="AU265" s="215" t="s">
        <v>141</v>
      </c>
      <c r="AY265" s="17" t="s">
        <v>131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84</v>
      </c>
      <c r="BK265" s="216">
        <f>ROUND(I265*H265,2)</f>
        <v>0</v>
      </c>
      <c r="BL265" s="17" t="s">
        <v>140</v>
      </c>
      <c r="BM265" s="215" t="s">
        <v>486</v>
      </c>
    </row>
    <row r="266" spans="1:47" s="2" customFormat="1" ht="12">
      <c r="A266" s="38"/>
      <c r="B266" s="39"/>
      <c r="C266" s="40"/>
      <c r="D266" s="217" t="s">
        <v>143</v>
      </c>
      <c r="E266" s="40"/>
      <c r="F266" s="218" t="s">
        <v>487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143</v>
      </c>
      <c r="AU266" s="17" t="s">
        <v>141</v>
      </c>
    </row>
    <row r="267" spans="1:47" s="2" customFormat="1" ht="12">
      <c r="A267" s="38"/>
      <c r="B267" s="39"/>
      <c r="C267" s="40"/>
      <c r="D267" s="217" t="s">
        <v>150</v>
      </c>
      <c r="E267" s="40"/>
      <c r="F267" s="222" t="s">
        <v>488</v>
      </c>
      <c r="G267" s="40"/>
      <c r="H267" s="40"/>
      <c r="I267" s="219"/>
      <c r="J267" s="40"/>
      <c r="K267" s="40"/>
      <c r="L267" s="44"/>
      <c r="M267" s="220"/>
      <c r="N267" s="221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150</v>
      </c>
      <c r="AU267" s="17" t="s">
        <v>141</v>
      </c>
    </row>
    <row r="268" spans="1:63" s="12" customFormat="1" ht="20.85" customHeight="1">
      <c r="A268" s="12"/>
      <c r="B268" s="188"/>
      <c r="C268" s="189"/>
      <c r="D268" s="190" t="s">
        <v>75</v>
      </c>
      <c r="E268" s="202" t="s">
        <v>159</v>
      </c>
      <c r="F268" s="202" t="s">
        <v>489</v>
      </c>
      <c r="G268" s="189"/>
      <c r="H268" s="189"/>
      <c r="I268" s="192"/>
      <c r="J268" s="203">
        <f>BK268</f>
        <v>0</v>
      </c>
      <c r="K268" s="189"/>
      <c r="L268" s="194"/>
      <c r="M268" s="195"/>
      <c r="N268" s="196"/>
      <c r="O268" s="196"/>
      <c r="P268" s="197">
        <f>SUM(P269:P319)</f>
        <v>0</v>
      </c>
      <c r="Q268" s="196"/>
      <c r="R268" s="197">
        <f>SUM(R269:R319)</f>
        <v>394.8305612</v>
      </c>
      <c r="S268" s="196"/>
      <c r="T268" s="198">
        <f>SUM(T269:T319)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99" t="s">
        <v>84</v>
      </c>
      <c r="AT268" s="200" t="s">
        <v>75</v>
      </c>
      <c r="AU268" s="200" t="s">
        <v>87</v>
      </c>
      <c r="AY268" s="199" t="s">
        <v>131</v>
      </c>
      <c r="BK268" s="201">
        <f>SUM(BK269:BK319)</f>
        <v>0</v>
      </c>
    </row>
    <row r="269" spans="1:65" s="2" customFormat="1" ht="14.4" customHeight="1">
      <c r="A269" s="38"/>
      <c r="B269" s="39"/>
      <c r="C269" s="204" t="s">
        <v>490</v>
      </c>
      <c r="D269" s="204" t="s">
        <v>135</v>
      </c>
      <c r="E269" s="205" t="s">
        <v>491</v>
      </c>
      <c r="F269" s="206" t="s">
        <v>492</v>
      </c>
      <c r="G269" s="207" t="s">
        <v>147</v>
      </c>
      <c r="H269" s="208">
        <v>325</v>
      </c>
      <c r="I269" s="209"/>
      <c r="J269" s="210">
        <f>ROUND(I269*H269,2)</f>
        <v>0</v>
      </c>
      <c r="K269" s="206" t="s">
        <v>139</v>
      </c>
      <c r="L269" s="44"/>
      <c r="M269" s="211" t="s">
        <v>19</v>
      </c>
      <c r="N269" s="212" t="s">
        <v>47</v>
      </c>
      <c r="O269" s="84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5" t="s">
        <v>140</v>
      </c>
      <c r="AT269" s="215" t="s">
        <v>135</v>
      </c>
      <c r="AU269" s="215" t="s">
        <v>141</v>
      </c>
      <c r="AY269" s="17" t="s">
        <v>131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84</v>
      </c>
      <c r="BK269" s="216">
        <f>ROUND(I269*H269,2)</f>
        <v>0</v>
      </c>
      <c r="BL269" s="17" t="s">
        <v>140</v>
      </c>
      <c r="BM269" s="215" t="s">
        <v>493</v>
      </c>
    </row>
    <row r="270" spans="1:47" s="2" customFormat="1" ht="12">
      <c r="A270" s="38"/>
      <c r="B270" s="39"/>
      <c r="C270" s="40"/>
      <c r="D270" s="217" t="s">
        <v>143</v>
      </c>
      <c r="E270" s="40"/>
      <c r="F270" s="218" t="s">
        <v>494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143</v>
      </c>
      <c r="AU270" s="17" t="s">
        <v>141</v>
      </c>
    </row>
    <row r="271" spans="1:47" s="2" customFormat="1" ht="12">
      <c r="A271" s="38"/>
      <c r="B271" s="39"/>
      <c r="C271" s="40"/>
      <c r="D271" s="217" t="s">
        <v>150</v>
      </c>
      <c r="E271" s="40"/>
      <c r="F271" s="222" t="s">
        <v>495</v>
      </c>
      <c r="G271" s="40"/>
      <c r="H271" s="40"/>
      <c r="I271" s="219"/>
      <c r="J271" s="40"/>
      <c r="K271" s="40"/>
      <c r="L271" s="44"/>
      <c r="M271" s="220"/>
      <c r="N271" s="221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150</v>
      </c>
      <c r="AU271" s="17" t="s">
        <v>141</v>
      </c>
    </row>
    <row r="272" spans="1:51" s="13" customFormat="1" ht="12">
      <c r="A272" s="13"/>
      <c r="B272" s="223"/>
      <c r="C272" s="224"/>
      <c r="D272" s="217" t="s">
        <v>152</v>
      </c>
      <c r="E272" s="225" t="s">
        <v>19</v>
      </c>
      <c r="F272" s="226" t="s">
        <v>496</v>
      </c>
      <c r="G272" s="224"/>
      <c r="H272" s="227">
        <v>325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152</v>
      </c>
      <c r="AU272" s="233" t="s">
        <v>141</v>
      </c>
      <c r="AV272" s="13" t="s">
        <v>87</v>
      </c>
      <c r="AW272" s="13" t="s">
        <v>35</v>
      </c>
      <c r="AX272" s="13" t="s">
        <v>84</v>
      </c>
      <c r="AY272" s="233" t="s">
        <v>131</v>
      </c>
    </row>
    <row r="273" spans="1:65" s="2" customFormat="1" ht="14.4" customHeight="1">
      <c r="A273" s="38"/>
      <c r="B273" s="39"/>
      <c r="C273" s="204" t="s">
        <v>497</v>
      </c>
      <c r="D273" s="204" t="s">
        <v>135</v>
      </c>
      <c r="E273" s="205" t="s">
        <v>498</v>
      </c>
      <c r="F273" s="206" t="s">
        <v>499</v>
      </c>
      <c r="G273" s="207" t="s">
        <v>147</v>
      </c>
      <c r="H273" s="208">
        <v>1025</v>
      </c>
      <c r="I273" s="209"/>
      <c r="J273" s="210">
        <f>ROUND(I273*H273,2)</f>
        <v>0</v>
      </c>
      <c r="K273" s="206" t="s">
        <v>139</v>
      </c>
      <c r="L273" s="44"/>
      <c r="M273" s="211" t="s">
        <v>19</v>
      </c>
      <c r="N273" s="212" t="s">
        <v>47</v>
      </c>
      <c r="O273" s="84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5" t="s">
        <v>140</v>
      </c>
      <c r="AT273" s="215" t="s">
        <v>135</v>
      </c>
      <c r="AU273" s="215" t="s">
        <v>141</v>
      </c>
      <c r="AY273" s="17" t="s">
        <v>131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84</v>
      </c>
      <c r="BK273" s="216">
        <f>ROUND(I273*H273,2)</f>
        <v>0</v>
      </c>
      <c r="BL273" s="17" t="s">
        <v>140</v>
      </c>
      <c r="BM273" s="215" t="s">
        <v>500</v>
      </c>
    </row>
    <row r="274" spans="1:47" s="2" customFormat="1" ht="12">
      <c r="A274" s="38"/>
      <c r="B274" s="39"/>
      <c r="C274" s="40"/>
      <c r="D274" s="217" t="s">
        <v>143</v>
      </c>
      <c r="E274" s="40"/>
      <c r="F274" s="218" t="s">
        <v>501</v>
      </c>
      <c r="G274" s="40"/>
      <c r="H274" s="40"/>
      <c r="I274" s="219"/>
      <c r="J274" s="40"/>
      <c r="K274" s="40"/>
      <c r="L274" s="44"/>
      <c r="M274" s="220"/>
      <c r="N274" s="221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143</v>
      </c>
      <c r="AU274" s="17" t="s">
        <v>141</v>
      </c>
    </row>
    <row r="275" spans="1:47" s="2" customFormat="1" ht="12">
      <c r="A275" s="38"/>
      <c r="B275" s="39"/>
      <c r="C275" s="40"/>
      <c r="D275" s="217" t="s">
        <v>150</v>
      </c>
      <c r="E275" s="40"/>
      <c r="F275" s="222" t="s">
        <v>502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150</v>
      </c>
      <c r="AU275" s="17" t="s">
        <v>141</v>
      </c>
    </row>
    <row r="276" spans="1:51" s="13" customFormat="1" ht="12">
      <c r="A276" s="13"/>
      <c r="B276" s="223"/>
      <c r="C276" s="224"/>
      <c r="D276" s="217" t="s">
        <v>152</v>
      </c>
      <c r="E276" s="225" t="s">
        <v>19</v>
      </c>
      <c r="F276" s="226" t="s">
        <v>503</v>
      </c>
      <c r="G276" s="224"/>
      <c r="H276" s="227">
        <v>1025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152</v>
      </c>
      <c r="AU276" s="233" t="s">
        <v>141</v>
      </c>
      <c r="AV276" s="13" t="s">
        <v>87</v>
      </c>
      <c r="AW276" s="13" t="s">
        <v>35</v>
      </c>
      <c r="AX276" s="13" t="s">
        <v>84</v>
      </c>
      <c r="AY276" s="233" t="s">
        <v>131</v>
      </c>
    </row>
    <row r="277" spans="1:65" s="2" customFormat="1" ht="14.4" customHeight="1">
      <c r="A277" s="38"/>
      <c r="B277" s="39"/>
      <c r="C277" s="204" t="s">
        <v>504</v>
      </c>
      <c r="D277" s="204" t="s">
        <v>135</v>
      </c>
      <c r="E277" s="205" t="s">
        <v>505</v>
      </c>
      <c r="F277" s="206" t="s">
        <v>506</v>
      </c>
      <c r="G277" s="207" t="s">
        <v>147</v>
      </c>
      <c r="H277" s="208">
        <v>413</v>
      </c>
      <c r="I277" s="209"/>
      <c r="J277" s="210">
        <f>ROUND(I277*H277,2)</f>
        <v>0</v>
      </c>
      <c r="K277" s="206" t="s">
        <v>139</v>
      </c>
      <c r="L277" s="44"/>
      <c r="M277" s="211" t="s">
        <v>19</v>
      </c>
      <c r="N277" s="212" t="s">
        <v>47</v>
      </c>
      <c r="O277" s="84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5" t="s">
        <v>140</v>
      </c>
      <c r="AT277" s="215" t="s">
        <v>135</v>
      </c>
      <c r="AU277" s="215" t="s">
        <v>141</v>
      </c>
      <c r="AY277" s="17" t="s">
        <v>131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7" t="s">
        <v>84</v>
      </c>
      <c r="BK277" s="216">
        <f>ROUND(I277*H277,2)</f>
        <v>0</v>
      </c>
      <c r="BL277" s="17" t="s">
        <v>140</v>
      </c>
      <c r="BM277" s="215" t="s">
        <v>507</v>
      </c>
    </row>
    <row r="278" spans="1:47" s="2" customFormat="1" ht="12">
      <c r="A278" s="38"/>
      <c r="B278" s="39"/>
      <c r="C278" s="40"/>
      <c r="D278" s="217" t="s">
        <v>143</v>
      </c>
      <c r="E278" s="40"/>
      <c r="F278" s="218" t="s">
        <v>508</v>
      </c>
      <c r="G278" s="40"/>
      <c r="H278" s="40"/>
      <c r="I278" s="219"/>
      <c r="J278" s="40"/>
      <c r="K278" s="40"/>
      <c r="L278" s="44"/>
      <c r="M278" s="220"/>
      <c r="N278" s="221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143</v>
      </c>
      <c r="AU278" s="17" t="s">
        <v>141</v>
      </c>
    </row>
    <row r="279" spans="1:65" s="2" customFormat="1" ht="14.4" customHeight="1">
      <c r="A279" s="38"/>
      <c r="B279" s="39"/>
      <c r="C279" s="204" t="s">
        <v>509</v>
      </c>
      <c r="D279" s="204" t="s">
        <v>135</v>
      </c>
      <c r="E279" s="205" t="s">
        <v>510</v>
      </c>
      <c r="F279" s="206" t="s">
        <v>511</v>
      </c>
      <c r="G279" s="207" t="s">
        <v>147</v>
      </c>
      <c r="H279" s="208">
        <v>325</v>
      </c>
      <c r="I279" s="209"/>
      <c r="J279" s="210">
        <f>ROUND(I279*H279,2)</f>
        <v>0</v>
      </c>
      <c r="K279" s="206" t="s">
        <v>139</v>
      </c>
      <c r="L279" s="44"/>
      <c r="M279" s="211" t="s">
        <v>19</v>
      </c>
      <c r="N279" s="212" t="s">
        <v>47</v>
      </c>
      <c r="O279" s="84"/>
      <c r="P279" s="213">
        <f>O279*H279</f>
        <v>0</v>
      </c>
      <c r="Q279" s="213">
        <v>0.08425</v>
      </c>
      <c r="R279" s="213">
        <f>Q279*H279</f>
        <v>27.38125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140</v>
      </c>
      <c r="AT279" s="215" t="s">
        <v>135</v>
      </c>
      <c r="AU279" s="215" t="s">
        <v>141</v>
      </c>
      <c r="AY279" s="17" t="s">
        <v>131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84</v>
      </c>
      <c r="BK279" s="216">
        <f>ROUND(I279*H279,2)</f>
        <v>0</v>
      </c>
      <c r="BL279" s="17" t="s">
        <v>140</v>
      </c>
      <c r="BM279" s="215" t="s">
        <v>512</v>
      </c>
    </row>
    <row r="280" spans="1:47" s="2" customFormat="1" ht="12">
      <c r="A280" s="38"/>
      <c r="B280" s="39"/>
      <c r="C280" s="40"/>
      <c r="D280" s="217" t="s">
        <v>143</v>
      </c>
      <c r="E280" s="40"/>
      <c r="F280" s="218" t="s">
        <v>513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143</v>
      </c>
      <c r="AU280" s="17" t="s">
        <v>141</v>
      </c>
    </row>
    <row r="281" spans="1:47" s="2" customFormat="1" ht="12">
      <c r="A281" s="38"/>
      <c r="B281" s="39"/>
      <c r="C281" s="40"/>
      <c r="D281" s="217" t="s">
        <v>150</v>
      </c>
      <c r="E281" s="40"/>
      <c r="F281" s="222" t="s">
        <v>514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150</v>
      </c>
      <c r="AU281" s="17" t="s">
        <v>141</v>
      </c>
    </row>
    <row r="282" spans="1:51" s="13" customFormat="1" ht="12">
      <c r="A282" s="13"/>
      <c r="B282" s="223"/>
      <c r="C282" s="224"/>
      <c r="D282" s="217" t="s">
        <v>152</v>
      </c>
      <c r="E282" s="225" t="s">
        <v>19</v>
      </c>
      <c r="F282" s="226" t="s">
        <v>496</v>
      </c>
      <c r="G282" s="224"/>
      <c r="H282" s="227">
        <v>325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152</v>
      </c>
      <c r="AU282" s="233" t="s">
        <v>141</v>
      </c>
      <c r="AV282" s="13" t="s">
        <v>87</v>
      </c>
      <c r="AW282" s="13" t="s">
        <v>35</v>
      </c>
      <c r="AX282" s="13" t="s">
        <v>84</v>
      </c>
      <c r="AY282" s="233" t="s">
        <v>131</v>
      </c>
    </row>
    <row r="283" spans="1:65" s="2" customFormat="1" ht="14.4" customHeight="1">
      <c r="A283" s="38"/>
      <c r="B283" s="39"/>
      <c r="C283" s="245" t="s">
        <v>515</v>
      </c>
      <c r="D283" s="245" t="s">
        <v>424</v>
      </c>
      <c r="E283" s="246" t="s">
        <v>516</v>
      </c>
      <c r="F283" s="247" t="s">
        <v>517</v>
      </c>
      <c r="G283" s="248" t="s">
        <v>147</v>
      </c>
      <c r="H283" s="249">
        <v>306</v>
      </c>
      <c r="I283" s="250"/>
      <c r="J283" s="251">
        <f>ROUND(I283*H283,2)</f>
        <v>0</v>
      </c>
      <c r="K283" s="247" t="s">
        <v>139</v>
      </c>
      <c r="L283" s="252"/>
      <c r="M283" s="253" t="s">
        <v>19</v>
      </c>
      <c r="N283" s="254" t="s">
        <v>47</v>
      </c>
      <c r="O283" s="84"/>
      <c r="P283" s="213">
        <f>O283*H283</f>
        <v>0</v>
      </c>
      <c r="Q283" s="213">
        <v>0.131</v>
      </c>
      <c r="R283" s="213">
        <f>Q283*H283</f>
        <v>40.086</v>
      </c>
      <c r="S283" s="213">
        <v>0</v>
      </c>
      <c r="T283" s="21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15" t="s">
        <v>427</v>
      </c>
      <c r="AT283" s="215" t="s">
        <v>424</v>
      </c>
      <c r="AU283" s="215" t="s">
        <v>141</v>
      </c>
      <c r="AY283" s="17" t="s">
        <v>131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7" t="s">
        <v>84</v>
      </c>
      <c r="BK283" s="216">
        <f>ROUND(I283*H283,2)</f>
        <v>0</v>
      </c>
      <c r="BL283" s="17" t="s">
        <v>140</v>
      </c>
      <c r="BM283" s="215" t="s">
        <v>518</v>
      </c>
    </row>
    <row r="284" spans="1:47" s="2" customFormat="1" ht="12">
      <c r="A284" s="38"/>
      <c r="B284" s="39"/>
      <c r="C284" s="40"/>
      <c r="D284" s="217" t="s">
        <v>143</v>
      </c>
      <c r="E284" s="40"/>
      <c r="F284" s="218" t="s">
        <v>517</v>
      </c>
      <c r="G284" s="40"/>
      <c r="H284" s="40"/>
      <c r="I284" s="219"/>
      <c r="J284" s="40"/>
      <c r="K284" s="40"/>
      <c r="L284" s="44"/>
      <c r="M284" s="220"/>
      <c r="N284" s="221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143</v>
      </c>
      <c r="AU284" s="17" t="s">
        <v>141</v>
      </c>
    </row>
    <row r="285" spans="1:65" s="2" customFormat="1" ht="14.4" customHeight="1">
      <c r="A285" s="38"/>
      <c r="B285" s="39"/>
      <c r="C285" s="245" t="s">
        <v>519</v>
      </c>
      <c r="D285" s="245" t="s">
        <v>424</v>
      </c>
      <c r="E285" s="246" t="s">
        <v>520</v>
      </c>
      <c r="F285" s="247" t="s">
        <v>521</v>
      </c>
      <c r="G285" s="248" t="s">
        <v>147</v>
      </c>
      <c r="H285" s="249">
        <v>24</v>
      </c>
      <c r="I285" s="250"/>
      <c r="J285" s="251">
        <f>ROUND(I285*H285,2)</f>
        <v>0</v>
      </c>
      <c r="K285" s="247" t="s">
        <v>139</v>
      </c>
      <c r="L285" s="252"/>
      <c r="M285" s="253" t="s">
        <v>19</v>
      </c>
      <c r="N285" s="254" t="s">
        <v>47</v>
      </c>
      <c r="O285" s="84"/>
      <c r="P285" s="213">
        <f>O285*H285</f>
        <v>0</v>
      </c>
      <c r="Q285" s="213">
        <v>0.131</v>
      </c>
      <c r="R285" s="213">
        <f>Q285*H285</f>
        <v>3.144</v>
      </c>
      <c r="S285" s="213">
        <v>0</v>
      </c>
      <c r="T285" s="21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427</v>
      </c>
      <c r="AT285" s="215" t="s">
        <v>424</v>
      </c>
      <c r="AU285" s="215" t="s">
        <v>141</v>
      </c>
      <c r="AY285" s="17" t="s">
        <v>131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84</v>
      </c>
      <c r="BK285" s="216">
        <f>ROUND(I285*H285,2)</f>
        <v>0</v>
      </c>
      <c r="BL285" s="17" t="s">
        <v>140</v>
      </c>
      <c r="BM285" s="215" t="s">
        <v>522</v>
      </c>
    </row>
    <row r="286" spans="1:47" s="2" customFormat="1" ht="12">
      <c r="A286" s="38"/>
      <c r="B286" s="39"/>
      <c r="C286" s="40"/>
      <c r="D286" s="217" t="s">
        <v>143</v>
      </c>
      <c r="E286" s="40"/>
      <c r="F286" s="218" t="s">
        <v>521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143</v>
      </c>
      <c r="AU286" s="17" t="s">
        <v>141</v>
      </c>
    </row>
    <row r="287" spans="1:65" s="2" customFormat="1" ht="14.4" customHeight="1">
      <c r="A287" s="38"/>
      <c r="B287" s="39"/>
      <c r="C287" s="204" t="s">
        <v>523</v>
      </c>
      <c r="D287" s="204" t="s">
        <v>135</v>
      </c>
      <c r="E287" s="205" t="s">
        <v>524</v>
      </c>
      <c r="F287" s="206" t="s">
        <v>525</v>
      </c>
      <c r="G287" s="207" t="s">
        <v>147</v>
      </c>
      <c r="H287" s="208">
        <v>1025</v>
      </c>
      <c r="I287" s="209"/>
      <c r="J287" s="210">
        <f>ROUND(I287*H287,2)</f>
        <v>0</v>
      </c>
      <c r="K287" s="206" t="s">
        <v>139</v>
      </c>
      <c r="L287" s="44"/>
      <c r="M287" s="211" t="s">
        <v>19</v>
      </c>
      <c r="N287" s="212" t="s">
        <v>47</v>
      </c>
      <c r="O287" s="84"/>
      <c r="P287" s="213">
        <f>O287*H287</f>
        <v>0</v>
      </c>
      <c r="Q287" s="213">
        <v>0.10362</v>
      </c>
      <c r="R287" s="213">
        <f>Q287*H287</f>
        <v>106.21050000000001</v>
      </c>
      <c r="S287" s="213">
        <v>0</v>
      </c>
      <c r="T287" s="21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5" t="s">
        <v>140</v>
      </c>
      <c r="AT287" s="215" t="s">
        <v>135</v>
      </c>
      <c r="AU287" s="215" t="s">
        <v>141</v>
      </c>
      <c r="AY287" s="17" t="s">
        <v>131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7" t="s">
        <v>84</v>
      </c>
      <c r="BK287" s="216">
        <f>ROUND(I287*H287,2)</f>
        <v>0</v>
      </c>
      <c r="BL287" s="17" t="s">
        <v>140</v>
      </c>
      <c r="BM287" s="215" t="s">
        <v>526</v>
      </c>
    </row>
    <row r="288" spans="1:47" s="2" customFormat="1" ht="12">
      <c r="A288" s="38"/>
      <c r="B288" s="39"/>
      <c r="C288" s="40"/>
      <c r="D288" s="217" t="s">
        <v>143</v>
      </c>
      <c r="E288" s="40"/>
      <c r="F288" s="218" t="s">
        <v>527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143</v>
      </c>
      <c r="AU288" s="17" t="s">
        <v>141</v>
      </c>
    </row>
    <row r="289" spans="1:47" s="2" customFormat="1" ht="12">
      <c r="A289" s="38"/>
      <c r="B289" s="39"/>
      <c r="C289" s="40"/>
      <c r="D289" s="217" t="s">
        <v>150</v>
      </c>
      <c r="E289" s="40"/>
      <c r="F289" s="222" t="s">
        <v>502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150</v>
      </c>
      <c r="AU289" s="17" t="s">
        <v>141</v>
      </c>
    </row>
    <row r="290" spans="1:51" s="13" customFormat="1" ht="12">
      <c r="A290" s="13"/>
      <c r="B290" s="223"/>
      <c r="C290" s="224"/>
      <c r="D290" s="217" t="s">
        <v>152</v>
      </c>
      <c r="E290" s="225" t="s">
        <v>19</v>
      </c>
      <c r="F290" s="226" t="s">
        <v>503</v>
      </c>
      <c r="G290" s="224"/>
      <c r="H290" s="227">
        <v>1025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152</v>
      </c>
      <c r="AU290" s="233" t="s">
        <v>141</v>
      </c>
      <c r="AV290" s="13" t="s">
        <v>87</v>
      </c>
      <c r="AW290" s="13" t="s">
        <v>35</v>
      </c>
      <c r="AX290" s="13" t="s">
        <v>84</v>
      </c>
      <c r="AY290" s="233" t="s">
        <v>131</v>
      </c>
    </row>
    <row r="291" spans="1:65" s="2" customFormat="1" ht="14.4" customHeight="1">
      <c r="A291" s="38"/>
      <c r="B291" s="39"/>
      <c r="C291" s="245" t="s">
        <v>528</v>
      </c>
      <c r="D291" s="245" t="s">
        <v>424</v>
      </c>
      <c r="E291" s="246" t="s">
        <v>529</v>
      </c>
      <c r="F291" s="247" t="s">
        <v>530</v>
      </c>
      <c r="G291" s="248" t="s">
        <v>147</v>
      </c>
      <c r="H291" s="249">
        <v>1128</v>
      </c>
      <c r="I291" s="250"/>
      <c r="J291" s="251">
        <f>ROUND(I291*H291,2)</f>
        <v>0</v>
      </c>
      <c r="K291" s="247" t="s">
        <v>139</v>
      </c>
      <c r="L291" s="252"/>
      <c r="M291" s="253" t="s">
        <v>19</v>
      </c>
      <c r="N291" s="254" t="s">
        <v>47</v>
      </c>
      <c r="O291" s="84"/>
      <c r="P291" s="213">
        <f>O291*H291</f>
        <v>0</v>
      </c>
      <c r="Q291" s="213">
        <v>0.15</v>
      </c>
      <c r="R291" s="213">
        <f>Q291*H291</f>
        <v>169.2</v>
      </c>
      <c r="S291" s="213">
        <v>0</v>
      </c>
      <c r="T291" s="21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5" t="s">
        <v>427</v>
      </c>
      <c r="AT291" s="215" t="s">
        <v>424</v>
      </c>
      <c r="AU291" s="215" t="s">
        <v>141</v>
      </c>
      <c r="AY291" s="17" t="s">
        <v>131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7" t="s">
        <v>84</v>
      </c>
      <c r="BK291" s="216">
        <f>ROUND(I291*H291,2)</f>
        <v>0</v>
      </c>
      <c r="BL291" s="17" t="s">
        <v>140</v>
      </c>
      <c r="BM291" s="215" t="s">
        <v>531</v>
      </c>
    </row>
    <row r="292" spans="1:47" s="2" customFormat="1" ht="12">
      <c r="A292" s="38"/>
      <c r="B292" s="39"/>
      <c r="C292" s="40"/>
      <c r="D292" s="217" t="s">
        <v>143</v>
      </c>
      <c r="E292" s="40"/>
      <c r="F292" s="218" t="s">
        <v>530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143</v>
      </c>
      <c r="AU292" s="17" t="s">
        <v>141</v>
      </c>
    </row>
    <row r="293" spans="1:65" s="2" customFormat="1" ht="14.4" customHeight="1">
      <c r="A293" s="38"/>
      <c r="B293" s="39"/>
      <c r="C293" s="204" t="s">
        <v>532</v>
      </c>
      <c r="D293" s="204" t="s">
        <v>135</v>
      </c>
      <c r="E293" s="205" t="s">
        <v>533</v>
      </c>
      <c r="F293" s="206" t="s">
        <v>534</v>
      </c>
      <c r="G293" s="207" t="s">
        <v>147</v>
      </c>
      <c r="H293" s="208">
        <v>413</v>
      </c>
      <c r="I293" s="209"/>
      <c r="J293" s="210">
        <f>ROUND(I293*H293,2)</f>
        <v>0</v>
      </c>
      <c r="K293" s="206" t="s">
        <v>139</v>
      </c>
      <c r="L293" s="44"/>
      <c r="M293" s="211" t="s">
        <v>19</v>
      </c>
      <c r="N293" s="212" t="s">
        <v>47</v>
      </c>
      <c r="O293" s="84"/>
      <c r="P293" s="213">
        <f>O293*H293</f>
        <v>0</v>
      </c>
      <c r="Q293" s="213">
        <v>0.04</v>
      </c>
      <c r="R293" s="213">
        <f>Q293*H293</f>
        <v>16.52</v>
      </c>
      <c r="S293" s="213">
        <v>0</v>
      </c>
      <c r="T293" s="21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5" t="s">
        <v>140</v>
      </c>
      <c r="AT293" s="215" t="s">
        <v>135</v>
      </c>
      <c r="AU293" s="215" t="s">
        <v>141</v>
      </c>
      <c r="AY293" s="17" t="s">
        <v>131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7" t="s">
        <v>84</v>
      </c>
      <c r="BK293" s="216">
        <f>ROUND(I293*H293,2)</f>
        <v>0</v>
      </c>
      <c r="BL293" s="17" t="s">
        <v>140</v>
      </c>
      <c r="BM293" s="215" t="s">
        <v>535</v>
      </c>
    </row>
    <row r="294" spans="1:47" s="2" customFormat="1" ht="12">
      <c r="A294" s="38"/>
      <c r="B294" s="39"/>
      <c r="C294" s="40"/>
      <c r="D294" s="217" t="s">
        <v>143</v>
      </c>
      <c r="E294" s="40"/>
      <c r="F294" s="218" t="s">
        <v>536</v>
      </c>
      <c r="G294" s="40"/>
      <c r="H294" s="40"/>
      <c r="I294" s="219"/>
      <c r="J294" s="40"/>
      <c r="K294" s="40"/>
      <c r="L294" s="44"/>
      <c r="M294" s="220"/>
      <c r="N294" s="221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143</v>
      </c>
      <c r="AU294" s="17" t="s">
        <v>141</v>
      </c>
    </row>
    <row r="295" spans="1:47" s="2" customFormat="1" ht="12">
      <c r="A295" s="38"/>
      <c r="B295" s="39"/>
      <c r="C295" s="40"/>
      <c r="D295" s="217" t="s">
        <v>150</v>
      </c>
      <c r="E295" s="40"/>
      <c r="F295" s="222" t="s">
        <v>514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150</v>
      </c>
      <c r="AU295" s="17" t="s">
        <v>141</v>
      </c>
    </row>
    <row r="296" spans="1:65" s="2" customFormat="1" ht="14.4" customHeight="1">
      <c r="A296" s="38"/>
      <c r="B296" s="39"/>
      <c r="C296" s="245" t="s">
        <v>537</v>
      </c>
      <c r="D296" s="245" t="s">
        <v>424</v>
      </c>
      <c r="E296" s="246" t="s">
        <v>538</v>
      </c>
      <c r="F296" s="247" t="s">
        <v>539</v>
      </c>
      <c r="G296" s="248" t="s">
        <v>147</v>
      </c>
      <c r="H296" s="249">
        <v>417</v>
      </c>
      <c r="I296" s="250"/>
      <c r="J296" s="251">
        <f>ROUND(I296*H296,2)</f>
        <v>0</v>
      </c>
      <c r="K296" s="247" t="s">
        <v>139</v>
      </c>
      <c r="L296" s="252"/>
      <c r="M296" s="253" t="s">
        <v>19</v>
      </c>
      <c r="N296" s="254" t="s">
        <v>47</v>
      </c>
      <c r="O296" s="84"/>
      <c r="P296" s="213">
        <f>O296*H296</f>
        <v>0</v>
      </c>
      <c r="Q296" s="213">
        <v>0.0108</v>
      </c>
      <c r="R296" s="213">
        <f>Q296*H296</f>
        <v>4.5036000000000005</v>
      </c>
      <c r="S296" s="213">
        <v>0</v>
      </c>
      <c r="T296" s="214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5" t="s">
        <v>427</v>
      </c>
      <c r="AT296" s="215" t="s">
        <v>424</v>
      </c>
      <c r="AU296" s="215" t="s">
        <v>141</v>
      </c>
      <c r="AY296" s="17" t="s">
        <v>131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7" t="s">
        <v>84</v>
      </c>
      <c r="BK296" s="216">
        <f>ROUND(I296*H296,2)</f>
        <v>0</v>
      </c>
      <c r="BL296" s="17" t="s">
        <v>140</v>
      </c>
      <c r="BM296" s="215" t="s">
        <v>540</v>
      </c>
    </row>
    <row r="297" spans="1:47" s="2" customFormat="1" ht="12">
      <c r="A297" s="38"/>
      <c r="B297" s="39"/>
      <c r="C297" s="40"/>
      <c r="D297" s="217" t="s">
        <v>143</v>
      </c>
      <c r="E297" s="40"/>
      <c r="F297" s="218" t="s">
        <v>539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143</v>
      </c>
      <c r="AU297" s="17" t="s">
        <v>141</v>
      </c>
    </row>
    <row r="298" spans="1:51" s="13" customFormat="1" ht="12">
      <c r="A298" s="13"/>
      <c r="B298" s="223"/>
      <c r="C298" s="224"/>
      <c r="D298" s="217" t="s">
        <v>152</v>
      </c>
      <c r="E298" s="224"/>
      <c r="F298" s="226" t="s">
        <v>541</v>
      </c>
      <c r="G298" s="224"/>
      <c r="H298" s="227">
        <v>417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152</v>
      </c>
      <c r="AU298" s="233" t="s">
        <v>141</v>
      </c>
      <c r="AV298" s="13" t="s">
        <v>87</v>
      </c>
      <c r="AW298" s="13" t="s">
        <v>4</v>
      </c>
      <c r="AX298" s="13" t="s">
        <v>84</v>
      </c>
      <c r="AY298" s="233" t="s">
        <v>131</v>
      </c>
    </row>
    <row r="299" spans="1:65" s="2" customFormat="1" ht="14.4" customHeight="1">
      <c r="A299" s="38"/>
      <c r="B299" s="39"/>
      <c r="C299" s="245" t="s">
        <v>542</v>
      </c>
      <c r="D299" s="245" t="s">
        <v>424</v>
      </c>
      <c r="E299" s="246" t="s">
        <v>543</v>
      </c>
      <c r="F299" s="247" t="s">
        <v>544</v>
      </c>
      <c r="G299" s="248" t="s">
        <v>267</v>
      </c>
      <c r="H299" s="249">
        <v>26.432</v>
      </c>
      <c r="I299" s="250"/>
      <c r="J299" s="251">
        <f>ROUND(I299*H299,2)</f>
        <v>0</v>
      </c>
      <c r="K299" s="247" t="s">
        <v>139</v>
      </c>
      <c r="L299" s="252"/>
      <c r="M299" s="253" t="s">
        <v>19</v>
      </c>
      <c r="N299" s="254" t="s">
        <v>47</v>
      </c>
      <c r="O299" s="84"/>
      <c r="P299" s="213">
        <f>O299*H299</f>
        <v>0</v>
      </c>
      <c r="Q299" s="213">
        <v>1</v>
      </c>
      <c r="R299" s="213">
        <f>Q299*H299</f>
        <v>26.432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427</v>
      </c>
      <c r="AT299" s="215" t="s">
        <v>424</v>
      </c>
      <c r="AU299" s="215" t="s">
        <v>141</v>
      </c>
      <c r="AY299" s="17" t="s">
        <v>131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84</v>
      </c>
      <c r="BK299" s="216">
        <f>ROUND(I299*H299,2)</f>
        <v>0</v>
      </c>
      <c r="BL299" s="17" t="s">
        <v>140</v>
      </c>
      <c r="BM299" s="215" t="s">
        <v>545</v>
      </c>
    </row>
    <row r="300" spans="1:47" s="2" customFormat="1" ht="12">
      <c r="A300" s="38"/>
      <c r="B300" s="39"/>
      <c r="C300" s="40"/>
      <c r="D300" s="217" t="s">
        <v>143</v>
      </c>
      <c r="E300" s="40"/>
      <c r="F300" s="218" t="s">
        <v>544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143</v>
      </c>
      <c r="AU300" s="17" t="s">
        <v>141</v>
      </c>
    </row>
    <row r="301" spans="1:47" s="2" customFormat="1" ht="12">
      <c r="A301" s="38"/>
      <c r="B301" s="39"/>
      <c r="C301" s="40"/>
      <c r="D301" s="217" t="s">
        <v>150</v>
      </c>
      <c r="E301" s="40"/>
      <c r="F301" s="222" t="s">
        <v>546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150</v>
      </c>
      <c r="AU301" s="17" t="s">
        <v>141</v>
      </c>
    </row>
    <row r="302" spans="1:65" s="2" customFormat="1" ht="14.4" customHeight="1">
      <c r="A302" s="38"/>
      <c r="B302" s="39"/>
      <c r="C302" s="204" t="s">
        <v>547</v>
      </c>
      <c r="D302" s="204" t="s">
        <v>135</v>
      </c>
      <c r="E302" s="205" t="s">
        <v>548</v>
      </c>
      <c r="F302" s="206" t="s">
        <v>549</v>
      </c>
      <c r="G302" s="207" t="s">
        <v>147</v>
      </c>
      <c r="H302" s="208">
        <v>65</v>
      </c>
      <c r="I302" s="209"/>
      <c r="J302" s="210">
        <f>ROUND(I302*H302,2)</f>
        <v>0</v>
      </c>
      <c r="K302" s="206" t="s">
        <v>139</v>
      </c>
      <c r="L302" s="44"/>
      <c r="M302" s="211" t="s">
        <v>19</v>
      </c>
      <c r="N302" s="212" t="s">
        <v>47</v>
      </c>
      <c r="O302" s="8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5" t="s">
        <v>140</v>
      </c>
      <c r="AT302" s="215" t="s">
        <v>135</v>
      </c>
      <c r="AU302" s="215" t="s">
        <v>141</v>
      </c>
      <c r="AY302" s="17" t="s">
        <v>131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84</v>
      </c>
      <c r="BK302" s="216">
        <f>ROUND(I302*H302,2)</f>
        <v>0</v>
      </c>
      <c r="BL302" s="17" t="s">
        <v>140</v>
      </c>
      <c r="BM302" s="215" t="s">
        <v>550</v>
      </c>
    </row>
    <row r="303" spans="1:47" s="2" customFormat="1" ht="12">
      <c r="A303" s="38"/>
      <c r="B303" s="39"/>
      <c r="C303" s="40"/>
      <c r="D303" s="217" t="s">
        <v>143</v>
      </c>
      <c r="E303" s="40"/>
      <c r="F303" s="218" t="s">
        <v>551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143</v>
      </c>
      <c r="AU303" s="17" t="s">
        <v>141</v>
      </c>
    </row>
    <row r="304" spans="1:47" s="2" customFormat="1" ht="12">
      <c r="A304" s="38"/>
      <c r="B304" s="39"/>
      <c r="C304" s="40"/>
      <c r="D304" s="217" t="s">
        <v>150</v>
      </c>
      <c r="E304" s="40"/>
      <c r="F304" s="222" t="s">
        <v>552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150</v>
      </c>
      <c r="AU304" s="17" t="s">
        <v>141</v>
      </c>
    </row>
    <row r="305" spans="1:65" s="2" customFormat="1" ht="14.4" customHeight="1">
      <c r="A305" s="38"/>
      <c r="B305" s="39"/>
      <c r="C305" s="204" t="s">
        <v>553</v>
      </c>
      <c r="D305" s="204" t="s">
        <v>135</v>
      </c>
      <c r="E305" s="205" t="s">
        <v>554</v>
      </c>
      <c r="F305" s="206" t="s">
        <v>555</v>
      </c>
      <c r="G305" s="207" t="s">
        <v>147</v>
      </c>
      <c r="H305" s="208">
        <v>65</v>
      </c>
      <c r="I305" s="209"/>
      <c r="J305" s="210">
        <f>ROUND(I305*H305,2)</f>
        <v>0</v>
      </c>
      <c r="K305" s="206" t="s">
        <v>139</v>
      </c>
      <c r="L305" s="44"/>
      <c r="M305" s="211" t="s">
        <v>19</v>
      </c>
      <c r="N305" s="212" t="s">
        <v>47</v>
      </c>
      <c r="O305" s="84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5" t="s">
        <v>140</v>
      </c>
      <c r="AT305" s="215" t="s">
        <v>135</v>
      </c>
      <c r="AU305" s="215" t="s">
        <v>141</v>
      </c>
      <c r="AY305" s="17" t="s">
        <v>131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7" t="s">
        <v>84</v>
      </c>
      <c r="BK305" s="216">
        <f>ROUND(I305*H305,2)</f>
        <v>0</v>
      </c>
      <c r="BL305" s="17" t="s">
        <v>140</v>
      </c>
      <c r="BM305" s="215" t="s">
        <v>556</v>
      </c>
    </row>
    <row r="306" spans="1:47" s="2" customFormat="1" ht="12">
      <c r="A306" s="38"/>
      <c r="B306" s="39"/>
      <c r="C306" s="40"/>
      <c r="D306" s="217" t="s">
        <v>143</v>
      </c>
      <c r="E306" s="40"/>
      <c r="F306" s="218" t="s">
        <v>557</v>
      </c>
      <c r="G306" s="40"/>
      <c r="H306" s="40"/>
      <c r="I306" s="219"/>
      <c r="J306" s="40"/>
      <c r="K306" s="40"/>
      <c r="L306" s="44"/>
      <c r="M306" s="220"/>
      <c r="N306" s="221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143</v>
      </c>
      <c r="AU306" s="17" t="s">
        <v>141</v>
      </c>
    </row>
    <row r="307" spans="1:65" s="2" customFormat="1" ht="14.4" customHeight="1">
      <c r="A307" s="38"/>
      <c r="B307" s="39"/>
      <c r="C307" s="204" t="s">
        <v>558</v>
      </c>
      <c r="D307" s="204" t="s">
        <v>135</v>
      </c>
      <c r="E307" s="205" t="s">
        <v>559</v>
      </c>
      <c r="F307" s="206" t="s">
        <v>560</v>
      </c>
      <c r="G307" s="207" t="s">
        <v>147</v>
      </c>
      <c r="H307" s="208">
        <v>65</v>
      </c>
      <c r="I307" s="209"/>
      <c r="J307" s="210">
        <f>ROUND(I307*H307,2)</f>
        <v>0</v>
      </c>
      <c r="K307" s="206" t="s">
        <v>139</v>
      </c>
      <c r="L307" s="44"/>
      <c r="M307" s="211" t="s">
        <v>19</v>
      </c>
      <c r="N307" s="212" t="s">
        <v>47</v>
      </c>
      <c r="O307" s="8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5" t="s">
        <v>140</v>
      </c>
      <c r="AT307" s="215" t="s">
        <v>135</v>
      </c>
      <c r="AU307" s="215" t="s">
        <v>141</v>
      </c>
      <c r="AY307" s="17" t="s">
        <v>131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7" t="s">
        <v>84</v>
      </c>
      <c r="BK307" s="216">
        <f>ROUND(I307*H307,2)</f>
        <v>0</v>
      </c>
      <c r="BL307" s="17" t="s">
        <v>140</v>
      </c>
      <c r="BM307" s="215" t="s">
        <v>561</v>
      </c>
    </row>
    <row r="308" spans="1:47" s="2" customFormat="1" ht="12">
      <c r="A308" s="38"/>
      <c r="B308" s="39"/>
      <c r="C308" s="40"/>
      <c r="D308" s="217" t="s">
        <v>143</v>
      </c>
      <c r="E308" s="40"/>
      <c r="F308" s="218" t="s">
        <v>562</v>
      </c>
      <c r="G308" s="40"/>
      <c r="H308" s="40"/>
      <c r="I308" s="219"/>
      <c r="J308" s="40"/>
      <c r="K308" s="40"/>
      <c r="L308" s="44"/>
      <c r="M308" s="220"/>
      <c r="N308" s="221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143</v>
      </c>
      <c r="AU308" s="17" t="s">
        <v>141</v>
      </c>
    </row>
    <row r="309" spans="1:65" s="2" customFormat="1" ht="14.4" customHeight="1">
      <c r="A309" s="38"/>
      <c r="B309" s="39"/>
      <c r="C309" s="204" t="s">
        <v>563</v>
      </c>
      <c r="D309" s="204" t="s">
        <v>135</v>
      </c>
      <c r="E309" s="205" t="s">
        <v>564</v>
      </c>
      <c r="F309" s="206" t="s">
        <v>565</v>
      </c>
      <c r="G309" s="207" t="s">
        <v>147</v>
      </c>
      <c r="H309" s="208">
        <v>65</v>
      </c>
      <c r="I309" s="209"/>
      <c r="J309" s="210">
        <f>ROUND(I309*H309,2)</f>
        <v>0</v>
      </c>
      <c r="K309" s="206" t="s">
        <v>139</v>
      </c>
      <c r="L309" s="44"/>
      <c r="M309" s="211" t="s">
        <v>19</v>
      </c>
      <c r="N309" s="212" t="s">
        <v>47</v>
      </c>
      <c r="O309" s="84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140</v>
      </c>
      <c r="AT309" s="215" t="s">
        <v>135</v>
      </c>
      <c r="AU309" s="215" t="s">
        <v>141</v>
      </c>
      <c r="AY309" s="17" t="s">
        <v>131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84</v>
      </c>
      <c r="BK309" s="216">
        <f>ROUND(I309*H309,2)</f>
        <v>0</v>
      </c>
      <c r="BL309" s="17" t="s">
        <v>140</v>
      </c>
      <c r="BM309" s="215" t="s">
        <v>566</v>
      </c>
    </row>
    <row r="310" spans="1:47" s="2" customFormat="1" ht="12">
      <c r="A310" s="38"/>
      <c r="B310" s="39"/>
      <c r="C310" s="40"/>
      <c r="D310" s="217" t="s">
        <v>143</v>
      </c>
      <c r="E310" s="40"/>
      <c r="F310" s="218" t="s">
        <v>567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143</v>
      </c>
      <c r="AU310" s="17" t="s">
        <v>141</v>
      </c>
    </row>
    <row r="311" spans="1:65" s="2" customFormat="1" ht="14.4" customHeight="1">
      <c r="A311" s="38"/>
      <c r="B311" s="39"/>
      <c r="C311" s="204" t="s">
        <v>568</v>
      </c>
      <c r="D311" s="204" t="s">
        <v>135</v>
      </c>
      <c r="E311" s="205" t="s">
        <v>569</v>
      </c>
      <c r="F311" s="206" t="s">
        <v>570</v>
      </c>
      <c r="G311" s="207" t="s">
        <v>138</v>
      </c>
      <c r="H311" s="208">
        <v>141</v>
      </c>
      <c r="I311" s="209"/>
      <c r="J311" s="210">
        <f>ROUND(I311*H311,2)</f>
        <v>0</v>
      </c>
      <c r="K311" s="206" t="s">
        <v>139</v>
      </c>
      <c r="L311" s="44"/>
      <c r="M311" s="211" t="s">
        <v>19</v>
      </c>
      <c r="N311" s="212" t="s">
        <v>47</v>
      </c>
      <c r="O311" s="84"/>
      <c r="P311" s="213">
        <f>O311*H311</f>
        <v>0</v>
      </c>
      <c r="Q311" s="213">
        <v>0.0006032</v>
      </c>
      <c r="R311" s="213">
        <f>Q311*H311</f>
        <v>0.08505120000000001</v>
      </c>
      <c r="S311" s="213">
        <v>0</v>
      </c>
      <c r="T311" s="21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5" t="s">
        <v>140</v>
      </c>
      <c r="AT311" s="215" t="s">
        <v>135</v>
      </c>
      <c r="AU311" s="215" t="s">
        <v>141</v>
      </c>
      <c r="AY311" s="17" t="s">
        <v>131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7" t="s">
        <v>84</v>
      </c>
      <c r="BK311" s="216">
        <f>ROUND(I311*H311,2)</f>
        <v>0</v>
      </c>
      <c r="BL311" s="17" t="s">
        <v>140</v>
      </c>
      <c r="BM311" s="215" t="s">
        <v>571</v>
      </c>
    </row>
    <row r="312" spans="1:47" s="2" customFormat="1" ht="12">
      <c r="A312" s="38"/>
      <c r="B312" s="39"/>
      <c r="C312" s="40"/>
      <c r="D312" s="217" t="s">
        <v>143</v>
      </c>
      <c r="E312" s="40"/>
      <c r="F312" s="218" t="s">
        <v>572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143</v>
      </c>
      <c r="AU312" s="17" t="s">
        <v>141</v>
      </c>
    </row>
    <row r="313" spans="1:47" s="2" customFormat="1" ht="12">
      <c r="A313" s="38"/>
      <c r="B313" s="39"/>
      <c r="C313" s="40"/>
      <c r="D313" s="217" t="s">
        <v>150</v>
      </c>
      <c r="E313" s="40"/>
      <c r="F313" s="222" t="s">
        <v>514</v>
      </c>
      <c r="G313" s="40"/>
      <c r="H313" s="40"/>
      <c r="I313" s="219"/>
      <c r="J313" s="40"/>
      <c r="K313" s="40"/>
      <c r="L313" s="44"/>
      <c r="M313" s="220"/>
      <c r="N313" s="221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150</v>
      </c>
      <c r="AU313" s="17" t="s">
        <v>141</v>
      </c>
    </row>
    <row r="314" spans="1:65" s="2" customFormat="1" ht="14.4" customHeight="1">
      <c r="A314" s="38"/>
      <c r="B314" s="39"/>
      <c r="C314" s="204" t="s">
        <v>573</v>
      </c>
      <c r="D314" s="204" t="s">
        <v>135</v>
      </c>
      <c r="E314" s="205" t="s">
        <v>574</v>
      </c>
      <c r="F314" s="206" t="s">
        <v>575</v>
      </c>
      <c r="G314" s="207" t="s">
        <v>181</v>
      </c>
      <c r="H314" s="208">
        <v>2</v>
      </c>
      <c r="I314" s="209"/>
      <c r="J314" s="210">
        <f>ROUND(I314*H314,2)</f>
        <v>0</v>
      </c>
      <c r="K314" s="206" t="s">
        <v>139</v>
      </c>
      <c r="L314" s="44"/>
      <c r="M314" s="211" t="s">
        <v>19</v>
      </c>
      <c r="N314" s="212" t="s">
        <v>47</v>
      </c>
      <c r="O314" s="84"/>
      <c r="P314" s="213">
        <f>O314*H314</f>
        <v>0</v>
      </c>
      <c r="Q314" s="213">
        <v>0.42368</v>
      </c>
      <c r="R314" s="213">
        <f>Q314*H314</f>
        <v>0.84736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140</v>
      </c>
      <c r="AT314" s="215" t="s">
        <v>135</v>
      </c>
      <c r="AU314" s="215" t="s">
        <v>141</v>
      </c>
      <c r="AY314" s="17" t="s">
        <v>131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84</v>
      </c>
      <c r="BK314" s="216">
        <f>ROUND(I314*H314,2)</f>
        <v>0</v>
      </c>
      <c r="BL314" s="17" t="s">
        <v>140</v>
      </c>
      <c r="BM314" s="215" t="s">
        <v>576</v>
      </c>
    </row>
    <row r="315" spans="1:47" s="2" customFormat="1" ht="12">
      <c r="A315" s="38"/>
      <c r="B315" s="39"/>
      <c r="C315" s="40"/>
      <c r="D315" s="217" t="s">
        <v>143</v>
      </c>
      <c r="E315" s="40"/>
      <c r="F315" s="218" t="s">
        <v>575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143</v>
      </c>
      <c r="AU315" s="17" t="s">
        <v>141</v>
      </c>
    </row>
    <row r="316" spans="1:65" s="2" customFormat="1" ht="14.4" customHeight="1">
      <c r="A316" s="38"/>
      <c r="B316" s="39"/>
      <c r="C316" s="204" t="s">
        <v>577</v>
      </c>
      <c r="D316" s="204" t="s">
        <v>135</v>
      </c>
      <c r="E316" s="205" t="s">
        <v>578</v>
      </c>
      <c r="F316" s="206" t="s">
        <v>579</v>
      </c>
      <c r="G316" s="207" t="s">
        <v>181</v>
      </c>
      <c r="H316" s="208">
        <v>1</v>
      </c>
      <c r="I316" s="209"/>
      <c r="J316" s="210">
        <f>ROUND(I316*H316,2)</f>
        <v>0</v>
      </c>
      <c r="K316" s="206" t="s">
        <v>139</v>
      </c>
      <c r="L316" s="44"/>
      <c r="M316" s="211" t="s">
        <v>19</v>
      </c>
      <c r="N316" s="212" t="s">
        <v>47</v>
      </c>
      <c r="O316" s="84"/>
      <c r="P316" s="213">
        <f>O316*H316</f>
        <v>0</v>
      </c>
      <c r="Q316" s="213">
        <v>0.4208</v>
      </c>
      <c r="R316" s="213">
        <f>Q316*H316</f>
        <v>0.4208</v>
      </c>
      <c r="S316" s="213">
        <v>0</v>
      </c>
      <c r="T316" s="214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15" t="s">
        <v>140</v>
      </c>
      <c r="AT316" s="215" t="s">
        <v>135</v>
      </c>
      <c r="AU316" s="215" t="s">
        <v>141</v>
      </c>
      <c r="AY316" s="17" t="s">
        <v>131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7" t="s">
        <v>84</v>
      </c>
      <c r="BK316" s="216">
        <f>ROUND(I316*H316,2)</f>
        <v>0</v>
      </c>
      <c r="BL316" s="17" t="s">
        <v>140</v>
      </c>
      <c r="BM316" s="215" t="s">
        <v>580</v>
      </c>
    </row>
    <row r="317" spans="1:47" s="2" customFormat="1" ht="12">
      <c r="A317" s="38"/>
      <c r="B317" s="39"/>
      <c r="C317" s="40"/>
      <c r="D317" s="217" t="s">
        <v>143</v>
      </c>
      <c r="E317" s="40"/>
      <c r="F317" s="218" t="s">
        <v>579</v>
      </c>
      <c r="G317" s="40"/>
      <c r="H317" s="40"/>
      <c r="I317" s="219"/>
      <c r="J317" s="40"/>
      <c r="K317" s="40"/>
      <c r="L317" s="44"/>
      <c r="M317" s="220"/>
      <c r="N317" s="221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143</v>
      </c>
      <c r="AU317" s="17" t="s">
        <v>141</v>
      </c>
    </row>
    <row r="318" spans="1:65" s="2" customFormat="1" ht="14.4" customHeight="1">
      <c r="A318" s="38"/>
      <c r="B318" s="39"/>
      <c r="C318" s="204" t="s">
        <v>581</v>
      </c>
      <c r="D318" s="204" t="s">
        <v>135</v>
      </c>
      <c r="E318" s="205" t="s">
        <v>350</v>
      </c>
      <c r="F318" s="206" t="s">
        <v>351</v>
      </c>
      <c r="G318" s="207" t="s">
        <v>352</v>
      </c>
      <c r="H318" s="208">
        <v>4</v>
      </c>
      <c r="I318" s="209"/>
      <c r="J318" s="210">
        <f>ROUND(I318*H318,2)</f>
        <v>0</v>
      </c>
      <c r="K318" s="206" t="s">
        <v>139</v>
      </c>
      <c r="L318" s="44"/>
      <c r="M318" s="211" t="s">
        <v>19</v>
      </c>
      <c r="N318" s="212" t="s">
        <v>47</v>
      </c>
      <c r="O318" s="84"/>
      <c r="P318" s="213">
        <f>O318*H318</f>
        <v>0</v>
      </c>
      <c r="Q318" s="213">
        <v>0</v>
      </c>
      <c r="R318" s="213">
        <f>Q318*H318</f>
        <v>0</v>
      </c>
      <c r="S318" s="213">
        <v>0</v>
      </c>
      <c r="T318" s="214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15" t="s">
        <v>353</v>
      </c>
      <c r="AT318" s="215" t="s">
        <v>135</v>
      </c>
      <c r="AU318" s="215" t="s">
        <v>141</v>
      </c>
      <c r="AY318" s="17" t="s">
        <v>131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7" t="s">
        <v>84</v>
      </c>
      <c r="BK318" s="216">
        <f>ROUND(I318*H318,2)</f>
        <v>0</v>
      </c>
      <c r="BL318" s="17" t="s">
        <v>353</v>
      </c>
      <c r="BM318" s="215" t="s">
        <v>582</v>
      </c>
    </row>
    <row r="319" spans="1:47" s="2" customFormat="1" ht="12">
      <c r="A319" s="38"/>
      <c r="B319" s="39"/>
      <c r="C319" s="40"/>
      <c r="D319" s="217" t="s">
        <v>143</v>
      </c>
      <c r="E319" s="40"/>
      <c r="F319" s="218" t="s">
        <v>351</v>
      </c>
      <c r="G319" s="40"/>
      <c r="H319" s="40"/>
      <c r="I319" s="219"/>
      <c r="J319" s="40"/>
      <c r="K319" s="40"/>
      <c r="L319" s="44"/>
      <c r="M319" s="220"/>
      <c r="N319" s="221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143</v>
      </c>
      <c r="AU319" s="17" t="s">
        <v>141</v>
      </c>
    </row>
    <row r="320" spans="1:63" s="12" customFormat="1" ht="20.85" customHeight="1">
      <c r="A320" s="12"/>
      <c r="B320" s="188"/>
      <c r="C320" s="189"/>
      <c r="D320" s="190" t="s">
        <v>75</v>
      </c>
      <c r="E320" s="202" t="s">
        <v>583</v>
      </c>
      <c r="F320" s="202" t="s">
        <v>584</v>
      </c>
      <c r="G320" s="189"/>
      <c r="H320" s="189"/>
      <c r="I320" s="192"/>
      <c r="J320" s="203">
        <f>BK320</f>
        <v>0</v>
      </c>
      <c r="K320" s="189"/>
      <c r="L320" s="194"/>
      <c r="M320" s="195"/>
      <c r="N320" s="196"/>
      <c r="O320" s="196"/>
      <c r="P320" s="197">
        <f>SUM(P321:P337)</f>
        <v>0</v>
      </c>
      <c r="Q320" s="196"/>
      <c r="R320" s="197">
        <f>SUM(R321:R337)</f>
        <v>0.5761545</v>
      </c>
      <c r="S320" s="196"/>
      <c r="T320" s="198">
        <f>SUM(T321:T337)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99" t="s">
        <v>84</v>
      </c>
      <c r="AT320" s="200" t="s">
        <v>75</v>
      </c>
      <c r="AU320" s="200" t="s">
        <v>87</v>
      </c>
      <c r="AY320" s="199" t="s">
        <v>131</v>
      </c>
      <c r="BK320" s="201">
        <f>SUM(BK321:BK337)</f>
        <v>0</v>
      </c>
    </row>
    <row r="321" spans="1:65" s="2" customFormat="1" ht="14.4" customHeight="1">
      <c r="A321" s="38"/>
      <c r="B321" s="39"/>
      <c r="C321" s="204" t="s">
        <v>585</v>
      </c>
      <c r="D321" s="204" t="s">
        <v>135</v>
      </c>
      <c r="E321" s="205" t="s">
        <v>586</v>
      </c>
      <c r="F321" s="206" t="s">
        <v>587</v>
      </c>
      <c r="G321" s="207" t="s">
        <v>181</v>
      </c>
      <c r="H321" s="208">
        <v>6</v>
      </c>
      <c r="I321" s="209"/>
      <c r="J321" s="210">
        <f>ROUND(I321*H321,2)</f>
        <v>0</v>
      </c>
      <c r="K321" s="206" t="s">
        <v>139</v>
      </c>
      <c r="L321" s="44"/>
      <c r="M321" s="211" t="s">
        <v>19</v>
      </c>
      <c r="N321" s="212" t="s">
        <v>47</v>
      </c>
      <c r="O321" s="84"/>
      <c r="P321" s="213">
        <f>O321*H321</f>
        <v>0</v>
      </c>
      <c r="Q321" s="213">
        <v>0.04000075</v>
      </c>
      <c r="R321" s="213">
        <f>Q321*H321</f>
        <v>0.2400045</v>
      </c>
      <c r="S321" s="213">
        <v>0</v>
      </c>
      <c r="T321" s="214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15" t="s">
        <v>140</v>
      </c>
      <c r="AT321" s="215" t="s">
        <v>135</v>
      </c>
      <c r="AU321" s="215" t="s">
        <v>141</v>
      </c>
      <c r="AY321" s="17" t="s">
        <v>131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7" t="s">
        <v>84</v>
      </c>
      <c r="BK321" s="216">
        <f>ROUND(I321*H321,2)</f>
        <v>0</v>
      </c>
      <c r="BL321" s="17" t="s">
        <v>140</v>
      </c>
      <c r="BM321" s="215" t="s">
        <v>588</v>
      </c>
    </row>
    <row r="322" spans="1:47" s="2" customFormat="1" ht="12">
      <c r="A322" s="38"/>
      <c r="B322" s="39"/>
      <c r="C322" s="40"/>
      <c r="D322" s="217" t="s">
        <v>143</v>
      </c>
      <c r="E322" s="40"/>
      <c r="F322" s="218" t="s">
        <v>589</v>
      </c>
      <c r="G322" s="40"/>
      <c r="H322" s="40"/>
      <c r="I322" s="219"/>
      <c r="J322" s="40"/>
      <c r="K322" s="40"/>
      <c r="L322" s="44"/>
      <c r="M322" s="220"/>
      <c r="N322" s="221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143</v>
      </c>
      <c r="AU322" s="17" t="s">
        <v>141</v>
      </c>
    </row>
    <row r="323" spans="1:47" s="2" customFormat="1" ht="12">
      <c r="A323" s="38"/>
      <c r="B323" s="39"/>
      <c r="C323" s="40"/>
      <c r="D323" s="217" t="s">
        <v>150</v>
      </c>
      <c r="E323" s="40"/>
      <c r="F323" s="222" t="s">
        <v>590</v>
      </c>
      <c r="G323" s="40"/>
      <c r="H323" s="40"/>
      <c r="I323" s="219"/>
      <c r="J323" s="40"/>
      <c r="K323" s="40"/>
      <c r="L323" s="44"/>
      <c r="M323" s="220"/>
      <c r="N323" s="221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150</v>
      </c>
      <c r="AU323" s="17" t="s">
        <v>141</v>
      </c>
    </row>
    <row r="324" spans="1:65" s="2" customFormat="1" ht="14.4" customHeight="1">
      <c r="A324" s="38"/>
      <c r="B324" s="39"/>
      <c r="C324" s="204" t="s">
        <v>591</v>
      </c>
      <c r="D324" s="204" t="s">
        <v>135</v>
      </c>
      <c r="E324" s="205" t="s">
        <v>592</v>
      </c>
      <c r="F324" s="206" t="s">
        <v>593</v>
      </c>
      <c r="G324" s="207" t="s">
        <v>181</v>
      </c>
      <c r="H324" s="208">
        <v>6</v>
      </c>
      <c r="I324" s="209"/>
      <c r="J324" s="210">
        <f>ROUND(I324*H324,2)</f>
        <v>0</v>
      </c>
      <c r="K324" s="206" t="s">
        <v>139</v>
      </c>
      <c r="L324" s="44"/>
      <c r="M324" s="211" t="s">
        <v>19</v>
      </c>
      <c r="N324" s="212" t="s">
        <v>47</v>
      </c>
      <c r="O324" s="84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15" t="s">
        <v>140</v>
      </c>
      <c r="AT324" s="215" t="s">
        <v>135</v>
      </c>
      <c r="AU324" s="215" t="s">
        <v>141</v>
      </c>
      <c r="AY324" s="17" t="s">
        <v>131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7" t="s">
        <v>84</v>
      </c>
      <c r="BK324" s="216">
        <f>ROUND(I324*H324,2)</f>
        <v>0</v>
      </c>
      <c r="BL324" s="17" t="s">
        <v>140</v>
      </c>
      <c r="BM324" s="215" t="s">
        <v>594</v>
      </c>
    </row>
    <row r="325" spans="1:47" s="2" customFormat="1" ht="12">
      <c r="A325" s="38"/>
      <c r="B325" s="39"/>
      <c r="C325" s="40"/>
      <c r="D325" s="217" t="s">
        <v>143</v>
      </c>
      <c r="E325" s="40"/>
      <c r="F325" s="218" t="s">
        <v>595</v>
      </c>
      <c r="G325" s="40"/>
      <c r="H325" s="40"/>
      <c r="I325" s="219"/>
      <c r="J325" s="40"/>
      <c r="K325" s="40"/>
      <c r="L325" s="44"/>
      <c r="M325" s="220"/>
      <c r="N325" s="221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143</v>
      </c>
      <c r="AU325" s="17" t="s">
        <v>141</v>
      </c>
    </row>
    <row r="326" spans="1:65" s="2" customFormat="1" ht="14.4" customHeight="1">
      <c r="A326" s="38"/>
      <c r="B326" s="39"/>
      <c r="C326" s="204" t="s">
        <v>596</v>
      </c>
      <c r="D326" s="204" t="s">
        <v>135</v>
      </c>
      <c r="E326" s="205" t="s">
        <v>597</v>
      </c>
      <c r="F326" s="206" t="s">
        <v>598</v>
      </c>
      <c r="G326" s="207" t="s">
        <v>181</v>
      </c>
      <c r="H326" s="208">
        <v>6</v>
      </c>
      <c r="I326" s="209"/>
      <c r="J326" s="210">
        <f>ROUND(I326*H326,2)</f>
        <v>0</v>
      </c>
      <c r="K326" s="206" t="s">
        <v>139</v>
      </c>
      <c r="L326" s="44"/>
      <c r="M326" s="211" t="s">
        <v>19</v>
      </c>
      <c r="N326" s="212" t="s">
        <v>47</v>
      </c>
      <c r="O326" s="84"/>
      <c r="P326" s="213">
        <f>O326*H326</f>
        <v>0</v>
      </c>
      <c r="Q326" s="213">
        <v>0.03838</v>
      </c>
      <c r="R326" s="213">
        <f>Q326*H326</f>
        <v>0.23027999999999998</v>
      </c>
      <c r="S326" s="213">
        <v>0</v>
      </c>
      <c r="T326" s="214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15" t="s">
        <v>140</v>
      </c>
      <c r="AT326" s="215" t="s">
        <v>135</v>
      </c>
      <c r="AU326" s="215" t="s">
        <v>141</v>
      </c>
      <c r="AY326" s="17" t="s">
        <v>131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7" t="s">
        <v>84</v>
      </c>
      <c r="BK326" s="216">
        <f>ROUND(I326*H326,2)</f>
        <v>0</v>
      </c>
      <c r="BL326" s="17" t="s">
        <v>140</v>
      </c>
      <c r="BM326" s="215" t="s">
        <v>599</v>
      </c>
    </row>
    <row r="327" spans="1:47" s="2" customFormat="1" ht="12">
      <c r="A327" s="38"/>
      <c r="B327" s="39"/>
      <c r="C327" s="40"/>
      <c r="D327" s="217" t="s">
        <v>143</v>
      </c>
      <c r="E327" s="40"/>
      <c r="F327" s="218" t="s">
        <v>600</v>
      </c>
      <c r="G327" s="40"/>
      <c r="H327" s="40"/>
      <c r="I327" s="219"/>
      <c r="J327" s="40"/>
      <c r="K327" s="40"/>
      <c r="L327" s="44"/>
      <c r="M327" s="220"/>
      <c r="N327" s="221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143</v>
      </c>
      <c r="AU327" s="17" t="s">
        <v>141</v>
      </c>
    </row>
    <row r="328" spans="1:65" s="2" customFormat="1" ht="14.4" customHeight="1">
      <c r="A328" s="38"/>
      <c r="B328" s="39"/>
      <c r="C328" s="204" t="s">
        <v>601</v>
      </c>
      <c r="D328" s="204" t="s">
        <v>135</v>
      </c>
      <c r="E328" s="205" t="s">
        <v>602</v>
      </c>
      <c r="F328" s="206" t="s">
        <v>603</v>
      </c>
      <c r="G328" s="207" t="s">
        <v>181</v>
      </c>
      <c r="H328" s="208">
        <v>3</v>
      </c>
      <c r="I328" s="209"/>
      <c r="J328" s="210">
        <f>ROUND(I328*H328,2)</f>
        <v>0</v>
      </c>
      <c r="K328" s="206" t="s">
        <v>139</v>
      </c>
      <c r="L328" s="44"/>
      <c r="M328" s="211" t="s">
        <v>19</v>
      </c>
      <c r="N328" s="212" t="s">
        <v>47</v>
      </c>
      <c r="O328" s="84"/>
      <c r="P328" s="213">
        <f>O328*H328</f>
        <v>0</v>
      </c>
      <c r="Q328" s="213">
        <v>0.01028</v>
      </c>
      <c r="R328" s="213">
        <f>Q328*H328</f>
        <v>0.03084</v>
      </c>
      <c r="S328" s="213">
        <v>0</v>
      </c>
      <c r="T328" s="21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5" t="s">
        <v>140</v>
      </c>
      <c r="AT328" s="215" t="s">
        <v>135</v>
      </c>
      <c r="AU328" s="215" t="s">
        <v>141</v>
      </c>
      <c r="AY328" s="17" t="s">
        <v>131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7" t="s">
        <v>84</v>
      </c>
      <c r="BK328" s="216">
        <f>ROUND(I328*H328,2)</f>
        <v>0</v>
      </c>
      <c r="BL328" s="17" t="s">
        <v>140</v>
      </c>
      <c r="BM328" s="215" t="s">
        <v>604</v>
      </c>
    </row>
    <row r="329" spans="1:47" s="2" customFormat="1" ht="12">
      <c r="A329" s="38"/>
      <c r="B329" s="39"/>
      <c r="C329" s="40"/>
      <c r="D329" s="217" t="s">
        <v>143</v>
      </c>
      <c r="E329" s="40"/>
      <c r="F329" s="218" t="s">
        <v>605</v>
      </c>
      <c r="G329" s="40"/>
      <c r="H329" s="40"/>
      <c r="I329" s="219"/>
      <c r="J329" s="40"/>
      <c r="K329" s="40"/>
      <c r="L329" s="44"/>
      <c r="M329" s="220"/>
      <c r="N329" s="221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143</v>
      </c>
      <c r="AU329" s="17" t="s">
        <v>141</v>
      </c>
    </row>
    <row r="330" spans="1:65" s="2" customFormat="1" ht="14.4" customHeight="1">
      <c r="A330" s="38"/>
      <c r="B330" s="39"/>
      <c r="C330" s="204" t="s">
        <v>606</v>
      </c>
      <c r="D330" s="204" t="s">
        <v>135</v>
      </c>
      <c r="E330" s="205" t="s">
        <v>607</v>
      </c>
      <c r="F330" s="206" t="s">
        <v>608</v>
      </c>
      <c r="G330" s="207" t="s">
        <v>181</v>
      </c>
      <c r="H330" s="208">
        <v>3</v>
      </c>
      <c r="I330" s="209"/>
      <c r="J330" s="210">
        <f>ROUND(I330*H330,2)</f>
        <v>0</v>
      </c>
      <c r="K330" s="206" t="s">
        <v>139</v>
      </c>
      <c r="L330" s="44"/>
      <c r="M330" s="211" t="s">
        <v>19</v>
      </c>
      <c r="N330" s="212" t="s">
        <v>47</v>
      </c>
      <c r="O330" s="84"/>
      <c r="P330" s="213">
        <f>O330*H330</f>
        <v>0</v>
      </c>
      <c r="Q330" s="213">
        <v>0.01541</v>
      </c>
      <c r="R330" s="213">
        <f>Q330*H330</f>
        <v>0.04623</v>
      </c>
      <c r="S330" s="213">
        <v>0</v>
      </c>
      <c r="T330" s="214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15" t="s">
        <v>140</v>
      </c>
      <c r="AT330" s="215" t="s">
        <v>135</v>
      </c>
      <c r="AU330" s="215" t="s">
        <v>141</v>
      </c>
      <c r="AY330" s="17" t="s">
        <v>131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17" t="s">
        <v>84</v>
      </c>
      <c r="BK330" s="216">
        <f>ROUND(I330*H330,2)</f>
        <v>0</v>
      </c>
      <c r="BL330" s="17" t="s">
        <v>140</v>
      </c>
      <c r="BM330" s="215" t="s">
        <v>609</v>
      </c>
    </row>
    <row r="331" spans="1:47" s="2" customFormat="1" ht="12">
      <c r="A331" s="38"/>
      <c r="B331" s="39"/>
      <c r="C331" s="40"/>
      <c r="D331" s="217" t="s">
        <v>143</v>
      </c>
      <c r="E331" s="40"/>
      <c r="F331" s="218" t="s">
        <v>610</v>
      </c>
      <c r="G331" s="40"/>
      <c r="H331" s="40"/>
      <c r="I331" s="219"/>
      <c r="J331" s="40"/>
      <c r="K331" s="40"/>
      <c r="L331" s="44"/>
      <c r="M331" s="220"/>
      <c r="N331" s="221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143</v>
      </c>
      <c r="AU331" s="17" t="s">
        <v>141</v>
      </c>
    </row>
    <row r="332" spans="1:65" s="2" customFormat="1" ht="14.4" customHeight="1">
      <c r="A332" s="38"/>
      <c r="B332" s="39"/>
      <c r="C332" s="204" t="s">
        <v>611</v>
      </c>
      <c r="D332" s="204" t="s">
        <v>135</v>
      </c>
      <c r="E332" s="205" t="s">
        <v>612</v>
      </c>
      <c r="F332" s="206" t="s">
        <v>613</v>
      </c>
      <c r="G332" s="207" t="s">
        <v>181</v>
      </c>
      <c r="H332" s="208">
        <v>6</v>
      </c>
      <c r="I332" s="209"/>
      <c r="J332" s="210">
        <f>ROUND(I332*H332,2)</f>
        <v>0</v>
      </c>
      <c r="K332" s="206" t="s">
        <v>139</v>
      </c>
      <c r="L332" s="44"/>
      <c r="M332" s="211" t="s">
        <v>19</v>
      </c>
      <c r="N332" s="212" t="s">
        <v>47</v>
      </c>
      <c r="O332" s="84"/>
      <c r="P332" s="213">
        <f>O332*H332</f>
        <v>0</v>
      </c>
      <c r="Q332" s="213">
        <v>0.00362</v>
      </c>
      <c r="R332" s="213">
        <f>Q332*H332</f>
        <v>0.02172</v>
      </c>
      <c r="S332" s="213">
        <v>0</v>
      </c>
      <c r="T332" s="214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15" t="s">
        <v>140</v>
      </c>
      <c r="AT332" s="215" t="s">
        <v>135</v>
      </c>
      <c r="AU332" s="215" t="s">
        <v>141</v>
      </c>
      <c r="AY332" s="17" t="s">
        <v>131</v>
      </c>
      <c r="BE332" s="216">
        <f>IF(N332="základní",J332,0)</f>
        <v>0</v>
      </c>
      <c r="BF332" s="216">
        <f>IF(N332="snížená",J332,0)</f>
        <v>0</v>
      </c>
      <c r="BG332" s="216">
        <f>IF(N332="zákl. přenesená",J332,0)</f>
        <v>0</v>
      </c>
      <c r="BH332" s="216">
        <f>IF(N332="sníž. přenesená",J332,0)</f>
        <v>0</v>
      </c>
      <c r="BI332" s="216">
        <f>IF(N332="nulová",J332,0)</f>
        <v>0</v>
      </c>
      <c r="BJ332" s="17" t="s">
        <v>84</v>
      </c>
      <c r="BK332" s="216">
        <f>ROUND(I332*H332,2)</f>
        <v>0</v>
      </c>
      <c r="BL332" s="17" t="s">
        <v>140</v>
      </c>
      <c r="BM332" s="215" t="s">
        <v>614</v>
      </c>
    </row>
    <row r="333" spans="1:47" s="2" customFormat="1" ht="12">
      <c r="A333" s="38"/>
      <c r="B333" s="39"/>
      <c r="C333" s="40"/>
      <c r="D333" s="217" t="s">
        <v>143</v>
      </c>
      <c r="E333" s="40"/>
      <c r="F333" s="218" t="s">
        <v>615</v>
      </c>
      <c r="G333" s="40"/>
      <c r="H333" s="40"/>
      <c r="I333" s="219"/>
      <c r="J333" s="40"/>
      <c r="K333" s="40"/>
      <c r="L333" s="44"/>
      <c r="M333" s="220"/>
      <c r="N333" s="221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143</v>
      </c>
      <c r="AU333" s="17" t="s">
        <v>141</v>
      </c>
    </row>
    <row r="334" spans="1:65" s="2" customFormat="1" ht="14.4" customHeight="1">
      <c r="A334" s="38"/>
      <c r="B334" s="39"/>
      <c r="C334" s="204" t="s">
        <v>616</v>
      </c>
      <c r="D334" s="204" t="s">
        <v>135</v>
      </c>
      <c r="E334" s="205" t="s">
        <v>617</v>
      </c>
      <c r="F334" s="206" t="s">
        <v>618</v>
      </c>
      <c r="G334" s="207" t="s">
        <v>181</v>
      </c>
      <c r="H334" s="208">
        <v>6</v>
      </c>
      <c r="I334" s="209"/>
      <c r="J334" s="210">
        <f>ROUND(I334*H334,2)</f>
        <v>0</v>
      </c>
      <c r="K334" s="206" t="s">
        <v>139</v>
      </c>
      <c r="L334" s="44"/>
      <c r="M334" s="211" t="s">
        <v>19</v>
      </c>
      <c r="N334" s="212" t="s">
        <v>47</v>
      </c>
      <c r="O334" s="84"/>
      <c r="P334" s="213">
        <f>O334*H334</f>
        <v>0</v>
      </c>
      <c r="Q334" s="213">
        <v>0.00062</v>
      </c>
      <c r="R334" s="213">
        <f>Q334*H334</f>
        <v>0.00372</v>
      </c>
      <c r="S334" s="213">
        <v>0</v>
      </c>
      <c r="T334" s="214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15" t="s">
        <v>140</v>
      </c>
      <c r="AT334" s="215" t="s">
        <v>135</v>
      </c>
      <c r="AU334" s="215" t="s">
        <v>141</v>
      </c>
      <c r="AY334" s="17" t="s">
        <v>131</v>
      </c>
      <c r="BE334" s="216">
        <f>IF(N334="základní",J334,0)</f>
        <v>0</v>
      </c>
      <c r="BF334" s="216">
        <f>IF(N334="snížená",J334,0)</f>
        <v>0</v>
      </c>
      <c r="BG334" s="216">
        <f>IF(N334="zákl. přenesená",J334,0)</f>
        <v>0</v>
      </c>
      <c r="BH334" s="216">
        <f>IF(N334="sníž. přenesená",J334,0)</f>
        <v>0</v>
      </c>
      <c r="BI334" s="216">
        <f>IF(N334="nulová",J334,0)</f>
        <v>0</v>
      </c>
      <c r="BJ334" s="17" t="s">
        <v>84</v>
      </c>
      <c r="BK334" s="216">
        <f>ROUND(I334*H334,2)</f>
        <v>0</v>
      </c>
      <c r="BL334" s="17" t="s">
        <v>140</v>
      </c>
      <c r="BM334" s="215" t="s">
        <v>619</v>
      </c>
    </row>
    <row r="335" spans="1:47" s="2" customFormat="1" ht="12">
      <c r="A335" s="38"/>
      <c r="B335" s="39"/>
      <c r="C335" s="40"/>
      <c r="D335" s="217" t="s">
        <v>143</v>
      </c>
      <c r="E335" s="40"/>
      <c r="F335" s="218" t="s">
        <v>618</v>
      </c>
      <c r="G335" s="40"/>
      <c r="H335" s="40"/>
      <c r="I335" s="219"/>
      <c r="J335" s="40"/>
      <c r="K335" s="40"/>
      <c r="L335" s="44"/>
      <c r="M335" s="220"/>
      <c r="N335" s="221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143</v>
      </c>
      <c r="AU335" s="17" t="s">
        <v>141</v>
      </c>
    </row>
    <row r="336" spans="1:65" s="2" customFormat="1" ht="14.4" customHeight="1">
      <c r="A336" s="38"/>
      <c r="B336" s="39"/>
      <c r="C336" s="245" t="s">
        <v>620</v>
      </c>
      <c r="D336" s="245" t="s">
        <v>424</v>
      </c>
      <c r="E336" s="246" t="s">
        <v>621</v>
      </c>
      <c r="F336" s="247" t="s">
        <v>622</v>
      </c>
      <c r="G336" s="248" t="s">
        <v>181</v>
      </c>
      <c r="H336" s="249">
        <v>6</v>
      </c>
      <c r="I336" s="250"/>
      <c r="J336" s="251">
        <f>ROUND(I336*H336,2)</f>
        <v>0</v>
      </c>
      <c r="K336" s="247" t="s">
        <v>139</v>
      </c>
      <c r="L336" s="252"/>
      <c r="M336" s="253" t="s">
        <v>19</v>
      </c>
      <c r="N336" s="254" t="s">
        <v>47</v>
      </c>
      <c r="O336" s="84"/>
      <c r="P336" s="213">
        <f>O336*H336</f>
        <v>0</v>
      </c>
      <c r="Q336" s="213">
        <v>0.00056</v>
      </c>
      <c r="R336" s="213">
        <f>Q336*H336</f>
        <v>0.0033599999999999997</v>
      </c>
      <c r="S336" s="213">
        <v>0</v>
      </c>
      <c r="T336" s="214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15" t="s">
        <v>427</v>
      </c>
      <c r="AT336" s="215" t="s">
        <v>424</v>
      </c>
      <c r="AU336" s="215" t="s">
        <v>141</v>
      </c>
      <c r="AY336" s="17" t="s">
        <v>131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7" t="s">
        <v>84</v>
      </c>
      <c r="BK336" s="216">
        <f>ROUND(I336*H336,2)</f>
        <v>0</v>
      </c>
      <c r="BL336" s="17" t="s">
        <v>140</v>
      </c>
      <c r="BM336" s="215" t="s">
        <v>623</v>
      </c>
    </row>
    <row r="337" spans="1:47" s="2" customFormat="1" ht="12">
      <c r="A337" s="38"/>
      <c r="B337" s="39"/>
      <c r="C337" s="40"/>
      <c r="D337" s="217" t="s">
        <v>143</v>
      </c>
      <c r="E337" s="40"/>
      <c r="F337" s="218" t="s">
        <v>622</v>
      </c>
      <c r="G337" s="40"/>
      <c r="H337" s="40"/>
      <c r="I337" s="219"/>
      <c r="J337" s="40"/>
      <c r="K337" s="40"/>
      <c r="L337" s="44"/>
      <c r="M337" s="220"/>
      <c r="N337" s="221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143</v>
      </c>
      <c r="AU337" s="17" t="s">
        <v>141</v>
      </c>
    </row>
    <row r="338" spans="1:63" s="12" customFormat="1" ht="20.85" customHeight="1">
      <c r="A338" s="12"/>
      <c r="B338" s="188"/>
      <c r="C338" s="189"/>
      <c r="D338" s="190" t="s">
        <v>75</v>
      </c>
      <c r="E338" s="202" t="s">
        <v>188</v>
      </c>
      <c r="F338" s="202" t="s">
        <v>624</v>
      </c>
      <c r="G338" s="189"/>
      <c r="H338" s="189"/>
      <c r="I338" s="192"/>
      <c r="J338" s="203">
        <f>BK338</f>
        <v>0</v>
      </c>
      <c r="K338" s="189"/>
      <c r="L338" s="194"/>
      <c r="M338" s="195"/>
      <c r="N338" s="196"/>
      <c r="O338" s="196"/>
      <c r="P338" s="197">
        <f>SUM(P339:P415)</f>
        <v>0</v>
      </c>
      <c r="Q338" s="196"/>
      <c r="R338" s="197">
        <f>SUM(R339:R415)</f>
        <v>162.20792938</v>
      </c>
      <c r="S338" s="196"/>
      <c r="T338" s="198">
        <f>SUM(T339:T415)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199" t="s">
        <v>84</v>
      </c>
      <c r="AT338" s="200" t="s">
        <v>75</v>
      </c>
      <c r="AU338" s="200" t="s">
        <v>87</v>
      </c>
      <c r="AY338" s="199" t="s">
        <v>131</v>
      </c>
      <c r="BK338" s="201">
        <f>SUM(BK339:BK415)</f>
        <v>0</v>
      </c>
    </row>
    <row r="339" spans="1:65" s="2" customFormat="1" ht="24.15" customHeight="1">
      <c r="A339" s="38"/>
      <c r="B339" s="39"/>
      <c r="C339" s="204" t="s">
        <v>625</v>
      </c>
      <c r="D339" s="204" t="s">
        <v>135</v>
      </c>
      <c r="E339" s="205" t="s">
        <v>626</v>
      </c>
      <c r="F339" s="206" t="s">
        <v>627</v>
      </c>
      <c r="G339" s="207" t="s">
        <v>138</v>
      </c>
      <c r="H339" s="208">
        <v>166</v>
      </c>
      <c r="I339" s="209"/>
      <c r="J339" s="210">
        <f>ROUND(I339*H339,2)</f>
        <v>0</v>
      </c>
      <c r="K339" s="206" t="s">
        <v>139</v>
      </c>
      <c r="L339" s="44"/>
      <c r="M339" s="211" t="s">
        <v>19</v>
      </c>
      <c r="N339" s="212" t="s">
        <v>47</v>
      </c>
      <c r="O339" s="84"/>
      <c r="P339" s="213">
        <f>O339*H339</f>
        <v>0</v>
      </c>
      <c r="Q339" s="213">
        <v>0.20449</v>
      </c>
      <c r="R339" s="213">
        <f>Q339*H339</f>
        <v>33.94534</v>
      </c>
      <c r="S339" s="213">
        <v>0</v>
      </c>
      <c r="T339" s="214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15" t="s">
        <v>140</v>
      </c>
      <c r="AT339" s="215" t="s">
        <v>135</v>
      </c>
      <c r="AU339" s="215" t="s">
        <v>141</v>
      </c>
      <c r="AY339" s="17" t="s">
        <v>131</v>
      </c>
      <c r="BE339" s="216">
        <f>IF(N339="základní",J339,0)</f>
        <v>0</v>
      </c>
      <c r="BF339" s="216">
        <f>IF(N339="snížená",J339,0)</f>
        <v>0</v>
      </c>
      <c r="BG339" s="216">
        <f>IF(N339="zákl. přenesená",J339,0)</f>
        <v>0</v>
      </c>
      <c r="BH339" s="216">
        <f>IF(N339="sníž. přenesená",J339,0)</f>
        <v>0</v>
      </c>
      <c r="BI339" s="216">
        <f>IF(N339="nulová",J339,0)</f>
        <v>0</v>
      </c>
      <c r="BJ339" s="17" t="s">
        <v>84</v>
      </c>
      <c r="BK339" s="216">
        <f>ROUND(I339*H339,2)</f>
        <v>0</v>
      </c>
      <c r="BL339" s="17" t="s">
        <v>140</v>
      </c>
      <c r="BM339" s="215" t="s">
        <v>628</v>
      </c>
    </row>
    <row r="340" spans="1:47" s="2" customFormat="1" ht="12">
      <c r="A340" s="38"/>
      <c r="B340" s="39"/>
      <c r="C340" s="40"/>
      <c r="D340" s="217" t="s">
        <v>143</v>
      </c>
      <c r="E340" s="40"/>
      <c r="F340" s="218" t="s">
        <v>629</v>
      </c>
      <c r="G340" s="40"/>
      <c r="H340" s="40"/>
      <c r="I340" s="219"/>
      <c r="J340" s="40"/>
      <c r="K340" s="40"/>
      <c r="L340" s="44"/>
      <c r="M340" s="220"/>
      <c r="N340" s="221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143</v>
      </c>
      <c r="AU340" s="17" t="s">
        <v>141</v>
      </c>
    </row>
    <row r="341" spans="1:47" s="2" customFormat="1" ht="12">
      <c r="A341" s="38"/>
      <c r="B341" s="39"/>
      <c r="C341" s="40"/>
      <c r="D341" s="217" t="s">
        <v>150</v>
      </c>
      <c r="E341" s="40"/>
      <c r="F341" s="222" t="s">
        <v>514</v>
      </c>
      <c r="G341" s="40"/>
      <c r="H341" s="40"/>
      <c r="I341" s="219"/>
      <c r="J341" s="40"/>
      <c r="K341" s="40"/>
      <c r="L341" s="44"/>
      <c r="M341" s="220"/>
      <c r="N341" s="221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150</v>
      </c>
      <c r="AU341" s="17" t="s">
        <v>141</v>
      </c>
    </row>
    <row r="342" spans="1:65" s="2" customFormat="1" ht="14.4" customHeight="1">
      <c r="A342" s="38"/>
      <c r="B342" s="39"/>
      <c r="C342" s="204" t="s">
        <v>630</v>
      </c>
      <c r="D342" s="204" t="s">
        <v>135</v>
      </c>
      <c r="E342" s="205" t="s">
        <v>617</v>
      </c>
      <c r="F342" s="206" t="s">
        <v>618</v>
      </c>
      <c r="G342" s="207" t="s">
        <v>181</v>
      </c>
      <c r="H342" s="208">
        <v>2</v>
      </c>
      <c r="I342" s="209"/>
      <c r="J342" s="210">
        <f>ROUND(I342*H342,2)</f>
        <v>0</v>
      </c>
      <c r="K342" s="206" t="s">
        <v>139</v>
      </c>
      <c r="L342" s="44"/>
      <c r="M342" s="211" t="s">
        <v>19</v>
      </c>
      <c r="N342" s="212" t="s">
        <v>47</v>
      </c>
      <c r="O342" s="84"/>
      <c r="P342" s="213">
        <f>O342*H342</f>
        <v>0</v>
      </c>
      <c r="Q342" s="213">
        <v>0.00062</v>
      </c>
      <c r="R342" s="213">
        <f>Q342*H342</f>
        <v>0.00124</v>
      </c>
      <c r="S342" s="213">
        <v>0</v>
      </c>
      <c r="T342" s="214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15" t="s">
        <v>140</v>
      </c>
      <c r="AT342" s="215" t="s">
        <v>135</v>
      </c>
      <c r="AU342" s="215" t="s">
        <v>141</v>
      </c>
      <c r="AY342" s="17" t="s">
        <v>131</v>
      </c>
      <c r="BE342" s="216">
        <f>IF(N342="základní",J342,0)</f>
        <v>0</v>
      </c>
      <c r="BF342" s="216">
        <f>IF(N342="snížená",J342,0)</f>
        <v>0</v>
      </c>
      <c r="BG342" s="216">
        <f>IF(N342="zákl. přenesená",J342,0)</f>
        <v>0</v>
      </c>
      <c r="BH342" s="216">
        <f>IF(N342="sníž. přenesená",J342,0)</f>
        <v>0</v>
      </c>
      <c r="BI342" s="216">
        <f>IF(N342="nulová",J342,0)</f>
        <v>0</v>
      </c>
      <c r="BJ342" s="17" t="s">
        <v>84</v>
      </c>
      <c r="BK342" s="216">
        <f>ROUND(I342*H342,2)</f>
        <v>0</v>
      </c>
      <c r="BL342" s="17" t="s">
        <v>140</v>
      </c>
      <c r="BM342" s="215" t="s">
        <v>631</v>
      </c>
    </row>
    <row r="343" spans="1:47" s="2" customFormat="1" ht="12">
      <c r="A343" s="38"/>
      <c r="B343" s="39"/>
      <c r="C343" s="40"/>
      <c r="D343" s="217" t="s">
        <v>143</v>
      </c>
      <c r="E343" s="40"/>
      <c r="F343" s="218" t="s">
        <v>618</v>
      </c>
      <c r="G343" s="40"/>
      <c r="H343" s="40"/>
      <c r="I343" s="219"/>
      <c r="J343" s="40"/>
      <c r="K343" s="40"/>
      <c r="L343" s="44"/>
      <c r="M343" s="220"/>
      <c r="N343" s="221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143</v>
      </c>
      <c r="AU343" s="17" t="s">
        <v>141</v>
      </c>
    </row>
    <row r="344" spans="1:47" s="2" customFormat="1" ht="12">
      <c r="A344" s="38"/>
      <c r="B344" s="39"/>
      <c r="C344" s="40"/>
      <c r="D344" s="217" t="s">
        <v>150</v>
      </c>
      <c r="E344" s="40"/>
      <c r="F344" s="222" t="s">
        <v>632</v>
      </c>
      <c r="G344" s="40"/>
      <c r="H344" s="40"/>
      <c r="I344" s="219"/>
      <c r="J344" s="40"/>
      <c r="K344" s="40"/>
      <c r="L344" s="44"/>
      <c r="M344" s="220"/>
      <c r="N344" s="221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150</v>
      </c>
      <c r="AU344" s="17" t="s">
        <v>141</v>
      </c>
    </row>
    <row r="345" spans="1:65" s="2" customFormat="1" ht="14.4" customHeight="1">
      <c r="A345" s="38"/>
      <c r="B345" s="39"/>
      <c r="C345" s="245" t="s">
        <v>633</v>
      </c>
      <c r="D345" s="245" t="s">
        <v>424</v>
      </c>
      <c r="E345" s="246" t="s">
        <v>634</v>
      </c>
      <c r="F345" s="247" t="s">
        <v>635</v>
      </c>
      <c r="G345" s="248" t="s">
        <v>181</v>
      </c>
      <c r="H345" s="249">
        <v>2</v>
      </c>
      <c r="I345" s="250"/>
      <c r="J345" s="251">
        <f>ROUND(I345*H345,2)</f>
        <v>0</v>
      </c>
      <c r="K345" s="247" t="s">
        <v>139</v>
      </c>
      <c r="L345" s="252"/>
      <c r="M345" s="253" t="s">
        <v>19</v>
      </c>
      <c r="N345" s="254" t="s">
        <v>47</v>
      </c>
      <c r="O345" s="84"/>
      <c r="P345" s="213">
        <f>O345*H345</f>
        <v>0</v>
      </c>
      <c r="Q345" s="213">
        <v>0.0009</v>
      </c>
      <c r="R345" s="213">
        <f>Q345*H345</f>
        <v>0.0018</v>
      </c>
      <c r="S345" s="213">
        <v>0</v>
      </c>
      <c r="T345" s="214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15" t="s">
        <v>427</v>
      </c>
      <c r="AT345" s="215" t="s">
        <v>424</v>
      </c>
      <c r="AU345" s="215" t="s">
        <v>141</v>
      </c>
      <c r="AY345" s="17" t="s">
        <v>131</v>
      </c>
      <c r="BE345" s="216">
        <f>IF(N345="základní",J345,0)</f>
        <v>0</v>
      </c>
      <c r="BF345" s="216">
        <f>IF(N345="snížená",J345,0)</f>
        <v>0</v>
      </c>
      <c r="BG345" s="216">
        <f>IF(N345="zákl. přenesená",J345,0)</f>
        <v>0</v>
      </c>
      <c r="BH345" s="216">
        <f>IF(N345="sníž. přenesená",J345,0)</f>
        <v>0</v>
      </c>
      <c r="BI345" s="216">
        <f>IF(N345="nulová",J345,0)</f>
        <v>0</v>
      </c>
      <c r="BJ345" s="17" t="s">
        <v>84</v>
      </c>
      <c r="BK345" s="216">
        <f>ROUND(I345*H345,2)</f>
        <v>0</v>
      </c>
      <c r="BL345" s="17" t="s">
        <v>140</v>
      </c>
      <c r="BM345" s="215" t="s">
        <v>636</v>
      </c>
    </row>
    <row r="346" spans="1:47" s="2" customFormat="1" ht="12">
      <c r="A346" s="38"/>
      <c r="B346" s="39"/>
      <c r="C346" s="40"/>
      <c r="D346" s="217" t="s">
        <v>143</v>
      </c>
      <c r="E346" s="40"/>
      <c r="F346" s="218" t="s">
        <v>637</v>
      </c>
      <c r="G346" s="40"/>
      <c r="H346" s="40"/>
      <c r="I346" s="219"/>
      <c r="J346" s="40"/>
      <c r="K346" s="40"/>
      <c r="L346" s="44"/>
      <c r="M346" s="220"/>
      <c r="N346" s="221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143</v>
      </c>
      <c r="AU346" s="17" t="s">
        <v>141</v>
      </c>
    </row>
    <row r="347" spans="1:65" s="2" customFormat="1" ht="14.4" customHeight="1">
      <c r="A347" s="38"/>
      <c r="B347" s="39"/>
      <c r="C347" s="204" t="s">
        <v>638</v>
      </c>
      <c r="D347" s="204" t="s">
        <v>135</v>
      </c>
      <c r="E347" s="205" t="s">
        <v>639</v>
      </c>
      <c r="F347" s="206" t="s">
        <v>640</v>
      </c>
      <c r="G347" s="207" t="s">
        <v>138</v>
      </c>
      <c r="H347" s="208">
        <v>422</v>
      </c>
      <c r="I347" s="209"/>
      <c r="J347" s="210">
        <f>ROUND(I347*H347,2)</f>
        <v>0</v>
      </c>
      <c r="K347" s="206" t="s">
        <v>139</v>
      </c>
      <c r="L347" s="44"/>
      <c r="M347" s="211" t="s">
        <v>19</v>
      </c>
      <c r="N347" s="212" t="s">
        <v>47</v>
      </c>
      <c r="O347" s="84"/>
      <c r="P347" s="213">
        <f>O347*H347</f>
        <v>0</v>
      </c>
      <c r="Q347" s="213">
        <v>0.15539952</v>
      </c>
      <c r="R347" s="213">
        <f>Q347*H347</f>
        <v>65.57859744000001</v>
      </c>
      <c r="S347" s="213">
        <v>0</v>
      </c>
      <c r="T347" s="214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15" t="s">
        <v>140</v>
      </c>
      <c r="AT347" s="215" t="s">
        <v>135</v>
      </c>
      <c r="AU347" s="215" t="s">
        <v>141</v>
      </c>
      <c r="AY347" s="17" t="s">
        <v>131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17" t="s">
        <v>84</v>
      </c>
      <c r="BK347" s="216">
        <f>ROUND(I347*H347,2)</f>
        <v>0</v>
      </c>
      <c r="BL347" s="17" t="s">
        <v>140</v>
      </c>
      <c r="BM347" s="215" t="s">
        <v>641</v>
      </c>
    </row>
    <row r="348" spans="1:47" s="2" customFormat="1" ht="12">
      <c r="A348" s="38"/>
      <c r="B348" s="39"/>
      <c r="C348" s="40"/>
      <c r="D348" s="217" t="s">
        <v>143</v>
      </c>
      <c r="E348" s="40"/>
      <c r="F348" s="218" t="s">
        <v>642</v>
      </c>
      <c r="G348" s="40"/>
      <c r="H348" s="40"/>
      <c r="I348" s="219"/>
      <c r="J348" s="40"/>
      <c r="K348" s="40"/>
      <c r="L348" s="44"/>
      <c r="M348" s="220"/>
      <c r="N348" s="221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143</v>
      </c>
      <c r="AU348" s="17" t="s">
        <v>141</v>
      </c>
    </row>
    <row r="349" spans="1:47" s="2" customFormat="1" ht="12">
      <c r="A349" s="38"/>
      <c r="B349" s="39"/>
      <c r="C349" s="40"/>
      <c r="D349" s="217" t="s">
        <v>150</v>
      </c>
      <c r="E349" s="40"/>
      <c r="F349" s="222" t="s">
        <v>514</v>
      </c>
      <c r="G349" s="40"/>
      <c r="H349" s="40"/>
      <c r="I349" s="219"/>
      <c r="J349" s="40"/>
      <c r="K349" s="40"/>
      <c r="L349" s="44"/>
      <c r="M349" s="220"/>
      <c r="N349" s="221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150</v>
      </c>
      <c r="AU349" s="17" t="s">
        <v>141</v>
      </c>
    </row>
    <row r="350" spans="1:51" s="13" customFormat="1" ht="12">
      <c r="A350" s="13"/>
      <c r="B350" s="223"/>
      <c r="C350" s="224"/>
      <c r="D350" s="217" t="s">
        <v>152</v>
      </c>
      <c r="E350" s="225" t="s">
        <v>19</v>
      </c>
      <c r="F350" s="226" t="s">
        <v>643</v>
      </c>
      <c r="G350" s="224"/>
      <c r="H350" s="227">
        <v>422</v>
      </c>
      <c r="I350" s="228"/>
      <c r="J350" s="224"/>
      <c r="K350" s="224"/>
      <c r="L350" s="229"/>
      <c r="M350" s="230"/>
      <c r="N350" s="231"/>
      <c r="O350" s="231"/>
      <c r="P350" s="231"/>
      <c r="Q350" s="231"/>
      <c r="R350" s="231"/>
      <c r="S350" s="231"/>
      <c r="T350" s="23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3" t="s">
        <v>152</v>
      </c>
      <c r="AU350" s="233" t="s">
        <v>141</v>
      </c>
      <c r="AV350" s="13" t="s">
        <v>87</v>
      </c>
      <c r="AW350" s="13" t="s">
        <v>35</v>
      </c>
      <c r="AX350" s="13" t="s">
        <v>84</v>
      </c>
      <c r="AY350" s="233" t="s">
        <v>131</v>
      </c>
    </row>
    <row r="351" spans="1:65" s="2" customFormat="1" ht="14.4" customHeight="1">
      <c r="A351" s="38"/>
      <c r="B351" s="39"/>
      <c r="C351" s="245" t="s">
        <v>644</v>
      </c>
      <c r="D351" s="245" t="s">
        <v>424</v>
      </c>
      <c r="E351" s="246" t="s">
        <v>645</v>
      </c>
      <c r="F351" s="247" t="s">
        <v>646</v>
      </c>
      <c r="G351" s="248" t="s">
        <v>138</v>
      </c>
      <c r="H351" s="249">
        <v>426</v>
      </c>
      <c r="I351" s="250"/>
      <c r="J351" s="251">
        <f>ROUND(I351*H351,2)</f>
        <v>0</v>
      </c>
      <c r="K351" s="247" t="s">
        <v>139</v>
      </c>
      <c r="L351" s="252"/>
      <c r="M351" s="253" t="s">
        <v>19</v>
      </c>
      <c r="N351" s="254" t="s">
        <v>47</v>
      </c>
      <c r="O351" s="84"/>
      <c r="P351" s="213">
        <f>O351*H351</f>
        <v>0</v>
      </c>
      <c r="Q351" s="213">
        <v>0.05612</v>
      </c>
      <c r="R351" s="213">
        <f>Q351*H351</f>
        <v>23.907120000000003</v>
      </c>
      <c r="S351" s="213">
        <v>0</v>
      </c>
      <c r="T351" s="214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15" t="s">
        <v>427</v>
      </c>
      <c r="AT351" s="215" t="s">
        <v>424</v>
      </c>
      <c r="AU351" s="215" t="s">
        <v>141</v>
      </c>
      <c r="AY351" s="17" t="s">
        <v>131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17" t="s">
        <v>84</v>
      </c>
      <c r="BK351" s="216">
        <f>ROUND(I351*H351,2)</f>
        <v>0</v>
      </c>
      <c r="BL351" s="17" t="s">
        <v>140</v>
      </c>
      <c r="BM351" s="215" t="s">
        <v>647</v>
      </c>
    </row>
    <row r="352" spans="1:47" s="2" customFormat="1" ht="12">
      <c r="A352" s="38"/>
      <c r="B352" s="39"/>
      <c r="C352" s="40"/>
      <c r="D352" s="217" t="s">
        <v>143</v>
      </c>
      <c r="E352" s="40"/>
      <c r="F352" s="218" t="s">
        <v>646</v>
      </c>
      <c r="G352" s="40"/>
      <c r="H352" s="40"/>
      <c r="I352" s="219"/>
      <c r="J352" s="40"/>
      <c r="K352" s="40"/>
      <c r="L352" s="44"/>
      <c r="M352" s="220"/>
      <c r="N352" s="221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143</v>
      </c>
      <c r="AU352" s="17" t="s">
        <v>141</v>
      </c>
    </row>
    <row r="353" spans="1:65" s="2" customFormat="1" ht="14.4" customHeight="1">
      <c r="A353" s="38"/>
      <c r="B353" s="39"/>
      <c r="C353" s="204" t="s">
        <v>648</v>
      </c>
      <c r="D353" s="204" t="s">
        <v>135</v>
      </c>
      <c r="E353" s="205" t="s">
        <v>649</v>
      </c>
      <c r="F353" s="206" t="s">
        <v>650</v>
      </c>
      <c r="G353" s="207" t="s">
        <v>138</v>
      </c>
      <c r="H353" s="208">
        <v>143</v>
      </c>
      <c r="I353" s="209"/>
      <c r="J353" s="210">
        <f>ROUND(I353*H353,2)</f>
        <v>0</v>
      </c>
      <c r="K353" s="206" t="s">
        <v>139</v>
      </c>
      <c r="L353" s="44"/>
      <c r="M353" s="211" t="s">
        <v>19</v>
      </c>
      <c r="N353" s="212" t="s">
        <v>47</v>
      </c>
      <c r="O353" s="84"/>
      <c r="P353" s="213">
        <f>O353*H353</f>
        <v>0</v>
      </c>
      <c r="Q353" s="213">
        <v>0.1295</v>
      </c>
      <c r="R353" s="213">
        <f>Q353*H353</f>
        <v>18.5185</v>
      </c>
      <c r="S353" s="213">
        <v>0</v>
      </c>
      <c r="T353" s="214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15" t="s">
        <v>140</v>
      </c>
      <c r="AT353" s="215" t="s">
        <v>135</v>
      </c>
      <c r="AU353" s="215" t="s">
        <v>141</v>
      </c>
      <c r="AY353" s="17" t="s">
        <v>131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7" t="s">
        <v>84</v>
      </c>
      <c r="BK353" s="216">
        <f>ROUND(I353*H353,2)</f>
        <v>0</v>
      </c>
      <c r="BL353" s="17" t="s">
        <v>140</v>
      </c>
      <c r="BM353" s="215" t="s">
        <v>651</v>
      </c>
    </row>
    <row r="354" spans="1:47" s="2" customFormat="1" ht="12">
      <c r="A354" s="38"/>
      <c r="B354" s="39"/>
      <c r="C354" s="40"/>
      <c r="D354" s="217" t="s">
        <v>143</v>
      </c>
      <c r="E354" s="40"/>
      <c r="F354" s="218" t="s">
        <v>652</v>
      </c>
      <c r="G354" s="40"/>
      <c r="H354" s="40"/>
      <c r="I354" s="219"/>
      <c r="J354" s="40"/>
      <c r="K354" s="40"/>
      <c r="L354" s="44"/>
      <c r="M354" s="220"/>
      <c r="N354" s="221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143</v>
      </c>
      <c r="AU354" s="17" t="s">
        <v>141</v>
      </c>
    </row>
    <row r="355" spans="1:47" s="2" customFormat="1" ht="12">
      <c r="A355" s="38"/>
      <c r="B355" s="39"/>
      <c r="C355" s="40"/>
      <c r="D355" s="217" t="s">
        <v>150</v>
      </c>
      <c r="E355" s="40"/>
      <c r="F355" s="222" t="s">
        <v>514</v>
      </c>
      <c r="G355" s="40"/>
      <c r="H355" s="40"/>
      <c r="I355" s="219"/>
      <c r="J355" s="40"/>
      <c r="K355" s="40"/>
      <c r="L355" s="44"/>
      <c r="M355" s="220"/>
      <c r="N355" s="221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150</v>
      </c>
      <c r="AU355" s="17" t="s">
        <v>141</v>
      </c>
    </row>
    <row r="356" spans="1:51" s="13" customFormat="1" ht="12">
      <c r="A356" s="13"/>
      <c r="B356" s="223"/>
      <c r="C356" s="224"/>
      <c r="D356" s="217" t="s">
        <v>152</v>
      </c>
      <c r="E356" s="225" t="s">
        <v>19</v>
      </c>
      <c r="F356" s="226" t="s">
        <v>653</v>
      </c>
      <c r="G356" s="224"/>
      <c r="H356" s="227">
        <v>143</v>
      </c>
      <c r="I356" s="228"/>
      <c r="J356" s="224"/>
      <c r="K356" s="224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152</v>
      </c>
      <c r="AU356" s="233" t="s">
        <v>141</v>
      </c>
      <c r="AV356" s="13" t="s">
        <v>87</v>
      </c>
      <c r="AW356" s="13" t="s">
        <v>35</v>
      </c>
      <c r="AX356" s="13" t="s">
        <v>84</v>
      </c>
      <c r="AY356" s="233" t="s">
        <v>131</v>
      </c>
    </row>
    <row r="357" spans="1:65" s="2" customFormat="1" ht="14.4" customHeight="1">
      <c r="A357" s="38"/>
      <c r="B357" s="39"/>
      <c r="C357" s="245" t="s">
        <v>654</v>
      </c>
      <c r="D357" s="245" t="s">
        <v>424</v>
      </c>
      <c r="E357" s="246" t="s">
        <v>655</v>
      </c>
      <c r="F357" s="247" t="s">
        <v>656</v>
      </c>
      <c r="G357" s="248" t="s">
        <v>138</v>
      </c>
      <c r="H357" s="249">
        <v>146</v>
      </c>
      <c r="I357" s="250"/>
      <c r="J357" s="251">
        <f>ROUND(I357*H357,2)</f>
        <v>0</v>
      </c>
      <c r="K357" s="247" t="s">
        <v>139</v>
      </c>
      <c r="L357" s="252"/>
      <c r="M357" s="253" t="s">
        <v>19</v>
      </c>
      <c r="N357" s="254" t="s">
        <v>47</v>
      </c>
      <c r="O357" s="84"/>
      <c r="P357" s="213">
        <f>O357*H357</f>
        <v>0</v>
      </c>
      <c r="Q357" s="213">
        <v>0.024</v>
      </c>
      <c r="R357" s="213">
        <f>Q357*H357</f>
        <v>3.504</v>
      </c>
      <c r="S357" s="213">
        <v>0</v>
      </c>
      <c r="T357" s="214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15" t="s">
        <v>427</v>
      </c>
      <c r="AT357" s="215" t="s">
        <v>424</v>
      </c>
      <c r="AU357" s="215" t="s">
        <v>141</v>
      </c>
      <c r="AY357" s="17" t="s">
        <v>131</v>
      </c>
      <c r="BE357" s="216">
        <f>IF(N357="základní",J357,0)</f>
        <v>0</v>
      </c>
      <c r="BF357" s="216">
        <f>IF(N357="snížená",J357,0)</f>
        <v>0</v>
      </c>
      <c r="BG357" s="216">
        <f>IF(N357="zákl. přenesená",J357,0)</f>
        <v>0</v>
      </c>
      <c r="BH357" s="216">
        <f>IF(N357="sníž. přenesená",J357,0)</f>
        <v>0</v>
      </c>
      <c r="BI357" s="216">
        <f>IF(N357="nulová",J357,0)</f>
        <v>0</v>
      </c>
      <c r="BJ357" s="17" t="s">
        <v>84</v>
      </c>
      <c r="BK357" s="216">
        <f>ROUND(I357*H357,2)</f>
        <v>0</v>
      </c>
      <c r="BL357" s="17" t="s">
        <v>140</v>
      </c>
      <c r="BM357" s="215" t="s">
        <v>657</v>
      </c>
    </row>
    <row r="358" spans="1:47" s="2" customFormat="1" ht="12">
      <c r="A358" s="38"/>
      <c r="B358" s="39"/>
      <c r="C358" s="40"/>
      <c r="D358" s="217" t="s">
        <v>143</v>
      </c>
      <c r="E358" s="40"/>
      <c r="F358" s="218" t="s">
        <v>656</v>
      </c>
      <c r="G358" s="40"/>
      <c r="H358" s="40"/>
      <c r="I358" s="219"/>
      <c r="J358" s="40"/>
      <c r="K358" s="40"/>
      <c r="L358" s="44"/>
      <c r="M358" s="220"/>
      <c r="N358" s="221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143</v>
      </c>
      <c r="AU358" s="17" t="s">
        <v>141</v>
      </c>
    </row>
    <row r="359" spans="1:51" s="13" customFormat="1" ht="12">
      <c r="A359" s="13"/>
      <c r="B359" s="223"/>
      <c r="C359" s="224"/>
      <c r="D359" s="217" t="s">
        <v>152</v>
      </c>
      <c r="E359" s="224"/>
      <c r="F359" s="226" t="s">
        <v>658</v>
      </c>
      <c r="G359" s="224"/>
      <c r="H359" s="227">
        <v>146</v>
      </c>
      <c r="I359" s="228"/>
      <c r="J359" s="224"/>
      <c r="K359" s="224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152</v>
      </c>
      <c r="AU359" s="233" t="s">
        <v>141</v>
      </c>
      <c r="AV359" s="13" t="s">
        <v>87</v>
      </c>
      <c r="AW359" s="13" t="s">
        <v>4</v>
      </c>
      <c r="AX359" s="13" t="s">
        <v>84</v>
      </c>
      <c r="AY359" s="233" t="s">
        <v>131</v>
      </c>
    </row>
    <row r="360" spans="1:65" s="2" customFormat="1" ht="14.4" customHeight="1">
      <c r="A360" s="38"/>
      <c r="B360" s="39"/>
      <c r="C360" s="204" t="s">
        <v>659</v>
      </c>
      <c r="D360" s="204" t="s">
        <v>135</v>
      </c>
      <c r="E360" s="205" t="s">
        <v>660</v>
      </c>
      <c r="F360" s="206" t="s">
        <v>661</v>
      </c>
      <c r="G360" s="207" t="s">
        <v>181</v>
      </c>
      <c r="H360" s="208">
        <v>8</v>
      </c>
      <c r="I360" s="209"/>
      <c r="J360" s="210">
        <f>ROUND(I360*H360,2)</f>
        <v>0</v>
      </c>
      <c r="K360" s="206" t="s">
        <v>19</v>
      </c>
      <c r="L360" s="44"/>
      <c r="M360" s="211" t="s">
        <v>19</v>
      </c>
      <c r="N360" s="212" t="s">
        <v>47</v>
      </c>
      <c r="O360" s="84"/>
      <c r="P360" s="213">
        <f>O360*H360</f>
        <v>0</v>
      </c>
      <c r="Q360" s="213">
        <v>0.112405</v>
      </c>
      <c r="R360" s="213">
        <f>Q360*H360</f>
        <v>0.89924</v>
      </c>
      <c r="S360" s="213">
        <v>0</v>
      </c>
      <c r="T360" s="214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15" t="s">
        <v>140</v>
      </c>
      <c r="AT360" s="215" t="s">
        <v>135</v>
      </c>
      <c r="AU360" s="215" t="s">
        <v>141</v>
      </c>
      <c r="AY360" s="17" t="s">
        <v>131</v>
      </c>
      <c r="BE360" s="216">
        <f>IF(N360="základní",J360,0)</f>
        <v>0</v>
      </c>
      <c r="BF360" s="216">
        <f>IF(N360="snížená",J360,0)</f>
        <v>0</v>
      </c>
      <c r="BG360" s="216">
        <f>IF(N360="zákl. přenesená",J360,0)</f>
        <v>0</v>
      </c>
      <c r="BH360" s="216">
        <f>IF(N360="sníž. přenesená",J360,0)</f>
        <v>0</v>
      </c>
      <c r="BI360" s="216">
        <f>IF(N360="nulová",J360,0)</f>
        <v>0</v>
      </c>
      <c r="BJ360" s="17" t="s">
        <v>84</v>
      </c>
      <c r="BK360" s="216">
        <f>ROUND(I360*H360,2)</f>
        <v>0</v>
      </c>
      <c r="BL360" s="17" t="s">
        <v>140</v>
      </c>
      <c r="BM360" s="215" t="s">
        <v>662</v>
      </c>
    </row>
    <row r="361" spans="1:47" s="2" customFormat="1" ht="12">
      <c r="A361" s="38"/>
      <c r="B361" s="39"/>
      <c r="C361" s="40"/>
      <c r="D361" s="217" t="s">
        <v>143</v>
      </c>
      <c r="E361" s="40"/>
      <c r="F361" s="218" t="s">
        <v>663</v>
      </c>
      <c r="G361" s="40"/>
      <c r="H361" s="40"/>
      <c r="I361" s="219"/>
      <c r="J361" s="40"/>
      <c r="K361" s="40"/>
      <c r="L361" s="44"/>
      <c r="M361" s="220"/>
      <c r="N361" s="221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143</v>
      </c>
      <c r="AU361" s="17" t="s">
        <v>141</v>
      </c>
    </row>
    <row r="362" spans="1:47" s="2" customFormat="1" ht="12">
      <c r="A362" s="38"/>
      <c r="B362" s="39"/>
      <c r="C362" s="40"/>
      <c r="D362" s="217" t="s">
        <v>150</v>
      </c>
      <c r="E362" s="40"/>
      <c r="F362" s="222" t="s">
        <v>664</v>
      </c>
      <c r="G362" s="40"/>
      <c r="H362" s="40"/>
      <c r="I362" s="219"/>
      <c r="J362" s="40"/>
      <c r="K362" s="40"/>
      <c r="L362" s="44"/>
      <c r="M362" s="220"/>
      <c r="N362" s="221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150</v>
      </c>
      <c r="AU362" s="17" t="s">
        <v>141</v>
      </c>
    </row>
    <row r="363" spans="1:65" s="2" customFormat="1" ht="14.4" customHeight="1">
      <c r="A363" s="38"/>
      <c r="B363" s="39"/>
      <c r="C363" s="245" t="s">
        <v>665</v>
      </c>
      <c r="D363" s="245" t="s">
        <v>424</v>
      </c>
      <c r="E363" s="246" t="s">
        <v>666</v>
      </c>
      <c r="F363" s="247" t="s">
        <v>667</v>
      </c>
      <c r="G363" s="248" t="s">
        <v>181</v>
      </c>
      <c r="H363" s="249">
        <v>8</v>
      </c>
      <c r="I363" s="250"/>
      <c r="J363" s="251">
        <f>ROUND(I363*H363,2)</f>
        <v>0</v>
      </c>
      <c r="K363" s="247" t="s">
        <v>139</v>
      </c>
      <c r="L363" s="252"/>
      <c r="M363" s="253" t="s">
        <v>19</v>
      </c>
      <c r="N363" s="254" t="s">
        <v>47</v>
      </c>
      <c r="O363" s="84"/>
      <c r="P363" s="213">
        <f>O363*H363</f>
        <v>0</v>
      </c>
      <c r="Q363" s="213">
        <v>0.0061</v>
      </c>
      <c r="R363" s="213">
        <f>Q363*H363</f>
        <v>0.0488</v>
      </c>
      <c r="S363" s="213">
        <v>0</v>
      </c>
      <c r="T363" s="214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15" t="s">
        <v>427</v>
      </c>
      <c r="AT363" s="215" t="s">
        <v>424</v>
      </c>
      <c r="AU363" s="215" t="s">
        <v>141</v>
      </c>
      <c r="AY363" s="17" t="s">
        <v>131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17" t="s">
        <v>84</v>
      </c>
      <c r="BK363" s="216">
        <f>ROUND(I363*H363,2)</f>
        <v>0</v>
      </c>
      <c r="BL363" s="17" t="s">
        <v>140</v>
      </c>
      <c r="BM363" s="215" t="s">
        <v>668</v>
      </c>
    </row>
    <row r="364" spans="1:47" s="2" customFormat="1" ht="12">
      <c r="A364" s="38"/>
      <c r="B364" s="39"/>
      <c r="C364" s="40"/>
      <c r="D364" s="217" t="s">
        <v>143</v>
      </c>
      <c r="E364" s="40"/>
      <c r="F364" s="218" t="s">
        <v>667</v>
      </c>
      <c r="G364" s="40"/>
      <c r="H364" s="40"/>
      <c r="I364" s="219"/>
      <c r="J364" s="40"/>
      <c r="K364" s="40"/>
      <c r="L364" s="44"/>
      <c r="M364" s="220"/>
      <c r="N364" s="221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143</v>
      </c>
      <c r="AU364" s="17" t="s">
        <v>141</v>
      </c>
    </row>
    <row r="365" spans="1:65" s="2" customFormat="1" ht="14.4" customHeight="1">
      <c r="A365" s="38"/>
      <c r="B365" s="39"/>
      <c r="C365" s="204" t="s">
        <v>669</v>
      </c>
      <c r="D365" s="204" t="s">
        <v>135</v>
      </c>
      <c r="E365" s="205" t="s">
        <v>670</v>
      </c>
      <c r="F365" s="206" t="s">
        <v>671</v>
      </c>
      <c r="G365" s="207" t="s">
        <v>181</v>
      </c>
      <c r="H365" s="208">
        <v>19</v>
      </c>
      <c r="I365" s="209"/>
      <c r="J365" s="210">
        <f>ROUND(I365*H365,2)</f>
        <v>0</v>
      </c>
      <c r="K365" s="206" t="s">
        <v>19</v>
      </c>
      <c r="L365" s="44"/>
      <c r="M365" s="211" t="s">
        <v>19</v>
      </c>
      <c r="N365" s="212" t="s">
        <v>47</v>
      </c>
      <c r="O365" s="84"/>
      <c r="P365" s="213">
        <f>O365*H365</f>
        <v>0</v>
      </c>
      <c r="Q365" s="213">
        <v>0.0007</v>
      </c>
      <c r="R365" s="213">
        <f>Q365*H365</f>
        <v>0.0133</v>
      </c>
      <c r="S365" s="213">
        <v>0</v>
      </c>
      <c r="T365" s="214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15" t="s">
        <v>140</v>
      </c>
      <c r="AT365" s="215" t="s">
        <v>135</v>
      </c>
      <c r="AU365" s="215" t="s">
        <v>141</v>
      </c>
      <c r="AY365" s="17" t="s">
        <v>131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7" t="s">
        <v>84</v>
      </c>
      <c r="BK365" s="216">
        <f>ROUND(I365*H365,2)</f>
        <v>0</v>
      </c>
      <c r="BL365" s="17" t="s">
        <v>140</v>
      </c>
      <c r="BM365" s="215" t="s">
        <v>672</v>
      </c>
    </row>
    <row r="366" spans="1:47" s="2" customFormat="1" ht="12">
      <c r="A366" s="38"/>
      <c r="B366" s="39"/>
      <c r="C366" s="40"/>
      <c r="D366" s="217" t="s">
        <v>143</v>
      </c>
      <c r="E366" s="40"/>
      <c r="F366" s="218" t="s">
        <v>673</v>
      </c>
      <c r="G366" s="40"/>
      <c r="H366" s="40"/>
      <c r="I366" s="219"/>
      <c r="J366" s="40"/>
      <c r="K366" s="40"/>
      <c r="L366" s="44"/>
      <c r="M366" s="220"/>
      <c r="N366" s="221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143</v>
      </c>
      <c r="AU366" s="17" t="s">
        <v>141</v>
      </c>
    </row>
    <row r="367" spans="1:47" s="2" customFormat="1" ht="12">
      <c r="A367" s="38"/>
      <c r="B367" s="39"/>
      <c r="C367" s="40"/>
      <c r="D367" s="217" t="s">
        <v>150</v>
      </c>
      <c r="E367" s="40"/>
      <c r="F367" s="222" t="s">
        <v>664</v>
      </c>
      <c r="G367" s="40"/>
      <c r="H367" s="40"/>
      <c r="I367" s="219"/>
      <c r="J367" s="40"/>
      <c r="K367" s="40"/>
      <c r="L367" s="44"/>
      <c r="M367" s="220"/>
      <c r="N367" s="221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150</v>
      </c>
      <c r="AU367" s="17" t="s">
        <v>141</v>
      </c>
    </row>
    <row r="368" spans="1:65" s="2" customFormat="1" ht="14.4" customHeight="1">
      <c r="A368" s="38"/>
      <c r="B368" s="39"/>
      <c r="C368" s="245" t="s">
        <v>674</v>
      </c>
      <c r="D368" s="245" t="s">
        <v>424</v>
      </c>
      <c r="E368" s="246" t="s">
        <v>675</v>
      </c>
      <c r="F368" s="247" t="s">
        <v>676</v>
      </c>
      <c r="G368" s="248" t="s">
        <v>181</v>
      </c>
      <c r="H368" s="249">
        <v>9</v>
      </c>
      <c r="I368" s="250"/>
      <c r="J368" s="251">
        <f>ROUND(I368*H368,2)</f>
        <v>0</v>
      </c>
      <c r="K368" s="247" t="s">
        <v>139</v>
      </c>
      <c r="L368" s="252"/>
      <c r="M368" s="253" t="s">
        <v>19</v>
      </c>
      <c r="N368" s="254" t="s">
        <v>47</v>
      </c>
      <c r="O368" s="84"/>
      <c r="P368" s="213">
        <f>O368*H368</f>
        <v>0</v>
      </c>
      <c r="Q368" s="213">
        <v>0.0035</v>
      </c>
      <c r="R368" s="213">
        <f>Q368*H368</f>
        <v>0.0315</v>
      </c>
      <c r="S368" s="213">
        <v>0</v>
      </c>
      <c r="T368" s="214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15" t="s">
        <v>427</v>
      </c>
      <c r="AT368" s="215" t="s">
        <v>424</v>
      </c>
      <c r="AU368" s="215" t="s">
        <v>141</v>
      </c>
      <c r="AY368" s="17" t="s">
        <v>131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7" t="s">
        <v>84</v>
      </c>
      <c r="BK368" s="216">
        <f>ROUND(I368*H368,2)</f>
        <v>0</v>
      </c>
      <c r="BL368" s="17" t="s">
        <v>140</v>
      </c>
      <c r="BM368" s="215" t="s">
        <v>677</v>
      </c>
    </row>
    <row r="369" spans="1:47" s="2" customFormat="1" ht="12">
      <c r="A369" s="38"/>
      <c r="B369" s="39"/>
      <c r="C369" s="40"/>
      <c r="D369" s="217" t="s">
        <v>143</v>
      </c>
      <c r="E369" s="40"/>
      <c r="F369" s="218" t="s">
        <v>676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143</v>
      </c>
      <c r="AU369" s="17" t="s">
        <v>141</v>
      </c>
    </row>
    <row r="370" spans="1:65" s="2" customFormat="1" ht="14.4" customHeight="1">
      <c r="A370" s="38"/>
      <c r="B370" s="39"/>
      <c r="C370" s="245" t="s">
        <v>678</v>
      </c>
      <c r="D370" s="245" t="s">
        <v>424</v>
      </c>
      <c r="E370" s="246" t="s">
        <v>679</v>
      </c>
      <c r="F370" s="247" t="s">
        <v>680</v>
      </c>
      <c r="G370" s="248" t="s">
        <v>181</v>
      </c>
      <c r="H370" s="249">
        <v>1</v>
      </c>
      <c r="I370" s="250"/>
      <c r="J370" s="251">
        <f>ROUND(I370*H370,2)</f>
        <v>0</v>
      </c>
      <c r="K370" s="247" t="s">
        <v>139</v>
      </c>
      <c r="L370" s="252"/>
      <c r="M370" s="253" t="s">
        <v>19</v>
      </c>
      <c r="N370" s="254" t="s">
        <v>47</v>
      </c>
      <c r="O370" s="84"/>
      <c r="P370" s="213">
        <f>O370*H370</f>
        <v>0</v>
      </c>
      <c r="Q370" s="213">
        <v>0.0026</v>
      </c>
      <c r="R370" s="213">
        <f>Q370*H370</f>
        <v>0.0026</v>
      </c>
      <c r="S370" s="213">
        <v>0</v>
      </c>
      <c r="T370" s="214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15" t="s">
        <v>427</v>
      </c>
      <c r="AT370" s="215" t="s">
        <v>424</v>
      </c>
      <c r="AU370" s="215" t="s">
        <v>141</v>
      </c>
      <c r="AY370" s="17" t="s">
        <v>131</v>
      </c>
      <c r="BE370" s="216">
        <f>IF(N370="základní",J370,0)</f>
        <v>0</v>
      </c>
      <c r="BF370" s="216">
        <f>IF(N370="snížená",J370,0)</f>
        <v>0</v>
      </c>
      <c r="BG370" s="216">
        <f>IF(N370="zákl. přenesená",J370,0)</f>
        <v>0</v>
      </c>
      <c r="BH370" s="216">
        <f>IF(N370="sníž. přenesená",J370,0)</f>
        <v>0</v>
      </c>
      <c r="BI370" s="216">
        <f>IF(N370="nulová",J370,0)</f>
        <v>0</v>
      </c>
      <c r="BJ370" s="17" t="s">
        <v>84</v>
      </c>
      <c r="BK370" s="216">
        <f>ROUND(I370*H370,2)</f>
        <v>0</v>
      </c>
      <c r="BL370" s="17" t="s">
        <v>140</v>
      </c>
      <c r="BM370" s="215" t="s">
        <v>681</v>
      </c>
    </row>
    <row r="371" spans="1:47" s="2" customFormat="1" ht="12">
      <c r="A371" s="38"/>
      <c r="B371" s="39"/>
      <c r="C371" s="40"/>
      <c r="D371" s="217" t="s">
        <v>143</v>
      </c>
      <c r="E371" s="40"/>
      <c r="F371" s="218" t="s">
        <v>680</v>
      </c>
      <c r="G371" s="40"/>
      <c r="H371" s="40"/>
      <c r="I371" s="219"/>
      <c r="J371" s="40"/>
      <c r="K371" s="40"/>
      <c r="L371" s="44"/>
      <c r="M371" s="220"/>
      <c r="N371" s="221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143</v>
      </c>
      <c r="AU371" s="17" t="s">
        <v>141</v>
      </c>
    </row>
    <row r="372" spans="1:51" s="13" customFormat="1" ht="12">
      <c r="A372" s="13"/>
      <c r="B372" s="223"/>
      <c r="C372" s="224"/>
      <c r="D372" s="217" t="s">
        <v>152</v>
      </c>
      <c r="E372" s="224"/>
      <c r="F372" s="226" t="s">
        <v>682</v>
      </c>
      <c r="G372" s="224"/>
      <c r="H372" s="227">
        <v>1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152</v>
      </c>
      <c r="AU372" s="233" t="s">
        <v>141</v>
      </c>
      <c r="AV372" s="13" t="s">
        <v>87</v>
      </c>
      <c r="AW372" s="13" t="s">
        <v>4</v>
      </c>
      <c r="AX372" s="13" t="s">
        <v>84</v>
      </c>
      <c r="AY372" s="233" t="s">
        <v>131</v>
      </c>
    </row>
    <row r="373" spans="1:65" s="2" customFormat="1" ht="14.4" customHeight="1">
      <c r="A373" s="38"/>
      <c r="B373" s="39"/>
      <c r="C373" s="245" t="s">
        <v>683</v>
      </c>
      <c r="D373" s="245" t="s">
        <v>424</v>
      </c>
      <c r="E373" s="246" t="s">
        <v>684</v>
      </c>
      <c r="F373" s="247" t="s">
        <v>685</v>
      </c>
      <c r="G373" s="248" t="s">
        <v>181</v>
      </c>
      <c r="H373" s="249">
        <v>1</v>
      </c>
      <c r="I373" s="250"/>
      <c r="J373" s="251">
        <f>ROUND(I373*H373,2)</f>
        <v>0</v>
      </c>
      <c r="K373" s="247" t="s">
        <v>139</v>
      </c>
      <c r="L373" s="252"/>
      <c r="M373" s="253" t="s">
        <v>19</v>
      </c>
      <c r="N373" s="254" t="s">
        <v>47</v>
      </c>
      <c r="O373" s="84"/>
      <c r="P373" s="213">
        <f>O373*H373</f>
        <v>0</v>
      </c>
      <c r="Q373" s="213">
        <v>0.0013</v>
      </c>
      <c r="R373" s="213">
        <f>Q373*H373</f>
        <v>0.0013</v>
      </c>
      <c r="S373" s="213">
        <v>0</v>
      </c>
      <c r="T373" s="214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15" t="s">
        <v>427</v>
      </c>
      <c r="AT373" s="215" t="s">
        <v>424</v>
      </c>
      <c r="AU373" s="215" t="s">
        <v>141</v>
      </c>
      <c r="AY373" s="17" t="s">
        <v>131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17" t="s">
        <v>84</v>
      </c>
      <c r="BK373" s="216">
        <f>ROUND(I373*H373,2)</f>
        <v>0</v>
      </c>
      <c r="BL373" s="17" t="s">
        <v>140</v>
      </c>
      <c r="BM373" s="215" t="s">
        <v>686</v>
      </c>
    </row>
    <row r="374" spans="1:47" s="2" customFormat="1" ht="12">
      <c r="A374" s="38"/>
      <c r="B374" s="39"/>
      <c r="C374" s="40"/>
      <c r="D374" s="217" t="s">
        <v>143</v>
      </c>
      <c r="E374" s="40"/>
      <c r="F374" s="218" t="s">
        <v>685</v>
      </c>
      <c r="G374" s="40"/>
      <c r="H374" s="40"/>
      <c r="I374" s="219"/>
      <c r="J374" s="40"/>
      <c r="K374" s="40"/>
      <c r="L374" s="44"/>
      <c r="M374" s="220"/>
      <c r="N374" s="221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143</v>
      </c>
      <c r="AU374" s="17" t="s">
        <v>141</v>
      </c>
    </row>
    <row r="375" spans="1:51" s="13" customFormat="1" ht="12">
      <c r="A375" s="13"/>
      <c r="B375" s="223"/>
      <c r="C375" s="224"/>
      <c r="D375" s="217" t="s">
        <v>152</v>
      </c>
      <c r="E375" s="224"/>
      <c r="F375" s="226" t="s">
        <v>682</v>
      </c>
      <c r="G375" s="224"/>
      <c r="H375" s="227">
        <v>1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152</v>
      </c>
      <c r="AU375" s="233" t="s">
        <v>141</v>
      </c>
      <c r="AV375" s="13" t="s">
        <v>87</v>
      </c>
      <c r="AW375" s="13" t="s">
        <v>4</v>
      </c>
      <c r="AX375" s="13" t="s">
        <v>84</v>
      </c>
      <c r="AY375" s="233" t="s">
        <v>131</v>
      </c>
    </row>
    <row r="376" spans="1:65" s="2" customFormat="1" ht="14.4" customHeight="1">
      <c r="A376" s="38"/>
      <c r="B376" s="39"/>
      <c r="C376" s="245" t="s">
        <v>687</v>
      </c>
      <c r="D376" s="245" t="s">
        <v>424</v>
      </c>
      <c r="E376" s="246" t="s">
        <v>688</v>
      </c>
      <c r="F376" s="247" t="s">
        <v>689</v>
      </c>
      <c r="G376" s="248" t="s">
        <v>181</v>
      </c>
      <c r="H376" s="249">
        <v>1</v>
      </c>
      <c r="I376" s="250"/>
      <c r="J376" s="251">
        <f>ROUND(I376*H376,2)</f>
        <v>0</v>
      </c>
      <c r="K376" s="247" t="s">
        <v>139</v>
      </c>
      <c r="L376" s="252"/>
      <c r="M376" s="253" t="s">
        <v>19</v>
      </c>
      <c r="N376" s="254" t="s">
        <v>47</v>
      </c>
      <c r="O376" s="84"/>
      <c r="P376" s="213">
        <f>O376*H376</f>
        <v>0</v>
      </c>
      <c r="Q376" s="213">
        <v>0.004</v>
      </c>
      <c r="R376" s="213">
        <f>Q376*H376</f>
        <v>0.004</v>
      </c>
      <c r="S376" s="213">
        <v>0</v>
      </c>
      <c r="T376" s="21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15" t="s">
        <v>427</v>
      </c>
      <c r="AT376" s="215" t="s">
        <v>424</v>
      </c>
      <c r="AU376" s="215" t="s">
        <v>141</v>
      </c>
      <c r="AY376" s="17" t="s">
        <v>131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7" t="s">
        <v>84</v>
      </c>
      <c r="BK376" s="216">
        <f>ROUND(I376*H376,2)</f>
        <v>0</v>
      </c>
      <c r="BL376" s="17" t="s">
        <v>140</v>
      </c>
      <c r="BM376" s="215" t="s">
        <v>690</v>
      </c>
    </row>
    <row r="377" spans="1:47" s="2" customFormat="1" ht="12">
      <c r="A377" s="38"/>
      <c r="B377" s="39"/>
      <c r="C377" s="40"/>
      <c r="D377" s="217" t="s">
        <v>143</v>
      </c>
      <c r="E377" s="40"/>
      <c r="F377" s="218" t="s">
        <v>689</v>
      </c>
      <c r="G377" s="40"/>
      <c r="H377" s="40"/>
      <c r="I377" s="219"/>
      <c r="J377" s="40"/>
      <c r="K377" s="40"/>
      <c r="L377" s="44"/>
      <c r="M377" s="220"/>
      <c r="N377" s="221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143</v>
      </c>
      <c r="AU377" s="17" t="s">
        <v>141</v>
      </c>
    </row>
    <row r="378" spans="1:51" s="13" customFormat="1" ht="12">
      <c r="A378" s="13"/>
      <c r="B378" s="223"/>
      <c r="C378" s="224"/>
      <c r="D378" s="217" t="s">
        <v>152</v>
      </c>
      <c r="E378" s="224"/>
      <c r="F378" s="226" t="s">
        <v>682</v>
      </c>
      <c r="G378" s="224"/>
      <c r="H378" s="227">
        <v>1</v>
      </c>
      <c r="I378" s="228"/>
      <c r="J378" s="224"/>
      <c r="K378" s="224"/>
      <c r="L378" s="229"/>
      <c r="M378" s="230"/>
      <c r="N378" s="231"/>
      <c r="O378" s="231"/>
      <c r="P378" s="231"/>
      <c r="Q378" s="231"/>
      <c r="R378" s="231"/>
      <c r="S378" s="231"/>
      <c r="T378" s="23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3" t="s">
        <v>152</v>
      </c>
      <c r="AU378" s="233" t="s">
        <v>141</v>
      </c>
      <c r="AV378" s="13" t="s">
        <v>87</v>
      </c>
      <c r="AW378" s="13" t="s">
        <v>4</v>
      </c>
      <c r="AX378" s="13" t="s">
        <v>84</v>
      </c>
      <c r="AY378" s="233" t="s">
        <v>131</v>
      </c>
    </row>
    <row r="379" spans="1:65" s="2" customFormat="1" ht="14.4" customHeight="1">
      <c r="A379" s="38"/>
      <c r="B379" s="39"/>
      <c r="C379" s="245" t="s">
        <v>691</v>
      </c>
      <c r="D379" s="245" t="s">
        <v>424</v>
      </c>
      <c r="E379" s="246" t="s">
        <v>692</v>
      </c>
      <c r="F379" s="247" t="s">
        <v>693</v>
      </c>
      <c r="G379" s="248" t="s">
        <v>181</v>
      </c>
      <c r="H379" s="249">
        <v>1</v>
      </c>
      <c r="I379" s="250"/>
      <c r="J379" s="251">
        <f>ROUND(I379*H379,2)</f>
        <v>0</v>
      </c>
      <c r="K379" s="247" t="s">
        <v>139</v>
      </c>
      <c r="L379" s="252"/>
      <c r="M379" s="253" t="s">
        <v>19</v>
      </c>
      <c r="N379" s="254" t="s">
        <v>47</v>
      </c>
      <c r="O379" s="84"/>
      <c r="P379" s="213">
        <f>O379*H379</f>
        <v>0</v>
      </c>
      <c r="Q379" s="213">
        <v>0.0017</v>
      </c>
      <c r="R379" s="213">
        <f>Q379*H379</f>
        <v>0.0017</v>
      </c>
      <c r="S379" s="213">
        <v>0</v>
      </c>
      <c r="T379" s="214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15" t="s">
        <v>427</v>
      </c>
      <c r="AT379" s="215" t="s">
        <v>424</v>
      </c>
      <c r="AU379" s="215" t="s">
        <v>141</v>
      </c>
      <c r="AY379" s="17" t="s">
        <v>131</v>
      </c>
      <c r="BE379" s="216">
        <f>IF(N379="základní",J379,0)</f>
        <v>0</v>
      </c>
      <c r="BF379" s="216">
        <f>IF(N379="snížená",J379,0)</f>
        <v>0</v>
      </c>
      <c r="BG379" s="216">
        <f>IF(N379="zákl. přenesená",J379,0)</f>
        <v>0</v>
      </c>
      <c r="BH379" s="216">
        <f>IF(N379="sníž. přenesená",J379,0)</f>
        <v>0</v>
      </c>
      <c r="BI379" s="216">
        <f>IF(N379="nulová",J379,0)</f>
        <v>0</v>
      </c>
      <c r="BJ379" s="17" t="s">
        <v>84</v>
      </c>
      <c r="BK379" s="216">
        <f>ROUND(I379*H379,2)</f>
        <v>0</v>
      </c>
      <c r="BL379" s="17" t="s">
        <v>140</v>
      </c>
      <c r="BM379" s="215" t="s">
        <v>694</v>
      </c>
    </row>
    <row r="380" spans="1:47" s="2" customFormat="1" ht="12">
      <c r="A380" s="38"/>
      <c r="B380" s="39"/>
      <c r="C380" s="40"/>
      <c r="D380" s="217" t="s">
        <v>143</v>
      </c>
      <c r="E380" s="40"/>
      <c r="F380" s="218" t="s">
        <v>693</v>
      </c>
      <c r="G380" s="40"/>
      <c r="H380" s="40"/>
      <c r="I380" s="219"/>
      <c r="J380" s="40"/>
      <c r="K380" s="40"/>
      <c r="L380" s="44"/>
      <c r="M380" s="220"/>
      <c r="N380" s="221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143</v>
      </c>
      <c r="AU380" s="17" t="s">
        <v>141</v>
      </c>
    </row>
    <row r="381" spans="1:65" s="2" customFormat="1" ht="14.4" customHeight="1">
      <c r="A381" s="38"/>
      <c r="B381" s="39"/>
      <c r="C381" s="245" t="s">
        <v>695</v>
      </c>
      <c r="D381" s="245" t="s">
        <v>424</v>
      </c>
      <c r="E381" s="246" t="s">
        <v>696</v>
      </c>
      <c r="F381" s="247" t="s">
        <v>697</v>
      </c>
      <c r="G381" s="248" t="s">
        <v>181</v>
      </c>
      <c r="H381" s="249">
        <v>6</v>
      </c>
      <c r="I381" s="250"/>
      <c r="J381" s="251">
        <f>ROUND(I381*H381,2)</f>
        <v>0</v>
      </c>
      <c r="K381" s="247" t="s">
        <v>139</v>
      </c>
      <c r="L381" s="252"/>
      <c r="M381" s="253" t="s">
        <v>19</v>
      </c>
      <c r="N381" s="254" t="s">
        <v>47</v>
      </c>
      <c r="O381" s="84"/>
      <c r="P381" s="213">
        <f>O381*H381</f>
        <v>0</v>
      </c>
      <c r="Q381" s="213">
        <v>0.0009</v>
      </c>
      <c r="R381" s="213">
        <f>Q381*H381</f>
        <v>0.0054</v>
      </c>
      <c r="S381" s="213">
        <v>0</v>
      </c>
      <c r="T381" s="214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15" t="s">
        <v>427</v>
      </c>
      <c r="AT381" s="215" t="s">
        <v>424</v>
      </c>
      <c r="AU381" s="215" t="s">
        <v>141</v>
      </c>
      <c r="AY381" s="17" t="s">
        <v>131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7" t="s">
        <v>84</v>
      </c>
      <c r="BK381" s="216">
        <f>ROUND(I381*H381,2)</f>
        <v>0</v>
      </c>
      <c r="BL381" s="17" t="s">
        <v>140</v>
      </c>
      <c r="BM381" s="215" t="s">
        <v>698</v>
      </c>
    </row>
    <row r="382" spans="1:47" s="2" customFormat="1" ht="12">
      <c r="A382" s="38"/>
      <c r="B382" s="39"/>
      <c r="C382" s="40"/>
      <c r="D382" s="217" t="s">
        <v>143</v>
      </c>
      <c r="E382" s="40"/>
      <c r="F382" s="218" t="s">
        <v>697</v>
      </c>
      <c r="G382" s="40"/>
      <c r="H382" s="40"/>
      <c r="I382" s="219"/>
      <c r="J382" s="40"/>
      <c r="K382" s="40"/>
      <c r="L382" s="44"/>
      <c r="M382" s="220"/>
      <c r="N382" s="221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143</v>
      </c>
      <c r="AU382" s="17" t="s">
        <v>141</v>
      </c>
    </row>
    <row r="383" spans="1:65" s="2" customFormat="1" ht="14.4" customHeight="1">
      <c r="A383" s="38"/>
      <c r="B383" s="39"/>
      <c r="C383" s="204" t="s">
        <v>699</v>
      </c>
      <c r="D383" s="204" t="s">
        <v>135</v>
      </c>
      <c r="E383" s="205" t="s">
        <v>700</v>
      </c>
      <c r="F383" s="206" t="s">
        <v>701</v>
      </c>
      <c r="G383" s="207" t="s">
        <v>138</v>
      </c>
      <c r="H383" s="208">
        <v>120</v>
      </c>
      <c r="I383" s="209"/>
      <c r="J383" s="210">
        <f>ROUND(I383*H383,2)</f>
        <v>0</v>
      </c>
      <c r="K383" s="206" t="s">
        <v>139</v>
      </c>
      <c r="L383" s="44"/>
      <c r="M383" s="211" t="s">
        <v>19</v>
      </c>
      <c r="N383" s="212" t="s">
        <v>47</v>
      </c>
      <c r="O383" s="84"/>
      <c r="P383" s="213">
        <f>O383*H383</f>
        <v>0</v>
      </c>
      <c r="Q383" s="213">
        <v>0.13096</v>
      </c>
      <c r="R383" s="213">
        <f>Q383*H383</f>
        <v>15.7152</v>
      </c>
      <c r="S383" s="213">
        <v>0</v>
      </c>
      <c r="T383" s="214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15" t="s">
        <v>140</v>
      </c>
      <c r="AT383" s="215" t="s">
        <v>135</v>
      </c>
      <c r="AU383" s="215" t="s">
        <v>141</v>
      </c>
      <c r="AY383" s="17" t="s">
        <v>131</v>
      </c>
      <c r="BE383" s="216">
        <f>IF(N383="základní",J383,0)</f>
        <v>0</v>
      </c>
      <c r="BF383" s="216">
        <f>IF(N383="snížená",J383,0)</f>
        <v>0</v>
      </c>
      <c r="BG383" s="216">
        <f>IF(N383="zákl. přenesená",J383,0)</f>
        <v>0</v>
      </c>
      <c r="BH383" s="216">
        <f>IF(N383="sníž. přenesená",J383,0)</f>
        <v>0</v>
      </c>
      <c r="BI383" s="216">
        <f>IF(N383="nulová",J383,0)</f>
        <v>0</v>
      </c>
      <c r="BJ383" s="17" t="s">
        <v>84</v>
      </c>
      <c r="BK383" s="216">
        <f>ROUND(I383*H383,2)</f>
        <v>0</v>
      </c>
      <c r="BL383" s="17" t="s">
        <v>140</v>
      </c>
      <c r="BM383" s="215" t="s">
        <v>702</v>
      </c>
    </row>
    <row r="384" spans="1:47" s="2" customFormat="1" ht="12">
      <c r="A384" s="38"/>
      <c r="B384" s="39"/>
      <c r="C384" s="40"/>
      <c r="D384" s="217" t="s">
        <v>143</v>
      </c>
      <c r="E384" s="40"/>
      <c r="F384" s="218" t="s">
        <v>703</v>
      </c>
      <c r="G384" s="40"/>
      <c r="H384" s="40"/>
      <c r="I384" s="219"/>
      <c r="J384" s="40"/>
      <c r="K384" s="40"/>
      <c r="L384" s="44"/>
      <c r="M384" s="220"/>
      <c r="N384" s="221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143</v>
      </c>
      <c r="AU384" s="17" t="s">
        <v>141</v>
      </c>
    </row>
    <row r="385" spans="1:65" s="2" customFormat="1" ht="14.4" customHeight="1">
      <c r="A385" s="38"/>
      <c r="B385" s="39"/>
      <c r="C385" s="245" t="s">
        <v>704</v>
      </c>
      <c r="D385" s="245" t="s">
        <v>424</v>
      </c>
      <c r="E385" s="246" t="s">
        <v>705</v>
      </c>
      <c r="F385" s="247" t="s">
        <v>706</v>
      </c>
      <c r="G385" s="248" t="s">
        <v>352</v>
      </c>
      <c r="H385" s="249">
        <v>433</v>
      </c>
      <c r="I385" s="250"/>
      <c r="J385" s="251">
        <f>ROUND(I385*H385,2)</f>
        <v>0</v>
      </c>
      <c r="K385" s="247" t="s">
        <v>19</v>
      </c>
      <c r="L385" s="252"/>
      <c r="M385" s="253" t="s">
        <v>19</v>
      </c>
      <c r="N385" s="254" t="s">
        <v>47</v>
      </c>
      <c r="O385" s="84"/>
      <c r="P385" s="213">
        <f>O385*H385</f>
        <v>0</v>
      </c>
      <c r="Q385" s="213">
        <v>0</v>
      </c>
      <c r="R385" s="213">
        <f>Q385*H385</f>
        <v>0</v>
      </c>
      <c r="S385" s="213">
        <v>0</v>
      </c>
      <c r="T385" s="214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15" t="s">
        <v>427</v>
      </c>
      <c r="AT385" s="215" t="s">
        <v>424</v>
      </c>
      <c r="AU385" s="215" t="s">
        <v>141</v>
      </c>
      <c r="AY385" s="17" t="s">
        <v>131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7" t="s">
        <v>84</v>
      </c>
      <c r="BK385" s="216">
        <f>ROUND(I385*H385,2)</f>
        <v>0</v>
      </c>
      <c r="BL385" s="17" t="s">
        <v>140</v>
      </c>
      <c r="BM385" s="215" t="s">
        <v>707</v>
      </c>
    </row>
    <row r="386" spans="1:47" s="2" customFormat="1" ht="12">
      <c r="A386" s="38"/>
      <c r="B386" s="39"/>
      <c r="C386" s="40"/>
      <c r="D386" s="217" t="s">
        <v>143</v>
      </c>
      <c r="E386" s="40"/>
      <c r="F386" s="218" t="s">
        <v>706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143</v>
      </c>
      <c r="AU386" s="17" t="s">
        <v>141</v>
      </c>
    </row>
    <row r="387" spans="1:65" s="2" customFormat="1" ht="14.4" customHeight="1">
      <c r="A387" s="38"/>
      <c r="B387" s="39"/>
      <c r="C387" s="204" t="s">
        <v>708</v>
      </c>
      <c r="D387" s="204" t="s">
        <v>135</v>
      </c>
      <c r="E387" s="205" t="s">
        <v>709</v>
      </c>
      <c r="F387" s="206" t="s">
        <v>710</v>
      </c>
      <c r="G387" s="207" t="s">
        <v>147</v>
      </c>
      <c r="H387" s="208">
        <v>13</v>
      </c>
      <c r="I387" s="209"/>
      <c r="J387" s="210">
        <f>ROUND(I387*H387,2)</f>
        <v>0</v>
      </c>
      <c r="K387" s="206" t="s">
        <v>139</v>
      </c>
      <c r="L387" s="44"/>
      <c r="M387" s="211" t="s">
        <v>19</v>
      </c>
      <c r="N387" s="212" t="s">
        <v>47</v>
      </c>
      <c r="O387" s="84"/>
      <c r="P387" s="213">
        <f>O387*H387</f>
        <v>0</v>
      </c>
      <c r="Q387" s="213">
        <v>0.0006</v>
      </c>
      <c r="R387" s="213">
        <f>Q387*H387</f>
        <v>0.0078</v>
      </c>
      <c r="S387" s="213">
        <v>0</v>
      </c>
      <c r="T387" s="214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15" t="s">
        <v>140</v>
      </c>
      <c r="AT387" s="215" t="s">
        <v>135</v>
      </c>
      <c r="AU387" s="215" t="s">
        <v>141</v>
      </c>
      <c r="AY387" s="17" t="s">
        <v>131</v>
      </c>
      <c r="BE387" s="216">
        <f>IF(N387="základní",J387,0)</f>
        <v>0</v>
      </c>
      <c r="BF387" s="216">
        <f>IF(N387="snížená",J387,0)</f>
        <v>0</v>
      </c>
      <c r="BG387" s="216">
        <f>IF(N387="zákl. přenesená",J387,0)</f>
        <v>0</v>
      </c>
      <c r="BH387" s="216">
        <f>IF(N387="sníž. přenesená",J387,0)</f>
        <v>0</v>
      </c>
      <c r="BI387" s="216">
        <f>IF(N387="nulová",J387,0)</f>
        <v>0</v>
      </c>
      <c r="BJ387" s="17" t="s">
        <v>84</v>
      </c>
      <c r="BK387" s="216">
        <f>ROUND(I387*H387,2)</f>
        <v>0</v>
      </c>
      <c r="BL387" s="17" t="s">
        <v>140</v>
      </c>
      <c r="BM387" s="215" t="s">
        <v>711</v>
      </c>
    </row>
    <row r="388" spans="1:47" s="2" customFormat="1" ht="12">
      <c r="A388" s="38"/>
      <c r="B388" s="39"/>
      <c r="C388" s="40"/>
      <c r="D388" s="217" t="s">
        <v>143</v>
      </c>
      <c r="E388" s="40"/>
      <c r="F388" s="218" t="s">
        <v>712</v>
      </c>
      <c r="G388" s="40"/>
      <c r="H388" s="40"/>
      <c r="I388" s="219"/>
      <c r="J388" s="40"/>
      <c r="K388" s="40"/>
      <c r="L388" s="44"/>
      <c r="M388" s="220"/>
      <c r="N388" s="221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143</v>
      </c>
      <c r="AU388" s="17" t="s">
        <v>141</v>
      </c>
    </row>
    <row r="389" spans="1:47" s="2" customFormat="1" ht="12">
      <c r="A389" s="38"/>
      <c r="B389" s="39"/>
      <c r="C389" s="40"/>
      <c r="D389" s="217" t="s">
        <v>150</v>
      </c>
      <c r="E389" s="40"/>
      <c r="F389" s="222" t="s">
        <v>713</v>
      </c>
      <c r="G389" s="40"/>
      <c r="H389" s="40"/>
      <c r="I389" s="219"/>
      <c r="J389" s="40"/>
      <c r="K389" s="40"/>
      <c r="L389" s="44"/>
      <c r="M389" s="220"/>
      <c r="N389" s="221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150</v>
      </c>
      <c r="AU389" s="17" t="s">
        <v>141</v>
      </c>
    </row>
    <row r="390" spans="1:65" s="2" customFormat="1" ht="14.4" customHeight="1">
      <c r="A390" s="38"/>
      <c r="B390" s="39"/>
      <c r="C390" s="204" t="s">
        <v>714</v>
      </c>
      <c r="D390" s="204" t="s">
        <v>135</v>
      </c>
      <c r="E390" s="205" t="s">
        <v>715</v>
      </c>
      <c r="F390" s="206" t="s">
        <v>716</v>
      </c>
      <c r="G390" s="207" t="s">
        <v>147</v>
      </c>
      <c r="H390" s="208">
        <v>13</v>
      </c>
      <c r="I390" s="209"/>
      <c r="J390" s="210">
        <f>ROUND(I390*H390,2)</f>
        <v>0</v>
      </c>
      <c r="K390" s="206" t="s">
        <v>139</v>
      </c>
      <c r="L390" s="44"/>
      <c r="M390" s="211" t="s">
        <v>19</v>
      </c>
      <c r="N390" s="212" t="s">
        <v>47</v>
      </c>
      <c r="O390" s="84"/>
      <c r="P390" s="213">
        <f>O390*H390</f>
        <v>0</v>
      </c>
      <c r="Q390" s="213">
        <v>9.38E-06</v>
      </c>
      <c r="R390" s="213">
        <f>Q390*H390</f>
        <v>0.00012194</v>
      </c>
      <c r="S390" s="213">
        <v>0</v>
      </c>
      <c r="T390" s="214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15" t="s">
        <v>140</v>
      </c>
      <c r="AT390" s="215" t="s">
        <v>135</v>
      </c>
      <c r="AU390" s="215" t="s">
        <v>141</v>
      </c>
      <c r="AY390" s="17" t="s">
        <v>131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7" t="s">
        <v>84</v>
      </c>
      <c r="BK390" s="216">
        <f>ROUND(I390*H390,2)</f>
        <v>0</v>
      </c>
      <c r="BL390" s="17" t="s">
        <v>140</v>
      </c>
      <c r="BM390" s="215" t="s">
        <v>717</v>
      </c>
    </row>
    <row r="391" spans="1:47" s="2" customFormat="1" ht="12">
      <c r="A391" s="38"/>
      <c r="B391" s="39"/>
      <c r="C391" s="40"/>
      <c r="D391" s="217" t="s">
        <v>143</v>
      </c>
      <c r="E391" s="40"/>
      <c r="F391" s="218" t="s">
        <v>718</v>
      </c>
      <c r="G391" s="40"/>
      <c r="H391" s="40"/>
      <c r="I391" s="219"/>
      <c r="J391" s="40"/>
      <c r="K391" s="40"/>
      <c r="L391" s="44"/>
      <c r="M391" s="220"/>
      <c r="N391" s="221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143</v>
      </c>
      <c r="AU391" s="17" t="s">
        <v>141</v>
      </c>
    </row>
    <row r="392" spans="1:47" s="2" customFormat="1" ht="12">
      <c r="A392" s="38"/>
      <c r="B392" s="39"/>
      <c r="C392" s="40"/>
      <c r="D392" s="217" t="s">
        <v>150</v>
      </c>
      <c r="E392" s="40"/>
      <c r="F392" s="222" t="s">
        <v>719</v>
      </c>
      <c r="G392" s="40"/>
      <c r="H392" s="40"/>
      <c r="I392" s="219"/>
      <c r="J392" s="40"/>
      <c r="K392" s="40"/>
      <c r="L392" s="44"/>
      <c r="M392" s="220"/>
      <c r="N392" s="221"/>
      <c r="O392" s="84"/>
      <c r="P392" s="84"/>
      <c r="Q392" s="84"/>
      <c r="R392" s="84"/>
      <c r="S392" s="84"/>
      <c r="T392" s="85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150</v>
      </c>
      <c r="AU392" s="17" t="s">
        <v>141</v>
      </c>
    </row>
    <row r="393" spans="1:65" s="2" customFormat="1" ht="14.4" customHeight="1">
      <c r="A393" s="38"/>
      <c r="B393" s="39"/>
      <c r="C393" s="204" t="s">
        <v>720</v>
      </c>
      <c r="D393" s="204" t="s">
        <v>135</v>
      </c>
      <c r="E393" s="205" t="s">
        <v>721</v>
      </c>
      <c r="F393" s="206" t="s">
        <v>722</v>
      </c>
      <c r="G393" s="207" t="s">
        <v>138</v>
      </c>
      <c r="H393" s="208">
        <v>251</v>
      </c>
      <c r="I393" s="209"/>
      <c r="J393" s="210">
        <f>ROUND(I393*H393,2)</f>
        <v>0</v>
      </c>
      <c r="K393" s="206" t="s">
        <v>139</v>
      </c>
      <c r="L393" s="44"/>
      <c r="M393" s="211" t="s">
        <v>19</v>
      </c>
      <c r="N393" s="212" t="s">
        <v>47</v>
      </c>
      <c r="O393" s="84"/>
      <c r="P393" s="213">
        <f>O393*H393</f>
        <v>0</v>
      </c>
      <c r="Q393" s="213">
        <v>0</v>
      </c>
      <c r="R393" s="213">
        <f>Q393*H393</f>
        <v>0</v>
      </c>
      <c r="S393" s="213">
        <v>0</v>
      </c>
      <c r="T393" s="214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15" t="s">
        <v>140</v>
      </c>
      <c r="AT393" s="215" t="s">
        <v>135</v>
      </c>
      <c r="AU393" s="215" t="s">
        <v>141</v>
      </c>
      <c r="AY393" s="17" t="s">
        <v>131</v>
      </c>
      <c r="BE393" s="216">
        <f>IF(N393="základní",J393,0)</f>
        <v>0</v>
      </c>
      <c r="BF393" s="216">
        <f>IF(N393="snížená",J393,0)</f>
        <v>0</v>
      </c>
      <c r="BG393" s="216">
        <f>IF(N393="zákl. přenesená",J393,0)</f>
        <v>0</v>
      </c>
      <c r="BH393" s="216">
        <f>IF(N393="sníž. přenesená",J393,0)</f>
        <v>0</v>
      </c>
      <c r="BI393" s="216">
        <f>IF(N393="nulová",J393,0)</f>
        <v>0</v>
      </c>
      <c r="BJ393" s="17" t="s">
        <v>84</v>
      </c>
      <c r="BK393" s="216">
        <f>ROUND(I393*H393,2)</f>
        <v>0</v>
      </c>
      <c r="BL393" s="17" t="s">
        <v>140</v>
      </c>
      <c r="BM393" s="215" t="s">
        <v>723</v>
      </c>
    </row>
    <row r="394" spans="1:47" s="2" customFormat="1" ht="12">
      <c r="A394" s="38"/>
      <c r="B394" s="39"/>
      <c r="C394" s="40"/>
      <c r="D394" s="217" t="s">
        <v>143</v>
      </c>
      <c r="E394" s="40"/>
      <c r="F394" s="218" t="s">
        <v>724</v>
      </c>
      <c r="G394" s="40"/>
      <c r="H394" s="40"/>
      <c r="I394" s="219"/>
      <c r="J394" s="40"/>
      <c r="K394" s="40"/>
      <c r="L394" s="44"/>
      <c r="M394" s="220"/>
      <c r="N394" s="221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143</v>
      </c>
      <c r="AU394" s="17" t="s">
        <v>141</v>
      </c>
    </row>
    <row r="395" spans="1:51" s="13" customFormat="1" ht="12">
      <c r="A395" s="13"/>
      <c r="B395" s="223"/>
      <c r="C395" s="224"/>
      <c r="D395" s="217" t="s">
        <v>152</v>
      </c>
      <c r="E395" s="225" t="s">
        <v>19</v>
      </c>
      <c r="F395" s="226" t="s">
        <v>725</v>
      </c>
      <c r="G395" s="224"/>
      <c r="H395" s="227">
        <v>251</v>
      </c>
      <c r="I395" s="228"/>
      <c r="J395" s="224"/>
      <c r="K395" s="224"/>
      <c r="L395" s="229"/>
      <c r="M395" s="230"/>
      <c r="N395" s="231"/>
      <c r="O395" s="231"/>
      <c r="P395" s="231"/>
      <c r="Q395" s="231"/>
      <c r="R395" s="231"/>
      <c r="S395" s="231"/>
      <c r="T395" s="23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3" t="s">
        <v>152</v>
      </c>
      <c r="AU395" s="233" t="s">
        <v>141</v>
      </c>
      <c r="AV395" s="13" t="s">
        <v>87</v>
      </c>
      <c r="AW395" s="13" t="s">
        <v>35</v>
      </c>
      <c r="AX395" s="13" t="s">
        <v>84</v>
      </c>
      <c r="AY395" s="233" t="s">
        <v>131</v>
      </c>
    </row>
    <row r="396" spans="1:65" s="2" customFormat="1" ht="14.4" customHeight="1">
      <c r="A396" s="38"/>
      <c r="B396" s="39"/>
      <c r="C396" s="204" t="s">
        <v>726</v>
      </c>
      <c r="D396" s="204" t="s">
        <v>135</v>
      </c>
      <c r="E396" s="205" t="s">
        <v>727</v>
      </c>
      <c r="F396" s="206" t="s">
        <v>728</v>
      </c>
      <c r="G396" s="207" t="s">
        <v>138</v>
      </c>
      <c r="H396" s="208">
        <v>141</v>
      </c>
      <c r="I396" s="209"/>
      <c r="J396" s="210">
        <f>ROUND(I396*H396,2)</f>
        <v>0</v>
      </c>
      <c r="K396" s="206" t="s">
        <v>139</v>
      </c>
      <c r="L396" s="44"/>
      <c r="M396" s="211" t="s">
        <v>19</v>
      </c>
      <c r="N396" s="212" t="s">
        <v>47</v>
      </c>
      <c r="O396" s="84"/>
      <c r="P396" s="213">
        <f>O396*H396</f>
        <v>0</v>
      </c>
      <c r="Q396" s="213">
        <v>8E-05</v>
      </c>
      <c r="R396" s="213">
        <f>Q396*H396</f>
        <v>0.01128</v>
      </c>
      <c r="S396" s="213">
        <v>0</v>
      </c>
      <c r="T396" s="214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15" t="s">
        <v>140</v>
      </c>
      <c r="AT396" s="215" t="s">
        <v>135</v>
      </c>
      <c r="AU396" s="215" t="s">
        <v>141</v>
      </c>
      <c r="AY396" s="17" t="s">
        <v>131</v>
      </c>
      <c r="BE396" s="216">
        <f>IF(N396="základní",J396,0)</f>
        <v>0</v>
      </c>
      <c r="BF396" s="216">
        <f>IF(N396="snížená",J396,0)</f>
        <v>0</v>
      </c>
      <c r="BG396" s="216">
        <f>IF(N396="zákl. přenesená",J396,0)</f>
        <v>0</v>
      </c>
      <c r="BH396" s="216">
        <f>IF(N396="sníž. přenesená",J396,0)</f>
        <v>0</v>
      </c>
      <c r="BI396" s="216">
        <f>IF(N396="nulová",J396,0)</f>
        <v>0</v>
      </c>
      <c r="BJ396" s="17" t="s">
        <v>84</v>
      </c>
      <c r="BK396" s="216">
        <f>ROUND(I396*H396,2)</f>
        <v>0</v>
      </c>
      <c r="BL396" s="17" t="s">
        <v>140</v>
      </c>
      <c r="BM396" s="215" t="s">
        <v>729</v>
      </c>
    </row>
    <row r="397" spans="1:47" s="2" customFormat="1" ht="12">
      <c r="A397" s="38"/>
      <c r="B397" s="39"/>
      <c r="C397" s="40"/>
      <c r="D397" s="217" t="s">
        <v>143</v>
      </c>
      <c r="E397" s="40"/>
      <c r="F397" s="218" t="s">
        <v>730</v>
      </c>
      <c r="G397" s="40"/>
      <c r="H397" s="40"/>
      <c r="I397" s="219"/>
      <c r="J397" s="40"/>
      <c r="K397" s="40"/>
      <c r="L397" s="44"/>
      <c r="M397" s="220"/>
      <c r="N397" s="221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143</v>
      </c>
      <c r="AU397" s="17" t="s">
        <v>141</v>
      </c>
    </row>
    <row r="398" spans="1:47" s="2" customFormat="1" ht="12">
      <c r="A398" s="38"/>
      <c r="B398" s="39"/>
      <c r="C398" s="40"/>
      <c r="D398" s="217" t="s">
        <v>150</v>
      </c>
      <c r="E398" s="40"/>
      <c r="F398" s="222" t="s">
        <v>731</v>
      </c>
      <c r="G398" s="40"/>
      <c r="H398" s="40"/>
      <c r="I398" s="219"/>
      <c r="J398" s="40"/>
      <c r="K398" s="40"/>
      <c r="L398" s="44"/>
      <c r="M398" s="220"/>
      <c r="N398" s="221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150</v>
      </c>
      <c r="AU398" s="17" t="s">
        <v>141</v>
      </c>
    </row>
    <row r="399" spans="1:65" s="2" customFormat="1" ht="14.4" customHeight="1">
      <c r="A399" s="38"/>
      <c r="B399" s="39"/>
      <c r="C399" s="204" t="s">
        <v>583</v>
      </c>
      <c r="D399" s="204" t="s">
        <v>135</v>
      </c>
      <c r="E399" s="205" t="s">
        <v>732</v>
      </c>
      <c r="F399" s="206" t="s">
        <v>733</v>
      </c>
      <c r="G399" s="207" t="s">
        <v>138</v>
      </c>
      <c r="H399" s="208">
        <v>14</v>
      </c>
      <c r="I399" s="209"/>
      <c r="J399" s="210">
        <f>ROUND(I399*H399,2)</f>
        <v>0</v>
      </c>
      <c r="K399" s="206" t="s">
        <v>139</v>
      </c>
      <c r="L399" s="44"/>
      <c r="M399" s="211" t="s">
        <v>19</v>
      </c>
      <c r="N399" s="212" t="s">
        <v>47</v>
      </c>
      <c r="O399" s="84"/>
      <c r="P399" s="213">
        <f>O399*H399</f>
        <v>0</v>
      </c>
      <c r="Q399" s="213">
        <v>0.00015</v>
      </c>
      <c r="R399" s="213">
        <f>Q399*H399</f>
        <v>0.0021</v>
      </c>
      <c r="S399" s="213">
        <v>0</v>
      </c>
      <c r="T399" s="214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15" t="s">
        <v>140</v>
      </c>
      <c r="AT399" s="215" t="s">
        <v>135</v>
      </c>
      <c r="AU399" s="215" t="s">
        <v>141</v>
      </c>
      <c r="AY399" s="17" t="s">
        <v>131</v>
      </c>
      <c r="BE399" s="216">
        <f>IF(N399="základní",J399,0)</f>
        <v>0</v>
      </c>
      <c r="BF399" s="216">
        <f>IF(N399="snížená",J399,0)</f>
        <v>0</v>
      </c>
      <c r="BG399" s="216">
        <f>IF(N399="zákl. přenesená",J399,0)</f>
        <v>0</v>
      </c>
      <c r="BH399" s="216">
        <f>IF(N399="sníž. přenesená",J399,0)</f>
        <v>0</v>
      </c>
      <c r="BI399" s="216">
        <f>IF(N399="nulová",J399,0)</f>
        <v>0</v>
      </c>
      <c r="BJ399" s="17" t="s">
        <v>84</v>
      </c>
      <c r="BK399" s="216">
        <f>ROUND(I399*H399,2)</f>
        <v>0</v>
      </c>
      <c r="BL399" s="17" t="s">
        <v>140</v>
      </c>
      <c r="BM399" s="215" t="s">
        <v>734</v>
      </c>
    </row>
    <row r="400" spans="1:47" s="2" customFormat="1" ht="12">
      <c r="A400" s="38"/>
      <c r="B400" s="39"/>
      <c r="C400" s="40"/>
      <c r="D400" s="217" t="s">
        <v>143</v>
      </c>
      <c r="E400" s="40"/>
      <c r="F400" s="218" t="s">
        <v>735</v>
      </c>
      <c r="G400" s="40"/>
      <c r="H400" s="40"/>
      <c r="I400" s="219"/>
      <c r="J400" s="40"/>
      <c r="K400" s="40"/>
      <c r="L400" s="44"/>
      <c r="M400" s="220"/>
      <c r="N400" s="221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143</v>
      </c>
      <c r="AU400" s="17" t="s">
        <v>141</v>
      </c>
    </row>
    <row r="401" spans="1:47" s="2" customFormat="1" ht="12">
      <c r="A401" s="38"/>
      <c r="B401" s="39"/>
      <c r="C401" s="40"/>
      <c r="D401" s="217" t="s">
        <v>150</v>
      </c>
      <c r="E401" s="40"/>
      <c r="F401" s="222" t="s">
        <v>736</v>
      </c>
      <c r="G401" s="40"/>
      <c r="H401" s="40"/>
      <c r="I401" s="219"/>
      <c r="J401" s="40"/>
      <c r="K401" s="40"/>
      <c r="L401" s="44"/>
      <c r="M401" s="220"/>
      <c r="N401" s="221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150</v>
      </c>
      <c r="AU401" s="17" t="s">
        <v>141</v>
      </c>
    </row>
    <row r="402" spans="1:65" s="2" customFormat="1" ht="14.4" customHeight="1">
      <c r="A402" s="38"/>
      <c r="B402" s="39"/>
      <c r="C402" s="204" t="s">
        <v>737</v>
      </c>
      <c r="D402" s="204" t="s">
        <v>135</v>
      </c>
      <c r="E402" s="205" t="s">
        <v>738</v>
      </c>
      <c r="F402" s="206" t="s">
        <v>739</v>
      </c>
      <c r="G402" s="207" t="s">
        <v>138</v>
      </c>
      <c r="H402" s="208">
        <v>73</v>
      </c>
      <c r="I402" s="209"/>
      <c r="J402" s="210">
        <f>ROUND(I402*H402,2)</f>
        <v>0</v>
      </c>
      <c r="K402" s="206" t="s">
        <v>139</v>
      </c>
      <c r="L402" s="44"/>
      <c r="M402" s="211" t="s">
        <v>19</v>
      </c>
      <c r="N402" s="212" t="s">
        <v>47</v>
      </c>
      <c r="O402" s="84"/>
      <c r="P402" s="213">
        <f>O402*H402</f>
        <v>0</v>
      </c>
      <c r="Q402" s="213">
        <v>8E-05</v>
      </c>
      <c r="R402" s="213">
        <f>Q402*H402</f>
        <v>0.005840000000000001</v>
      </c>
      <c r="S402" s="213">
        <v>0</v>
      </c>
      <c r="T402" s="214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15" t="s">
        <v>140</v>
      </c>
      <c r="AT402" s="215" t="s">
        <v>135</v>
      </c>
      <c r="AU402" s="215" t="s">
        <v>141</v>
      </c>
      <c r="AY402" s="17" t="s">
        <v>131</v>
      </c>
      <c r="BE402" s="216">
        <f>IF(N402="základní",J402,0)</f>
        <v>0</v>
      </c>
      <c r="BF402" s="216">
        <f>IF(N402="snížená",J402,0)</f>
        <v>0</v>
      </c>
      <c r="BG402" s="216">
        <f>IF(N402="zákl. přenesená",J402,0)</f>
        <v>0</v>
      </c>
      <c r="BH402" s="216">
        <f>IF(N402="sníž. přenesená",J402,0)</f>
        <v>0</v>
      </c>
      <c r="BI402" s="216">
        <f>IF(N402="nulová",J402,0)</f>
        <v>0</v>
      </c>
      <c r="BJ402" s="17" t="s">
        <v>84</v>
      </c>
      <c r="BK402" s="216">
        <f>ROUND(I402*H402,2)</f>
        <v>0</v>
      </c>
      <c r="BL402" s="17" t="s">
        <v>140</v>
      </c>
      <c r="BM402" s="215" t="s">
        <v>740</v>
      </c>
    </row>
    <row r="403" spans="1:47" s="2" customFormat="1" ht="12">
      <c r="A403" s="38"/>
      <c r="B403" s="39"/>
      <c r="C403" s="40"/>
      <c r="D403" s="217" t="s">
        <v>143</v>
      </c>
      <c r="E403" s="40"/>
      <c r="F403" s="218" t="s">
        <v>741</v>
      </c>
      <c r="G403" s="40"/>
      <c r="H403" s="40"/>
      <c r="I403" s="219"/>
      <c r="J403" s="40"/>
      <c r="K403" s="40"/>
      <c r="L403" s="44"/>
      <c r="M403" s="220"/>
      <c r="N403" s="221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143</v>
      </c>
      <c r="AU403" s="17" t="s">
        <v>141</v>
      </c>
    </row>
    <row r="404" spans="1:47" s="2" customFormat="1" ht="12">
      <c r="A404" s="38"/>
      <c r="B404" s="39"/>
      <c r="C404" s="40"/>
      <c r="D404" s="217" t="s">
        <v>150</v>
      </c>
      <c r="E404" s="40"/>
      <c r="F404" s="222" t="s">
        <v>742</v>
      </c>
      <c r="G404" s="40"/>
      <c r="H404" s="40"/>
      <c r="I404" s="219"/>
      <c r="J404" s="40"/>
      <c r="K404" s="40"/>
      <c r="L404" s="44"/>
      <c r="M404" s="220"/>
      <c r="N404" s="221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150</v>
      </c>
      <c r="AU404" s="17" t="s">
        <v>141</v>
      </c>
    </row>
    <row r="405" spans="1:65" s="2" customFormat="1" ht="14.4" customHeight="1">
      <c r="A405" s="38"/>
      <c r="B405" s="39"/>
      <c r="C405" s="204" t="s">
        <v>743</v>
      </c>
      <c r="D405" s="204" t="s">
        <v>135</v>
      </c>
      <c r="E405" s="205" t="s">
        <v>744</v>
      </c>
      <c r="F405" s="206" t="s">
        <v>745</v>
      </c>
      <c r="G405" s="207" t="s">
        <v>138</v>
      </c>
      <c r="H405" s="208">
        <v>23</v>
      </c>
      <c r="I405" s="209"/>
      <c r="J405" s="210">
        <f>ROUND(I405*H405,2)</f>
        <v>0</v>
      </c>
      <c r="K405" s="206" t="s">
        <v>139</v>
      </c>
      <c r="L405" s="44"/>
      <c r="M405" s="211" t="s">
        <v>19</v>
      </c>
      <c r="N405" s="212" t="s">
        <v>47</v>
      </c>
      <c r="O405" s="84"/>
      <c r="P405" s="213">
        <f>O405*H405</f>
        <v>0</v>
      </c>
      <c r="Q405" s="213">
        <v>5E-05</v>
      </c>
      <c r="R405" s="213">
        <f>Q405*H405</f>
        <v>0.00115</v>
      </c>
      <c r="S405" s="213">
        <v>0</v>
      </c>
      <c r="T405" s="214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15" t="s">
        <v>140</v>
      </c>
      <c r="AT405" s="215" t="s">
        <v>135</v>
      </c>
      <c r="AU405" s="215" t="s">
        <v>141</v>
      </c>
      <c r="AY405" s="17" t="s">
        <v>131</v>
      </c>
      <c r="BE405" s="216">
        <f>IF(N405="základní",J405,0)</f>
        <v>0</v>
      </c>
      <c r="BF405" s="216">
        <f>IF(N405="snížená",J405,0)</f>
        <v>0</v>
      </c>
      <c r="BG405" s="216">
        <f>IF(N405="zákl. přenesená",J405,0)</f>
        <v>0</v>
      </c>
      <c r="BH405" s="216">
        <f>IF(N405="sníž. přenesená",J405,0)</f>
        <v>0</v>
      </c>
      <c r="BI405" s="216">
        <f>IF(N405="nulová",J405,0)</f>
        <v>0</v>
      </c>
      <c r="BJ405" s="17" t="s">
        <v>84</v>
      </c>
      <c r="BK405" s="216">
        <f>ROUND(I405*H405,2)</f>
        <v>0</v>
      </c>
      <c r="BL405" s="17" t="s">
        <v>140</v>
      </c>
      <c r="BM405" s="215" t="s">
        <v>746</v>
      </c>
    </row>
    <row r="406" spans="1:47" s="2" customFormat="1" ht="12">
      <c r="A406" s="38"/>
      <c r="B406" s="39"/>
      <c r="C406" s="40"/>
      <c r="D406" s="217" t="s">
        <v>143</v>
      </c>
      <c r="E406" s="40"/>
      <c r="F406" s="218" t="s">
        <v>747</v>
      </c>
      <c r="G406" s="40"/>
      <c r="H406" s="40"/>
      <c r="I406" s="219"/>
      <c r="J406" s="40"/>
      <c r="K406" s="40"/>
      <c r="L406" s="44"/>
      <c r="M406" s="220"/>
      <c r="N406" s="221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143</v>
      </c>
      <c r="AU406" s="17" t="s">
        <v>141</v>
      </c>
    </row>
    <row r="407" spans="1:47" s="2" customFormat="1" ht="12">
      <c r="A407" s="38"/>
      <c r="B407" s="39"/>
      <c r="C407" s="40"/>
      <c r="D407" s="217" t="s">
        <v>150</v>
      </c>
      <c r="E407" s="40"/>
      <c r="F407" s="222" t="s">
        <v>736</v>
      </c>
      <c r="G407" s="40"/>
      <c r="H407" s="40"/>
      <c r="I407" s="219"/>
      <c r="J407" s="40"/>
      <c r="K407" s="40"/>
      <c r="L407" s="44"/>
      <c r="M407" s="220"/>
      <c r="N407" s="221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150</v>
      </c>
      <c r="AU407" s="17" t="s">
        <v>141</v>
      </c>
    </row>
    <row r="408" spans="1:65" s="2" customFormat="1" ht="14.4" customHeight="1">
      <c r="A408" s="38"/>
      <c r="B408" s="39"/>
      <c r="C408" s="204" t="s">
        <v>748</v>
      </c>
      <c r="D408" s="204" t="s">
        <v>135</v>
      </c>
      <c r="E408" s="205" t="s">
        <v>749</v>
      </c>
      <c r="F408" s="206" t="s">
        <v>750</v>
      </c>
      <c r="G408" s="207" t="s">
        <v>352</v>
      </c>
      <c r="H408" s="208">
        <v>450</v>
      </c>
      <c r="I408" s="209"/>
      <c r="J408" s="210">
        <f>ROUND(I408*H408,2)</f>
        <v>0</v>
      </c>
      <c r="K408" s="206" t="s">
        <v>19</v>
      </c>
      <c r="L408" s="44"/>
      <c r="M408" s="211" t="s">
        <v>19</v>
      </c>
      <c r="N408" s="212" t="s">
        <v>47</v>
      </c>
      <c r="O408" s="84"/>
      <c r="P408" s="213">
        <f>O408*H408</f>
        <v>0</v>
      </c>
      <c r="Q408" s="213">
        <v>0</v>
      </c>
      <c r="R408" s="213">
        <f>Q408*H408</f>
        <v>0</v>
      </c>
      <c r="S408" s="213">
        <v>0</v>
      </c>
      <c r="T408" s="214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15" t="s">
        <v>140</v>
      </c>
      <c r="AT408" s="215" t="s">
        <v>135</v>
      </c>
      <c r="AU408" s="215" t="s">
        <v>141</v>
      </c>
      <c r="AY408" s="17" t="s">
        <v>131</v>
      </c>
      <c r="BE408" s="216">
        <f>IF(N408="základní",J408,0)</f>
        <v>0</v>
      </c>
      <c r="BF408" s="216">
        <f>IF(N408="snížená",J408,0)</f>
        <v>0</v>
      </c>
      <c r="BG408" s="216">
        <f>IF(N408="zákl. přenesená",J408,0)</f>
        <v>0</v>
      </c>
      <c r="BH408" s="216">
        <f>IF(N408="sníž. přenesená",J408,0)</f>
        <v>0</v>
      </c>
      <c r="BI408" s="216">
        <f>IF(N408="nulová",J408,0)</f>
        <v>0</v>
      </c>
      <c r="BJ408" s="17" t="s">
        <v>84</v>
      </c>
      <c r="BK408" s="216">
        <f>ROUND(I408*H408,2)</f>
        <v>0</v>
      </c>
      <c r="BL408" s="17" t="s">
        <v>140</v>
      </c>
      <c r="BM408" s="215" t="s">
        <v>751</v>
      </c>
    </row>
    <row r="409" spans="1:47" s="2" customFormat="1" ht="12">
      <c r="A409" s="38"/>
      <c r="B409" s="39"/>
      <c r="C409" s="40"/>
      <c r="D409" s="217" t="s">
        <v>143</v>
      </c>
      <c r="E409" s="40"/>
      <c r="F409" s="218" t="s">
        <v>750</v>
      </c>
      <c r="G409" s="40"/>
      <c r="H409" s="40"/>
      <c r="I409" s="219"/>
      <c r="J409" s="40"/>
      <c r="K409" s="40"/>
      <c r="L409" s="44"/>
      <c r="M409" s="220"/>
      <c r="N409" s="221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143</v>
      </c>
      <c r="AU409" s="17" t="s">
        <v>141</v>
      </c>
    </row>
    <row r="410" spans="1:65" s="2" customFormat="1" ht="14.4" customHeight="1">
      <c r="A410" s="38"/>
      <c r="B410" s="39"/>
      <c r="C410" s="204" t="s">
        <v>752</v>
      </c>
      <c r="D410" s="204" t="s">
        <v>135</v>
      </c>
      <c r="E410" s="205" t="s">
        <v>753</v>
      </c>
      <c r="F410" s="206" t="s">
        <v>754</v>
      </c>
      <c r="G410" s="207" t="s">
        <v>138</v>
      </c>
      <c r="H410" s="208">
        <v>13</v>
      </c>
      <c r="I410" s="209"/>
      <c r="J410" s="210">
        <f>ROUND(I410*H410,2)</f>
        <v>0</v>
      </c>
      <c r="K410" s="206" t="s">
        <v>19</v>
      </c>
      <c r="L410" s="44"/>
      <c r="M410" s="211" t="s">
        <v>19</v>
      </c>
      <c r="N410" s="212" t="s">
        <v>47</v>
      </c>
      <c r="O410" s="84"/>
      <c r="P410" s="213">
        <f>O410*H410</f>
        <v>0</v>
      </c>
      <c r="Q410" s="213">
        <v>0</v>
      </c>
      <c r="R410" s="213">
        <f>Q410*H410</f>
        <v>0</v>
      </c>
      <c r="S410" s="213">
        <v>0</v>
      </c>
      <c r="T410" s="214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15" t="s">
        <v>140</v>
      </c>
      <c r="AT410" s="215" t="s">
        <v>135</v>
      </c>
      <c r="AU410" s="215" t="s">
        <v>141</v>
      </c>
      <c r="AY410" s="17" t="s">
        <v>131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17" t="s">
        <v>84</v>
      </c>
      <c r="BK410" s="216">
        <f>ROUND(I410*H410,2)</f>
        <v>0</v>
      </c>
      <c r="BL410" s="17" t="s">
        <v>140</v>
      </c>
      <c r="BM410" s="215" t="s">
        <v>755</v>
      </c>
    </row>
    <row r="411" spans="1:47" s="2" customFormat="1" ht="12">
      <c r="A411" s="38"/>
      <c r="B411" s="39"/>
      <c r="C411" s="40"/>
      <c r="D411" s="217" t="s">
        <v>143</v>
      </c>
      <c r="E411" s="40"/>
      <c r="F411" s="218" t="s">
        <v>754</v>
      </c>
      <c r="G411" s="40"/>
      <c r="H411" s="40"/>
      <c r="I411" s="219"/>
      <c r="J411" s="40"/>
      <c r="K411" s="40"/>
      <c r="L411" s="44"/>
      <c r="M411" s="220"/>
      <c r="N411" s="221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143</v>
      </c>
      <c r="AU411" s="17" t="s">
        <v>141</v>
      </c>
    </row>
    <row r="412" spans="1:47" s="2" customFormat="1" ht="12">
      <c r="A412" s="38"/>
      <c r="B412" s="39"/>
      <c r="C412" s="40"/>
      <c r="D412" s="217" t="s">
        <v>150</v>
      </c>
      <c r="E412" s="40"/>
      <c r="F412" s="222" t="s">
        <v>756</v>
      </c>
      <c r="G412" s="40"/>
      <c r="H412" s="40"/>
      <c r="I412" s="219"/>
      <c r="J412" s="40"/>
      <c r="K412" s="40"/>
      <c r="L412" s="44"/>
      <c r="M412" s="220"/>
      <c r="N412" s="221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150</v>
      </c>
      <c r="AU412" s="17" t="s">
        <v>141</v>
      </c>
    </row>
    <row r="413" spans="1:65" s="2" customFormat="1" ht="14.4" customHeight="1">
      <c r="A413" s="38"/>
      <c r="B413" s="39"/>
      <c r="C413" s="204" t="s">
        <v>757</v>
      </c>
      <c r="D413" s="204" t="s">
        <v>135</v>
      </c>
      <c r="E413" s="205" t="s">
        <v>758</v>
      </c>
      <c r="F413" s="206" t="s">
        <v>759</v>
      </c>
      <c r="G413" s="207" t="s">
        <v>138</v>
      </c>
      <c r="H413" s="208">
        <v>10</v>
      </c>
      <c r="I413" s="209"/>
      <c r="J413" s="210">
        <f>ROUND(I413*H413,2)</f>
        <v>0</v>
      </c>
      <c r="K413" s="206" t="s">
        <v>19</v>
      </c>
      <c r="L413" s="44"/>
      <c r="M413" s="211" t="s">
        <v>19</v>
      </c>
      <c r="N413" s="212" t="s">
        <v>47</v>
      </c>
      <c r="O413" s="84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15" t="s">
        <v>140</v>
      </c>
      <c r="AT413" s="215" t="s">
        <v>135</v>
      </c>
      <c r="AU413" s="215" t="s">
        <v>141</v>
      </c>
      <c r="AY413" s="17" t="s">
        <v>131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7" t="s">
        <v>84</v>
      </c>
      <c r="BK413" s="216">
        <f>ROUND(I413*H413,2)</f>
        <v>0</v>
      </c>
      <c r="BL413" s="17" t="s">
        <v>140</v>
      </c>
      <c r="BM413" s="215" t="s">
        <v>760</v>
      </c>
    </row>
    <row r="414" spans="1:47" s="2" customFormat="1" ht="12">
      <c r="A414" s="38"/>
      <c r="B414" s="39"/>
      <c r="C414" s="40"/>
      <c r="D414" s="217" t="s">
        <v>143</v>
      </c>
      <c r="E414" s="40"/>
      <c r="F414" s="218" t="s">
        <v>754</v>
      </c>
      <c r="G414" s="40"/>
      <c r="H414" s="40"/>
      <c r="I414" s="219"/>
      <c r="J414" s="40"/>
      <c r="K414" s="40"/>
      <c r="L414" s="44"/>
      <c r="M414" s="220"/>
      <c r="N414" s="221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143</v>
      </c>
      <c r="AU414" s="17" t="s">
        <v>141</v>
      </c>
    </row>
    <row r="415" spans="1:47" s="2" customFormat="1" ht="12">
      <c r="A415" s="38"/>
      <c r="B415" s="39"/>
      <c r="C415" s="40"/>
      <c r="D415" s="217" t="s">
        <v>150</v>
      </c>
      <c r="E415" s="40"/>
      <c r="F415" s="222" t="s">
        <v>756</v>
      </c>
      <c r="G415" s="40"/>
      <c r="H415" s="40"/>
      <c r="I415" s="219"/>
      <c r="J415" s="40"/>
      <c r="K415" s="40"/>
      <c r="L415" s="44"/>
      <c r="M415" s="220"/>
      <c r="N415" s="221"/>
      <c r="O415" s="84"/>
      <c r="P415" s="84"/>
      <c r="Q415" s="84"/>
      <c r="R415" s="84"/>
      <c r="S415" s="84"/>
      <c r="T415" s="8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150</v>
      </c>
      <c r="AU415" s="17" t="s">
        <v>141</v>
      </c>
    </row>
    <row r="416" spans="1:63" s="12" customFormat="1" ht="22.8" customHeight="1">
      <c r="A416" s="12"/>
      <c r="B416" s="188"/>
      <c r="C416" s="189"/>
      <c r="D416" s="190" t="s">
        <v>75</v>
      </c>
      <c r="E416" s="202" t="s">
        <v>761</v>
      </c>
      <c r="F416" s="202" t="s">
        <v>762</v>
      </c>
      <c r="G416" s="189"/>
      <c r="H416" s="189"/>
      <c r="I416" s="192"/>
      <c r="J416" s="203">
        <f>BK416</f>
        <v>0</v>
      </c>
      <c r="K416" s="189"/>
      <c r="L416" s="194"/>
      <c r="M416" s="195"/>
      <c r="N416" s="196"/>
      <c r="O416" s="196"/>
      <c r="P416" s="197">
        <f>SUM(P417:P418)</f>
        <v>0</v>
      </c>
      <c r="Q416" s="196"/>
      <c r="R416" s="197">
        <f>SUM(R417:R418)</f>
        <v>0</v>
      </c>
      <c r="S416" s="196"/>
      <c r="T416" s="198">
        <f>SUM(T417:T418)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199" t="s">
        <v>84</v>
      </c>
      <c r="AT416" s="200" t="s">
        <v>75</v>
      </c>
      <c r="AU416" s="200" t="s">
        <v>84</v>
      </c>
      <c r="AY416" s="199" t="s">
        <v>131</v>
      </c>
      <c r="BK416" s="201">
        <f>SUM(BK417:BK418)</f>
        <v>0</v>
      </c>
    </row>
    <row r="417" spans="1:65" s="2" customFormat="1" ht="14.4" customHeight="1">
      <c r="A417" s="38"/>
      <c r="B417" s="39"/>
      <c r="C417" s="204" t="s">
        <v>763</v>
      </c>
      <c r="D417" s="204" t="s">
        <v>135</v>
      </c>
      <c r="E417" s="205" t="s">
        <v>764</v>
      </c>
      <c r="F417" s="206" t="s">
        <v>765</v>
      </c>
      <c r="G417" s="207" t="s">
        <v>267</v>
      </c>
      <c r="H417" s="208">
        <v>562.25</v>
      </c>
      <c r="I417" s="209"/>
      <c r="J417" s="210">
        <f>ROUND(I417*H417,2)</f>
        <v>0</v>
      </c>
      <c r="K417" s="206" t="s">
        <v>139</v>
      </c>
      <c r="L417" s="44"/>
      <c r="M417" s="211" t="s">
        <v>19</v>
      </c>
      <c r="N417" s="212" t="s">
        <v>47</v>
      </c>
      <c r="O417" s="84"/>
      <c r="P417" s="213">
        <f>O417*H417</f>
        <v>0</v>
      </c>
      <c r="Q417" s="213">
        <v>0</v>
      </c>
      <c r="R417" s="213">
        <f>Q417*H417</f>
        <v>0</v>
      </c>
      <c r="S417" s="213">
        <v>0</v>
      </c>
      <c r="T417" s="21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15" t="s">
        <v>140</v>
      </c>
      <c r="AT417" s="215" t="s">
        <v>135</v>
      </c>
      <c r="AU417" s="215" t="s">
        <v>87</v>
      </c>
      <c r="AY417" s="17" t="s">
        <v>131</v>
      </c>
      <c r="BE417" s="216">
        <f>IF(N417="základní",J417,0)</f>
        <v>0</v>
      </c>
      <c r="BF417" s="216">
        <f>IF(N417="snížená",J417,0)</f>
        <v>0</v>
      </c>
      <c r="BG417" s="216">
        <f>IF(N417="zákl. přenesená",J417,0)</f>
        <v>0</v>
      </c>
      <c r="BH417" s="216">
        <f>IF(N417="sníž. přenesená",J417,0)</f>
        <v>0</v>
      </c>
      <c r="BI417" s="216">
        <f>IF(N417="nulová",J417,0)</f>
        <v>0</v>
      </c>
      <c r="BJ417" s="17" t="s">
        <v>84</v>
      </c>
      <c r="BK417" s="216">
        <f>ROUND(I417*H417,2)</f>
        <v>0</v>
      </c>
      <c r="BL417" s="17" t="s">
        <v>140</v>
      </c>
      <c r="BM417" s="215" t="s">
        <v>766</v>
      </c>
    </row>
    <row r="418" spans="1:47" s="2" customFormat="1" ht="12">
      <c r="A418" s="38"/>
      <c r="B418" s="39"/>
      <c r="C418" s="40"/>
      <c r="D418" s="217" t="s">
        <v>143</v>
      </c>
      <c r="E418" s="40"/>
      <c r="F418" s="218" t="s">
        <v>767</v>
      </c>
      <c r="G418" s="40"/>
      <c r="H418" s="40"/>
      <c r="I418" s="219"/>
      <c r="J418" s="40"/>
      <c r="K418" s="40"/>
      <c r="L418" s="44"/>
      <c r="M418" s="255"/>
      <c r="N418" s="256"/>
      <c r="O418" s="257"/>
      <c r="P418" s="257"/>
      <c r="Q418" s="257"/>
      <c r="R418" s="257"/>
      <c r="S418" s="257"/>
      <c r="T418" s="25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143</v>
      </c>
      <c r="AU418" s="17" t="s">
        <v>87</v>
      </c>
    </row>
    <row r="419" spans="1:31" s="2" customFormat="1" ht="6.95" customHeight="1">
      <c r="A419" s="38"/>
      <c r="B419" s="59"/>
      <c r="C419" s="60"/>
      <c r="D419" s="60"/>
      <c r="E419" s="60"/>
      <c r="F419" s="60"/>
      <c r="G419" s="60"/>
      <c r="H419" s="60"/>
      <c r="I419" s="60"/>
      <c r="J419" s="60"/>
      <c r="K419" s="60"/>
      <c r="L419" s="44"/>
      <c r="M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</row>
  </sheetData>
  <sheetProtection password="C4E3" sheet="1" objects="1" scenarios="1" formatColumns="0" formatRows="0" autoFilter="0"/>
  <autoFilter ref="C88:K41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Výstavba parkovací plochy na ul. Divišově v Karviné-Hranicích II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768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92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3. 12. 2020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37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38</v>
      </c>
      <c r="F24" s="38"/>
      <c r="G24" s="38"/>
      <c r="H24" s="38"/>
      <c r="I24" s="132" t="s">
        <v>29</v>
      </c>
      <c r="J24" s="136" t="s">
        <v>39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ROUND((SUM(BE84:BE195)),2)</f>
        <v>0</v>
      </c>
      <c r="G33" s="38"/>
      <c r="H33" s="38"/>
      <c r="I33" s="148">
        <v>0.21</v>
      </c>
      <c r="J33" s="147">
        <f>ROUND(((SUM(BE84:BE195))*I33),2)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ROUND((SUM(BF84:BF195)),2)</f>
        <v>0</v>
      </c>
      <c r="G34" s="38"/>
      <c r="H34" s="38"/>
      <c r="I34" s="148">
        <v>0.15</v>
      </c>
      <c r="J34" s="147">
        <f>ROUND(((SUM(BF84:BF195))*I34),2)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ROUND((SUM(BG84:BG195)),2)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ROUND((SUM(BH84:BH195)),2)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ROUND((SUM(BI84:BI195)),2)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Výstavba parkovací plochy na ul. Divišově v Karviné-Hranicích II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301 - Kanalizační přípojky a vsakovací zařízení - parkoviště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3. 12. 2020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PROINK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103</v>
      </c>
      <c r="D57" s="162"/>
      <c r="E57" s="162"/>
      <c r="F57" s="162"/>
      <c r="G57" s="162"/>
      <c r="H57" s="162"/>
      <c r="I57" s="162"/>
      <c r="J57" s="163" t="s">
        <v>104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105</v>
      </c>
    </row>
    <row r="60" spans="1:31" s="9" customFormat="1" ht="24.95" customHeight="1">
      <c r="A60" s="9"/>
      <c r="B60" s="165"/>
      <c r="C60" s="166"/>
      <c r="D60" s="167" t="s">
        <v>106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107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1"/>
      <c r="C62" s="172"/>
      <c r="D62" s="173" t="s">
        <v>109</v>
      </c>
      <c r="E62" s="174"/>
      <c r="F62" s="174"/>
      <c r="G62" s="174"/>
      <c r="H62" s="174"/>
      <c r="I62" s="174"/>
      <c r="J62" s="175">
        <f>J87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1"/>
      <c r="C63" s="172"/>
      <c r="D63" s="173" t="s">
        <v>113</v>
      </c>
      <c r="E63" s="174"/>
      <c r="F63" s="174"/>
      <c r="G63" s="174"/>
      <c r="H63" s="174"/>
      <c r="I63" s="174"/>
      <c r="J63" s="175">
        <f>J144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115</v>
      </c>
      <c r="E64" s="174"/>
      <c r="F64" s="174"/>
      <c r="G64" s="174"/>
      <c r="H64" s="174"/>
      <c r="I64" s="174"/>
      <c r="J64" s="175">
        <f>J193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Výstavba parkovací plochy na ul. Divišově v Karviné-Hranicích II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100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 301 - Kanalizační přípojky a vsakovací zařízení - parkoviště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Karviná</v>
      </c>
      <c r="G78" s="40"/>
      <c r="H78" s="40"/>
      <c r="I78" s="32" t="s">
        <v>23</v>
      </c>
      <c r="J78" s="72" t="str">
        <f>IF(J12="","",J12)</f>
        <v>3. 12. 2020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Statutární město Karviná</v>
      </c>
      <c r="G80" s="40"/>
      <c r="H80" s="40"/>
      <c r="I80" s="32" t="s">
        <v>33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31</v>
      </c>
      <c r="D81" s="40"/>
      <c r="E81" s="40"/>
      <c r="F81" s="27" t="str">
        <f>IF(E18="","",E18)</f>
        <v>Vyplň údaj</v>
      </c>
      <c r="G81" s="40"/>
      <c r="H81" s="40"/>
      <c r="I81" s="32" t="s">
        <v>36</v>
      </c>
      <c r="J81" s="36" t="str">
        <f>E24</f>
        <v>PROINK s.r.o.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117</v>
      </c>
      <c r="D83" s="180" t="s">
        <v>61</v>
      </c>
      <c r="E83" s="180" t="s">
        <v>57</v>
      </c>
      <c r="F83" s="180" t="s">
        <v>58</v>
      </c>
      <c r="G83" s="180" t="s">
        <v>118</v>
      </c>
      <c r="H83" s="180" t="s">
        <v>119</v>
      </c>
      <c r="I83" s="180" t="s">
        <v>120</v>
      </c>
      <c r="J83" s="180" t="s">
        <v>104</v>
      </c>
      <c r="K83" s="181" t="s">
        <v>121</v>
      </c>
      <c r="L83" s="182"/>
      <c r="M83" s="92" t="s">
        <v>19</v>
      </c>
      <c r="N83" s="93" t="s">
        <v>46</v>
      </c>
      <c r="O83" s="93" t="s">
        <v>122</v>
      </c>
      <c r="P83" s="93" t="s">
        <v>123</v>
      </c>
      <c r="Q83" s="93" t="s">
        <v>124</v>
      </c>
      <c r="R83" s="93" t="s">
        <v>125</v>
      </c>
      <c r="S83" s="93" t="s">
        <v>126</v>
      </c>
      <c r="T83" s="94" t="s">
        <v>127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128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</f>
        <v>0</v>
      </c>
      <c r="Q84" s="96"/>
      <c r="R84" s="185">
        <f>R85</f>
        <v>374.0178105943</v>
      </c>
      <c r="S84" s="96"/>
      <c r="T84" s="186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75</v>
      </c>
      <c r="AU84" s="17" t="s">
        <v>105</v>
      </c>
      <c r="BK84" s="187">
        <f>BK85</f>
        <v>0</v>
      </c>
    </row>
    <row r="85" spans="1:63" s="12" customFormat="1" ht="25.9" customHeight="1">
      <c r="A85" s="12"/>
      <c r="B85" s="188"/>
      <c r="C85" s="189"/>
      <c r="D85" s="190" t="s">
        <v>75</v>
      </c>
      <c r="E85" s="191" t="s">
        <v>129</v>
      </c>
      <c r="F85" s="191" t="s">
        <v>130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P86+P193</f>
        <v>0</v>
      </c>
      <c r="Q85" s="196"/>
      <c r="R85" s="197">
        <f>R86+R193</f>
        <v>374.0178105943</v>
      </c>
      <c r="S85" s="196"/>
      <c r="T85" s="198">
        <f>T86+T193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84</v>
      </c>
      <c r="AT85" s="200" t="s">
        <v>75</v>
      </c>
      <c r="AU85" s="200" t="s">
        <v>76</v>
      </c>
      <c r="AY85" s="199" t="s">
        <v>131</v>
      </c>
      <c r="BK85" s="201">
        <f>BK86+BK193</f>
        <v>0</v>
      </c>
    </row>
    <row r="86" spans="1:63" s="12" customFormat="1" ht="22.8" customHeight="1">
      <c r="A86" s="12"/>
      <c r="B86" s="188"/>
      <c r="C86" s="189"/>
      <c r="D86" s="190" t="s">
        <v>75</v>
      </c>
      <c r="E86" s="202" t="s">
        <v>84</v>
      </c>
      <c r="F86" s="202" t="s">
        <v>132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P87+P144</f>
        <v>0</v>
      </c>
      <c r="Q86" s="196"/>
      <c r="R86" s="197">
        <f>R87+R144</f>
        <v>374.0178105943</v>
      </c>
      <c r="S86" s="196"/>
      <c r="T86" s="198">
        <f>T87+T144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84</v>
      </c>
      <c r="AT86" s="200" t="s">
        <v>75</v>
      </c>
      <c r="AU86" s="200" t="s">
        <v>84</v>
      </c>
      <c r="AY86" s="199" t="s">
        <v>131</v>
      </c>
      <c r="BK86" s="201">
        <f>BK87+BK144</f>
        <v>0</v>
      </c>
    </row>
    <row r="87" spans="1:63" s="12" customFormat="1" ht="20.85" customHeight="1">
      <c r="A87" s="12"/>
      <c r="B87" s="188"/>
      <c r="C87" s="189"/>
      <c r="D87" s="190" t="s">
        <v>75</v>
      </c>
      <c r="E87" s="202" t="s">
        <v>209</v>
      </c>
      <c r="F87" s="202" t="s">
        <v>289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SUM(P88:P143)</f>
        <v>0</v>
      </c>
      <c r="Q87" s="196"/>
      <c r="R87" s="197">
        <f>SUM(R88:R143)</f>
        <v>369.0096824</v>
      </c>
      <c r="S87" s="196"/>
      <c r="T87" s="198">
        <f>SUM(T88:T143)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84</v>
      </c>
      <c r="AT87" s="200" t="s">
        <v>75</v>
      </c>
      <c r="AU87" s="200" t="s">
        <v>87</v>
      </c>
      <c r="AY87" s="199" t="s">
        <v>131</v>
      </c>
      <c r="BK87" s="201">
        <f>SUM(BK88:BK143)</f>
        <v>0</v>
      </c>
    </row>
    <row r="88" spans="1:65" s="2" customFormat="1" ht="14.4" customHeight="1">
      <c r="A88" s="38"/>
      <c r="B88" s="39"/>
      <c r="C88" s="204" t="s">
        <v>165</v>
      </c>
      <c r="D88" s="204" t="s">
        <v>135</v>
      </c>
      <c r="E88" s="205" t="s">
        <v>769</v>
      </c>
      <c r="F88" s="206" t="s">
        <v>770</v>
      </c>
      <c r="G88" s="207" t="s">
        <v>298</v>
      </c>
      <c r="H88" s="208">
        <v>194.7</v>
      </c>
      <c r="I88" s="209"/>
      <c r="J88" s="210">
        <f>ROUND(I88*H88,2)</f>
        <v>0</v>
      </c>
      <c r="K88" s="206" t="s">
        <v>139</v>
      </c>
      <c r="L88" s="44"/>
      <c r="M88" s="211" t="s">
        <v>19</v>
      </c>
      <c r="N88" s="212" t="s">
        <v>47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140</v>
      </c>
      <c r="AT88" s="215" t="s">
        <v>135</v>
      </c>
      <c r="AU88" s="215" t="s">
        <v>141</v>
      </c>
      <c r="AY88" s="17" t="s">
        <v>131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84</v>
      </c>
      <c r="BK88" s="216">
        <f>ROUND(I88*H88,2)</f>
        <v>0</v>
      </c>
      <c r="BL88" s="17" t="s">
        <v>140</v>
      </c>
      <c r="BM88" s="215" t="s">
        <v>771</v>
      </c>
    </row>
    <row r="89" spans="1:47" s="2" customFormat="1" ht="12">
      <c r="A89" s="38"/>
      <c r="B89" s="39"/>
      <c r="C89" s="40"/>
      <c r="D89" s="217" t="s">
        <v>143</v>
      </c>
      <c r="E89" s="40"/>
      <c r="F89" s="218" t="s">
        <v>772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143</v>
      </c>
      <c r="AU89" s="17" t="s">
        <v>141</v>
      </c>
    </row>
    <row r="90" spans="1:47" s="2" customFormat="1" ht="12">
      <c r="A90" s="38"/>
      <c r="B90" s="39"/>
      <c r="C90" s="40"/>
      <c r="D90" s="217" t="s">
        <v>150</v>
      </c>
      <c r="E90" s="40"/>
      <c r="F90" s="222" t="s">
        <v>773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150</v>
      </c>
      <c r="AU90" s="17" t="s">
        <v>141</v>
      </c>
    </row>
    <row r="91" spans="1:51" s="13" customFormat="1" ht="12">
      <c r="A91" s="13"/>
      <c r="B91" s="223"/>
      <c r="C91" s="224"/>
      <c r="D91" s="217" t="s">
        <v>152</v>
      </c>
      <c r="E91" s="225" t="s">
        <v>19</v>
      </c>
      <c r="F91" s="226" t="s">
        <v>774</v>
      </c>
      <c r="G91" s="224"/>
      <c r="H91" s="227">
        <v>194.7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152</v>
      </c>
      <c r="AU91" s="233" t="s">
        <v>141</v>
      </c>
      <c r="AV91" s="13" t="s">
        <v>87</v>
      </c>
      <c r="AW91" s="13" t="s">
        <v>35</v>
      </c>
      <c r="AX91" s="13" t="s">
        <v>84</v>
      </c>
      <c r="AY91" s="233" t="s">
        <v>131</v>
      </c>
    </row>
    <row r="92" spans="1:65" s="2" customFormat="1" ht="14.4" customHeight="1">
      <c r="A92" s="38"/>
      <c r="B92" s="39"/>
      <c r="C92" s="204" t="s">
        <v>775</v>
      </c>
      <c r="D92" s="204" t="s">
        <v>135</v>
      </c>
      <c r="E92" s="205" t="s">
        <v>776</v>
      </c>
      <c r="F92" s="206" t="s">
        <v>777</v>
      </c>
      <c r="G92" s="207" t="s">
        <v>298</v>
      </c>
      <c r="H92" s="208">
        <v>174.2</v>
      </c>
      <c r="I92" s="209"/>
      <c r="J92" s="210">
        <f>ROUND(I92*H92,2)</f>
        <v>0</v>
      </c>
      <c r="K92" s="206" t="s">
        <v>139</v>
      </c>
      <c r="L92" s="44"/>
      <c r="M92" s="211" t="s">
        <v>19</v>
      </c>
      <c r="N92" s="212" t="s">
        <v>47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140</v>
      </c>
      <c r="AT92" s="215" t="s">
        <v>135</v>
      </c>
      <c r="AU92" s="215" t="s">
        <v>141</v>
      </c>
      <c r="AY92" s="17" t="s">
        <v>131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84</v>
      </c>
      <c r="BK92" s="216">
        <f>ROUND(I92*H92,2)</f>
        <v>0</v>
      </c>
      <c r="BL92" s="17" t="s">
        <v>140</v>
      </c>
      <c r="BM92" s="215" t="s">
        <v>778</v>
      </c>
    </row>
    <row r="93" spans="1:47" s="2" customFormat="1" ht="12">
      <c r="A93" s="38"/>
      <c r="B93" s="39"/>
      <c r="C93" s="40"/>
      <c r="D93" s="217" t="s">
        <v>143</v>
      </c>
      <c r="E93" s="40"/>
      <c r="F93" s="218" t="s">
        <v>779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143</v>
      </c>
      <c r="AU93" s="17" t="s">
        <v>141</v>
      </c>
    </row>
    <row r="94" spans="1:47" s="2" customFormat="1" ht="12">
      <c r="A94" s="38"/>
      <c r="B94" s="39"/>
      <c r="C94" s="40"/>
      <c r="D94" s="217" t="s">
        <v>150</v>
      </c>
      <c r="E94" s="40"/>
      <c r="F94" s="222" t="s">
        <v>780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150</v>
      </c>
      <c r="AU94" s="17" t="s">
        <v>141</v>
      </c>
    </row>
    <row r="95" spans="1:51" s="13" customFormat="1" ht="12">
      <c r="A95" s="13"/>
      <c r="B95" s="223"/>
      <c r="C95" s="224"/>
      <c r="D95" s="217" t="s">
        <v>152</v>
      </c>
      <c r="E95" s="225" t="s">
        <v>19</v>
      </c>
      <c r="F95" s="226" t="s">
        <v>781</v>
      </c>
      <c r="G95" s="224"/>
      <c r="H95" s="227">
        <v>174.2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152</v>
      </c>
      <c r="AU95" s="233" t="s">
        <v>141</v>
      </c>
      <c r="AV95" s="13" t="s">
        <v>87</v>
      </c>
      <c r="AW95" s="13" t="s">
        <v>35</v>
      </c>
      <c r="AX95" s="13" t="s">
        <v>84</v>
      </c>
      <c r="AY95" s="233" t="s">
        <v>131</v>
      </c>
    </row>
    <row r="96" spans="1:65" s="2" customFormat="1" ht="14.4" customHeight="1">
      <c r="A96" s="38"/>
      <c r="B96" s="39"/>
      <c r="C96" s="204" t="s">
        <v>183</v>
      </c>
      <c r="D96" s="204" t="s">
        <v>135</v>
      </c>
      <c r="E96" s="205" t="s">
        <v>782</v>
      </c>
      <c r="F96" s="206" t="s">
        <v>783</v>
      </c>
      <c r="G96" s="207" t="s">
        <v>147</v>
      </c>
      <c r="H96" s="208">
        <v>389.4</v>
      </c>
      <c r="I96" s="209"/>
      <c r="J96" s="210">
        <f>ROUND(I96*H96,2)</f>
        <v>0</v>
      </c>
      <c r="K96" s="206" t="s">
        <v>139</v>
      </c>
      <c r="L96" s="44"/>
      <c r="M96" s="211" t="s">
        <v>19</v>
      </c>
      <c r="N96" s="212" t="s">
        <v>47</v>
      </c>
      <c r="O96" s="84"/>
      <c r="P96" s="213">
        <f>O96*H96</f>
        <v>0</v>
      </c>
      <c r="Q96" s="213">
        <v>0.000701</v>
      </c>
      <c r="R96" s="213">
        <f>Q96*H96</f>
        <v>0.2729694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141</v>
      </c>
      <c r="AY96" s="17" t="s">
        <v>131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84</v>
      </c>
      <c r="BK96" s="216">
        <f>ROUND(I96*H96,2)</f>
        <v>0</v>
      </c>
      <c r="BL96" s="17" t="s">
        <v>140</v>
      </c>
      <c r="BM96" s="215" t="s">
        <v>784</v>
      </c>
    </row>
    <row r="97" spans="1:47" s="2" customFormat="1" ht="12">
      <c r="A97" s="38"/>
      <c r="B97" s="39"/>
      <c r="C97" s="40"/>
      <c r="D97" s="217" t="s">
        <v>143</v>
      </c>
      <c r="E97" s="40"/>
      <c r="F97" s="218" t="s">
        <v>785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143</v>
      </c>
      <c r="AU97" s="17" t="s">
        <v>141</v>
      </c>
    </row>
    <row r="98" spans="1:51" s="13" customFormat="1" ht="12">
      <c r="A98" s="13"/>
      <c r="B98" s="223"/>
      <c r="C98" s="224"/>
      <c r="D98" s="217" t="s">
        <v>152</v>
      </c>
      <c r="E98" s="225" t="s">
        <v>19</v>
      </c>
      <c r="F98" s="226" t="s">
        <v>786</v>
      </c>
      <c r="G98" s="224"/>
      <c r="H98" s="227">
        <v>389.4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152</v>
      </c>
      <c r="AU98" s="233" t="s">
        <v>141</v>
      </c>
      <c r="AV98" s="13" t="s">
        <v>87</v>
      </c>
      <c r="AW98" s="13" t="s">
        <v>35</v>
      </c>
      <c r="AX98" s="13" t="s">
        <v>84</v>
      </c>
      <c r="AY98" s="233" t="s">
        <v>131</v>
      </c>
    </row>
    <row r="99" spans="1:65" s="2" customFormat="1" ht="14.4" customHeight="1">
      <c r="A99" s="38"/>
      <c r="B99" s="39"/>
      <c r="C99" s="204" t="s">
        <v>427</v>
      </c>
      <c r="D99" s="204" t="s">
        <v>135</v>
      </c>
      <c r="E99" s="205" t="s">
        <v>787</v>
      </c>
      <c r="F99" s="206" t="s">
        <v>788</v>
      </c>
      <c r="G99" s="207" t="s">
        <v>147</v>
      </c>
      <c r="H99" s="208">
        <v>389.4</v>
      </c>
      <c r="I99" s="209"/>
      <c r="J99" s="210">
        <f>ROUND(I99*H99,2)</f>
        <v>0</v>
      </c>
      <c r="K99" s="206" t="s">
        <v>139</v>
      </c>
      <c r="L99" s="44"/>
      <c r="M99" s="211" t="s">
        <v>19</v>
      </c>
      <c r="N99" s="212" t="s">
        <v>47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140</v>
      </c>
      <c r="AT99" s="215" t="s">
        <v>135</v>
      </c>
      <c r="AU99" s="215" t="s">
        <v>141</v>
      </c>
      <c r="AY99" s="17" t="s">
        <v>131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84</v>
      </c>
      <c r="BK99" s="216">
        <f>ROUND(I99*H99,2)</f>
        <v>0</v>
      </c>
      <c r="BL99" s="17" t="s">
        <v>140</v>
      </c>
      <c r="BM99" s="215" t="s">
        <v>789</v>
      </c>
    </row>
    <row r="100" spans="1:47" s="2" customFormat="1" ht="12">
      <c r="A100" s="38"/>
      <c r="B100" s="39"/>
      <c r="C100" s="40"/>
      <c r="D100" s="217" t="s">
        <v>143</v>
      </c>
      <c r="E100" s="40"/>
      <c r="F100" s="218" t="s">
        <v>790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143</v>
      </c>
      <c r="AU100" s="17" t="s">
        <v>141</v>
      </c>
    </row>
    <row r="101" spans="1:65" s="2" customFormat="1" ht="14.4" customHeight="1">
      <c r="A101" s="38"/>
      <c r="B101" s="39"/>
      <c r="C101" s="204" t="s">
        <v>659</v>
      </c>
      <c r="D101" s="204" t="s">
        <v>135</v>
      </c>
      <c r="E101" s="205" t="s">
        <v>791</v>
      </c>
      <c r="F101" s="206" t="s">
        <v>792</v>
      </c>
      <c r="G101" s="207" t="s">
        <v>147</v>
      </c>
      <c r="H101" s="208">
        <v>201</v>
      </c>
      <c r="I101" s="209"/>
      <c r="J101" s="210">
        <f>ROUND(I101*H101,2)</f>
        <v>0</v>
      </c>
      <c r="K101" s="206" t="s">
        <v>139</v>
      </c>
      <c r="L101" s="44"/>
      <c r="M101" s="211" t="s">
        <v>19</v>
      </c>
      <c r="N101" s="212" t="s">
        <v>47</v>
      </c>
      <c r="O101" s="84"/>
      <c r="P101" s="213">
        <f>O101*H101</f>
        <v>0</v>
      </c>
      <c r="Q101" s="213">
        <v>0.000723</v>
      </c>
      <c r="R101" s="213">
        <f>Q101*H101</f>
        <v>0.145323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140</v>
      </c>
      <c r="AT101" s="215" t="s">
        <v>135</v>
      </c>
      <c r="AU101" s="215" t="s">
        <v>141</v>
      </c>
      <c r="AY101" s="17" t="s">
        <v>131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84</v>
      </c>
      <c r="BK101" s="216">
        <f>ROUND(I101*H101,2)</f>
        <v>0</v>
      </c>
      <c r="BL101" s="17" t="s">
        <v>140</v>
      </c>
      <c r="BM101" s="215" t="s">
        <v>793</v>
      </c>
    </row>
    <row r="102" spans="1:47" s="2" customFormat="1" ht="12">
      <c r="A102" s="38"/>
      <c r="B102" s="39"/>
      <c r="C102" s="40"/>
      <c r="D102" s="217" t="s">
        <v>143</v>
      </c>
      <c r="E102" s="40"/>
      <c r="F102" s="218" t="s">
        <v>794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143</v>
      </c>
      <c r="AU102" s="17" t="s">
        <v>141</v>
      </c>
    </row>
    <row r="103" spans="1:51" s="13" customFormat="1" ht="12">
      <c r="A103" s="13"/>
      <c r="B103" s="223"/>
      <c r="C103" s="224"/>
      <c r="D103" s="217" t="s">
        <v>152</v>
      </c>
      <c r="E103" s="225" t="s">
        <v>19</v>
      </c>
      <c r="F103" s="226" t="s">
        <v>795</v>
      </c>
      <c r="G103" s="224"/>
      <c r="H103" s="227">
        <v>201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152</v>
      </c>
      <c r="AU103" s="233" t="s">
        <v>141</v>
      </c>
      <c r="AV103" s="13" t="s">
        <v>87</v>
      </c>
      <c r="AW103" s="13" t="s">
        <v>35</v>
      </c>
      <c r="AX103" s="13" t="s">
        <v>84</v>
      </c>
      <c r="AY103" s="233" t="s">
        <v>131</v>
      </c>
    </row>
    <row r="104" spans="1:65" s="2" customFormat="1" ht="14.4" customHeight="1">
      <c r="A104" s="38"/>
      <c r="B104" s="39"/>
      <c r="C104" s="204" t="s">
        <v>665</v>
      </c>
      <c r="D104" s="204" t="s">
        <v>135</v>
      </c>
      <c r="E104" s="205" t="s">
        <v>796</v>
      </c>
      <c r="F104" s="206" t="s">
        <v>797</v>
      </c>
      <c r="G104" s="207" t="s">
        <v>147</v>
      </c>
      <c r="H104" s="208">
        <v>186</v>
      </c>
      <c r="I104" s="209"/>
      <c r="J104" s="210">
        <f>ROUND(I104*H104,2)</f>
        <v>0</v>
      </c>
      <c r="K104" s="206" t="s">
        <v>139</v>
      </c>
      <c r="L104" s="44"/>
      <c r="M104" s="211" t="s">
        <v>19</v>
      </c>
      <c r="N104" s="212" t="s">
        <v>47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140</v>
      </c>
      <c r="AT104" s="215" t="s">
        <v>135</v>
      </c>
      <c r="AU104" s="215" t="s">
        <v>141</v>
      </c>
      <c r="AY104" s="17" t="s">
        <v>131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84</v>
      </c>
      <c r="BK104" s="216">
        <f>ROUND(I104*H104,2)</f>
        <v>0</v>
      </c>
      <c r="BL104" s="17" t="s">
        <v>140</v>
      </c>
      <c r="BM104" s="215" t="s">
        <v>798</v>
      </c>
    </row>
    <row r="105" spans="1:47" s="2" customFormat="1" ht="12">
      <c r="A105" s="38"/>
      <c r="B105" s="39"/>
      <c r="C105" s="40"/>
      <c r="D105" s="217" t="s">
        <v>143</v>
      </c>
      <c r="E105" s="40"/>
      <c r="F105" s="218" t="s">
        <v>799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143</v>
      </c>
      <c r="AU105" s="17" t="s">
        <v>141</v>
      </c>
    </row>
    <row r="106" spans="1:65" s="2" customFormat="1" ht="14.4" customHeight="1">
      <c r="A106" s="38"/>
      <c r="B106" s="39"/>
      <c r="C106" s="204" t="s">
        <v>188</v>
      </c>
      <c r="D106" s="204" t="s">
        <v>135</v>
      </c>
      <c r="E106" s="205" t="s">
        <v>800</v>
      </c>
      <c r="F106" s="206" t="s">
        <v>801</v>
      </c>
      <c r="G106" s="207" t="s">
        <v>298</v>
      </c>
      <c r="H106" s="208">
        <v>1.41</v>
      </c>
      <c r="I106" s="209"/>
      <c r="J106" s="210">
        <f>ROUND(I106*H106,2)</f>
        <v>0</v>
      </c>
      <c r="K106" s="206" t="s">
        <v>139</v>
      </c>
      <c r="L106" s="44"/>
      <c r="M106" s="211" t="s">
        <v>19</v>
      </c>
      <c r="N106" s="212" t="s">
        <v>47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140</v>
      </c>
      <c r="AT106" s="215" t="s">
        <v>135</v>
      </c>
      <c r="AU106" s="215" t="s">
        <v>141</v>
      </c>
      <c r="AY106" s="17" t="s">
        <v>131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84</v>
      </c>
      <c r="BK106" s="216">
        <f>ROUND(I106*H106,2)</f>
        <v>0</v>
      </c>
      <c r="BL106" s="17" t="s">
        <v>140</v>
      </c>
      <c r="BM106" s="215" t="s">
        <v>802</v>
      </c>
    </row>
    <row r="107" spans="1:47" s="2" customFormat="1" ht="12">
      <c r="A107" s="38"/>
      <c r="B107" s="39"/>
      <c r="C107" s="40"/>
      <c r="D107" s="217" t="s">
        <v>143</v>
      </c>
      <c r="E107" s="40"/>
      <c r="F107" s="218" t="s">
        <v>803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143</v>
      </c>
      <c r="AU107" s="17" t="s">
        <v>141</v>
      </c>
    </row>
    <row r="108" spans="1:47" s="2" customFormat="1" ht="12">
      <c r="A108" s="38"/>
      <c r="B108" s="39"/>
      <c r="C108" s="40"/>
      <c r="D108" s="217" t="s">
        <v>150</v>
      </c>
      <c r="E108" s="40"/>
      <c r="F108" s="222" t="s">
        <v>804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150</v>
      </c>
      <c r="AU108" s="17" t="s">
        <v>141</v>
      </c>
    </row>
    <row r="109" spans="1:51" s="13" customFormat="1" ht="12">
      <c r="A109" s="13"/>
      <c r="B109" s="223"/>
      <c r="C109" s="224"/>
      <c r="D109" s="217" t="s">
        <v>152</v>
      </c>
      <c r="E109" s="225" t="s">
        <v>19</v>
      </c>
      <c r="F109" s="226" t="s">
        <v>805</v>
      </c>
      <c r="G109" s="224"/>
      <c r="H109" s="227">
        <v>1.41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152</v>
      </c>
      <c r="AU109" s="233" t="s">
        <v>141</v>
      </c>
      <c r="AV109" s="13" t="s">
        <v>87</v>
      </c>
      <c r="AW109" s="13" t="s">
        <v>35</v>
      </c>
      <c r="AX109" s="13" t="s">
        <v>84</v>
      </c>
      <c r="AY109" s="233" t="s">
        <v>131</v>
      </c>
    </row>
    <row r="110" spans="1:65" s="2" customFormat="1" ht="14.4" customHeight="1">
      <c r="A110" s="38"/>
      <c r="B110" s="39"/>
      <c r="C110" s="204" t="s">
        <v>199</v>
      </c>
      <c r="D110" s="204" t="s">
        <v>135</v>
      </c>
      <c r="E110" s="205" t="s">
        <v>806</v>
      </c>
      <c r="F110" s="206" t="s">
        <v>807</v>
      </c>
      <c r="G110" s="207" t="s">
        <v>298</v>
      </c>
      <c r="H110" s="208">
        <v>318.8</v>
      </c>
      <c r="I110" s="209"/>
      <c r="J110" s="210">
        <f>ROUND(I110*H110,2)</f>
        <v>0</v>
      </c>
      <c r="K110" s="206" t="s">
        <v>139</v>
      </c>
      <c r="L110" s="44"/>
      <c r="M110" s="211" t="s">
        <v>19</v>
      </c>
      <c r="N110" s="212" t="s">
        <v>47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140</v>
      </c>
      <c r="AT110" s="215" t="s">
        <v>135</v>
      </c>
      <c r="AU110" s="215" t="s">
        <v>141</v>
      </c>
      <c r="AY110" s="17" t="s">
        <v>131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84</v>
      </c>
      <c r="BK110" s="216">
        <f>ROUND(I110*H110,2)</f>
        <v>0</v>
      </c>
      <c r="BL110" s="17" t="s">
        <v>140</v>
      </c>
      <c r="BM110" s="215" t="s">
        <v>808</v>
      </c>
    </row>
    <row r="111" spans="1:47" s="2" customFormat="1" ht="12">
      <c r="A111" s="38"/>
      <c r="B111" s="39"/>
      <c r="C111" s="40"/>
      <c r="D111" s="217" t="s">
        <v>143</v>
      </c>
      <c r="E111" s="40"/>
      <c r="F111" s="218" t="s">
        <v>809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143</v>
      </c>
      <c r="AU111" s="17" t="s">
        <v>141</v>
      </c>
    </row>
    <row r="112" spans="1:47" s="2" customFormat="1" ht="12">
      <c r="A112" s="38"/>
      <c r="B112" s="39"/>
      <c r="C112" s="40"/>
      <c r="D112" s="217" t="s">
        <v>150</v>
      </c>
      <c r="E112" s="40"/>
      <c r="F112" s="222" t="s">
        <v>810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150</v>
      </c>
      <c r="AU112" s="17" t="s">
        <v>141</v>
      </c>
    </row>
    <row r="113" spans="1:51" s="13" customFormat="1" ht="12">
      <c r="A113" s="13"/>
      <c r="B113" s="223"/>
      <c r="C113" s="224"/>
      <c r="D113" s="217" t="s">
        <v>152</v>
      </c>
      <c r="E113" s="225" t="s">
        <v>19</v>
      </c>
      <c r="F113" s="226" t="s">
        <v>811</v>
      </c>
      <c r="G113" s="224"/>
      <c r="H113" s="227">
        <v>141.6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152</v>
      </c>
      <c r="AU113" s="233" t="s">
        <v>141</v>
      </c>
      <c r="AV113" s="13" t="s">
        <v>87</v>
      </c>
      <c r="AW113" s="13" t="s">
        <v>35</v>
      </c>
      <c r="AX113" s="13" t="s">
        <v>76</v>
      </c>
      <c r="AY113" s="233" t="s">
        <v>131</v>
      </c>
    </row>
    <row r="114" spans="1:51" s="13" customFormat="1" ht="12">
      <c r="A114" s="13"/>
      <c r="B114" s="223"/>
      <c r="C114" s="224"/>
      <c r="D114" s="217" t="s">
        <v>152</v>
      </c>
      <c r="E114" s="225" t="s">
        <v>19</v>
      </c>
      <c r="F114" s="226" t="s">
        <v>812</v>
      </c>
      <c r="G114" s="224"/>
      <c r="H114" s="227">
        <v>174.2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152</v>
      </c>
      <c r="AU114" s="233" t="s">
        <v>141</v>
      </c>
      <c r="AV114" s="13" t="s">
        <v>87</v>
      </c>
      <c r="AW114" s="13" t="s">
        <v>35</v>
      </c>
      <c r="AX114" s="13" t="s">
        <v>76</v>
      </c>
      <c r="AY114" s="233" t="s">
        <v>131</v>
      </c>
    </row>
    <row r="115" spans="1:51" s="13" customFormat="1" ht="12">
      <c r="A115" s="13"/>
      <c r="B115" s="223"/>
      <c r="C115" s="224"/>
      <c r="D115" s="217" t="s">
        <v>152</v>
      </c>
      <c r="E115" s="225" t="s">
        <v>19</v>
      </c>
      <c r="F115" s="226" t="s">
        <v>813</v>
      </c>
      <c r="G115" s="224"/>
      <c r="H115" s="227">
        <v>3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152</v>
      </c>
      <c r="AU115" s="233" t="s">
        <v>141</v>
      </c>
      <c r="AV115" s="13" t="s">
        <v>87</v>
      </c>
      <c r="AW115" s="13" t="s">
        <v>35</v>
      </c>
      <c r="AX115" s="13" t="s">
        <v>76</v>
      </c>
      <c r="AY115" s="233" t="s">
        <v>131</v>
      </c>
    </row>
    <row r="116" spans="1:51" s="14" customFormat="1" ht="12">
      <c r="A116" s="14"/>
      <c r="B116" s="234"/>
      <c r="C116" s="235"/>
      <c r="D116" s="217" t="s">
        <v>152</v>
      </c>
      <c r="E116" s="236" t="s">
        <v>19</v>
      </c>
      <c r="F116" s="237" t="s">
        <v>322</v>
      </c>
      <c r="G116" s="235"/>
      <c r="H116" s="238">
        <v>318.8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152</v>
      </c>
      <c r="AU116" s="244" t="s">
        <v>141</v>
      </c>
      <c r="AV116" s="14" t="s">
        <v>140</v>
      </c>
      <c r="AW116" s="14" t="s">
        <v>35</v>
      </c>
      <c r="AX116" s="14" t="s">
        <v>84</v>
      </c>
      <c r="AY116" s="244" t="s">
        <v>131</v>
      </c>
    </row>
    <row r="117" spans="1:65" s="2" customFormat="1" ht="14.4" customHeight="1">
      <c r="A117" s="38"/>
      <c r="B117" s="39"/>
      <c r="C117" s="245" t="s">
        <v>669</v>
      </c>
      <c r="D117" s="245" t="s">
        <v>424</v>
      </c>
      <c r="E117" s="246" t="s">
        <v>814</v>
      </c>
      <c r="F117" s="247" t="s">
        <v>815</v>
      </c>
      <c r="G117" s="248" t="s">
        <v>267</v>
      </c>
      <c r="H117" s="249">
        <v>257.92</v>
      </c>
      <c r="I117" s="250"/>
      <c r="J117" s="251">
        <f>ROUND(I117*H117,2)</f>
        <v>0</v>
      </c>
      <c r="K117" s="247" t="s">
        <v>139</v>
      </c>
      <c r="L117" s="252"/>
      <c r="M117" s="253" t="s">
        <v>19</v>
      </c>
      <c r="N117" s="254" t="s">
        <v>47</v>
      </c>
      <c r="O117" s="84"/>
      <c r="P117" s="213">
        <f>O117*H117</f>
        <v>0</v>
      </c>
      <c r="Q117" s="213">
        <v>1</v>
      </c>
      <c r="R117" s="213">
        <f>Q117*H117</f>
        <v>257.92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427</v>
      </c>
      <c r="AT117" s="215" t="s">
        <v>424</v>
      </c>
      <c r="AU117" s="215" t="s">
        <v>141</v>
      </c>
      <c r="AY117" s="17" t="s">
        <v>131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84</v>
      </c>
      <c r="BK117" s="216">
        <f>ROUND(I117*H117,2)</f>
        <v>0</v>
      </c>
      <c r="BL117" s="17" t="s">
        <v>140</v>
      </c>
      <c r="BM117" s="215" t="s">
        <v>816</v>
      </c>
    </row>
    <row r="118" spans="1:47" s="2" customFormat="1" ht="12">
      <c r="A118" s="38"/>
      <c r="B118" s="39"/>
      <c r="C118" s="40"/>
      <c r="D118" s="217" t="s">
        <v>143</v>
      </c>
      <c r="E118" s="40"/>
      <c r="F118" s="218" t="s">
        <v>815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143</v>
      </c>
      <c r="AU118" s="17" t="s">
        <v>141</v>
      </c>
    </row>
    <row r="119" spans="1:47" s="2" customFormat="1" ht="12">
      <c r="A119" s="38"/>
      <c r="B119" s="39"/>
      <c r="C119" s="40"/>
      <c r="D119" s="217" t="s">
        <v>150</v>
      </c>
      <c r="E119" s="40"/>
      <c r="F119" s="222" t="s">
        <v>817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150</v>
      </c>
      <c r="AU119" s="17" t="s">
        <v>141</v>
      </c>
    </row>
    <row r="120" spans="1:51" s="13" customFormat="1" ht="12">
      <c r="A120" s="13"/>
      <c r="B120" s="223"/>
      <c r="C120" s="224"/>
      <c r="D120" s="217" t="s">
        <v>152</v>
      </c>
      <c r="E120" s="225" t="s">
        <v>19</v>
      </c>
      <c r="F120" s="226" t="s">
        <v>818</v>
      </c>
      <c r="G120" s="224"/>
      <c r="H120" s="227">
        <v>257.92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152</v>
      </c>
      <c r="AU120" s="233" t="s">
        <v>141</v>
      </c>
      <c r="AV120" s="13" t="s">
        <v>87</v>
      </c>
      <c r="AW120" s="13" t="s">
        <v>35</v>
      </c>
      <c r="AX120" s="13" t="s">
        <v>84</v>
      </c>
      <c r="AY120" s="233" t="s">
        <v>131</v>
      </c>
    </row>
    <row r="121" spans="1:65" s="2" customFormat="1" ht="14.4" customHeight="1">
      <c r="A121" s="38"/>
      <c r="B121" s="39"/>
      <c r="C121" s="245" t="s">
        <v>204</v>
      </c>
      <c r="D121" s="245" t="s">
        <v>424</v>
      </c>
      <c r="E121" s="246" t="s">
        <v>819</v>
      </c>
      <c r="F121" s="247" t="s">
        <v>820</v>
      </c>
      <c r="G121" s="248" t="s">
        <v>267</v>
      </c>
      <c r="H121" s="249">
        <v>4.8</v>
      </c>
      <c r="I121" s="250"/>
      <c r="J121" s="251">
        <f>ROUND(I121*H121,2)</f>
        <v>0</v>
      </c>
      <c r="K121" s="247" t="s">
        <v>139</v>
      </c>
      <c r="L121" s="252"/>
      <c r="M121" s="253" t="s">
        <v>19</v>
      </c>
      <c r="N121" s="254" t="s">
        <v>47</v>
      </c>
      <c r="O121" s="84"/>
      <c r="P121" s="213">
        <f>O121*H121</f>
        <v>0</v>
      </c>
      <c r="Q121" s="213">
        <v>1</v>
      </c>
      <c r="R121" s="213">
        <f>Q121*H121</f>
        <v>4.8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427</v>
      </c>
      <c r="AT121" s="215" t="s">
        <v>424</v>
      </c>
      <c r="AU121" s="215" t="s">
        <v>141</v>
      </c>
      <c r="AY121" s="17" t="s">
        <v>131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84</v>
      </c>
      <c r="BK121" s="216">
        <f>ROUND(I121*H121,2)</f>
        <v>0</v>
      </c>
      <c r="BL121" s="17" t="s">
        <v>140</v>
      </c>
      <c r="BM121" s="215" t="s">
        <v>821</v>
      </c>
    </row>
    <row r="122" spans="1:47" s="2" customFormat="1" ht="12">
      <c r="A122" s="38"/>
      <c r="B122" s="39"/>
      <c r="C122" s="40"/>
      <c r="D122" s="217" t="s">
        <v>143</v>
      </c>
      <c r="E122" s="40"/>
      <c r="F122" s="218" t="s">
        <v>820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143</v>
      </c>
      <c r="AU122" s="17" t="s">
        <v>141</v>
      </c>
    </row>
    <row r="123" spans="1:47" s="2" customFormat="1" ht="12">
      <c r="A123" s="38"/>
      <c r="B123" s="39"/>
      <c r="C123" s="40"/>
      <c r="D123" s="217" t="s">
        <v>150</v>
      </c>
      <c r="E123" s="40"/>
      <c r="F123" s="222" t="s">
        <v>822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150</v>
      </c>
      <c r="AU123" s="17" t="s">
        <v>141</v>
      </c>
    </row>
    <row r="124" spans="1:65" s="2" customFormat="1" ht="14.4" customHeight="1">
      <c r="A124" s="38"/>
      <c r="B124" s="39"/>
      <c r="C124" s="245" t="s">
        <v>209</v>
      </c>
      <c r="D124" s="245" t="s">
        <v>424</v>
      </c>
      <c r="E124" s="246" t="s">
        <v>823</v>
      </c>
      <c r="F124" s="247" t="s">
        <v>824</v>
      </c>
      <c r="G124" s="248" t="s">
        <v>267</v>
      </c>
      <c r="H124" s="249">
        <v>20.8</v>
      </c>
      <c r="I124" s="250"/>
      <c r="J124" s="251">
        <f>ROUND(I124*H124,2)</f>
        <v>0</v>
      </c>
      <c r="K124" s="247" t="s">
        <v>139</v>
      </c>
      <c r="L124" s="252"/>
      <c r="M124" s="253" t="s">
        <v>19</v>
      </c>
      <c r="N124" s="254" t="s">
        <v>47</v>
      </c>
      <c r="O124" s="84"/>
      <c r="P124" s="213">
        <f>O124*H124</f>
        <v>0</v>
      </c>
      <c r="Q124" s="213">
        <v>1</v>
      </c>
      <c r="R124" s="213">
        <f>Q124*H124</f>
        <v>20.8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427</v>
      </c>
      <c r="AT124" s="215" t="s">
        <v>424</v>
      </c>
      <c r="AU124" s="215" t="s">
        <v>141</v>
      </c>
      <c r="AY124" s="17" t="s">
        <v>131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84</v>
      </c>
      <c r="BK124" s="216">
        <f>ROUND(I124*H124,2)</f>
        <v>0</v>
      </c>
      <c r="BL124" s="17" t="s">
        <v>140</v>
      </c>
      <c r="BM124" s="215" t="s">
        <v>825</v>
      </c>
    </row>
    <row r="125" spans="1:47" s="2" customFormat="1" ht="12">
      <c r="A125" s="38"/>
      <c r="B125" s="39"/>
      <c r="C125" s="40"/>
      <c r="D125" s="217" t="s">
        <v>143</v>
      </c>
      <c r="E125" s="40"/>
      <c r="F125" s="218" t="s">
        <v>824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143</v>
      </c>
      <c r="AU125" s="17" t="s">
        <v>141</v>
      </c>
    </row>
    <row r="126" spans="1:47" s="2" customFormat="1" ht="12">
      <c r="A126" s="38"/>
      <c r="B126" s="39"/>
      <c r="C126" s="40"/>
      <c r="D126" s="217" t="s">
        <v>150</v>
      </c>
      <c r="E126" s="40"/>
      <c r="F126" s="222" t="s">
        <v>826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150</v>
      </c>
      <c r="AU126" s="17" t="s">
        <v>141</v>
      </c>
    </row>
    <row r="127" spans="1:65" s="2" customFormat="1" ht="14.4" customHeight="1">
      <c r="A127" s="38"/>
      <c r="B127" s="39"/>
      <c r="C127" s="204" t="s">
        <v>519</v>
      </c>
      <c r="D127" s="204" t="s">
        <v>135</v>
      </c>
      <c r="E127" s="205" t="s">
        <v>210</v>
      </c>
      <c r="F127" s="206" t="s">
        <v>211</v>
      </c>
      <c r="G127" s="207" t="s">
        <v>147</v>
      </c>
      <c r="H127" s="208">
        <v>237</v>
      </c>
      <c r="I127" s="209"/>
      <c r="J127" s="210">
        <f>ROUND(I127*H127,2)</f>
        <v>0</v>
      </c>
      <c r="K127" s="206" t="s">
        <v>139</v>
      </c>
      <c r="L127" s="44"/>
      <c r="M127" s="211" t="s">
        <v>19</v>
      </c>
      <c r="N127" s="212" t="s">
        <v>47</v>
      </c>
      <c r="O127" s="84"/>
      <c r="P127" s="213">
        <f>O127*H127</f>
        <v>0</v>
      </c>
      <c r="Q127" s="213">
        <v>0.00047</v>
      </c>
      <c r="R127" s="213">
        <f>Q127*H127</f>
        <v>0.11139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140</v>
      </c>
      <c r="AT127" s="215" t="s">
        <v>135</v>
      </c>
      <c r="AU127" s="215" t="s">
        <v>141</v>
      </c>
      <c r="AY127" s="17" t="s">
        <v>131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84</v>
      </c>
      <c r="BK127" s="216">
        <f>ROUND(I127*H127,2)</f>
        <v>0</v>
      </c>
      <c r="BL127" s="17" t="s">
        <v>140</v>
      </c>
      <c r="BM127" s="215" t="s">
        <v>827</v>
      </c>
    </row>
    <row r="128" spans="1:47" s="2" customFormat="1" ht="12">
      <c r="A128" s="38"/>
      <c r="B128" s="39"/>
      <c r="C128" s="40"/>
      <c r="D128" s="217" t="s">
        <v>143</v>
      </c>
      <c r="E128" s="40"/>
      <c r="F128" s="218" t="s">
        <v>213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143</v>
      </c>
      <c r="AU128" s="17" t="s">
        <v>141</v>
      </c>
    </row>
    <row r="129" spans="1:65" s="2" customFormat="1" ht="14.4" customHeight="1">
      <c r="A129" s="38"/>
      <c r="B129" s="39"/>
      <c r="C129" s="204" t="s">
        <v>828</v>
      </c>
      <c r="D129" s="204" t="s">
        <v>135</v>
      </c>
      <c r="E129" s="205" t="s">
        <v>829</v>
      </c>
      <c r="F129" s="206" t="s">
        <v>830</v>
      </c>
      <c r="G129" s="207" t="s">
        <v>298</v>
      </c>
      <c r="H129" s="208">
        <v>53.1</v>
      </c>
      <c r="I129" s="209"/>
      <c r="J129" s="210">
        <f>ROUND(I129*H129,2)</f>
        <v>0</v>
      </c>
      <c r="K129" s="206" t="s">
        <v>139</v>
      </c>
      <c r="L129" s="44"/>
      <c r="M129" s="211" t="s">
        <v>19</v>
      </c>
      <c r="N129" s="212" t="s">
        <v>47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140</v>
      </c>
      <c r="AT129" s="215" t="s">
        <v>135</v>
      </c>
      <c r="AU129" s="215" t="s">
        <v>141</v>
      </c>
      <c r="AY129" s="17" t="s">
        <v>131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84</v>
      </c>
      <c r="BK129" s="216">
        <f>ROUND(I129*H129,2)</f>
        <v>0</v>
      </c>
      <c r="BL129" s="17" t="s">
        <v>140</v>
      </c>
      <c r="BM129" s="215" t="s">
        <v>831</v>
      </c>
    </row>
    <row r="130" spans="1:47" s="2" customFormat="1" ht="12">
      <c r="A130" s="38"/>
      <c r="B130" s="39"/>
      <c r="C130" s="40"/>
      <c r="D130" s="217" t="s">
        <v>143</v>
      </c>
      <c r="E130" s="40"/>
      <c r="F130" s="218" t="s">
        <v>832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143</v>
      </c>
      <c r="AU130" s="17" t="s">
        <v>141</v>
      </c>
    </row>
    <row r="131" spans="1:47" s="2" customFormat="1" ht="12">
      <c r="A131" s="38"/>
      <c r="B131" s="39"/>
      <c r="C131" s="40"/>
      <c r="D131" s="217" t="s">
        <v>150</v>
      </c>
      <c r="E131" s="40"/>
      <c r="F131" s="222" t="s">
        <v>833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150</v>
      </c>
      <c r="AU131" s="17" t="s">
        <v>141</v>
      </c>
    </row>
    <row r="132" spans="1:51" s="13" customFormat="1" ht="12">
      <c r="A132" s="13"/>
      <c r="B132" s="223"/>
      <c r="C132" s="224"/>
      <c r="D132" s="217" t="s">
        <v>152</v>
      </c>
      <c r="E132" s="225" t="s">
        <v>19</v>
      </c>
      <c r="F132" s="226" t="s">
        <v>834</v>
      </c>
      <c r="G132" s="224"/>
      <c r="H132" s="227">
        <v>53.1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152</v>
      </c>
      <c r="AU132" s="233" t="s">
        <v>141</v>
      </c>
      <c r="AV132" s="13" t="s">
        <v>87</v>
      </c>
      <c r="AW132" s="13" t="s">
        <v>35</v>
      </c>
      <c r="AX132" s="13" t="s">
        <v>84</v>
      </c>
      <c r="AY132" s="233" t="s">
        <v>131</v>
      </c>
    </row>
    <row r="133" spans="1:65" s="2" customFormat="1" ht="14.4" customHeight="1">
      <c r="A133" s="38"/>
      <c r="B133" s="39"/>
      <c r="C133" s="245" t="s">
        <v>8</v>
      </c>
      <c r="D133" s="245" t="s">
        <v>424</v>
      </c>
      <c r="E133" s="246" t="s">
        <v>835</v>
      </c>
      <c r="F133" s="247" t="s">
        <v>836</v>
      </c>
      <c r="G133" s="248" t="s">
        <v>267</v>
      </c>
      <c r="H133" s="249">
        <v>84.96</v>
      </c>
      <c r="I133" s="250"/>
      <c r="J133" s="251">
        <f>ROUND(I133*H133,2)</f>
        <v>0</v>
      </c>
      <c r="K133" s="247" t="s">
        <v>139</v>
      </c>
      <c r="L133" s="252"/>
      <c r="M133" s="253" t="s">
        <v>19</v>
      </c>
      <c r="N133" s="254" t="s">
        <v>47</v>
      </c>
      <c r="O133" s="84"/>
      <c r="P133" s="213">
        <f>O133*H133</f>
        <v>0</v>
      </c>
      <c r="Q133" s="213">
        <v>1</v>
      </c>
      <c r="R133" s="213">
        <f>Q133*H133</f>
        <v>84.96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427</v>
      </c>
      <c r="AT133" s="215" t="s">
        <v>424</v>
      </c>
      <c r="AU133" s="215" t="s">
        <v>141</v>
      </c>
      <c r="AY133" s="17" t="s">
        <v>131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84</v>
      </c>
      <c r="BK133" s="216">
        <f>ROUND(I133*H133,2)</f>
        <v>0</v>
      </c>
      <c r="BL133" s="17" t="s">
        <v>140</v>
      </c>
      <c r="BM133" s="215" t="s">
        <v>837</v>
      </c>
    </row>
    <row r="134" spans="1:47" s="2" customFormat="1" ht="12">
      <c r="A134" s="38"/>
      <c r="B134" s="39"/>
      <c r="C134" s="40"/>
      <c r="D134" s="217" t="s">
        <v>143</v>
      </c>
      <c r="E134" s="40"/>
      <c r="F134" s="218" t="s">
        <v>836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143</v>
      </c>
      <c r="AU134" s="17" t="s">
        <v>141</v>
      </c>
    </row>
    <row r="135" spans="1:65" s="2" customFormat="1" ht="14.4" customHeight="1">
      <c r="A135" s="38"/>
      <c r="B135" s="39"/>
      <c r="C135" s="204" t="s">
        <v>264</v>
      </c>
      <c r="D135" s="204" t="s">
        <v>135</v>
      </c>
      <c r="E135" s="205" t="s">
        <v>316</v>
      </c>
      <c r="F135" s="206" t="s">
        <v>317</v>
      </c>
      <c r="G135" s="207" t="s">
        <v>298</v>
      </c>
      <c r="H135" s="208">
        <v>228.71</v>
      </c>
      <c r="I135" s="209"/>
      <c r="J135" s="210">
        <f>ROUND(I135*H135,2)</f>
        <v>0</v>
      </c>
      <c r="K135" s="206" t="s">
        <v>139</v>
      </c>
      <c r="L135" s="44"/>
      <c r="M135" s="211" t="s">
        <v>19</v>
      </c>
      <c r="N135" s="212" t="s">
        <v>47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140</v>
      </c>
      <c r="AT135" s="215" t="s">
        <v>135</v>
      </c>
      <c r="AU135" s="215" t="s">
        <v>141</v>
      </c>
      <c r="AY135" s="17" t="s">
        <v>131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84</v>
      </c>
      <c r="BK135" s="216">
        <f>ROUND(I135*H135,2)</f>
        <v>0</v>
      </c>
      <c r="BL135" s="17" t="s">
        <v>140</v>
      </c>
      <c r="BM135" s="215" t="s">
        <v>838</v>
      </c>
    </row>
    <row r="136" spans="1:47" s="2" customFormat="1" ht="12">
      <c r="A136" s="38"/>
      <c r="B136" s="39"/>
      <c r="C136" s="40"/>
      <c r="D136" s="217" t="s">
        <v>143</v>
      </c>
      <c r="E136" s="40"/>
      <c r="F136" s="218" t="s">
        <v>319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143</v>
      </c>
      <c r="AU136" s="17" t="s">
        <v>141</v>
      </c>
    </row>
    <row r="137" spans="1:47" s="2" customFormat="1" ht="12">
      <c r="A137" s="38"/>
      <c r="B137" s="39"/>
      <c r="C137" s="40"/>
      <c r="D137" s="217" t="s">
        <v>150</v>
      </c>
      <c r="E137" s="40"/>
      <c r="F137" s="222" t="s">
        <v>839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150</v>
      </c>
      <c r="AU137" s="17" t="s">
        <v>141</v>
      </c>
    </row>
    <row r="138" spans="1:51" s="13" customFormat="1" ht="12">
      <c r="A138" s="13"/>
      <c r="B138" s="223"/>
      <c r="C138" s="224"/>
      <c r="D138" s="217" t="s">
        <v>152</v>
      </c>
      <c r="E138" s="225" t="s">
        <v>19</v>
      </c>
      <c r="F138" s="226" t="s">
        <v>840</v>
      </c>
      <c r="G138" s="224"/>
      <c r="H138" s="227">
        <v>228.71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152</v>
      </c>
      <c r="AU138" s="233" t="s">
        <v>141</v>
      </c>
      <c r="AV138" s="13" t="s">
        <v>87</v>
      </c>
      <c r="AW138" s="13" t="s">
        <v>35</v>
      </c>
      <c r="AX138" s="13" t="s">
        <v>84</v>
      </c>
      <c r="AY138" s="233" t="s">
        <v>131</v>
      </c>
    </row>
    <row r="139" spans="1:65" s="2" customFormat="1" ht="14.4" customHeight="1">
      <c r="A139" s="38"/>
      <c r="B139" s="39"/>
      <c r="C139" s="204" t="s">
        <v>270</v>
      </c>
      <c r="D139" s="204" t="s">
        <v>135</v>
      </c>
      <c r="E139" s="205" t="s">
        <v>324</v>
      </c>
      <c r="F139" s="206" t="s">
        <v>325</v>
      </c>
      <c r="G139" s="207" t="s">
        <v>298</v>
      </c>
      <c r="H139" s="208">
        <v>228.71</v>
      </c>
      <c r="I139" s="209"/>
      <c r="J139" s="210">
        <f>ROUND(I139*H139,2)</f>
        <v>0</v>
      </c>
      <c r="K139" s="206" t="s">
        <v>139</v>
      </c>
      <c r="L139" s="44"/>
      <c r="M139" s="211" t="s">
        <v>19</v>
      </c>
      <c r="N139" s="212" t="s">
        <v>47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140</v>
      </c>
      <c r="AT139" s="215" t="s">
        <v>135</v>
      </c>
      <c r="AU139" s="215" t="s">
        <v>141</v>
      </c>
      <c r="AY139" s="17" t="s">
        <v>131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84</v>
      </c>
      <c r="BK139" s="216">
        <f>ROUND(I139*H139,2)</f>
        <v>0</v>
      </c>
      <c r="BL139" s="17" t="s">
        <v>140</v>
      </c>
      <c r="BM139" s="215" t="s">
        <v>841</v>
      </c>
    </row>
    <row r="140" spans="1:47" s="2" customFormat="1" ht="12">
      <c r="A140" s="38"/>
      <c r="B140" s="39"/>
      <c r="C140" s="40"/>
      <c r="D140" s="217" t="s">
        <v>143</v>
      </c>
      <c r="E140" s="40"/>
      <c r="F140" s="218" t="s">
        <v>327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143</v>
      </c>
      <c r="AU140" s="17" t="s">
        <v>141</v>
      </c>
    </row>
    <row r="141" spans="1:65" s="2" customFormat="1" ht="14.4" customHeight="1">
      <c r="A141" s="38"/>
      <c r="B141" s="39"/>
      <c r="C141" s="204" t="s">
        <v>276</v>
      </c>
      <c r="D141" s="204" t="s">
        <v>135</v>
      </c>
      <c r="E141" s="205" t="s">
        <v>368</v>
      </c>
      <c r="F141" s="206" t="s">
        <v>369</v>
      </c>
      <c r="G141" s="207" t="s">
        <v>267</v>
      </c>
      <c r="H141" s="208">
        <v>365.936</v>
      </c>
      <c r="I141" s="209"/>
      <c r="J141" s="210">
        <f>ROUND(I141*H141,2)</f>
        <v>0</v>
      </c>
      <c r="K141" s="206" t="s">
        <v>139</v>
      </c>
      <c r="L141" s="44"/>
      <c r="M141" s="211" t="s">
        <v>19</v>
      </c>
      <c r="N141" s="212" t="s">
        <v>47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140</v>
      </c>
      <c r="AT141" s="215" t="s">
        <v>135</v>
      </c>
      <c r="AU141" s="215" t="s">
        <v>141</v>
      </c>
      <c r="AY141" s="17" t="s">
        <v>131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84</v>
      </c>
      <c r="BK141" s="216">
        <f>ROUND(I141*H141,2)</f>
        <v>0</v>
      </c>
      <c r="BL141" s="17" t="s">
        <v>140</v>
      </c>
      <c r="BM141" s="215" t="s">
        <v>842</v>
      </c>
    </row>
    <row r="142" spans="1:47" s="2" customFormat="1" ht="12">
      <c r="A142" s="38"/>
      <c r="B142" s="39"/>
      <c r="C142" s="40"/>
      <c r="D142" s="217" t="s">
        <v>143</v>
      </c>
      <c r="E142" s="40"/>
      <c r="F142" s="218" t="s">
        <v>371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143</v>
      </c>
      <c r="AU142" s="17" t="s">
        <v>141</v>
      </c>
    </row>
    <row r="143" spans="1:51" s="13" customFormat="1" ht="12">
      <c r="A143" s="13"/>
      <c r="B143" s="223"/>
      <c r="C143" s="224"/>
      <c r="D143" s="217" t="s">
        <v>152</v>
      </c>
      <c r="E143" s="225" t="s">
        <v>19</v>
      </c>
      <c r="F143" s="226" t="s">
        <v>843</v>
      </c>
      <c r="G143" s="224"/>
      <c r="H143" s="227">
        <v>365.936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152</v>
      </c>
      <c r="AU143" s="233" t="s">
        <v>141</v>
      </c>
      <c r="AV143" s="13" t="s">
        <v>87</v>
      </c>
      <c r="AW143" s="13" t="s">
        <v>35</v>
      </c>
      <c r="AX143" s="13" t="s">
        <v>84</v>
      </c>
      <c r="AY143" s="233" t="s">
        <v>131</v>
      </c>
    </row>
    <row r="144" spans="1:63" s="12" customFormat="1" ht="20.85" customHeight="1">
      <c r="A144" s="12"/>
      <c r="B144" s="188"/>
      <c r="C144" s="189"/>
      <c r="D144" s="190" t="s">
        <v>75</v>
      </c>
      <c r="E144" s="202" t="s">
        <v>583</v>
      </c>
      <c r="F144" s="202" t="s">
        <v>584</v>
      </c>
      <c r="G144" s="189"/>
      <c r="H144" s="189"/>
      <c r="I144" s="192"/>
      <c r="J144" s="203">
        <f>BK144</f>
        <v>0</v>
      </c>
      <c r="K144" s="189"/>
      <c r="L144" s="194"/>
      <c r="M144" s="195"/>
      <c r="N144" s="196"/>
      <c r="O144" s="196"/>
      <c r="P144" s="197">
        <f>SUM(P145:P192)</f>
        <v>0</v>
      </c>
      <c r="Q144" s="196"/>
      <c r="R144" s="197">
        <f>SUM(R145:R192)</f>
        <v>5.0081281943</v>
      </c>
      <c r="S144" s="196"/>
      <c r="T144" s="198">
        <f>SUM(T145:T192)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9" t="s">
        <v>84</v>
      </c>
      <c r="AT144" s="200" t="s">
        <v>75</v>
      </c>
      <c r="AU144" s="200" t="s">
        <v>87</v>
      </c>
      <c r="AY144" s="199" t="s">
        <v>131</v>
      </c>
      <c r="BK144" s="201">
        <f>SUM(BK145:BK192)</f>
        <v>0</v>
      </c>
    </row>
    <row r="145" spans="1:65" s="2" customFormat="1" ht="14.4" customHeight="1">
      <c r="A145" s="38"/>
      <c r="B145" s="39"/>
      <c r="C145" s="204" t="s">
        <v>328</v>
      </c>
      <c r="D145" s="204" t="s">
        <v>135</v>
      </c>
      <c r="E145" s="205" t="s">
        <v>844</v>
      </c>
      <c r="F145" s="206" t="s">
        <v>845</v>
      </c>
      <c r="G145" s="207" t="s">
        <v>138</v>
      </c>
      <c r="H145" s="208">
        <v>48</v>
      </c>
      <c r="I145" s="209"/>
      <c r="J145" s="210">
        <f>ROUND(I145*H145,2)</f>
        <v>0</v>
      </c>
      <c r="K145" s="206" t="s">
        <v>139</v>
      </c>
      <c r="L145" s="44"/>
      <c r="M145" s="211" t="s">
        <v>19</v>
      </c>
      <c r="N145" s="212" t="s">
        <v>47</v>
      </c>
      <c r="O145" s="84"/>
      <c r="P145" s="213">
        <f>O145*H145</f>
        <v>0</v>
      </c>
      <c r="Q145" s="213">
        <v>0.0027611</v>
      </c>
      <c r="R145" s="213">
        <f>Q145*H145</f>
        <v>0.1325328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140</v>
      </c>
      <c r="AT145" s="215" t="s">
        <v>135</v>
      </c>
      <c r="AU145" s="215" t="s">
        <v>141</v>
      </c>
      <c r="AY145" s="17" t="s">
        <v>131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84</v>
      </c>
      <c r="BK145" s="216">
        <f>ROUND(I145*H145,2)</f>
        <v>0</v>
      </c>
      <c r="BL145" s="17" t="s">
        <v>140</v>
      </c>
      <c r="BM145" s="215" t="s">
        <v>846</v>
      </c>
    </row>
    <row r="146" spans="1:47" s="2" customFormat="1" ht="12">
      <c r="A146" s="38"/>
      <c r="B146" s="39"/>
      <c r="C146" s="40"/>
      <c r="D146" s="217" t="s">
        <v>143</v>
      </c>
      <c r="E146" s="40"/>
      <c r="F146" s="218" t="s">
        <v>847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143</v>
      </c>
      <c r="AU146" s="17" t="s">
        <v>141</v>
      </c>
    </row>
    <row r="147" spans="1:47" s="2" customFormat="1" ht="12">
      <c r="A147" s="38"/>
      <c r="B147" s="39"/>
      <c r="C147" s="40"/>
      <c r="D147" s="217" t="s">
        <v>150</v>
      </c>
      <c r="E147" s="40"/>
      <c r="F147" s="222" t="s">
        <v>848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150</v>
      </c>
      <c r="AU147" s="17" t="s">
        <v>141</v>
      </c>
    </row>
    <row r="148" spans="1:65" s="2" customFormat="1" ht="14.4" customHeight="1">
      <c r="A148" s="38"/>
      <c r="B148" s="39"/>
      <c r="C148" s="204" t="s">
        <v>333</v>
      </c>
      <c r="D148" s="204" t="s">
        <v>135</v>
      </c>
      <c r="E148" s="205" t="s">
        <v>849</v>
      </c>
      <c r="F148" s="206" t="s">
        <v>850</v>
      </c>
      <c r="G148" s="207" t="s">
        <v>181</v>
      </c>
      <c r="H148" s="208">
        <v>8</v>
      </c>
      <c r="I148" s="209"/>
      <c r="J148" s="210">
        <f>ROUND(I148*H148,2)</f>
        <v>0</v>
      </c>
      <c r="K148" s="206" t="s">
        <v>139</v>
      </c>
      <c r="L148" s="44"/>
      <c r="M148" s="211" t="s">
        <v>19</v>
      </c>
      <c r="N148" s="212" t="s">
        <v>47</v>
      </c>
      <c r="O148" s="84"/>
      <c r="P148" s="213">
        <f>O148*H148</f>
        <v>0</v>
      </c>
      <c r="Q148" s="213">
        <v>3.75E-06</v>
      </c>
      <c r="R148" s="213">
        <f>Q148*H148</f>
        <v>3E-05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140</v>
      </c>
      <c r="AT148" s="215" t="s">
        <v>135</v>
      </c>
      <c r="AU148" s="215" t="s">
        <v>141</v>
      </c>
      <c r="AY148" s="17" t="s">
        <v>131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84</v>
      </c>
      <c r="BK148" s="216">
        <f>ROUND(I148*H148,2)</f>
        <v>0</v>
      </c>
      <c r="BL148" s="17" t="s">
        <v>140</v>
      </c>
      <c r="BM148" s="215" t="s">
        <v>851</v>
      </c>
    </row>
    <row r="149" spans="1:47" s="2" customFormat="1" ht="12">
      <c r="A149" s="38"/>
      <c r="B149" s="39"/>
      <c r="C149" s="40"/>
      <c r="D149" s="217" t="s">
        <v>143</v>
      </c>
      <c r="E149" s="40"/>
      <c r="F149" s="218" t="s">
        <v>852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143</v>
      </c>
      <c r="AU149" s="17" t="s">
        <v>141</v>
      </c>
    </row>
    <row r="150" spans="1:47" s="2" customFormat="1" ht="12">
      <c r="A150" s="38"/>
      <c r="B150" s="39"/>
      <c r="C150" s="40"/>
      <c r="D150" s="217" t="s">
        <v>150</v>
      </c>
      <c r="E150" s="40"/>
      <c r="F150" s="222" t="s">
        <v>848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150</v>
      </c>
      <c r="AU150" s="17" t="s">
        <v>141</v>
      </c>
    </row>
    <row r="151" spans="1:65" s="2" customFormat="1" ht="14.4" customHeight="1">
      <c r="A151" s="38"/>
      <c r="B151" s="39"/>
      <c r="C151" s="245" t="s">
        <v>349</v>
      </c>
      <c r="D151" s="245" t="s">
        <v>424</v>
      </c>
      <c r="E151" s="246" t="s">
        <v>853</v>
      </c>
      <c r="F151" s="247" t="s">
        <v>854</v>
      </c>
      <c r="G151" s="248" t="s">
        <v>181</v>
      </c>
      <c r="H151" s="249">
        <v>8</v>
      </c>
      <c r="I151" s="250"/>
      <c r="J151" s="251">
        <f>ROUND(I151*H151,2)</f>
        <v>0</v>
      </c>
      <c r="K151" s="247" t="s">
        <v>139</v>
      </c>
      <c r="L151" s="252"/>
      <c r="M151" s="253" t="s">
        <v>19</v>
      </c>
      <c r="N151" s="254" t="s">
        <v>47</v>
      </c>
      <c r="O151" s="84"/>
      <c r="P151" s="213">
        <f>O151*H151</f>
        <v>0</v>
      </c>
      <c r="Q151" s="213">
        <v>0.00065</v>
      </c>
      <c r="R151" s="213">
        <f>Q151*H151</f>
        <v>0.0052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427</v>
      </c>
      <c r="AT151" s="215" t="s">
        <v>424</v>
      </c>
      <c r="AU151" s="215" t="s">
        <v>141</v>
      </c>
      <c r="AY151" s="17" t="s">
        <v>131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84</v>
      </c>
      <c r="BK151" s="216">
        <f>ROUND(I151*H151,2)</f>
        <v>0</v>
      </c>
      <c r="BL151" s="17" t="s">
        <v>140</v>
      </c>
      <c r="BM151" s="215" t="s">
        <v>855</v>
      </c>
    </row>
    <row r="152" spans="1:47" s="2" customFormat="1" ht="12">
      <c r="A152" s="38"/>
      <c r="B152" s="39"/>
      <c r="C152" s="40"/>
      <c r="D152" s="217" t="s">
        <v>143</v>
      </c>
      <c r="E152" s="40"/>
      <c r="F152" s="218" t="s">
        <v>854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143</v>
      </c>
      <c r="AU152" s="17" t="s">
        <v>141</v>
      </c>
    </row>
    <row r="153" spans="1:65" s="2" customFormat="1" ht="14.4" customHeight="1">
      <c r="A153" s="38"/>
      <c r="B153" s="39"/>
      <c r="C153" s="204" t="s">
        <v>393</v>
      </c>
      <c r="D153" s="204" t="s">
        <v>135</v>
      </c>
      <c r="E153" s="205" t="s">
        <v>856</v>
      </c>
      <c r="F153" s="206" t="s">
        <v>857</v>
      </c>
      <c r="G153" s="207" t="s">
        <v>181</v>
      </c>
      <c r="H153" s="208">
        <v>4</v>
      </c>
      <c r="I153" s="209"/>
      <c r="J153" s="210">
        <f>ROUND(I153*H153,2)</f>
        <v>0</v>
      </c>
      <c r="K153" s="206" t="s">
        <v>139</v>
      </c>
      <c r="L153" s="44"/>
      <c r="M153" s="211" t="s">
        <v>19</v>
      </c>
      <c r="N153" s="212" t="s">
        <v>47</v>
      </c>
      <c r="O153" s="84"/>
      <c r="P153" s="213">
        <f>O153*H153</f>
        <v>0</v>
      </c>
      <c r="Q153" s="213">
        <v>7.5E-06</v>
      </c>
      <c r="R153" s="213">
        <f>Q153*H153</f>
        <v>3E-05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140</v>
      </c>
      <c r="AT153" s="215" t="s">
        <v>135</v>
      </c>
      <c r="AU153" s="215" t="s">
        <v>141</v>
      </c>
      <c r="AY153" s="17" t="s">
        <v>131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84</v>
      </c>
      <c r="BK153" s="216">
        <f>ROUND(I153*H153,2)</f>
        <v>0</v>
      </c>
      <c r="BL153" s="17" t="s">
        <v>140</v>
      </c>
      <c r="BM153" s="215" t="s">
        <v>858</v>
      </c>
    </row>
    <row r="154" spans="1:47" s="2" customFormat="1" ht="12">
      <c r="A154" s="38"/>
      <c r="B154" s="39"/>
      <c r="C154" s="40"/>
      <c r="D154" s="217" t="s">
        <v>143</v>
      </c>
      <c r="E154" s="40"/>
      <c r="F154" s="218" t="s">
        <v>859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143</v>
      </c>
      <c r="AU154" s="17" t="s">
        <v>141</v>
      </c>
    </row>
    <row r="155" spans="1:47" s="2" customFormat="1" ht="12">
      <c r="A155" s="38"/>
      <c r="B155" s="39"/>
      <c r="C155" s="40"/>
      <c r="D155" s="217" t="s">
        <v>150</v>
      </c>
      <c r="E155" s="40"/>
      <c r="F155" s="222" t="s">
        <v>848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150</v>
      </c>
      <c r="AU155" s="17" t="s">
        <v>141</v>
      </c>
    </row>
    <row r="156" spans="1:65" s="2" customFormat="1" ht="14.4" customHeight="1">
      <c r="A156" s="38"/>
      <c r="B156" s="39"/>
      <c r="C156" s="245" t="s">
        <v>400</v>
      </c>
      <c r="D156" s="245" t="s">
        <v>424</v>
      </c>
      <c r="E156" s="246" t="s">
        <v>860</v>
      </c>
      <c r="F156" s="247" t="s">
        <v>861</v>
      </c>
      <c r="G156" s="248" t="s">
        <v>181</v>
      </c>
      <c r="H156" s="249">
        <v>1</v>
      </c>
      <c r="I156" s="250"/>
      <c r="J156" s="251">
        <f>ROUND(I156*H156,2)</f>
        <v>0</v>
      </c>
      <c r="K156" s="247" t="s">
        <v>139</v>
      </c>
      <c r="L156" s="252"/>
      <c r="M156" s="253" t="s">
        <v>19</v>
      </c>
      <c r="N156" s="254" t="s">
        <v>47</v>
      </c>
      <c r="O156" s="84"/>
      <c r="P156" s="213">
        <f>O156*H156</f>
        <v>0</v>
      </c>
      <c r="Q156" s="213">
        <v>0.00194</v>
      </c>
      <c r="R156" s="213">
        <f>Q156*H156</f>
        <v>0.00194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427</v>
      </c>
      <c r="AT156" s="215" t="s">
        <v>424</v>
      </c>
      <c r="AU156" s="215" t="s">
        <v>141</v>
      </c>
      <c r="AY156" s="17" t="s">
        <v>131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84</v>
      </c>
      <c r="BK156" s="216">
        <f>ROUND(I156*H156,2)</f>
        <v>0</v>
      </c>
      <c r="BL156" s="17" t="s">
        <v>140</v>
      </c>
      <c r="BM156" s="215" t="s">
        <v>862</v>
      </c>
    </row>
    <row r="157" spans="1:47" s="2" customFormat="1" ht="12">
      <c r="A157" s="38"/>
      <c r="B157" s="39"/>
      <c r="C157" s="40"/>
      <c r="D157" s="217" t="s">
        <v>143</v>
      </c>
      <c r="E157" s="40"/>
      <c r="F157" s="218" t="s">
        <v>861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143</v>
      </c>
      <c r="AU157" s="17" t="s">
        <v>141</v>
      </c>
    </row>
    <row r="158" spans="1:65" s="2" customFormat="1" ht="14.4" customHeight="1">
      <c r="A158" s="38"/>
      <c r="B158" s="39"/>
      <c r="C158" s="245" t="s">
        <v>691</v>
      </c>
      <c r="D158" s="245" t="s">
        <v>424</v>
      </c>
      <c r="E158" s="246" t="s">
        <v>863</v>
      </c>
      <c r="F158" s="247" t="s">
        <v>864</v>
      </c>
      <c r="G158" s="248" t="s">
        <v>181</v>
      </c>
      <c r="H158" s="249">
        <v>3</v>
      </c>
      <c r="I158" s="250"/>
      <c r="J158" s="251">
        <f>ROUND(I158*H158,2)</f>
        <v>0</v>
      </c>
      <c r="K158" s="247" t="s">
        <v>139</v>
      </c>
      <c r="L158" s="252"/>
      <c r="M158" s="253" t="s">
        <v>19</v>
      </c>
      <c r="N158" s="254" t="s">
        <v>47</v>
      </c>
      <c r="O158" s="84"/>
      <c r="P158" s="213">
        <f>O158*H158</f>
        <v>0</v>
      </c>
      <c r="Q158" s="213">
        <v>0.00263</v>
      </c>
      <c r="R158" s="213">
        <f>Q158*H158</f>
        <v>0.00789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427</v>
      </c>
      <c r="AT158" s="215" t="s">
        <v>424</v>
      </c>
      <c r="AU158" s="215" t="s">
        <v>141</v>
      </c>
      <c r="AY158" s="17" t="s">
        <v>131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84</v>
      </c>
      <c r="BK158" s="216">
        <f>ROUND(I158*H158,2)</f>
        <v>0</v>
      </c>
      <c r="BL158" s="17" t="s">
        <v>140</v>
      </c>
      <c r="BM158" s="215" t="s">
        <v>865</v>
      </c>
    </row>
    <row r="159" spans="1:47" s="2" customFormat="1" ht="12">
      <c r="A159" s="38"/>
      <c r="B159" s="39"/>
      <c r="C159" s="40"/>
      <c r="D159" s="217" t="s">
        <v>143</v>
      </c>
      <c r="E159" s="40"/>
      <c r="F159" s="218" t="s">
        <v>864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143</v>
      </c>
      <c r="AU159" s="17" t="s">
        <v>141</v>
      </c>
    </row>
    <row r="160" spans="1:65" s="2" customFormat="1" ht="14.4" customHeight="1">
      <c r="A160" s="38"/>
      <c r="B160" s="39"/>
      <c r="C160" s="204" t="s">
        <v>674</v>
      </c>
      <c r="D160" s="204" t="s">
        <v>135</v>
      </c>
      <c r="E160" s="205" t="s">
        <v>866</v>
      </c>
      <c r="F160" s="206" t="s">
        <v>867</v>
      </c>
      <c r="G160" s="207" t="s">
        <v>138</v>
      </c>
      <c r="H160" s="208">
        <v>71</v>
      </c>
      <c r="I160" s="209"/>
      <c r="J160" s="210">
        <f>ROUND(I160*H160,2)</f>
        <v>0</v>
      </c>
      <c r="K160" s="206" t="s">
        <v>139</v>
      </c>
      <c r="L160" s="44"/>
      <c r="M160" s="211" t="s">
        <v>19</v>
      </c>
      <c r="N160" s="212" t="s">
        <v>47</v>
      </c>
      <c r="O160" s="84"/>
      <c r="P160" s="213">
        <f>O160*H160</f>
        <v>0</v>
      </c>
      <c r="Q160" s="213">
        <v>0.0044008</v>
      </c>
      <c r="R160" s="213">
        <f>Q160*H160</f>
        <v>0.3124568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140</v>
      </c>
      <c r="AT160" s="215" t="s">
        <v>135</v>
      </c>
      <c r="AU160" s="215" t="s">
        <v>141</v>
      </c>
      <c r="AY160" s="17" t="s">
        <v>131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84</v>
      </c>
      <c r="BK160" s="216">
        <f>ROUND(I160*H160,2)</f>
        <v>0</v>
      </c>
      <c r="BL160" s="17" t="s">
        <v>140</v>
      </c>
      <c r="BM160" s="215" t="s">
        <v>868</v>
      </c>
    </row>
    <row r="161" spans="1:47" s="2" customFormat="1" ht="12">
      <c r="A161" s="38"/>
      <c r="B161" s="39"/>
      <c r="C161" s="40"/>
      <c r="D161" s="217" t="s">
        <v>143</v>
      </c>
      <c r="E161" s="40"/>
      <c r="F161" s="218" t="s">
        <v>869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143</v>
      </c>
      <c r="AU161" s="17" t="s">
        <v>141</v>
      </c>
    </row>
    <row r="162" spans="1:47" s="2" customFormat="1" ht="12">
      <c r="A162" s="38"/>
      <c r="B162" s="39"/>
      <c r="C162" s="40"/>
      <c r="D162" s="217" t="s">
        <v>150</v>
      </c>
      <c r="E162" s="40"/>
      <c r="F162" s="222" t="s">
        <v>848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150</v>
      </c>
      <c r="AU162" s="17" t="s">
        <v>141</v>
      </c>
    </row>
    <row r="163" spans="1:65" s="2" customFormat="1" ht="24.15" customHeight="1">
      <c r="A163" s="38"/>
      <c r="B163" s="39"/>
      <c r="C163" s="204" t="s">
        <v>695</v>
      </c>
      <c r="D163" s="204" t="s">
        <v>135</v>
      </c>
      <c r="E163" s="205" t="s">
        <v>870</v>
      </c>
      <c r="F163" s="206" t="s">
        <v>871</v>
      </c>
      <c r="G163" s="207" t="s">
        <v>138</v>
      </c>
      <c r="H163" s="208">
        <v>13</v>
      </c>
      <c r="I163" s="209"/>
      <c r="J163" s="210">
        <f>ROUND(I163*H163,2)</f>
        <v>0</v>
      </c>
      <c r="K163" s="206" t="s">
        <v>139</v>
      </c>
      <c r="L163" s="44"/>
      <c r="M163" s="211" t="s">
        <v>19</v>
      </c>
      <c r="N163" s="212" t="s">
        <v>47</v>
      </c>
      <c r="O163" s="84"/>
      <c r="P163" s="213">
        <f>O163*H163</f>
        <v>0</v>
      </c>
      <c r="Q163" s="213">
        <v>0.315244</v>
      </c>
      <c r="R163" s="213">
        <f>Q163*H163</f>
        <v>4.098172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140</v>
      </c>
      <c r="AT163" s="215" t="s">
        <v>135</v>
      </c>
      <c r="AU163" s="215" t="s">
        <v>141</v>
      </c>
      <c r="AY163" s="17" t="s">
        <v>131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84</v>
      </c>
      <c r="BK163" s="216">
        <f>ROUND(I163*H163,2)</f>
        <v>0</v>
      </c>
      <c r="BL163" s="17" t="s">
        <v>140</v>
      </c>
      <c r="BM163" s="215" t="s">
        <v>872</v>
      </c>
    </row>
    <row r="164" spans="1:47" s="2" customFormat="1" ht="12">
      <c r="A164" s="38"/>
      <c r="B164" s="39"/>
      <c r="C164" s="40"/>
      <c r="D164" s="217" t="s">
        <v>143</v>
      </c>
      <c r="E164" s="40"/>
      <c r="F164" s="218" t="s">
        <v>873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143</v>
      </c>
      <c r="AU164" s="17" t="s">
        <v>141</v>
      </c>
    </row>
    <row r="165" spans="1:47" s="2" customFormat="1" ht="12">
      <c r="A165" s="38"/>
      <c r="B165" s="39"/>
      <c r="C165" s="40"/>
      <c r="D165" s="217" t="s">
        <v>150</v>
      </c>
      <c r="E165" s="40"/>
      <c r="F165" s="222" t="s">
        <v>848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150</v>
      </c>
      <c r="AU165" s="17" t="s">
        <v>141</v>
      </c>
    </row>
    <row r="166" spans="1:65" s="2" customFormat="1" ht="14.4" customHeight="1">
      <c r="A166" s="38"/>
      <c r="B166" s="39"/>
      <c r="C166" s="204" t="s">
        <v>405</v>
      </c>
      <c r="D166" s="204" t="s">
        <v>135</v>
      </c>
      <c r="E166" s="205" t="s">
        <v>874</v>
      </c>
      <c r="F166" s="206" t="s">
        <v>875</v>
      </c>
      <c r="G166" s="207" t="s">
        <v>138</v>
      </c>
      <c r="H166" s="208">
        <v>131</v>
      </c>
      <c r="I166" s="209"/>
      <c r="J166" s="210">
        <f>ROUND(I166*H166,2)</f>
        <v>0</v>
      </c>
      <c r="K166" s="206" t="s">
        <v>139</v>
      </c>
      <c r="L166" s="44"/>
      <c r="M166" s="211" t="s">
        <v>19</v>
      </c>
      <c r="N166" s="212" t="s">
        <v>47</v>
      </c>
      <c r="O166" s="84"/>
      <c r="P166" s="213">
        <f>O166*H166</f>
        <v>0</v>
      </c>
      <c r="Q166" s="213">
        <v>0.000126</v>
      </c>
      <c r="R166" s="213">
        <f>Q166*H166</f>
        <v>0.016506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140</v>
      </c>
      <c r="AT166" s="215" t="s">
        <v>135</v>
      </c>
      <c r="AU166" s="215" t="s">
        <v>141</v>
      </c>
      <c r="AY166" s="17" t="s">
        <v>131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84</v>
      </c>
      <c r="BK166" s="216">
        <f>ROUND(I166*H166,2)</f>
        <v>0</v>
      </c>
      <c r="BL166" s="17" t="s">
        <v>140</v>
      </c>
      <c r="BM166" s="215" t="s">
        <v>876</v>
      </c>
    </row>
    <row r="167" spans="1:47" s="2" customFormat="1" ht="12">
      <c r="A167" s="38"/>
      <c r="B167" s="39"/>
      <c r="C167" s="40"/>
      <c r="D167" s="217" t="s">
        <v>143</v>
      </c>
      <c r="E167" s="40"/>
      <c r="F167" s="218" t="s">
        <v>877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143</v>
      </c>
      <c r="AU167" s="17" t="s">
        <v>141</v>
      </c>
    </row>
    <row r="168" spans="1:47" s="2" customFormat="1" ht="12">
      <c r="A168" s="38"/>
      <c r="B168" s="39"/>
      <c r="C168" s="40"/>
      <c r="D168" s="217" t="s">
        <v>150</v>
      </c>
      <c r="E168" s="40"/>
      <c r="F168" s="222" t="s">
        <v>848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150</v>
      </c>
      <c r="AU168" s="17" t="s">
        <v>141</v>
      </c>
    </row>
    <row r="169" spans="1:65" s="2" customFormat="1" ht="14.4" customHeight="1">
      <c r="A169" s="38"/>
      <c r="B169" s="39"/>
      <c r="C169" s="204" t="s">
        <v>708</v>
      </c>
      <c r="D169" s="204" t="s">
        <v>135</v>
      </c>
      <c r="E169" s="205" t="s">
        <v>878</v>
      </c>
      <c r="F169" s="206" t="s">
        <v>879</v>
      </c>
      <c r="G169" s="207" t="s">
        <v>181</v>
      </c>
      <c r="H169" s="208">
        <v>2</v>
      </c>
      <c r="I169" s="209"/>
      <c r="J169" s="210">
        <f>ROUND(I169*H169,2)</f>
        <v>0</v>
      </c>
      <c r="K169" s="206" t="s">
        <v>139</v>
      </c>
      <c r="L169" s="44"/>
      <c r="M169" s="211" t="s">
        <v>19</v>
      </c>
      <c r="N169" s="212" t="s">
        <v>47</v>
      </c>
      <c r="O169" s="84"/>
      <c r="P169" s="213">
        <f>O169*H169</f>
        <v>0</v>
      </c>
      <c r="Q169" s="213">
        <v>0.0841452</v>
      </c>
      <c r="R169" s="213">
        <f>Q169*H169</f>
        <v>0.1682904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140</v>
      </c>
      <c r="AT169" s="215" t="s">
        <v>135</v>
      </c>
      <c r="AU169" s="215" t="s">
        <v>141</v>
      </c>
      <c r="AY169" s="17" t="s">
        <v>131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84</v>
      </c>
      <c r="BK169" s="216">
        <f>ROUND(I169*H169,2)</f>
        <v>0</v>
      </c>
      <c r="BL169" s="17" t="s">
        <v>140</v>
      </c>
      <c r="BM169" s="215" t="s">
        <v>880</v>
      </c>
    </row>
    <row r="170" spans="1:47" s="2" customFormat="1" ht="12">
      <c r="A170" s="38"/>
      <c r="B170" s="39"/>
      <c r="C170" s="40"/>
      <c r="D170" s="217" t="s">
        <v>143</v>
      </c>
      <c r="E170" s="40"/>
      <c r="F170" s="218" t="s">
        <v>881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143</v>
      </c>
      <c r="AU170" s="17" t="s">
        <v>141</v>
      </c>
    </row>
    <row r="171" spans="1:65" s="2" customFormat="1" ht="14.4" customHeight="1">
      <c r="A171" s="38"/>
      <c r="B171" s="39"/>
      <c r="C171" s="204" t="s">
        <v>532</v>
      </c>
      <c r="D171" s="204" t="s">
        <v>135</v>
      </c>
      <c r="E171" s="205" t="s">
        <v>882</v>
      </c>
      <c r="F171" s="206" t="s">
        <v>883</v>
      </c>
      <c r="G171" s="207" t="s">
        <v>181</v>
      </c>
      <c r="H171" s="208">
        <v>1</v>
      </c>
      <c r="I171" s="209"/>
      <c r="J171" s="210">
        <f>ROUND(I171*H171,2)</f>
        <v>0</v>
      </c>
      <c r="K171" s="206" t="s">
        <v>139</v>
      </c>
      <c r="L171" s="44"/>
      <c r="M171" s="211" t="s">
        <v>19</v>
      </c>
      <c r="N171" s="212" t="s">
        <v>47</v>
      </c>
      <c r="O171" s="84"/>
      <c r="P171" s="213">
        <f>O171*H171</f>
        <v>0</v>
      </c>
      <c r="Q171" s="213">
        <v>0.06451</v>
      </c>
      <c r="R171" s="213">
        <f>Q171*H171</f>
        <v>0.06451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140</v>
      </c>
      <c r="AT171" s="215" t="s">
        <v>135</v>
      </c>
      <c r="AU171" s="215" t="s">
        <v>141</v>
      </c>
      <c r="AY171" s="17" t="s">
        <v>131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84</v>
      </c>
      <c r="BK171" s="216">
        <f>ROUND(I171*H171,2)</f>
        <v>0</v>
      </c>
      <c r="BL171" s="17" t="s">
        <v>140</v>
      </c>
      <c r="BM171" s="215" t="s">
        <v>884</v>
      </c>
    </row>
    <row r="172" spans="1:47" s="2" customFormat="1" ht="12">
      <c r="A172" s="38"/>
      <c r="B172" s="39"/>
      <c r="C172" s="40"/>
      <c r="D172" s="217" t="s">
        <v>143</v>
      </c>
      <c r="E172" s="40"/>
      <c r="F172" s="218" t="s">
        <v>885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143</v>
      </c>
      <c r="AU172" s="17" t="s">
        <v>141</v>
      </c>
    </row>
    <row r="173" spans="1:65" s="2" customFormat="1" ht="14.4" customHeight="1">
      <c r="A173" s="38"/>
      <c r="B173" s="39"/>
      <c r="C173" s="204" t="s">
        <v>752</v>
      </c>
      <c r="D173" s="204" t="s">
        <v>135</v>
      </c>
      <c r="E173" s="205" t="s">
        <v>886</v>
      </c>
      <c r="F173" s="206" t="s">
        <v>887</v>
      </c>
      <c r="G173" s="207" t="s">
        <v>181</v>
      </c>
      <c r="H173" s="208">
        <v>3</v>
      </c>
      <c r="I173" s="209"/>
      <c r="J173" s="210">
        <f>ROUND(I173*H173,2)</f>
        <v>0</v>
      </c>
      <c r="K173" s="206" t="s">
        <v>19</v>
      </c>
      <c r="L173" s="44"/>
      <c r="M173" s="211" t="s">
        <v>19</v>
      </c>
      <c r="N173" s="212" t="s">
        <v>47</v>
      </c>
      <c r="O173" s="84"/>
      <c r="P173" s="213">
        <f>O173*H173</f>
        <v>0</v>
      </c>
      <c r="Q173" s="213">
        <v>0.0062164</v>
      </c>
      <c r="R173" s="213">
        <f>Q173*H173</f>
        <v>0.0186492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140</v>
      </c>
      <c r="AT173" s="215" t="s">
        <v>135</v>
      </c>
      <c r="AU173" s="215" t="s">
        <v>141</v>
      </c>
      <c r="AY173" s="17" t="s">
        <v>131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84</v>
      </c>
      <c r="BK173" s="216">
        <f>ROUND(I173*H173,2)</f>
        <v>0</v>
      </c>
      <c r="BL173" s="17" t="s">
        <v>140</v>
      </c>
      <c r="BM173" s="215" t="s">
        <v>888</v>
      </c>
    </row>
    <row r="174" spans="1:47" s="2" customFormat="1" ht="12">
      <c r="A174" s="38"/>
      <c r="B174" s="39"/>
      <c r="C174" s="40"/>
      <c r="D174" s="217" t="s">
        <v>143</v>
      </c>
      <c r="E174" s="40"/>
      <c r="F174" s="218" t="s">
        <v>889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143</v>
      </c>
      <c r="AU174" s="17" t="s">
        <v>141</v>
      </c>
    </row>
    <row r="175" spans="1:47" s="2" customFormat="1" ht="12">
      <c r="A175" s="38"/>
      <c r="B175" s="39"/>
      <c r="C175" s="40"/>
      <c r="D175" s="217" t="s">
        <v>150</v>
      </c>
      <c r="E175" s="40"/>
      <c r="F175" s="222" t="s">
        <v>780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150</v>
      </c>
      <c r="AU175" s="17" t="s">
        <v>141</v>
      </c>
    </row>
    <row r="176" spans="1:65" s="2" customFormat="1" ht="14.4" customHeight="1">
      <c r="A176" s="38"/>
      <c r="B176" s="39"/>
      <c r="C176" s="204" t="s">
        <v>763</v>
      </c>
      <c r="D176" s="204" t="s">
        <v>135</v>
      </c>
      <c r="E176" s="205" t="s">
        <v>890</v>
      </c>
      <c r="F176" s="206" t="s">
        <v>891</v>
      </c>
      <c r="G176" s="207" t="s">
        <v>181</v>
      </c>
      <c r="H176" s="208">
        <v>2</v>
      </c>
      <c r="I176" s="209"/>
      <c r="J176" s="210">
        <f>ROUND(I176*H176,2)</f>
        <v>0</v>
      </c>
      <c r="K176" s="206" t="s">
        <v>139</v>
      </c>
      <c r="L176" s="44"/>
      <c r="M176" s="211" t="s">
        <v>19</v>
      </c>
      <c r="N176" s="212" t="s">
        <v>47</v>
      </c>
      <c r="O176" s="84"/>
      <c r="P176" s="213">
        <f>O176*H176</f>
        <v>0</v>
      </c>
      <c r="Q176" s="213">
        <v>0.05454</v>
      </c>
      <c r="R176" s="213">
        <f>Q176*H176</f>
        <v>0.10908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140</v>
      </c>
      <c r="AT176" s="215" t="s">
        <v>135</v>
      </c>
      <c r="AU176" s="215" t="s">
        <v>141</v>
      </c>
      <c r="AY176" s="17" t="s">
        <v>131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84</v>
      </c>
      <c r="BK176" s="216">
        <f>ROUND(I176*H176,2)</f>
        <v>0</v>
      </c>
      <c r="BL176" s="17" t="s">
        <v>140</v>
      </c>
      <c r="BM176" s="215" t="s">
        <v>892</v>
      </c>
    </row>
    <row r="177" spans="1:47" s="2" customFormat="1" ht="12">
      <c r="A177" s="38"/>
      <c r="B177" s="39"/>
      <c r="C177" s="40"/>
      <c r="D177" s="217" t="s">
        <v>143</v>
      </c>
      <c r="E177" s="40"/>
      <c r="F177" s="218" t="s">
        <v>893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143</v>
      </c>
      <c r="AU177" s="17" t="s">
        <v>141</v>
      </c>
    </row>
    <row r="178" spans="1:65" s="2" customFormat="1" ht="14.4" customHeight="1">
      <c r="A178" s="38"/>
      <c r="B178" s="39"/>
      <c r="C178" s="204" t="s">
        <v>504</v>
      </c>
      <c r="D178" s="204" t="s">
        <v>135</v>
      </c>
      <c r="E178" s="205" t="s">
        <v>894</v>
      </c>
      <c r="F178" s="206" t="s">
        <v>895</v>
      </c>
      <c r="G178" s="207" t="s">
        <v>181</v>
      </c>
      <c r="H178" s="208">
        <v>1</v>
      </c>
      <c r="I178" s="209"/>
      <c r="J178" s="210">
        <f>ROUND(I178*H178,2)</f>
        <v>0</v>
      </c>
      <c r="K178" s="206" t="s">
        <v>139</v>
      </c>
      <c r="L178" s="44"/>
      <c r="M178" s="211" t="s">
        <v>19</v>
      </c>
      <c r="N178" s="212" t="s">
        <v>47</v>
      </c>
      <c r="O178" s="84"/>
      <c r="P178" s="213">
        <f>O178*H178</f>
        <v>0</v>
      </c>
      <c r="Q178" s="213">
        <v>0.02144</v>
      </c>
      <c r="R178" s="213">
        <f>Q178*H178</f>
        <v>0.02144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140</v>
      </c>
      <c r="AT178" s="215" t="s">
        <v>135</v>
      </c>
      <c r="AU178" s="215" t="s">
        <v>141</v>
      </c>
      <c r="AY178" s="17" t="s">
        <v>131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84</v>
      </c>
      <c r="BK178" s="216">
        <f>ROUND(I178*H178,2)</f>
        <v>0</v>
      </c>
      <c r="BL178" s="17" t="s">
        <v>140</v>
      </c>
      <c r="BM178" s="215" t="s">
        <v>896</v>
      </c>
    </row>
    <row r="179" spans="1:47" s="2" customFormat="1" ht="12">
      <c r="A179" s="38"/>
      <c r="B179" s="39"/>
      <c r="C179" s="40"/>
      <c r="D179" s="217" t="s">
        <v>143</v>
      </c>
      <c r="E179" s="40"/>
      <c r="F179" s="218" t="s">
        <v>897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143</v>
      </c>
      <c r="AU179" s="17" t="s">
        <v>141</v>
      </c>
    </row>
    <row r="180" spans="1:65" s="2" customFormat="1" ht="14.4" customHeight="1">
      <c r="A180" s="38"/>
      <c r="B180" s="39"/>
      <c r="C180" s="204" t="s">
        <v>898</v>
      </c>
      <c r="D180" s="204" t="s">
        <v>135</v>
      </c>
      <c r="E180" s="205" t="s">
        <v>899</v>
      </c>
      <c r="F180" s="206" t="s">
        <v>900</v>
      </c>
      <c r="G180" s="207" t="s">
        <v>181</v>
      </c>
      <c r="H180" s="208">
        <v>1</v>
      </c>
      <c r="I180" s="209"/>
      <c r="J180" s="210">
        <f>ROUND(I180*H180,2)</f>
        <v>0</v>
      </c>
      <c r="K180" s="206" t="s">
        <v>139</v>
      </c>
      <c r="L180" s="44"/>
      <c r="M180" s="211" t="s">
        <v>19</v>
      </c>
      <c r="N180" s="212" t="s">
        <v>47</v>
      </c>
      <c r="O180" s="84"/>
      <c r="P180" s="213">
        <f>O180*H180</f>
        <v>0</v>
      </c>
      <c r="Q180" s="213">
        <v>0.0267209943</v>
      </c>
      <c r="R180" s="213">
        <f>Q180*H180</f>
        <v>0.0267209943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140</v>
      </c>
      <c r="AT180" s="215" t="s">
        <v>135</v>
      </c>
      <c r="AU180" s="215" t="s">
        <v>141</v>
      </c>
      <c r="AY180" s="17" t="s">
        <v>131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84</v>
      </c>
      <c r="BK180" s="216">
        <f>ROUND(I180*H180,2)</f>
        <v>0</v>
      </c>
      <c r="BL180" s="17" t="s">
        <v>140</v>
      </c>
      <c r="BM180" s="215" t="s">
        <v>901</v>
      </c>
    </row>
    <row r="181" spans="1:47" s="2" customFormat="1" ht="12">
      <c r="A181" s="38"/>
      <c r="B181" s="39"/>
      <c r="C181" s="40"/>
      <c r="D181" s="217" t="s">
        <v>143</v>
      </c>
      <c r="E181" s="40"/>
      <c r="F181" s="218" t="s">
        <v>902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143</v>
      </c>
      <c r="AU181" s="17" t="s">
        <v>141</v>
      </c>
    </row>
    <row r="182" spans="1:65" s="2" customFormat="1" ht="14.4" customHeight="1">
      <c r="A182" s="38"/>
      <c r="B182" s="39"/>
      <c r="C182" s="204" t="s">
        <v>903</v>
      </c>
      <c r="D182" s="204" t="s">
        <v>135</v>
      </c>
      <c r="E182" s="205" t="s">
        <v>904</v>
      </c>
      <c r="F182" s="206" t="s">
        <v>905</v>
      </c>
      <c r="G182" s="207" t="s">
        <v>181</v>
      </c>
      <c r="H182" s="208">
        <v>2</v>
      </c>
      <c r="I182" s="209"/>
      <c r="J182" s="210">
        <f>ROUND(I182*H182,2)</f>
        <v>0</v>
      </c>
      <c r="K182" s="206" t="s">
        <v>139</v>
      </c>
      <c r="L182" s="44"/>
      <c r="M182" s="211" t="s">
        <v>19</v>
      </c>
      <c r="N182" s="212" t="s">
        <v>47</v>
      </c>
      <c r="O182" s="84"/>
      <c r="P182" s="213">
        <f>O182*H182</f>
        <v>0</v>
      </c>
      <c r="Q182" s="213">
        <v>0.01136</v>
      </c>
      <c r="R182" s="213">
        <f>Q182*H182</f>
        <v>0.02272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140</v>
      </c>
      <c r="AT182" s="215" t="s">
        <v>135</v>
      </c>
      <c r="AU182" s="215" t="s">
        <v>141</v>
      </c>
      <c r="AY182" s="17" t="s">
        <v>131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84</v>
      </c>
      <c r="BK182" s="216">
        <f>ROUND(I182*H182,2)</f>
        <v>0</v>
      </c>
      <c r="BL182" s="17" t="s">
        <v>140</v>
      </c>
      <c r="BM182" s="215" t="s">
        <v>906</v>
      </c>
    </row>
    <row r="183" spans="1:47" s="2" customFormat="1" ht="12">
      <c r="A183" s="38"/>
      <c r="B183" s="39"/>
      <c r="C183" s="40"/>
      <c r="D183" s="217" t="s">
        <v>143</v>
      </c>
      <c r="E183" s="40"/>
      <c r="F183" s="218" t="s">
        <v>907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143</v>
      </c>
      <c r="AU183" s="17" t="s">
        <v>141</v>
      </c>
    </row>
    <row r="184" spans="1:65" s="2" customFormat="1" ht="14.4" customHeight="1">
      <c r="A184" s="38"/>
      <c r="B184" s="39"/>
      <c r="C184" s="204" t="s">
        <v>908</v>
      </c>
      <c r="D184" s="204" t="s">
        <v>135</v>
      </c>
      <c r="E184" s="205" t="s">
        <v>909</v>
      </c>
      <c r="F184" s="206" t="s">
        <v>910</v>
      </c>
      <c r="G184" s="207" t="s">
        <v>181</v>
      </c>
      <c r="H184" s="208">
        <v>4</v>
      </c>
      <c r="I184" s="209"/>
      <c r="J184" s="210">
        <f>ROUND(I184*H184,2)</f>
        <v>0</v>
      </c>
      <c r="K184" s="206" t="s">
        <v>139</v>
      </c>
      <c r="L184" s="44"/>
      <c r="M184" s="211" t="s">
        <v>19</v>
      </c>
      <c r="N184" s="212" t="s">
        <v>47</v>
      </c>
      <c r="O184" s="84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140</v>
      </c>
      <c r="AT184" s="215" t="s">
        <v>135</v>
      </c>
      <c r="AU184" s="215" t="s">
        <v>141</v>
      </c>
      <c r="AY184" s="17" t="s">
        <v>131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84</v>
      </c>
      <c r="BK184" s="216">
        <f>ROUND(I184*H184,2)</f>
        <v>0</v>
      </c>
      <c r="BL184" s="17" t="s">
        <v>140</v>
      </c>
      <c r="BM184" s="215" t="s">
        <v>911</v>
      </c>
    </row>
    <row r="185" spans="1:47" s="2" customFormat="1" ht="12">
      <c r="A185" s="38"/>
      <c r="B185" s="39"/>
      <c r="C185" s="40"/>
      <c r="D185" s="217" t="s">
        <v>143</v>
      </c>
      <c r="E185" s="40"/>
      <c r="F185" s="218" t="s">
        <v>912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143</v>
      </c>
      <c r="AU185" s="17" t="s">
        <v>141</v>
      </c>
    </row>
    <row r="186" spans="1:65" s="2" customFormat="1" ht="14.4" customHeight="1">
      <c r="A186" s="38"/>
      <c r="B186" s="39"/>
      <c r="C186" s="204" t="s">
        <v>537</v>
      </c>
      <c r="D186" s="204" t="s">
        <v>135</v>
      </c>
      <c r="E186" s="205" t="s">
        <v>913</v>
      </c>
      <c r="F186" s="206" t="s">
        <v>914</v>
      </c>
      <c r="G186" s="207" t="s">
        <v>181</v>
      </c>
      <c r="H186" s="208">
        <v>2</v>
      </c>
      <c r="I186" s="209"/>
      <c r="J186" s="210">
        <f>ROUND(I186*H186,2)</f>
        <v>0</v>
      </c>
      <c r="K186" s="206" t="s">
        <v>139</v>
      </c>
      <c r="L186" s="44"/>
      <c r="M186" s="211" t="s">
        <v>19</v>
      </c>
      <c r="N186" s="212" t="s">
        <v>47</v>
      </c>
      <c r="O186" s="84"/>
      <c r="P186" s="213">
        <f>O186*H186</f>
        <v>0</v>
      </c>
      <c r="Q186" s="213">
        <v>8E-05</v>
      </c>
      <c r="R186" s="213">
        <f>Q186*H186</f>
        <v>0.00016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140</v>
      </c>
      <c r="AT186" s="215" t="s">
        <v>135</v>
      </c>
      <c r="AU186" s="215" t="s">
        <v>141</v>
      </c>
      <c r="AY186" s="17" t="s">
        <v>131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84</v>
      </c>
      <c r="BK186" s="216">
        <f>ROUND(I186*H186,2)</f>
        <v>0</v>
      </c>
      <c r="BL186" s="17" t="s">
        <v>140</v>
      </c>
      <c r="BM186" s="215" t="s">
        <v>915</v>
      </c>
    </row>
    <row r="187" spans="1:47" s="2" customFormat="1" ht="12">
      <c r="A187" s="38"/>
      <c r="B187" s="39"/>
      <c r="C187" s="40"/>
      <c r="D187" s="217" t="s">
        <v>143</v>
      </c>
      <c r="E187" s="40"/>
      <c r="F187" s="218" t="s">
        <v>916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143</v>
      </c>
      <c r="AU187" s="17" t="s">
        <v>141</v>
      </c>
    </row>
    <row r="188" spans="1:47" s="2" customFormat="1" ht="12">
      <c r="A188" s="38"/>
      <c r="B188" s="39"/>
      <c r="C188" s="40"/>
      <c r="D188" s="217" t="s">
        <v>150</v>
      </c>
      <c r="E188" s="40"/>
      <c r="F188" s="222" t="s">
        <v>590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150</v>
      </c>
      <c r="AU188" s="17" t="s">
        <v>141</v>
      </c>
    </row>
    <row r="189" spans="1:65" s="2" customFormat="1" ht="14.4" customHeight="1">
      <c r="A189" s="38"/>
      <c r="B189" s="39"/>
      <c r="C189" s="245" t="s">
        <v>630</v>
      </c>
      <c r="D189" s="245" t="s">
        <v>424</v>
      </c>
      <c r="E189" s="246" t="s">
        <v>634</v>
      </c>
      <c r="F189" s="247" t="s">
        <v>635</v>
      </c>
      <c r="G189" s="248" t="s">
        <v>181</v>
      </c>
      <c r="H189" s="249">
        <v>2</v>
      </c>
      <c r="I189" s="250"/>
      <c r="J189" s="251">
        <f>ROUND(I189*H189,2)</f>
        <v>0</v>
      </c>
      <c r="K189" s="247" t="s">
        <v>139</v>
      </c>
      <c r="L189" s="252"/>
      <c r="M189" s="253" t="s">
        <v>19</v>
      </c>
      <c r="N189" s="254" t="s">
        <v>47</v>
      </c>
      <c r="O189" s="84"/>
      <c r="P189" s="213">
        <f>O189*H189</f>
        <v>0</v>
      </c>
      <c r="Q189" s="213">
        <v>0.0009</v>
      </c>
      <c r="R189" s="213">
        <f>Q189*H189</f>
        <v>0.0018</v>
      </c>
      <c r="S189" s="213">
        <v>0</v>
      </c>
      <c r="T189" s="21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427</v>
      </c>
      <c r="AT189" s="215" t="s">
        <v>424</v>
      </c>
      <c r="AU189" s="215" t="s">
        <v>141</v>
      </c>
      <c r="AY189" s="17" t="s">
        <v>131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84</v>
      </c>
      <c r="BK189" s="216">
        <f>ROUND(I189*H189,2)</f>
        <v>0</v>
      </c>
      <c r="BL189" s="17" t="s">
        <v>140</v>
      </c>
      <c r="BM189" s="215" t="s">
        <v>917</v>
      </c>
    </row>
    <row r="190" spans="1:47" s="2" customFormat="1" ht="12">
      <c r="A190" s="38"/>
      <c r="B190" s="39"/>
      <c r="C190" s="40"/>
      <c r="D190" s="217" t="s">
        <v>143</v>
      </c>
      <c r="E190" s="40"/>
      <c r="F190" s="218" t="s">
        <v>637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143</v>
      </c>
      <c r="AU190" s="17" t="s">
        <v>141</v>
      </c>
    </row>
    <row r="191" spans="1:65" s="2" customFormat="1" ht="14.4" customHeight="1">
      <c r="A191" s="38"/>
      <c r="B191" s="39"/>
      <c r="C191" s="204" t="s">
        <v>918</v>
      </c>
      <c r="D191" s="204" t="s">
        <v>135</v>
      </c>
      <c r="E191" s="205" t="s">
        <v>919</v>
      </c>
      <c r="F191" s="206" t="s">
        <v>920</v>
      </c>
      <c r="G191" s="207" t="s">
        <v>138</v>
      </c>
      <c r="H191" s="208">
        <v>131</v>
      </c>
      <c r="I191" s="209"/>
      <c r="J191" s="210">
        <f>ROUND(I191*H191,2)</f>
        <v>0</v>
      </c>
      <c r="K191" s="206" t="s">
        <v>139</v>
      </c>
      <c r="L191" s="44"/>
      <c r="M191" s="211" t="s">
        <v>19</v>
      </c>
      <c r="N191" s="212" t="s">
        <v>47</v>
      </c>
      <c r="O191" s="8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140</v>
      </c>
      <c r="AT191" s="215" t="s">
        <v>135</v>
      </c>
      <c r="AU191" s="215" t="s">
        <v>141</v>
      </c>
      <c r="AY191" s="17" t="s">
        <v>131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84</v>
      </c>
      <c r="BK191" s="216">
        <f>ROUND(I191*H191,2)</f>
        <v>0</v>
      </c>
      <c r="BL191" s="17" t="s">
        <v>140</v>
      </c>
      <c r="BM191" s="215" t="s">
        <v>921</v>
      </c>
    </row>
    <row r="192" spans="1:47" s="2" customFormat="1" ht="12">
      <c r="A192" s="38"/>
      <c r="B192" s="39"/>
      <c r="C192" s="40"/>
      <c r="D192" s="217" t="s">
        <v>143</v>
      </c>
      <c r="E192" s="40"/>
      <c r="F192" s="218" t="s">
        <v>922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143</v>
      </c>
      <c r="AU192" s="17" t="s">
        <v>141</v>
      </c>
    </row>
    <row r="193" spans="1:63" s="12" customFormat="1" ht="22.8" customHeight="1">
      <c r="A193" s="12"/>
      <c r="B193" s="188"/>
      <c r="C193" s="189"/>
      <c r="D193" s="190" t="s">
        <v>75</v>
      </c>
      <c r="E193" s="202" t="s">
        <v>761</v>
      </c>
      <c r="F193" s="202" t="s">
        <v>762</v>
      </c>
      <c r="G193" s="189"/>
      <c r="H193" s="189"/>
      <c r="I193" s="192"/>
      <c r="J193" s="203">
        <f>BK193</f>
        <v>0</v>
      </c>
      <c r="K193" s="189"/>
      <c r="L193" s="194"/>
      <c r="M193" s="195"/>
      <c r="N193" s="196"/>
      <c r="O193" s="196"/>
      <c r="P193" s="197">
        <f>SUM(P194:P195)</f>
        <v>0</v>
      </c>
      <c r="Q193" s="196"/>
      <c r="R193" s="197">
        <f>SUM(R194:R195)</f>
        <v>0</v>
      </c>
      <c r="S193" s="196"/>
      <c r="T193" s="198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99" t="s">
        <v>84</v>
      </c>
      <c r="AT193" s="200" t="s">
        <v>75</v>
      </c>
      <c r="AU193" s="200" t="s">
        <v>84</v>
      </c>
      <c r="AY193" s="199" t="s">
        <v>131</v>
      </c>
      <c r="BK193" s="201">
        <f>SUM(BK194:BK195)</f>
        <v>0</v>
      </c>
    </row>
    <row r="194" spans="1:65" s="2" customFormat="1" ht="14.4" customHeight="1">
      <c r="A194" s="38"/>
      <c r="B194" s="39"/>
      <c r="C194" s="204" t="s">
        <v>923</v>
      </c>
      <c r="D194" s="204" t="s">
        <v>135</v>
      </c>
      <c r="E194" s="205" t="s">
        <v>924</v>
      </c>
      <c r="F194" s="206" t="s">
        <v>925</v>
      </c>
      <c r="G194" s="207" t="s">
        <v>267</v>
      </c>
      <c r="H194" s="208">
        <v>374.018</v>
      </c>
      <c r="I194" s="209"/>
      <c r="J194" s="210">
        <f>ROUND(I194*H194,2)</f>
        <v>0</v>
      </c>
      <c r="K194" s="206" t="s">
        <v>139</v>
      </c>
      <c r="L194" s="44"/>
      <c r="M194" s="211" t="s">
        <v>19</v>
      </c>
      <c r="N194" s="212" t="s">
        <v>47</v>
      </c>
      <c r="O194" s="8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140</v>
      </c>
      <c r="AT194" s="215" t="s">
        <v>135</v>
      </c>
      <c r="AU194" s="215" t="s">
        <v>87</v>
      </c>
      <c r="AY194" s="17" t="s">
        <v>131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84</v>
      </c>
      <c r="BK194" s="216">
        <f>ROUND(I194*H194,2)</f>
        <v>0</v>
      </c>
      <c r="BL194" s="17" t="s">
        <v>140</v>
      </c>
      <c r="BM194" s="215" t="s">
        <v>926</v>
      </c>
    </row>
    <row r="195" spans="1:47" s="2" customFormat="1" ht="12">
      <c r="A195" s="38"/>
      <c r="B195" s="39"/>
      <c r="C195" s="40"/>
      <c r="D195" s="217" t="s">
        <v>143</v>
      </c>
      <c r="E195" s="40"/>
      <c r="F195" s="218" t="s">
        <v>927</v>
      </c>
      <c r="G195" s="40"/>
      <c r="H195" s="40"/>
      <c r="I195" s="219"/>
      <c r="J195" s="40"/>
      <c r="K195" s="40"/>
      <c r="L195" s="44"/>
      <c r="M195" s="255"/>
      <c r="N195" s="256"/>
      <c r="O195" s="257"/>
      <c r="P195" s="257"/>
      <c r="Q195" s="257"/>
      <c r="R195" s="257"/>
      <c r="S195" s="257"/>
      <c r="T195" s="25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143</v>
      </c>
      <c r="AU195" s="17" t="s">
        <v>87</v>
      </c>
    </row>
    <row r="196" spans="1:31" s="2" customFormat="1" ht="6.95" customHeight="1">
      <c r="A196" s="38"/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44"/>
      <c r="M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</sheetData>
  <sheetProtection password="C4E3" sheet="1" objects="1" scenarios="1" formatColumns="0" formatRows="0" autoFilter="0"/>
  <autoFilter ref="C83:K19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Výstavba parkovací plochy na ul. Divišově v Karviné-Hranicích II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928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3. 12. 2020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37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38</v>
      </c>
      <c r="F24" s="38"/>
      <c r="G24" s="38"/>
      <c r="H24" s="38"/>
      <c r="I24" s="132" t="s">
        <v>29</v>
      </c>
      <c r="J24" s="136" t="s">
        <v>39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ROUND((SUM(BE81:BE85)),2)</f>
        <v>0</v>
      </c>
      <c r="G33" s="38"/>
      <c r="H33" s="38"/>
      <c r="I33" s="148">
        <v>0.21</v>
      </c>
      <c r="J33" s="147">
        <f>ROUND(((SUM(BE81:BE85))*I33),2)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ROUND((SUM(BF81:BF85)),2)</f>
        <v>0</v>
      </c>
      <c r="G34" s="38"/>
      <c r="H34" s="38"/>
      <c r="I34" s="148">
        <v>0.15</v>
      </c>
      <c r="J34" s="147">
        <f>ROUND(((SUM(BF81:BF85))*I34),2)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ROUND((SUM(BG81:BG85)),2)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ROUND((SUM(BH81:BH85)),2)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ROUND((SUM(BI81:BI85)),2)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Výstavba parkovací plochy na ul. Divišově v Karviné-Hranicích II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401 - Veřejné osvětlení - parkoviště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3. 12. 2020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PROINK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103</v>
      </c>
      <c r="D57" s="162"/>
      <c r="E57" s="162"/>
      <c r="F57" s="162"/>
      <c r="G57" s="162"/>
      <c r="H57" s="162"/>
      <c r="I57" s="162"/>
      <c r="J57" s="163" t="s">
        <v>104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105</v>
      </c>
    </row>
    <row r="60" spans="1:31" s="9" customFormat="1" ht="24.95" customHeight="1">
      <c r="A60" s="9"/>
      <c r="B60" s="165"/>
      <c r="C60" s="166"/>
      <c r="D60" s="167" t="s">
        <v>929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930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116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Výstavba parkovací plochy na ul. Divišově v Karviné-Hranicích II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100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401 - Veřejné osvětlení - parkoviště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Karviná</v>
      </c>
      <c r="G75" s="40"/>
      <c r="H75" s="40"/>
      <c r="I75" s="32" t="s">
        <v>23</v>
      </c>
      <c r="J75" s="72" t="str">
        <f>IF(J12="","",J12)</f>
        <v>3. 12. 2020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Statutární město Karviná</v>
      </c>
      <c r="G77" s="40"/>
      <c r="H77" s="40"/>
      <c r="I77" s="32" t="s">
        <v>33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36</v>
      </c>
      <c r="J78" s="36" t="str">
        <f>E24</f>
        <v>PROINK s.r.o.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117</v>
      </c>
      <c r="D80" s="180" t="s">
        <v>61</v>
      </c>
      <c r="E80" s="180" t="s">
        <v>57</v>
      </c>
      <c r="F80" s="180" t="s">
        <v>58</v>
      </c>
      <c r="G80" s="180" t="s">
        <v>118</v>
      </c>
      <c r="H80" s="180" t="s">
        <v>119</v>
      </c>
      <c r="I80" s="180" t="s">
        <v>120</v>
      </c>
      <c r="J80" s="180" t="s">
        <v>104</v>
      </c>
      <c r="K80" s="181" t="s">
        <v>121</v>
      </c>
      <c r="L80" s="182"/>
      <c r="M80" s="92" t="s">
        <v>19</v>
      </c>
      <c r="N80" s="93" t="s">
        <v>46</v>
      </c>
      <c r="O80" s="93" t="s">
        <v>122</v>
      </c>
      <c r="P80" s="93" t="s">
        <v>123</v>
      </c>
      <c r="Q80" s="93" t="s">
        <v>124</v>
      </c>
      <c r="R80" s="93" t="s">
        <v>125</v>
      </c>
      <c r="S80" s="93" t="s">
        <v>126</v>
      </c>
      <c r="T80" s="94" t="s">
        <v>127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128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75</v>
      </c>
      <c r="AU81" s="17" t="s">
        <v>105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75</v>
      </c>
      <c r="E82" s="191" t="s">
        <v>931</v>
      </c>
      <c r="F82" s="191" t="s">
        <v>932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140</v>
      </c>
      <c r="AT82" s="200" t="s">
        <v>75</v>
      </c>
      <c r="AU82" s="200" t="s">
        <v>76</v>
      </c>
      <c r="AY82" s="199" t="s">
        <v>131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75</v>
      </c>
      <c r="E83" s="202" t="s">
        <v>933</v>
      </c>
      <c r="F83" s="202" t="s">
        <v>934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SUM(P84:P85)</f>
        <v>0</v>
      </c>
      <c r="Q83" s="196"/>
      <c r="R83" s="197">
        <f>SUM(R84:R85)</f>
        <v>0</v>
      </c>
      <c r="S83" s="196"/>
      <c r="T83" s="198">
        <f>SUM(T84:T85)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140</v>
      </c>
      <c r="AT83" s="200" t="s">
        <v>75</v>
      </c>
      <c r="AU83" s="200" t="s">
        <v>84</v>
      </c>
      <c r="AY83" s="199" t="s">
        <v>131</v>
      </c>
      <c r="BK83" s="201">
        <f>SUM(BK84:BK85)</f>
        <v>0</v>
      </c>
    </row>
    <row r="84" spans="1:65" s="2" customFormat="1" ht="14.4" customHeight="1">
      <c r="A84" s="38"/>
      <c r="B84" s="39"/>
      <c r="C84" s="204" t="s">
        <v>84</v>
      </c>
      <c r="D84" s="204" t="s">
        <v>135</v>
      </c>
      <c r="E84" s="205" t="s">
        <v>935</v>
      </c>
      <c r="F84" s="206" t="s">
        <v>935</v>
      </c>
      <c r="G84" s="207" t="s">
        <v>181</v>
      </c>
      <c r="H84" s="208">
        <v>1</v>
      </c>
      <c r="I84" s="209"/>
      <c r="J84" s="210">
        <f>ROUND(I84*H84,2)</f>
        <v>0</v>
      </c>
      <c r="K84" s="206" t="s">
        <v>19</v>
      </c>
      <c r="L84" s="44"/>
      <c r="M84" s="211" t="s">
        <v>19</v>
      </c>
      <c r="N84" s="212" t="s">
        <v>47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936</v>
      </c>
      <c r="AT84" s="215" t="s">
        <v>135</v>
      </c>
      <c r="AU84" s="215" t="s">
        <v>87</v>
      </c>
      <c r="AY84" s="17" t="s">
        <v>131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84</v>
      </c>
      <c r="BK84" s="216">
        <f>ROUND(I84*H84,2)</f>
        <v>0</v>
      </c>
      <c r="BL84" s="17" t="s">
        <v>936</v>
      </c>
      <c r="BM84" s="215" t="s">
        <v>937</v>
      </c>
    </row>
    <row r="85" spans="1:47" s="2" customFormat="1" ht="12">
      <c r="A85" s="38"/>
      <c r="B85" s="39"/>
      <c r="C85" s="40"/>
      <c r="D85" s="217" t="s">
        <v>143</v>
      </c>
      <c r="E85" s="40"/>
      <c r="F85" s="218" t="s">
        <v>935</v>
      </c>
      <c r="G85" s="40"/>
      <c r="H85" s="40"/>
      <c r="I85" s="219"/>
      <c r="J85" s="40"/>
      <c r="K85" s="40"/>
      <c r="L85" s="44"/>
      <c r="M85" s="255"/>
      <c r="N85" s="256"/>
      <c r="O85" s="257"/>
      <c r="P85" s="257"/>
      <c r="Q85" s="257"/>
      <c r="R85" s="257"/>
      <c r="S85" s="257"/>
      <c r="T85" s="25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143</v>
      </c>
      <c r="AU85" s="17" t="s">
        <v>87</v>
      </c>
    </row>
    <row r="86" spans="1:31" s="2" customFormat="1" ht="6.95" customHeight="1">
      <c r="A86" s="38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44"/>
      <c r="M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</sheetData>
  <sheetProtection password="C4E3" sheet="1" objects="1" scenarios="1" formatColumns="0" formatRows="0" autoFilter="0"/>
  <autoFilter ref="C80:K8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Výstavba parkovací plochy na ul. Divišově v Karviné-Hranicích II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938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3. 12. 2020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37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38</v>
      </c>
      <c r="F24" s="38"/>
      <c r="G24" s="38"/>
      <c r="H24" s="38"/>
      <c r="I24" s="132" t="s">
        <v>29</v>
      </c>
      <c r="J24" s="136" t="s">
        <v>39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ROUND((SUM(BE81:BE100)),2)</f>
        <v>0</v>
      </c>
      <c r="G33" s="38"/>
      <c r="H33" s="38"/>
      <c r="I33" s="148">
        <v>0.21</v>
      </c>
      <c r="J33" s="147">
        <f>ROUND(((SUM(BE81:BE100))*I33),2)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ROUND((SUM(BF81:BF100)),2)</f>
        <v>0</v>
      </c>
      <c r="G34" s="38"/>
      <c r="H34" s="38"/>
      <c r="I34" s="148">
        <v>0.15</v>
      </c>
      <c r="J34" s="147">
        <f>ROUND(((SUM(BF81:BF100))*I34),2)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ROUND((SUM(BG81:BG100)),2)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ROUND((SUM(BH81:BH100)),2)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ROUND((SUM(BI81:BI100)),2)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Výstavba parkovací plochy na ul. Divišově v Karviné-Hranicích II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Karviná</v>
      </c>
      <c r="G52" s="40"/>
      <c r="H52" s="40"/>
      <c r="I52" s="32" t="s">
        <v>23</v>
      </c>
      <c r="J52" s="72" t="str">
        <f>IF(J12="","",J12)</f>
        <v>3. 12. 2020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Karviná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PROINK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103</v>
      </c>
      <c r="D57" s="162"/>
      <c r="E57" s="162"/>
      <c r="F57" s="162"/>
      <c r="G57" s="162"/>
      <c r="H57" s="162"/>
      <c r="I57" s="162"/>
      <c r="J57" s="163" t="s">
        <v>104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105</v>
      </c>
    </row>
    <row r="60" spans="1:31" s="9" customFormat="1" ht="24.95" customHeight="1">
      <c r="A60" s="9"/>
      <c r="B60" s="165"/>
      <c r="C60" s="166"/>
      <c r="D60" s="167" t="s">
        <v>106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939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116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Výstavba parkovací plochy na ul. Divišově v Karviné-Hranicích II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100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VON - Vedlejší a ostatní náklady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Karviná</v>
      </c>
      <c r="G75" s="40"/>
      <c r="H75" s="40"/>
      <c r="I75" s="32" t="s">
        <v>23</v>
      </c>
      <c r="J75" s="72" t="str">
        <f>IF(J12="","",J12)</f>
        <v>3. 12. 2020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Statutární město Karviná</v>
      </c>
      <c r="G77" s="40"/>
      <c r="H77" s="40"/>
      <c r="I77" s="32" t="s">
        <v>33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36</v>
      </c>
      <c r="J78" s="36" t="str">
        <f>E24</f>
        <v>PROINK s.r.o.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117</v>
      </c>
      <c r="D80" s="180" t="s">
        <v>61</v>
      </c>
      <c r="E80" s="180" t="s">
        <v>57</v>
      </c>
      <c r="F80" s="180" t="s">
        <v>58</v>
      </c>
      <c r="G80" s="180" t="s">
        <v>118</v>
      </c>
      <c r="H80" s="180" t="s">
        <v>119</v>
      </c>
      <c r="I80" s="180" t="s">
        <v>120</v>
      </c>
      <c r="J80" s="180" t="s">
        <v>104</v>
      </c>
      <c r="K80" s="181" t="s">
        <v>121</v>
      </c>
      <c r="L80" s="182"/>
      <c r="M80" s="92" t="s">
        <v>19</v>
      </c>
      <c r="N80" s="93" t="s">
        <v>46</v>
      </c>
      <c r="O80" s="93" t="s">
        <v>122</v>
      </c>
      <c r="P80" s="93" t="s">
        <v>123</v>
      </c>
      <c r="Q80" s="93" t="s">
        <v>124</v>
      </c>
      <c r="R80" s="93" t="s">
        <v>125</v>
      </c>
      <c r="S80" s="93" t="s">
        <v>126</v>
      </c>
      <c r="T80" s="94" t="s">
        <v>127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128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75</v>
      </c>
      <c r="AU81" s="17" t="s">
        <v>105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75</v>
      </c>
      <c r="E82" s="191" t="s">
        <v>129</v>
      </c>
      <c r="F82" s="191" t="s">
        <v>130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84</v>
      </c>
      <c r="AT82" s="200" t="s">
        <v>75</v>
      </c>
      <c r="AU82" s="200" t="s">
        <v>76</v>
      </c>
      <c r="AY82" s="199" t="s">
        <v>131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75</v>
      </c>
      <c r="E83" s="202" t="s">
        <v>411</v>
      </c>
      <c r="F83" s="202" t="s">
        <v>940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SUM(P84:P100)</f>
        <v>0</v>
      </c>
      <c r="Q83" s="196"/>
      <c r="R83" s="197">
        <f>SUM(R84:R100)</f>
        <v>0</v>
      </c>
      <c r="S83" s="196"/>
      <c r="T83" s="198">
        <f>SUM(T84:T100)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84</v>
      </c>
      <c r="AT83" s="200" t="s">
        <v>75</v>
      </c>
      <c r="AU83" s="200" t="s">
        <v>84</v>
      </c>
      <c r="AY83" s="199" t="s">
        <v>131</v>
      </c>
      <c r="BK83" s="201">
        <f>SUM(BK84:BK100)</f>
        <v>0</v>
      </c>
    </row>
    <row r="84" spans="1:65" s="2" customFormat="1" ht="14.4" customHeight="1">
      <c r="A84" s="38"/>
      <c r="B84" s="39"/>
      <c r="C84" s="204" t="s">
        <v>84</v>
      </c>
      <c r="D84" s="204" t="s">
        <v>135</v>
      </c>
      <c r="E84" s="205" t="s">
        <v>84</v>
      </c>
      <c r="F84" s="206" t="s">
        <v>941</v>
      </c>
      <c r="G84" s="207" t="s">
        <v>352</v>
      </c>
      <c r="H84" s="208">
        <v>1</v>
      </c>
      <c r="I84" s="209"/>
      <c r="J84" s="210">
        <f>ROUND(I84*H84,2)</f>
        <v>0</v>
      </c>
      <c r="K84" s="206" t="s">
        <v>19</v>
      </c>
      <c r="L84" s="44"/>
      <c r="M84" s="211" t="s">
        <v>19</v>
      </c>
      <c r="N84" s="212" t="s">
        <v>47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140</v>
      </c>
      <c r="AT84" s="215" t="s">
        <v>135</v>
      </c>
      <c r="AU84" s="215" t="s">
        <v>87</v>
      </c>
      <c r="AY84" s="17" t="s">
        <v>131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84</v>
      </c>
      <c r="BK84" s="216">
        <f>ROUND(I84*H84,2)</f>
        <v>0</v>
      </c>
      <c r="BL84" s="17" t="s">
        <v>140</v>
      </c>
      <c r="BM84" s="215" t="s">
        <v>942</v>
      </c>
    </row>
    <row r="85" spans="1:47" s="2" customFormat="1" ht="12">
      <c r="A85" s="38"/>
      <c r="B85" s="39"/>
      <c r="C85" s="40"/>
      <c r="D85" s="217" t="s">
        <v>143</v>
      </c>
      <c r="E85" s="40"/>
      <c r="F85" s="218" t="s">
        <v>941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143</v>
      </c>
      <c r="AU85" s="17" t="s">
        <v>87</v>
      </c>
    </row>
    <row r="86" spans="1:65" s="2" customFormat="1" ht="14.4" customHeight="1">
      <c r="A86" s="38"/>
      <c r="B86" s="39"/>
      <c r="C86" s="204" t="s">
        <v>87</v>
      </c>
      <c r="D86" s="204" t="s">
        <v>135</v>
      </c>
      <c r="E86" s="205" t="s">
        <v>87</v>
      </c>
      <c r="F86" s="206" t="s">
        <v>943</v>
      </c>
      <c r="G86" s="207" t="s">
        <v>352</v>
      </c>
      <c r="H86" s="208">
        <v>1</v>
      </c>
      <c r="I86" s="209"/>
      <c r="J86" s="210">
        <f>ROUND(I86*H86,2)</f>
        <v>0</v>
      </c>
      <c r="K86" s="206" t="s">
        <v>19</v>
      </c>
      <c r="L86" s="44"/>
      <c r="M86" s="211" t="s">
        <v>19</v>
      </c>
      <c r="N86" s="212" t="s">
        <v>47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140</v>
      </c>
      <c r="AT86" s="215" t="s">
        <v>135</v>
      </c>
      <c r="AU86" s="215" t="s">
        <v>87</v>
      </c>
      <c r="AY86" s="17" t="s">
        <v>131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84</v>
      </c>
      <c r="BK86" s="216">
        <f>ROUND(I86*H86,2)</f>
        <v>0</v>
      </c>
      <c r="BL86" s="17" t="s">
        <v>140</v>
      </c>
      <c r="BM86" s="215" t="s">
        <v>944</v>
      </c>
    </row>
    <row r="87" spans="1:47" s="2" customFormat="1" ht="12">
      <c r="A87" s="38"/>
      <c r="B87" s="39"/>
      <c r="C87" s="40"/>
      <c r="D87" s="217" t="s">
        <v>143</v>
      </c>
      <c r="E87" s="40"/>
      <c r="F87" s="218" t="s">
        <v>943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143</v>
      </c>
      <c r="AU87" s="17" t="s">
        <v>87</v>
      </c>
    </row>
    <row r="88" spans="1:65" s="2" customFormat="1" ht="14.4" customHeight="1">
      <c r="A88" s="38"/>
      <c r="B88" s="39"/>
      <c r="C88" s="204" t="s">
        <v>141</v>
      </c>
      <c r="D88" s="204" t="s">
        <v>135</v>
      </c>
      <c r="E88" s="205" t="s">
        <v>141</v>
      </c>
      <c r="F88" s="206" t="s">
        <v>945</v>
      </c>
      <c r="G88" s="207" t="s">
        <v>352</v>
      </c>
      <c r="H88" s="208">
        <v>1</v>
      </c>
      <c r="I88" s="209"/>
      <c r="J88" s="210">
        <f>ROUND(I88*H88,2)</f>
        <v>0</v>
      </c>
      <c r="K88" s="206" t="s">
        <v>19</v>
      </c>
      <c r="L88" s="44"/>
      <c r="M88" s="211" t="s">
        <v>19</v>
      </c>
      <c r="N88" s="212" t="s">
        <v>47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140</v>
      </c>
      <c r="AT88" s="215" t="s">
        <v>135</v>
      </c>
      <c r="AU88" s="215" t="s">
        <v>87</v>
      </c>
      <c r="AY88" s="17" t="s">
        <v>131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84</v>
      </c>
      <c r="BK88" s="216">
        <f>ROUND(I88*H88,2)</f>
        <v>0</v>
      </c>
      <c r="BL88" s="17" t="s">
        <v>140</v>
      </c>
      <c r="BM88" s="215" t="s">
        <v>946</v>
      </c>
    </row>
    <row r="89" spans="1:47" s="2" customFormat="1" ht="12">
      <c r="A89" s="38"/>
      <c r="B89" s="39"/>
      <c r="C89" s="40"/>
      <c r="D89" s="217" t="s">
        <v>143</v>
      </c>
      <c r="E89" s="40"/>
      <c r="F89" s="218" t="s">
        <v>945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143</v>
      </c>
      <c r="AU89" s="17" t="s">
        <v>87</v>
      </c>
    </row>
    <row r="90" spans="1:65" s="2" customFormat="1" ht="14.4" customHeight="1">
      <c r="A90" s="38"/>
      <c r="B90" s="39"/>
      <c r="C90" s="204" t="s">
        <v>140</v>
      </c>
      <c r="D90" s="204" t="s">
        <v>135</v>
      </c>
      <c r="E90" s="205" t="s">
        <v>140</v>
      </c>
      <c r="F90" s="206" t="s">
        <v>947</v>
      </c>
      <c r="G90" s="207" t="s">
        <v>352</v>
      </c>
      <c r="H90" s="208">
        <v>1</v>
      </c>
      <c r="I90" s="209"/>
      <c r="J90" s="210">
        <f>ROUND(I90*H90,2)</f>
        <v>0</v>
      </c>
      <c r="K90" s="206" t="s">
        <v>19</v>
      </c>
      <c r="L90" s="44"/>
      <c r="M90" s="211" t="s">
        <v>19</v>
      </c>
      <c r="N90" s="212" t="s">
        <v>47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140</v>
      </c>
      <c r="AT90" s="215" t="s">
        <v>135</v>
      </c>
      <c r="AU90" s="215" t="s">
        <v>87</v>
      </c>
      <c r="AY90" s="17" t="s">
        <v>131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84</v>
      </c>
      <c r="BK90" s="216">
        <f>ROUND(I90*H90,2)</f>
        <v>0</v>
      </c>
      <c r="BL90" s="17" t="s">
        <v>140</v>
      </c>
      <c r="BM90" s="215" t="s">
        <v>948</v>
      </c>
    </row>
    <row r="91" spans="1:47" s="2" customFormat="1" ht="12">
      <c r="A91" s="38"/>
      <c r="B91" s="39"/>
      <c r="C91" s="40"/>
      <c r="D91" s="217" t="s">
        <v>143</v>
      </c>
      <c r="E91" s="40"/>
      <c r="F91" s="218" t="s">
        <v>947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143</v>
      </c>
      <c r="AU91" s="17" t="s">
        <v>87</v>
      </c>
    </row>
    <row r="92" spans="1:65" s="2" customFormat="1" ht="14.4" customHeight="1">
      <c r="A92" s="38"/>
      <c r="B92" s="39"/>
      <c r="C92" s="204" t="s">
        <v>159</v>
      </c>
      <c r="D92" s="204" t="s">
        <v>135</v>
      </c>
      <c r="E92" s="205" t="s">
        <v>159</v>
      </c>
      <c r="F92" s="206" t="s">
        <v>949</v>
      </c>
      <c r="G92" s="207" t="s">
        <v>352</v>
      </c>
      <c r="H92" s="208">
        <v>1</v>
      </c>
      <c r="I92" s="209"/>
      <c r="J92" s="210">
        <f>ROUND(I92*H92,2)</f>
        <v>0</v>
      </c>
      <c r="K92" s="206" t="s">
        <v>19</v>
      </c>
      <c r="L92" s="44"/>
      <c r="M92" s="211" t="s">
        <v>19</v>
      </c>
      <c r="N92" s="212" t="s">
        <v>47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140</v>
      </c>
      <c r="AT92" s="215" t="s">
        <v>135</v>
      </c>
      <c r="AU92" s="215" t="s">
        <v>87</v>
      </c>
      <c r="AY92" s="17" t="s">
        <v>131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84</v>
      </c>
      <c r="BK92" s="216">
        <f>ROUND(I92*H92,2)</f>
        <v>0</v>
      </c>
      <c r="BL92" s="17" t="s">
        <v>140</v>
      </c>
      <c r="BM92" s="215" t="s">
        <v>950</v>
      </c>
    </row>
    <row r="93" spans="1:47" s="2" customFormat="1" ht="12">
      <c r="A93" s="38"/>
      <c r="B93" s="39"/>
      <c r="C93" s="40"/>
      <c r="D93" s="217" t="s">
        <v>143</v>
      </c>
      <c r="E93" s="40"/>
      <c r="F93" s="218" t="s">
        <v>949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143</v>
      </c>
      <c r="AU93" s="17" t="s">
        <v>87</v>
      </c>
    </row>
    <row r="94" spans="1:65" s="2" customFormat="1" ht="14.4" customHeight="1">
      <c r="A94" s="38"/>
      <c r="B94" s="39"/>
      <c r="C94" s="204" t="s">
        <v>165</v>
      </c>
      <c r="D94" s="204" t="s">
        <v>135</v>
      </c>
      <c r="E94" s="205" t="s">
        <v>165</v>
      </c>
      <c r="F94" s="206" t="s">
        <v>951</v>
      </c>
      <c r="G94" s="207" t="s">
        <v>352</v>
      </c>
      <c r="H94" s="208">
        <v>1</v>
      </c>
      <c r="I94" s="209"/>
      <c r="J94" s="210">
        <f>ROUND(I94*H94,2)</f>
        <v>0</v>
      </c>
      <c r="K94" s="206" t="s">
        <v>19</v>
      </c>
      <c r="L94" s="44"/>
      <c r="M94" s="211" t="s">
        <v>19</v>
      </c>
      <c r="N94" s="212" t="s">
        <v>47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140</v>
      </c>
      <c r="AT94" s="215" t="s">
        <v>135</v>
      </c>
      <c r="AU94" s="215" t="s">
        <v>87</v>
      </c>
      <c r="AY94" s="17" t="s">
        <v>131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84</v>
      </c>
      <c r="BK94" s="216">
        <f>ROUND(I94*H94,2)</f>
        <v>0</v>
      </c>
      <c r="BL94" s="17" t="s">
        <v>140</v>
      </c>
      <c r="BM94" s="215" t="s">
        <v>952</v>
      </c>
    </row>
    <row r="95" spans="1:47" s="2" customFormat="1" ht="12">
      <c r="A95" s="38"/>
      <c r="B95" s="39"/>
      <c r="C95" s="40"/>
      <c r="D95" s="217" t="s">
        <v>143</v>
      </c>
      <c r="E95" s="40"/>
      <c r="F95" s="218" t="s">
        <v>951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143</v>
      </c>
      <c r="AU95" s="17" t="s">
        <v>87</v>
      </c>
    </row>
    <row r="96" spans="1:65" s="2" customFormat="1" ht="14.4" customHeight="1">
      <c r="A96" s="38"/>
      <c r="B96" s="39"/>
      <c r="C96" s="204" t="s">
        <v>183</v>
      </c>
      <c r="D96" s="204" t="s">
        <v>135</v>
      </c>
      <c r="E96" s="205" t="s">
        <v>183</v>
      </c>
      <c r="F96" s="206" t="s">
        <v>953</v>
      </c>
      <c r="G96" s="207" t="s">
        <v>352</v>
      </c>
      <c r="H96" s="208">
        <v>1</v>
      </c>
      <c r="I96" s="209"/>
      <c r="J96" s="210">
        <f>ROUND(I96*H96,2)</f>
        <v>0</v>
      </c>
      <c r="K96" s="206" t="s">
        <v>19</v>
      </c>
      <c r="L96" s="44"/>
      <c r="M96" s="211" t="s">
        <v>19</v>
      </c>
      <c r="N96" s="212" t="s">
        <v>47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87</v>
      </c>
      <c r="AY96" s="17" t="s">
        <v>131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84</v>
      </c>
      <c r="BK96" s="216">
        <f>ROUND(I96*H96,2)</f>
        <v>0</v>
      </c>
      <c r="BL96" s="17" t="s">
        <v>140</v>
      </c>
      <c r="BM96" s="215" t="s">
        <v>954</v>
      </c>
    </row>
    <row r="97" spans="1:47" s="2" customFormat="1" ht="12">
      <c r="A97" s="38"/>
      <c r="B97" s="39"/>
      <c r="C97" s="40"/>
      <c r="D97" s="217" t="s">
        <v>143</v>
      </c>
      <c r="E97" s="40"/>
      <c r="F97" s="218" t="s">
        <v>953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143</v>
      </c>
      <c r="AU97" s="17" t="s">
        <v>87</v>
      </c>
    </row>
    <row r="98" spans="1:47" s="2" customFormat="1" ht="12">
      <c r="A98" s="38"/>
      <c r="B98" s="39"/>
      <c r="C98" s="40"/>
      <c r="D98" s="217" t="s">
        <v>150</v>
      </c>
      <c r="E98" s="40"/>
      <c r="F98" s="222" t="s">
        <v>955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150</v>
      </c>
      <c r="AU98" s="17" t="s">
        <v>87</v>
      </c>
    </row>
    <row r="99" spans="1:65" s="2" customFormat="1" ht="14.4" customHeight="1">
      <c r="A99" s="38"/>
      <c r="B99" s="39"/>
      <c r="C99" s="204" t="s">
        <v>427</v>
      </c>
      <c r="D99" s="204" t="s">
        <v>135</v>
      </c>
      <c r="E99" s="205" t="s">
        <v>427</v>
      </c>
      <c r="F99" s="206" t="s">
        <v>956</v>
      </c>
      <c r="G99" s="207" t="s">
        <v>352</v>
      </c>
      <c r="H99" s="208">
        <v>1</v>
      </c>
      <c r="I99" s="209"/>
      <c r="J99" s="210">
        <f>ROUND(I99*H99,2)</f>
        <v>0</v>
      </c>
      <c r="K99" s="206" t="s">
        <v>19</v>
      </c>
      <c r="L99" s="44"/>
      <c r="M99" s="211" t="s">
        <v>19</v>
      </c>
      <c r="N99" s="212" t="s">
        <v>47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140</v>
      </c>
      <c r="AT99" s="215" t="s">
        <v>135</v>
      </c>
      <c r="AU99" s="215" t="s">
        <v>87</v>
      </c>
      <c r="AY99" s="17" t="s">
        <v>131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84</v>
      </c>
      <c r="BK99" s="216">
        <f>ROUND(I99*H99,2)</f>
        <v>0</v>
      </c>
      <c r="BL99" s="17" t="s">
        <v>140</v>
      </c>
      <c r="BM99" s="215" t="s">
        <v>957</v>
      </c>
    </row>
    <row r="100" spans="1:47" s="2" customFormat="1" ht="12">
      <c r="A100" s="38"/>
      <c r="B100" s="39"/>
      <c r="C100" s="40"/>
      <c r="D100" s="217" t="s">
        <v>143</v>
      </c>
      <c r="E100" s="40"/>
      <c r="F100" s="218" t="s">
        <v>956</v>
      </c>
      <c r="G100" s="40"/>
      <c r="H100" s="40"/>
      <c r="I100" s="219"/>
      <c r="J100" s="40"/>
      <c r="K100" s="40"/>
      <c r="L100" s="44"/>
      <c r="M100" s="255"/>
      <c r="N100" s="256"/>
      <c r="O100" s="257"/>
      <c r="P100" s="257"/>
      <c r="Q100" s="257"/>
      <c r="R100" s="257"/>
      <c r="S100" s="257"/>
      <c r="T100" s="25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143</v>
      </c>
      <c r="AU100" s="17" t="s">
        <v>87</v>
      </c>
    </row>
    <row r="101" spans="1:31" s="2" customFormat="1" ht="6.95" customHeight="1">
      <c r="A101" s="38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44"/>
      <c r="M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</sheetData>
  <sheetProtection password="C4E3" sheet="1" objects="1" scenarios="1" formatColumns="0" formatRows="0" autoFilter="0"/>
  <autoFilter ref="C80:K10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9" customWidth="1"/>
    <col min="2" max="2" width="1.7109375" style="259" customWidth="1"/>
    <col min="3" max="4" width="5.00390625" style="259" customWidth="1"/>
    <col min="5" max="5" width="11.7109375" style="259" customWidth="1"/>
    <col min="6" max="6" width="9.140625" style="259" customWidth="1"/>
    <col min="7" max="7" width="5.00390625" style="259" customWidth="1"/>
    <col min="8" max="8" width="77.8515625" style="259" customWidth="1"/>
    <col min="9" max="10" width="20.00390625" style="259" customWidth="1"/>
    <col min="11" max="11" width="1.7109375" style="259" customWidth="1"/>
  </cols>
  <sheetData>
    <row r="1" s="1" customFormat="1" ht="37.5" customHeight="1"/>
    <row r="2" spans="2:11" s="1" customFormat="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5" customFormat="1" ht="45" customHeight="1">
      <c r="B3" s="263"/>
      <c r="C3" s="264" t="s">
        <v>958</v>
      </c>
      <c r="D3" s="264"/>
      <c r="E3" s="264"/>
      <c r="F3" s="264"/>
      <c r="G3" s="264"/>
      <c r="H3" s="264"/>
      <c r="I3" s="264"/>
      <c r="J3" s="264"/>
      <c r="K3" s="265"/>
    </row>
    <row r="4" spans="2:11" s="1" customFormat="1" ht="25.5" customHeight="1">
      <c r="B4" s="266"/>
      <c r="C4" s="267" t="s">
        <v>959</v>
      </c>
      <c r="D4" s="267"/>
      <c r="E4" s="267"/>
      <c r="F4" s="267"/>
      <c r="G4" s="267"/>
      <c r="H4" s="267"/>
      <c r="I4" s="267"/>
      <c r="J4" s="267"/>
      <c r="K4" s="268"/>
    </row>
    <row r="5" spans="2:11" s="1" customFormat="1" ht="5.25" customHeight="1">
      <c r="B5" s="266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6"/>
      <c r="C6" s="270" t="s">
        <v>960</v>
      </c>
      <c r="D6" s="270"/>
      <c r="E6" s="270"/>
      <c r="F6" s="270"/>
      <c r="G6" s="270"/>
      <c r="H6" s="270"/>
      <c r="I6" s="270"/>
      <c r="J6" s="270"/>
      <c r="K6" s="268"/>
    </row>
    <row r="7" spans="2:11" s="1" customFormat="1" ht="15" customHeight="1">
      <c r="B7" s="271"/>
      <c r="C7" s="270" t="s">
        <v>961</v>
      </c>
      <c r="D7" s="270"/>
      <c r="E7" s="270"/>
      <c r="F7" s="270"/>
      <c r="G7" s="270"/>
      <c r="H7" s="270"/>
      <c r="I7" s="270"/>
      <c r="J7" s="270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270" t="s">
        <v>962</v>
      </c>
      <c r="D9" s="270"/>
      <c r="E9" s="270"/>
      <c r="F9" s="270"/>
      <c r="G9" s="270"/>
      <c r="H9" s="270"/>
      <c r="I9" s="270"/>
      <c r="J9" s="270"/>
      <c r="K9" s="268"/>
    </row>
    <row r="10" spans="2:11" s="1" customFormat="1" ht="15" customHeight="1">
      <c r="B10" s="271"/>
      <c r="C10" s="270"/>
      <c r="D10" s="270" t="s">
        <v>963</v>
      </c>
      <c r="E10" s="270"/>
      <c r="F10" s="270"/>
      <c r="G10" s="270"/>
      <c r="H10" s="270"/>
      <c r="I10" s="270"/>
      <c r="J10" s="270"/>
      <c r="K10" s="268"/>
    </row>
    <row r="11" spans="2:11" s="1" customFormat="1" ht="15" customHeight="1">
      <c r="B11" s="271"/>
      <c r="C11" s="272"/>
      <c r="D11" s="270" t="s">
        <v>964</v>
      </c>
      <c r="E11" s="270"/>
      <c r="F11" s="270"/>
      <c r="G11" s="270"/>
      <c r="H11" s="270"/>
      <c r="I11" s="270"/>
      <c r="J11" s="270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965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270" t="s">
        <v>966</v>
      </c>
      <c r="E15" s="270"/>
      <c r="F15" s="270"/>
      <c r="G15" s="270"/>
      <c r="H15" s="270"/>
      <c r="I15" s="270"/>
      <c r="J15" s="270"/>
      <c r="K15" s="268"/>
    </row>
    <row r="16" spans="2:11" s="1" customFormat="1" ht="15" customHeight="1">
      <c r="B16" s="271"/>
      <c r="C16" s="272"/>
      <c r="D16" s="270" t="s">
        <v>967</v>
      </c>
      <c r="E16" s="270"/>
      <c r="F16" s="270"/>
      <c r="G16" s="270"/>
      <c r="H16" s="270"/>
      <c r="I16" s="270"/>
      <c r="J16" s="270"/>
      <c r="K16" s="268"/>
    </row>
    <row r="17" spans="2:11" s="1" customFormat="1" ht="15" customHeight="1">
      <c r="B17" s="271"/>
      <c r="C17" s="272"/>
      <c r="D17" s="270" t="s">
        <v>968</v>
      </c>
      <c r="E17" s="270"/>
      <c r="F17" s="270"/>
      <c r="G17" s="270"/>
      <c r="H17" s="270"/>
      <c r="I17" s="270"/>
      <c r="J17" s="270"/>
      <c r="K17" s="268"/>
    </row>
    <row r="18" spans="2:11" s="1" customFormat="1" ht="15" customHeight="1">
      <c r="B18" s="271"/>
      <c r="C18" s="272"/>
      <c r="D18" s="272"/>
      <c r="E18" s="274" t="s">
        <v>83</v>
      </c>
      <c r="F18" s="270" t="s">
        <v>969</v>
      </c>
      <c r="G18" s="270"/>
      <c r="H18" s="270"/>
      <c r="I18" s="270"/>
      <c r="J18" s="270"/>
      <c r="K18" s="268"/>
    </row>
    <row r="19" spans="2:11" s="1" customFormat="1" ht="15" customHeight="1">
      <c r="B19" s="271"/>
      <c r="C19" s="272"/>
      <c r="D19" s="272"/>
      <c r="E19" s="274" t="s">
        <v>90</v>
      </c>
      <c r="F19" s="270" t="s">
        <v>970</v>
      </c>
      <c r="G19" s="270"/>
      <c r="H19" s="270"/>
      <c r="I19" s="270"/>
      <c r="J19" s="270"/>
      <c r="K19" s="268"/>
    </row>
    <row r="20" spans="2:11" s="1" customFormat="1" ht="15" customHeight="1">
      <c r="B20" s="271"/>
      <c r="C20" s="272"/>
      <c r="D20" s="272"/>
      <c r="E20" s="274" t="s">
        <v>971</v>
      </c>
      <c r="F20" s="270" t="s">
        <v>972</v>
      </c>
      <c r="G20" s="270"/>
      <c r="H20" s="270"/>
      <c r="I20" s="270"/>
      <c r="J20" s="270"/>
      <c r="K20" s="268"/>
    </row>
    <row r="21" spans="2:11" s="1" customFormat="1" ht="15" customHeight="1">
      <c r="B21" s="271"/>
      <c r="C21" s="272"/>
      <c r="D21" s="272"/>
      <c r="E21" s="274" t="s">
        <v>96</v>
      </c>
      <c r="F21" s="270" t="s">
        <v>97</v>
      </c>
      <c r="G21" s="270"/>
      <c r="H21" s="270"/>
      <c r="I21" s="270"/>
      <c r="J21" s="270"/>
      <c r="K21" s="268"/>
    </row>
    <row r="22" spans="2:11" s="1" customFormat="1" ht="15" customHeight="1">
      <c r="B22" s="271"/>
      <c r="C22" s="272"/>
      <c r="D22" s="272"/>
      <c r="E22" s="274" t="s">
        <v>973</v>
      </c>
      <c r="F22" s="270" t="s">
        <v>974</v>
      </c>
      <c r="G22" s="270"/>
      <c r="H22" s="270"/>
      <c r="I22" s="270"/>
      <c r="J22" s="270"/>
      <c r="K22" s="268"/>
    </row>
    <row r="23" spans="2:11" s="1" customFormat="1" ht="15" customHeight="1">
      <c r="B23" s="271"/>
      <c r="C23" s="272"/>
      <c r="D23" s="272"/>
      <c r="E23" s="274" t="s">
        <v>975</v>
      </c>
      <c r="F23" s="270" t="s">
        <v>976</v>
      </c>
      <c r="G23" s="270"/>
      <c r="H23" s="270"/>
      <c r="I23" s="270"/>
      <c r="J23" s="270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270" t="s">
        <v>977</v>
      </c>
      <c r="D25" s="270"/>
      <c r="E25" s="270"/>
      <c r="F25" s="270"/>
      <c r="G25" s="270"/>
      <c r="H25" s="270"/>
      <c r="I25" s="270"/>
      <c r="J25" s="270"/>
      <c r="K25" s="268"/>
    </row>
    <row r="26" spans="2:11" s="1" customFormat="1" ht="15" customHeight="1">
      <c r="B26" s="271"/>
      <c r="C26" s="270" t="s">
        <v>978</v>
      </c>
      <c r="D26" s="270"/>
      <c r="E26" s="270"/>
      <c r="F26" s="270"/>
      <c r="G26" s="270"/>
      <c r="H26" s="270"/>
      <c r="I26" s="270"/>
      <c r="J26" s="270"/>
      <c r="K26" s="268"/>
    </row>
    <row r="27" spans="2:11" s="1" customFormat="1" ht="15" customHeight="1">
      <c r="B27" s="271"/>
      <c r="C27" s="270"/>
      <c r="D27" s="270" t="s">
        <v>979</v>
      </c>
      <c r="E27" s="270"/>
      <c r="F27" s="270"/>
      <c r="G27" s="270"/>
      <c r="H27" s="270"/>
      <c r="I27" s="270"/>
      <c r="J27" s="270"/>
      <c r="K27" s="268"/>
    </row>
    <row r="28" spans="2:11" s="1" customFormat="1" ht="15" customHeight="1">
      <c r="B28" s="271"/>
      <c r="C28" s="272"/>
      <c r="D28" s="270" t="s">
        <v>980</v>
      </c>
      <c r="E28" s="270"/>
      <c r="F28" s="270"/>
      <c r="G28" s="270"/>
      <c r="H28" s="270"/>
      <c r="I28" s="270"/>
      <c r="J28" s="270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270" t="s">
        <v>981</v>
      </c>
      <c r="E30" s="270"/>
      <c r="F30" s="270"/>
      <c r="G30" s="270"/>
      <c r="H30" s="270"/>
      <c r="I30" s="270"/>
      <c r="J30" s="270"/>
      <c r="K30" s="268"/>
    </row>
    <row r="31" spans="2:11" s="1" customFormat="1" ht="15" customHeight="1">
      <c r="B31" s="271"/>
      <c r="C31" s="272"/>
      <c r="D31" s="270" t="s">
        <v>982</v>
      </c>
      <c r="E31" s="270"/>
      <c r="F31" s="270"/>
      <c r="G31" s="270"/>
      <c r="H31" s="270"/>
      <c r="I31" s="270"/>
      <c r="J31" s="270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270" t="s">
        <v>983</v>
      </c>
      <c r="E33" s="270"/>
      <c r="F33" s="270"/>
      <c r="G33" s="270"/>
      <c r="H33" s="270"/>
      <c r="I33" s="270"/>
      <c r="J33" s="270"/>
      <c r="K33" s="268"/>
    </row>
    <row r="34" spans="2:11" s="1" customFormat="1" ht="15" customHeight="1">
      <c r="B34" s="271"/>
      <c r="C34" s="272"/>
      <c r="D34" s="270" t="s">
        <v>984</v>
      </c>
      <c r="E34" s="270"/>
      <c r="F34" s="270"/>
      <c r="G34" s="270"/>
      <c r="H34" s="270"/>
      <c r="I34" s="270"/>
      <c r="J34" s="270"/>
      <c r="K34" s="268"/>
    </row>
    <row r="35" spans="2:11" s="1" customFormat="1" ht="15" customHeight="1">
      <c r="B35" s="271"/>
      <c r="C35" s="272"/>
      <c r="D35" s="270" t="s">
        <v>985</v>
      </c>
      <c r="E35" s="270"/>
      <c r="F35" s="270"/>
      <c r="G35" s="270"/>
      <c r="H35" s="270"/>
      <c r="I35" s="270"/>
      <c r="J35" s="270"/>
      <c r="K35" s="268"/>
    </row>
    <row r="36" spans="2:11" s="1" customFormat="1" ht="15" customHeight="1">
      <c r="B36" s="271"/>
      <c r="C36" s="272"/>
      <c r="D36" s="270"/>
      <c r="E36" s="273" t="s">
        <v>117</v>
      </c>
      <c r="F36" s="270"/>
      <c r="G36" s="270" t="s">
        <v>986</v>
      </c>
      <c r="H36" s="270"/>
      <c r="I36" s="270"/>
      <c r="J36" s="270"/>
      <c r="K36" s="268"/>
    </row>
    <row r="37" spans="2:11" s="1" customFormat="1" ht="30.75" customHeight="1">
      <c r="B37" s="271"/>
      <c r="C37" s="272"/>
      <c r="D37" s="270"/>
      <c r="E37" s="273" t="s">
        <v>987</v>
      </c>
      <c r="F37" s="270"/>
      <c r="G37" s="270" t="s">
        <v>988</v>
      </c>
      <c r="H37" s="270"/>
      <c r="I37" s="270"/>
      <c r="J37" s="270"/>
      <c r="K37" s="268"/>
    </row>
    <row r="38" spans="2:11" s="1" customFormat="1" ht="15" customHeight="1">
      <c r="B38" s="271"/>
      <c r="C38" s="272"/>
      <c r="D38" s="270"/>
      <c r="E38" s="273" t="s">
        <v>57</v>
      </c>
      <c r="F38" s="270"/>
      <c r="G38" s="270" t="s">
        <v>989</v>
      </c>
      <c r="H38" s="270"/>
      <c r="I38" s="270"/>
      <c r="J38" s="270"/>
      <c r="K38" s="268"/>
    </row>
    <row r="39" spans="2:11" s="1" customFormat="1" ht="15" customHeight="1">
      <c r="B39" s="271"/>
      <c r="C39" s="272"/>
      <c r="D39" s="270"/>
      <c r="E39" s="273" t="s">
        <v>58</v>
      </c>
      <c r="F39" s="270"/>
      <c r="G39" s="270" t="s">
        <v>990</v>
      </c>
      <c r="H39" s="270"/>
      <c r="I39" s="270"/>
      <c r="J39" s="270"/>
      <c r="K39" s="268"/>
    </row>
    <row r="40" spans="2:11" s="1" customFormat="1" ht="15" customHeight="1">
      <c r="B40" s="271"/>
      <c r="C40" s="272"/>
      <c r="D40" s="270"/>
      <c r="E40" s="273" t="s">
        <v>118</v>
      </c>
      <c r="F40" s="270"/>
      <c r="G40" s="270" t="s">
        <v>991</v>
      </c>
      <c r="H40" s="270"/>
      <c r="I40" s="270"/>
      <c r="J40" s="270"/>
      <c r="K40" s="268"/>
    </row>
    <row r="41" spans="2:11" s="1" customFormat="1" ht="15" customHeight="1">
      <c r="B41" s="271"/>
      <c r="C41" s="272"/>
      <c r="D41" s="270"/>
      <c r="E41" s="273" t="s">
        <v>119</v>
      </c>
      <c r="F41" s="270"/>
      <c r="G41" s="270" t="s">
        <v>992</v>
      </c>
      <c r="H41" s="270"/>
      <c r="I41" s="270"/>
      <c r="J41" s="270"/>
      <c r="K41" s="268"/>
    </row>
    <row r="42" spans="2:11" s="1" customFormat="1" ht="15" customHeight="1">
      <c r="B42" s="271"/>
      <c r="C42" s="272"/>
      <c r="D42" s="270"/>
      <c r="E42" s="273" t="s">
        <v>993</v>
      </c>
      <c r="F42" s="270"/>
      <c r="G42" s="270" t="s">
        <v>994</v>
      </c>
      <c r="H42" s="270"/>
      <c r="I42" s="270"/>
      <c r="J42" s="270"/>
      <c r="K42" s="268"/>
    </row>
    <row r="43" spans="2:11" s="1" customFormat="1" ht="15" customHeight="1">
      <c r="B43" s="271"/>
      <c r="C43" s="272"/>
      <c r="D43" s="270"/>
      <c r="E43" s="273"/>
      <c r="F43" s="270"/>
      <c r="G43" s="270" t="s">
        <v>995</v>
      </c>
      <c r="H43" s="270"/>
      <c r="I43" s="270"/>
      <c r="J43" s="270"/>
      <c r="K43" s="268"/>
    </row>
    <row r="44" spans="2:11" s="1" customFormat="1" ht="15" customHeight="1">
      <c r="B44" s="271"/>
      <c r="C44" s="272"/>
      <c r="D44" s="270"/>
      <c r="E44" s="273" t="s">
        <v>996</v>
      </c>
      <c r="F44" s="270"/>
      <c r="G44" s="270" t="s">
        <v>997</v>
      </c>
      <c r="H44" s="270"/>
      <c r="I44" s="270"/>
      <c r="J44" s="270"/>
      <c r="K44" s="268"/>
    </row>
    <row r="45" spans="2:11" s="1" customFormat="1" ht="15" customHeight="1">
      <c r="B45" s="271"/>
      <c r="C45" s="272"/>
      <c r="D45" s="270"/>
      <c r="E45" s="273" t="s">
        <v>121</v>
      </c>
      <c r="F45" s="270"/>
      <c r="G45" s="270" t="s">
        <v>998</v>
      </c>
      <c r="H45" s="270"/>
      <c r="I45" s="270"/>
      <c r="J45" s="270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270" t="s">
        <v>999</v>
      </c>
      <c r="E47" s="270"/>
      <c r="F47" s="270"/>
      <c r="G47" s="270"/>
      <c r="H47" s="270"/>
      <c r="I47" s="270"/>
      <c r="J47" s="270"/>
      <c r="K47" s="268"/>
    </row>
    <row r="48" spans="2:11" s="1" customFormat="1" ht="15" customHeight="1">
      <c r="B48" s="271"/>
      <c r="C48" s="272"/>
      <c r="D48" s="272"/>
      <c r="E48" s="270" t="s">
        <v>1000</v>
      </c>
      <c r="F48" s="270"/>
      <c r="G48" s="270"/>
      <c r="H48" s="270"/>
      <c r="I48" s="270"/>
      <c r="J48" s="270"/>
      <c r="K48" s="268"/>
    </row>
    <row r="49" spans="2:11" s="1" customFormat="1" ht="15" customHeight="1">
      <c r="B49" s="271"/>
      <c r="C49" s="272"/>
      <c r="D49" s="272"/>
      <c r="E49" s="270" t="s">
        <v>1001</v>
      </c>
      <c r="F49" s="270"/>
      <c r="G49" s="270"/>
      <c r="H49" s="270"/>
      <c r="I49" s="270"/>
      <c r="J49" s="270"/>
      <c r="K49" s="268"/>
    </row>
    <row r="50" spans="2:11" s="1" customFormat="1" ht="15" customHeight="1">
      <c r="B50" s="271"/>
      <c r="C50" s="272"/>
      <c r="D50" s="272"/>
      <c r="E50" s="270" t="s">
        <v>1002</v>
      </c>
      <c r="F50" s="270"/>
      <c r="G50" s="270"/>
      <c r="H50" s="270"/>
      <c r="I50" s="270"/>
      <c r="J50" s="270"/>
      <c r="K50" s="268"/>
    </row>
    <row r="51" spans="2:11" s="1" customFormat="1" ht="15" customHeight="1">
      <c r="B51" s="271"/>
      <c r="C51" s="272"/>
      <c r="D51" s="270" t="s">
        <v>1003</v>
      </c>
      <c r="E51" s="270"/>
      <c r="F51" s="270"/>
      <c r="G51" s="270"/>
      <c r="H51" s="270"/>
      <c r="I51" s="270"/>
      <c r="J51" s="270"/>
      <c r="K51" s="268"/>
    </row>
    <row r="52" spans="2:11" s="1" customFormat="1" ht="25.5" customHeight="1">
      <c r="B52" s="266"/>
      <c r="C52" s="267" t="s">
        <v>1004</v>
      </c>
      <c r="D52" s="267"/>
      <c r="E52" s="267"/>
      <c r="F52" s="267"/>
      <c r="G52" s="267"/>
      <c r="H52" s="267"/>
      <c r="I52" s="267"/>
      <c r="J52" s="267"/>
      <c r="K52" s="268"/>
    </row>
    <row r="53" spans="2:11" s="1" customFormat="1" ht="5.25" customHeight="1">
      <c r="B53" s="266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6"/>
      <c r="C54" s="270" t="s">
        <v>1005</v>
      </c>
      <c r="D54" s="270"/>
      <c r="E54" s="270"/>
      <c r="F54" s="270"/>
      <c r="G54" s="270"/>
      <c r="H54" s="270"/>
      <c r="I54" s="270"/>
      <c r="J54" s="270"/>
      <c r="K54" s="268"/>
    </row>
    <row r="55" spans="2:11" s="1" customFormat="1" ht="15" customHeight="1">
      <c r="B55" s="266"/>
      <c r="C55" s="270" t="s">
        <v>1006</v>
      </c>
      <c r="D55" s="270"/>
      <c r="E55" s="270"/>
      <c r="F55" s="270"/>
      <c r="G55" s="270"/>
      <c r="H55" s="270"/>
      <c r="I55" s="270"/>
      <c r="J55" s="270"/>
      <c r="K55" s="268"/>
    </row>
    <row r="56" spans="2:11" s="1" customFormat="1" ht="12.75" customHeight="1">
      <c r="B56" s="266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6"/>
      <c r="C57" s="270" t="s">
        <v>1007</v>
      </c>
      <c r="D57" s="270"/>
      <c r="E57" s="270"/>
      <c r="F57" s="270"/>
      <c r="G57" s="270"/>
      <c r="H57" s="270"/>
      <c r="I57" s="270"/>
      <c r="J57" s="270"/>
      <c r="K57" s="268"/>
    </row>
    <row r="58" spans="2:11" s="1" customFormat="1" ht="15" customHeight="1">
      <c r="B58" s="266"/>
      <c r="C58" s="272"/>
      <c r="D58" s="270" t="s">
        <v>1008</v>
      </c>
      <c r="E58" s="270"/>
      <c r="F58" s="270"/>
      <c r="G58" s="270"/>
      <c r="H58" s="270"/>
      <c r="I58" s="270"/>
      <c r="J58" s="270"/>
      <c r="K58" s="268"/>
    </row>
    <row r="59" spans="2:11" s="1" customFormat="1" ht="15" customHeight="1">
      <c r="B59" s="266"/>
      <c r="C59" s="272"/>
      <c r="D59" s="270" t="s">
        <v>1009</v>
      </c>
      <c r="E59" s="270"/>
      <c r="F59" s="270"/>
      <c r="G59" s="270"/>
      <c r="H59" s="270"/>
      <c r="I59" s="270"/>
      <c r="J59" s="270"/>
      <c r="K59" s="268"/>
    </row>
    <row r="60" spans="2:11" s="1" customFormat="1" ht="15" customHeight="1">
      <c r="B60" s="266"/>
      <c r="C60" s="272"/>
      <c r="D60" s="270" t="s">
        <v>1010</v>
      </c>
      <c r="E60" s="270"/>
      <c r="F60" s="270"/>
      <c r="G60" s="270"/>
      <c r="H60" s="270"/>
      <c r="I60" s="270"/>
      <c r="J60" s="270"/>
      <c r="K60" s="268"/>
    </row>
    <row r="61" spans="2:11" s="1" customFormat="1" ht="15" customHeight="1">
      <c r="B61" s="266"/>
      <c r="C61" s="272"/>
      <c r="D61" s="270" t="s">
        <v>1011</v>
      </c>
      <c r="E61" s="270"/>
      <c r="F61" s="270"/>
      <c r="G61" s="270"/>
      <c r="H61" s="270"/>
      <c r="I61" s="270"/>
      <c r="J61" s="270"/>
      <c r="K61" s="268"/>
    </row>
    <row r="62" spans="2:11" s="1" customFormat="1" ht="15" customHeight="1">
      <c r="B62" s="266"/>
      <c r="C62" s="272"/>
      <c r="D62" s="275" t="s">
        <v>1012</v>
      </c>
      <c r="E62" s="275"/>
      <c r="F62" s="275"/>
      <c r="G62" s="275"/>
      <c r="H62" s="275"/>
      <c r="I62" s="275"/>
      <c r="J62" s="275"/>
      <c r="K62" s="268"/>
    </row>
    <row r="63" spans="2:11" s="1" customFormat="1" ht="15" customHeight="1">
      <c r="B63" s="266"/>
      <c r="C63" s="272"/>
      <c r="D63" s="270" t="s">
        <v>1013</v>
      </c>
      <c r="E63" s="270"/>
      <c r="F63" s="270"/>
      <c r="G63" s="270"/>
      <c r="H63" s="270"/>
      <c r="I63" s="270"/>
      <c r="J63" s="270"/>
      <c r="K63" s="268"/>
    </row>
    <row r="64" spans="2:11" s="1" customFormat="1" ht="12.75" customHeight="1">
      <c r="B64" s="266"/>
      <c r="C64" s="272"/>
      <c r="D64" s="272"/>
      <c r="E64" s="276"/>
      <c r="F64" s="272"/>
      <c r="G64" s="272"/>
      <c r="H64" s="272"/>
      <c r="I64" s="272"/>
      <c r="J64" s="272"/>
      <c r="K64" s="268"/>
    </row>
    <row r="65" spans="2:11" s="1" customFormat="1" ht="15" customHeight="1">
      <c r="B65" s="266"/>
      <c r="C65" s="272"/>
      <c r="D65" s="270" t="s">
        <v>1014</v>
      </c>
      <c r="E65" s="270"/>
      <c r="F65" s="270"/>
      <c r="G65" s="270"/>
      <c r="H65" s="270"/>
      <c r="I65" s="270"/>
      <c r="J65" s="270"/>
      <c r="K65" s="268"/>
    </row>
    <row r="66" spans="2:11" s="1" customFormat="1" ht="15" customHeight="1">
      <c r="B66" s="266"/>
      <c r="C66" s="272"/>
      <c r="D66" s="275" t="s">
        <v>1015</v>
      </c>
      <c r="E66" s="275"/>
      <c r="F66" s="275"/>
      <c r="G66" s="275"/>
      <c r="H66" s="275"/>
      <c r="I66" s="275"/>
      <c r="J66" s="275"/>
      <c r="K66" s="268"/>
    </row>
    <row r="67" spans="2:11" s="1" customFormat="1" ht="15" customHeight="1">
      <c r="B67" s="266"/>
      <c r="C67" s="272"/>
      <c r="D67" s="270" t="s">
        <v>1016</v>
      </c>
      <c r="E67" s="270"/>
      <c r="F67" s="270"/>
      <c r="G67" s="270"/>
      <c r="H67" s="270"/>
      <c r="I67" s="270"/>
      <c r="J67" s="270"/>
      <c r="K67" s="268"/>
    </row>
    <row r="68" spans="2:11" s="1" customFormat="1" ht="15" customHeight="1">
      <c r="B68" s="266"/>
      <c r="C68" s="272"/>
      <c r="D68" s="270" t="s">
        <v>1017</v>
      </c>
      <c r="E68" s="270"/>
      <c r="F68" s="270"/>
      <c r="G68" s="270"/>
      <c r="H68" s="270"/>
      <c r="I68" s="270"/>
      <c r="J68" s="270"/>
      <c r="K68" s="268"/>
    </row>
    <row r="69" spans="2:11" s="1" customFormat="1" ht="15" customHeight="1">
      <c r="B69" s="266"/>
      <c r="C69" s="272"/>
      <c r="D69" s="270" t="s">
        <v>1018</v>
      </c>
      <c r="E69" s="270"/>
      <c r="F69" s="270"/>
      <c r="G69" s="270"/>
      <c r="H69" s="270"/>
      <c r="I69" s="270"/>
      <c r="J69" s="270"/>
      <c r="K69" s="268"/>
    </row>
    <row r="70" spans="2:11" s="1" customFormat="1" ht="15" customHeight="1">
      <c r="B70" s="266"/>
      <c r="C70" s="272"/>
      <c r="D70" s="270" t="s">
        <v>1019</v>
      </c>
      <c r="E70" s="270"/>
      <c r="F70" s="270"/>
      <c r="G70" s="270"/>
      <c r="H70" s="270"/>
      <c r="I70" s="270"/>
      <c r="J70" s="270"/>
      <c r="K70" s="268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286" t="s">
        <v>1020</v>
      </c>
      <c r="D75" s="286"/>
      <c r="E75" s="286"/>
      <c r="F75" s="286"/>
      <c r="G75" s="286"/>
      <c r="H75" s="286"/>
      <c r="I75" s="286"/>
      <c r="J75" s="286"/>
      <c r="K75" s="287"/>
    </row>
    <row r="76" spans="2:11" s="1" customFormat="1" ht="17.25" customHeight="1">
      <c r="B76" s="285"/>
      <c r="C76" s="288" t="s">
        <v>1021</v>
      </c>
      <c r="D76" s="288"/>
      <c r="E76" s="288"/>
      <c r="F76" s="288" t="s">
        <v>1022</v>
      </c>
      <c r="G76" s="289"/>
      <c r="H76" s="288" t="s">
        <v>58</v>
      </c>
      <c r="I76" s="288" t="s">
        <v>61</v>
      </c>
      <c r="J76" s="288" t="s">
        <v>1023</v>
      </c>
      <c r="K76" s="287"/>
    </row>
    <row r="77" spans="2:11" s="1" customFormat="1" ht="17.25" customHeight="1">
      <c r="B77" s="285"/>
      <c r="C77" s="290" t="s">
        <v>1024</v>
      </c>
      <c r="D77" s="290"/>
      <c r="E77" s="290"/>
      <c r="F77" s="291" t="s">
        <v>1025</v>
      </c>
      <c r="G77" s="292"/>
      <c r="H77" s="290"/>
      <c r="I77" s="290"/>
      <c r="J77" s="290" t="s">
        <v>1026</v>
      </c>
      <c r="K77" s="287"/>
    </row>
    <row r="78" spans="2:11" s="1" customFormat="1" ht="5.25" customHeight="1">
      <c r="B78" s="285"/>
      <c r="C78" s="293"/>
      <c r="D78" s="293"/>
      <c r="E78" s="293"/>
      <c r="F78" s="293"/>
      <c r="G78" s="294"/>
      <c r="H78" s="293"/>
      <c r="I78" s="293"/>
      <c r="J78" s="293"/>
      <c r="K78" s="287"/>
    </row>
    <row r="79" spans="2:11" s="1" customFormat="1" ht="15" customHeight="1">
      <c r="B79" s="285"/>
      <c r="C79" s="273" t="s">
        <v>57</v>
      </c>
      <c r="D79" s="295"/>
      <c r="E79" s="295"/>
      <c r="F79" s="296" t="s">
        <v>1027</v>
      </c>
      <c r="G79" s="297"/>
      <c r="H79" s="273" t="s">
        <v>1028</v>
      </c>
      <c r="I79" s="273" t="s">
        <v>1029</v>
      </c>
      <c r="J79" s="273">
        <v>20</v>
      </c>
      <c r="K79" s="287"/>
    </row>
    <row r="80" spans="2:11" s="1" customFormat="1" ht="15" customHeight="1">
      <c r="B80" s="285"/>
      <c r="C80" s="273" t="s">
        <v>1030</v>
      </c>
      <c r="D80" s="273"/>
      <c r="E80" s="273"/>
      <c r="F80" s="296" t="s">
        <v>1027</v>
      </c>
      <c r="G80" s="297"/>
      <c r="H80" s="273" t="s">
        <v>1031</v>
      </c>
      <c r="I80" s="273" t="s">
        <v>1029</v>
      </c>
      <c r="J80" s="273">
        <v>120</v>
      </c>
      <c r="K80" s="287"/>
    </row>
    <row r="81" spans="2:11" s="1" customFormat="1" ht="15" customHeight="1">
      <c r="B81" s="298"/>
      <c r="C81" s="273" t="s">
        <v>1032</v>
      </c>
      <c r="D81" s="273"/>
      <c r="E81" s="273"/>
      <c r="F81" s="296" t="s">
        <v>1033</v>
      </c>
      <c r="G81" s="297"/>
      <c r="H81" s="273" t="s">
        <v>1034</v>
      </c>
      <c r="I81" s="273" t="s">
        <v>1029</v>
      </c>
      <c r="J81" s="273">
        <v>50</v>
      </c>
      <c r="K81" s="287"/>
    </row>
    <row r="82" spans="2:11" s="1" customFormat="1" ht="15" customHeight="1">
      <c r="B82" s="298"/>
      <c r="C82" s="273" t="s">
        <v>1035</v>
      </c>
      <c r="D82" s="273"/>
      <c r="E82" s="273"/>
      <c r="F82" s="296" t="s">
        <v>1027</v>
      </c>
      <c r="G82" s="297"/>
      <c r="H82" s="273" t="s">
        <v>1036</v>
      </c>
      <c r="I82" s="273" t="s">
        <v>1037</v>
      </c>
      <c r="J82" s="273"/>
      <c r="K82" s="287"/>
    </row>
    <row r="83" spans="2:11" s="1" customFormat="1" ht="15" customHeight="1">
      <c r="B83" s="298"/>
      <c r="C83" s="299" t="s">
        <v>1038</v>
      </c>
      <c r="D83" s="299"/>
      <c r="E83" s="299"/>
      <c r="F83" s="300" t="s">
        <v>1033</v>
      </c>
      <c r="G83" s="299"/>
      <c r="H83" s="299" t="s">
        <v>1039</v>
      </c>
      <c r="I83" s="299" t="s">
        <v>1029</v>
      </c>
      <c r="J83" s="299">
        <v>15</v>
      </c>
      <c r="K83" s="287"/>
    </row>
    <row r="84" spans="2:11" s="1" customFormat="1" ht="15" customHeight="1">
      <c r="B84" s="298"/>
      <c r="C84" s="299" t="s">
        <v>1040</v>
      </c>
      <c r="D84" s="299"/>
      <c r="E84" s="299"/>
      <c r="F84" s="300" t="s">
        <v>1033</v>
      </c>
      <c r="G84" s="299"/>
      <c r="H84" s="299" t="s">
        <v>1041</v>
      </c>
      <c r="I84" s="299" t="s">
        <v>1029</v>
      </c>
      <c r="J84" s="299">
        <v>15</v>
      </c>
      <c r="K84" s="287"/>
    </row>
    <row r="85" spans="2:11" s="1" customFormat="1" ht="15" customHeight="1">
      <c r="B85" s="298"/>
      <c r="C85" s="299" t="s">
        <v>1042</v>
      </c>
      <c r="D85" s="299"/>
      <c r="E85" s="299"/>
      <c r="F85" s="300" t="s">
        <v>1033</v>
      </c>
      <c r="G85" s="299"/>
      <c r="H85" s="299" t="s">
        <v>1043</v>
      </c>
      <c r="I85" s="299" t="s">
        <v>1029</v>
      </c>
      <c r="J85" s="299">
        <v>20</v>
      </c>
      <c r="K85" s="287"/>
    </row>
    <row r="86" spans="2:11" s="1" customFormat="1" ht="15" customHeight="1">
      <c r="B86" s="298"/>
      <c r="C86" s="299" t="s">
        <v>1044</v>
      </c>
      <c r="D86" s="299"/>
      <c r="E86" s="299"/>
      <c r="F86" s="300" t="s">
        <v>1033</v>
      </c>
      <c r="G86" s="299"/>
      <c r="H86" s="299" t="s">
        <v>1045</v>
      </c>
      <c r="I86" s="299" t="s">
        <v>1029</v>
      </c>
      <c r="J86" s="299">
        <v>20</v>
      </c>
      <c r="K86" s="287"/>
    </row>
    <row r="87" spans="2:11" s="1" customFormat="1" ht="15" customHeight="1">
      <c r="B87" s="298"/>
      <c r="C87" s="273" t="s">
        <v>1046</v>
      </c>
      <c r="D87" s="273"/>
      <c r="E87" s="273"/>
      <c r="F87" s="296" t="s">
        <v>1033</v>
      </c>
      <c r="G87" s="297"/>
      <c r="H87" s="273" t="s">
        <v>1047</v>
      </c>
      <c r="I87" s="273" t="s">
        <v>1029</v>
      </c>
      <c r="J87" s="273">
        <v>50</v>
      </c>
      <c r="K87" s="287"/>
    </row>
    <row r="88" spans="2:11" s="1" customFormat="1" ht="15" customHeight="1">
      <c r="B88" s="298"/>
      <c r="C88" s="273" t="s">
        <v>1048</v>
      </c>
      <c r="D88" s="273"/>
      <c r="E88" s="273"/>
      <c r="F88" s="296" t="s">
        <v>1033</v>
      </c>
      <c r="G88" s="297"/>
      <c r="H88" s="273" t="s">
        <v>1049</v>
      </c>
      <c r="I88" s="273" t="s">
        <v>1029</v>
      </c>
      <c r="J88" s="273">
        <v>20</v>
      </c>
      <c r="K88" s="287"/>
    </row>
    <row r="89" spans="2:11" s="1" customFormat="1" ht="15" customHeight="1">
      <c r="B89" s="298"/>
      <c r="C89" s="273" t="s">
        <v>1050</v>
      </c>
      <c r="D89" s="273"/>
      <c r="E89" s="273"/>
      <c r="F89" s="296" t="s">
        <v>1033</v>
      </c>
      <c r="G89" s="297"/>
      <c r="H89" s="273" t="s">
        <v>1051</v>
      </c>
      <c r="I89" s="273" t="s">
        <v>1029</v>
      </c>
      <c r="J89" s="273">
        <v>20</v>
      </c>
      <c r="K89" s="287"/>
    </row>
    <row r="90" spans="2:11" s="1" customFormat="1" ht="15" customHeight="1">
      <c r="B90" s="298"/>
      <c r="C90" s="273" t="s">
        <v>1052</v>
      </c>
      <c r="D90" s="273"/>
      <c r="E90" s="273"/>
      <c r="F90" s="296" t="s">
        <v>1033</v>
      </c>
      <c r="G90" s="297"/>
      <c r="H90" s="273" t="s">
        <v>1053</v>
      </c>
      <c r="I90" s="273" t="s">
        <v>1029</v>
      </c>
      <c r="J90" s="273">
        <v>50</v>
      </c>
      <c r="K90" s="287"/>
    </row>
    <row r="91" spans="2:11" s="1" customFormat="1" ht="15" customHeight="1">
      <c r="B91" s="298"/>
      <c r="C91" s="273" t="s">
        <v>1054</v>
      </c>
      <c r="D91" s="273"/>
      <c r="E91" s="273"/>
      <c r="F91" s="296" t="s">
        <v>1033</v>
      </c>
      <c r="G91" s="297"/>
      <c r="H91" s="273" t="s">
        <v>1054</v>
      </c>
      <c r="I91" s="273" t="s">
        <v>1029</v>
      </c>
      <c r="J91" s="273">
        <v>50</v>
      </c>
      <c r="K91" s="287"/>
    </row>
    <row r="92" spans="2:11" s="1" customFormat="1" ht="15" customHeight="1">
      <c r="B92" s="298"/>
      <c r="C92" s="273" t="s">
        <v>1055</v>
      </c>
      <c r="D92" s="273"/>
      <c r="E92" s="273"/>
      <c r="F92" s="296" t="s">
        <v>1033</v>
      </c>
      <c r="G92" s="297"/>
      <c r="H92" s="273" t="s">
        <v>1056</v>
      </c>
      <c r="I92" s="273" t="s">
        <v>1029</v>
      </c>
      <c r="J92" s="273">
        <v>255</v>
      </c>
      <c r="K92" s="287"/>
    </row>
    <row r="93" spans="2:11" s="1" customFormat="1" ht="15" customHeight="1">
      <c r="B93" s="298"/>
      <c r="C93" s="273" t="s">
        <v>1057</v>
      </c>
      <c r="D93" s="273"/>
      <c r="E93" s="273"/>
      <c r="F93" s="296" t="s">
        <v>1027</v>
      </c>
      <c r="G93" s="297"/>
      <c r="H93" s="273" t="s">
        <v>1058</v>
      </c>
      <c r="I93" s="273" t="s">
        <v>1059</v>
      </c>
      <c r="J93" s="273"/>
      <c r="K93" s="287"/>
    </row>
    <row r="94" spans="2:11" s="1" customFormat="1" ht="15" customHeight="1">
      <c r="B94" s="298"/>
      <c r="C94" s="273" t="s">
        <v>1060</v>
      </c>
      <c r="D94" s="273"/>
      <c r="E94" s="273"/>
      <c r="F94" s="296" t="s">
        <v>1027</v>
      </c>
      <c r="G94" s="297"/>
      <c r="H94" s="273" t="s">
        <v>1061</v>
      </c>
      <c r="I94" s="273" t="s">
        <v>1062</v>
      </c>
      <c r="J94" s="273"/>
      <c r="K94" s="287"/>
    </row>
    <row r="95" spans="2:11" s="1" customFormat="1" ht="15" customHeight="1">
      <c r="B95" s="298"/>
      <c r="C95" s="273" t="s">
        <v>1063</v>
      </c>
      <c r="D95" s="273"/>
      <c r="E95" s="273"/>
      <c r="F95" s="296" t="s">
        <v>1027</v>
      </c>
      <c r="G95" s="297"/>
      <c r="H95" s="273" t="s">
        <v>1063</v>
      </c>
      <c r="I95" s="273" t="s">
        <v>1062</v>
      </c>
      <c r="J95" s="273"/>
      <c r="K95" s="287"/>
    </row>
    <row r="96" spans="2:11" s="1" customFormat="1" ht="15" customHeight="1">
      <c r="B96" s="298"/>
      <c r="C96" s="273" t="s">
        <v>42</v>
      </c>
      <c r="D96" s="273"/>
      <c r="E96" s="273"/>
      <c r="F96" s="296" t="s">
        <v>1027</v>
      </c>
      <c r="G96" s="297"/>
      <c r="H96" s="273" t="s">
        <v>1064</v>
      </c>
      <c r="I96" s="273" t="s">
        <v>1062</v>
      </c>
      <c r="J96" s="273"/>
      <c r="K96" s="287"/>
    </row>
    <row r="97" spans="2:11" s="1" customFormat="1" ht="15" customHeight="1">
      <c r="B97" s="298"/>
      <c r="C97" s="273" t="s">
        <v>52</v>
      </c>
      <c r="D97" s="273"/>
      <c r="E97" s="273"/>
      <c r="F97" s="296" t="s">
        <v>1027</v>
      </c>
      <c r="G97" s="297"/>
      <c r="H97" s="273" t="s">
        <v>1065</v>
      </c>
      <c r="I97" s="273" t="s">
        <v>1062</v>
      </c>
      <c r="J97" s="273"/>
      <c r="K97" s="287"/>
    </row>
    <row r="98" spans="2:11" s="1" customFormat="1" ht="15" customHeight="1">
      <c r="B98" s="301"/>
      <c r="C98" s="302"/>
      <c r="D98" s="302"/>
      <c r="E98" s="302"/>
      <c r="F98" s="302"/>
      <c r="G98" s="302"/>
      <c r="H98" s="302"/>
      <c r="I98" s="302"/>
      <c r="J98" s="302"/>
      <c r="K98" s="303"/>
    </row>
    <row r="99" spans="2:11" s="1" customFormat="1" ht="18.7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4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286" t="s">
        <v>1066</v>
      </c>
      <c r="D102" s="286"/>
      <c r="E102" s="286"/>
      <c r="F102" s="286"/>
      <c r="G102" s="286"/>
      <c r="H102" s="286"/>
      <c r="I102" s="286"/>
      <c r="J102" s="286"/>
      <c r="K102" s="287"/>
    </row>
    <row r="103" spans="2:11" s="1" customFormat="1" ht="17.25" customHeight="1">
      <c r="B103" s="285"/>
      <c r="C103" s="288" t="s">
        <v>1021</v>
      </c>
      <c r="D103" s="288"/>
      <c r="E103" s="288"/>
      <c r="F103" s="288" t="s">
        <v>1022</v>
      </c>
      <c r="G103" s="289"/>
      <c r="H103" s="288" t="s">
        <v>58</v>
      </c>
      <c r="I103" s="288" t="s">
        <v>61</v>
      </c>
      <c r="J103" s="288" t="s">
        <v>1023</v>
      </c>
      <c r="K103" s="287"/>
    </row>
    <row r="104" spans="2:11" s="1" customFormat="1" ht="17.25" customHeight="1">
      <c r="B104" s="285"/>
      <c r="C104" s="290" t="s">
        <v>1024</v>
      </c>
      <c r="D104" s="290"/>
      <c r="E104" s="290"/>
      <c r="F104" s="291" t="s">
        <v>1025</v>
      </c>
      <c r="G104" s="292"/>
      <c r="H104" s="290"/>
      <c r="I104" s="290"/>
      <c r="J104" s="290" t="s">
        <v>1026</v>
      </c>
      <c r="K104" s="287"/>
    </row>
    <row r="105" spans="2:11" s="1" customFormat="1" ht="5.25" customHeight="1">
      <c r="B105" s="285"/>
      <c r="C105" s="288"/>
      <c r="D105" s="288"/>
      <c r="E105" s="288"/>
      <c r="F105" s="288"/>
      <c r="G105" s="306"/>
      <c r="H105" s="288"/>
      <c r="I105" s="288"/>
      <c r="J105" s="288"/>
      <c r="K105" s="287"/>
    </row>
    <row r="106" spans="2:11" s="1" customFormat="1" ht="15" customHeight="1">
      <c r="B106" s="285"/>
      <c r="C106" s="273" t="s">
        <v>57</v>
      </c>
      <c r="D106" s="295"/>
      <c r="E106" s="295"/>
      <c r="F106" s="296" t="s">
        <v>1027</v>
      </c>
      <c r="G106" s="273"/>
      <c r="H106" s="273" t="s">
        <v>1067</v>
      </c>
      <c r="I106" s="273" t="s">
        <v>1029</v>
      </c>
      <c r="J106" s="273">
        <v>20</v>
      </c>
      <c r="K106" s="287"/>
    </row>
    <row r="107" spans="2:11" s="1" customFormat="1" ht="15" customHeight="1">
      <c r="B107" s="285"/>
      <c r="C107" s="273" t="s">
        <v>1030</v>
      </c>
      <c r="D107" s="273"/>
      <c r="E107" s="273"/>
      <c r="F107" s="296" t="s">
        <v>1027</v>
      </c>
      <c r="G107" s="273"/>
      <c r="H107" s="273" t="s">
        <v>1067</v>
      </c>
      <c r="I107" s="273" t="s">
        <v>1029</v>
      </c>
      <c r="J107" s="273">
        <v>120</v>
      </c>
      <c r="K107" s="287"/>
    </row>
    <row r="108" spans="2:11" s="1" customFormat="1" ht="15" customHeight="1">
      <c r="B108" s="298"/>
      <c r="C108" s="273" t="s">
        <v>1032</v>
      </c>
      <c r="D108" s="273"/>
      <c r="E108" s="273"/>
      <c r="F108" s="296" t="s">
        <v>1033</v>
      </c>
      <c r="G108" s="273"/>
      <c r="H108" s="273" t="s">
        <v>1067</v>
      </c>
      <c r="I108" s="273" t="s">
        <v>1029</v>
      </c>
      <c r="J108" s="273">
        <v>50</v>
      </c>
      <c r="K108" s="287"/>
    </row>
    <row r="109" spans="2:11" s="1" customFormat="1" ht="15" customHeight="1">
      <c r="B109" s="298"/>
      <c r="C109" s="273" t="s">
        <v>1035</v>
      </c>
      <c r="D109" s="273"/>
      <c r="E109" s="273"/>
      <c r="F109" s="296" t="s">
        <v>1027</v>
      </c>
      <c r="G109" s="273"/>
      <c r="H109" s="273" t="s">
        <v>1067</v>
      </c>
      <c r="I109" s="273" t="s">
        <v>1037</v>
      </c>
      <c r="J109" s="273"/>
      <c r="K109" s="287"/>
    </row>
    <row r="110" spans="2:11" s="1" customFormat="1" ht="15" customHeight="1">
      <c r="B110" s="298"/>
      <c r="C110" s="273" t="s">
        <v>1046</v>
      </c>
      <c r="D110" s="273"/>
      <c r="E110" s="273"/>
      <c r="F110" s="296" t="s">
        <v>1033</v>
      </c>
      <c r="G110" s="273"/>
      <c r="H110" s="273" t="s">
        <v>1067</v>
      </c>
      <c r="I110" s="273" t="s">
        <v>1029</v>
      </c>
      <c r="J110" s="273">
        <v>50</v>
      </c>
      <c r="K110" s="287"/>
    </row>
    <row r="111" spans="2:11" s="1" customFormat="1" ht="15" customHeight="1">
      <c r="B111" s="298"/>
      <c r="C111" s="273" t="s">
        <v>1054</v>
      </c>
      <c r="D111" s="273"/>
      <c r="E111" s="273"/>
      <c r="F111" s="296" t="s">
        <v>1033</v>
      </c>
      <c r="G111" s="273"/>
      <c r="H111" s="273" t="s">
        <v>1067</v>
      </c>
      <c r="I111" s="273" t="s">
        <v>1029</v>
      </c>
      <c r="J111" s="273">
        <v>50</v>
      </c>
      <c r="K111" s="287"/>
    </row>
    <row r="112" spans="2:11" s="1" customFormat="1" ht="15" customHeight="1">
      <c r="B112" s="298"/>
      <c r="C112" s="273" t="s">
        <v>1052</v>
      </c>
      <c r="D112" s="273"/>
      <c r="E112" s="273"/>
      <c r="F112" s="296" t="s">
        <v>1033</v>
      </c>
      <c r="G112" s="273"/>
      <c r="H112" s="273" t="s">
        <v>1067</v>
      </c>
      <c r="I112" s="273" t="s">
        <v>1029</v>
      </c>
      <c r="J112" s="273">
        <v>50</v>
      </c>
      <c r="K112" s="287"/>
    </row>
    <row r="113" spans="2:11" s="1" customFormat="1" ht="15" customHeight="1">
      <c r="B113" s="298"/>
      <c r="C113" s="273" t="s">
        <v>57</v>
      </c>
      <c r="D113" s="273"/>
      <c r="E113" s="273"/>
      <c r="F113" s="296" t="s">
        <v>1027</v>
      </c>
      <c r="G113" s="273"/>
      <c r="H113" s="273" t="s">
        <v>1068</v>
      </c>
      <c r="I113" s="273" t="s">
        <v>1029</v>
      </c>
      <c r="J113" s="273">
        <v>20</v>
      </c>
      <c r="K113" s="287"/>
    </row>
    <row r="114" spans="2:11" s="1" customFormat="1" ht="15" customHeight="1">
      <c r="B114" s="298"/>
      <c r="C114" s="273" t="s">
        <v>1069</v>
      </c>
      <c r="D114" s="273"/>
      <c r="E114" s="273"/>
      <c r="F114" s="296" t="s">
        <v>1027</v>
      </c>
      <c r="G114" s="273"/>
      <c r="H114" s="273" t="s">
        <v>1070</v>
      </c>
      <c r="I114" s="273" t="s">
        <v>1029</v>
      </c>
      <c r="J114" s="273">
        <v>120</v>
      </c>
      <c r="K114" s="287"/>
    </row>
    <row r="115" spans="2:11" s="1" customFormat="1" ht="15" customHeight="1">
      <c r="B115" s="298"/>
      <c r="C115" s="273" t="s">
        <v>42</v>
      </c>
      <c r="D115" s="273"/>
      <c r="E115" s="273"/>
      <c r="F115" s="296" t="s">
        <v>1027</v>
      </c>
      <c r="G115" s="273"/>
      <c r="H115" s="273" t="s">
        <v>1071</v>
      </c>
      <c r="I115" s="273" t="s">
        <v>1062</v>
      </c>
      <c r="J115" s="273"/>
      <c r="K115" s="287"/>
    </row>
    <row r="116" spans="2:11" s="1" customFormat="1" ht="15" customHeight="1">
      <c r="B116" s="298"/>
      <c r="C116" s="273" t="s">
        <v>52</v>
      </c>
      <c r="D116" s="273"/>
      <c r="E116" s="273"/>
      <c r="F116" s="296" t="s">
        <v>1027</v>
      </c>
      <c r="G116" s="273"/>
      <c r="H116" s="273" t="s">
        <v>1072</v>
      </c>
      <c r="I116" s="273" t="s">
        <v>1062</v>
      </c>
      <c r="J116" s="273"/>
      <c r="K116" s="287"/>
    </row>
    <row r="117" spans="2:11" s="1" customFormat="1" ht="15" customHeight="1">
      <c r="B117" s="298"/>
      <c r="C117" s="273" t="s">
        <v>61</v>
      </c>
      <c r="D117" s="273"/>
      <c r="E117" s="273"/>
      <c r="F117" s="296" t="s">
        <v>1027</v>
      </c>
      <c r="G117" s="273"/>
      <c r="H117" s="273" t="s">
        <v>1073</v>
      </c>
      <c r="I117" s="273" t="s">
        <v>1074</v>
      </c>
      <c r="J117" s="273"/>
      <c r="K117" s="287"/>
    </row>
    <row r="118" spans="2:11" s="1" customFormat="1" ht="15" customHeight="1">
      <c r="B118" s="301"/>
      <c r="C118" s="307"/>
      <c r="D118" s="307"/>
      <c r="E118" s="307"/>
      <c r="F118" s="307"/>
      <c r="G118" s="307"/>
      <c r="H118" s="307"/>
      <c r="I118" s="307"/>
      <c r="J118" s="307"/>
      <c r="K118" s="303"/>
    </row>
    <row r="119" spans="2:11" s="1" customFormat="1" ht="18.75" customHeight="1">
      <c r="B119" s="308"/>
      <c r="C119" s="309"/>
      <c r="D119" s="309"/>
      <c r="E119" s="309"/>
      <c r="F119" s="310"/>
      <c r="G119" s="309"/>
      <c r="H119" s="309"/>
      <c r="I119" s="309"/>
      <c r="J119" s="309"/>
      <c r="K119" s="308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1"/>
      <c r="C121" s="312"/>
      <c r="D121" s="312"/>
      <c r="E121" s="312"/>
      <c r="F121" s="312"/>
      <c r="G121" s="312"/>
      <c r="H121" s="312"/>
      <c r="I121" s="312"/>
      <c r="J121" s="312"/>
      <c r="K121" s="313"/>
    </row>
    <row r="122" spans="2:11" s="1" customFormat="1" ht="45" customHeight="1">
      <c r="B122" s="314"/>
      <c r="C122" s="264" t="s">
        <v>1075</v>
      </c>
      <c r="D122" s="264"/>
      <c r="E122" s="264"/>
      <c r="F122" s="264"/>
      <c r="G122" s="264"/>
      <c r="H122" s="264"/>
      <c r="I122" s="264"/>
      <c r="J122" s="264"/>
      <c r="K122" s="315"/>
    </row>
    <row r="123" spans="2:11" s="1" customFormat="1" ht="17.25" customHeight="1">
      <c r="B123" s="316"/>
      <c r="C123" s="288" t="s">
        <v>1021</v>
      </c>
      <c r="D123" s="288"/>
      <c r="E123" s="288"/>
      <c r="F123" s="288" t="s">
        <v>1022</v>
      </c>
      <c r="G123" s="289"/>
      <c r="H123" s="288" t="s">
        <v>58</v>
      </c>
      <c r="I123" s="288" t="s">
        <v>61</v>
      </c>
      <c r="J123" s="288" t="s">
        <v>1023</v>
      </c>
      <c r="K123" s="317"/>
    </row>
    <row r="124" spans="2:11" s="1" customFormat="1" ht="17.25" customHeight="1">
      <c r="B124" s="316"/>
      <c r="C124" s="290" t="s">
        <v>1024</v>
      </c>
      <c r="D124" s="290"/>
      <c r="E124" s="290"/>
      <c r="F124" s="291" t="s">
        <v>1025</v>
      </c>
      <c r="G124" s="292"/>
      <c r="H124" s="290"/>
      <c r="I124" s="290"/>
      <c r="J124" s="290" t="s">
        <v>1026</v>
      </c>
      <c r="K124" s="317"/>
    </row>
    <row r="125" spans="2:11" s="1" customFormat="1" ht="5.25" customHeight="1">
      <c r="B125" s="318"/>
      <c r="C125" s="293"/>
      <c r="D125" s="293"/>
      <c r="E125" s="293"/>
      <c r="F125" s="293"/>
      <c r="G125" s="319"/>
      <c r="H125" s="293"/>
      <c r="I125" s="293"/>
      <c r="J125" s="293"/>
      <c r="K125" s="320"/>
    </row>
    <row r="126" spans="2:11" s="1" customFormat="1" ht="15" customHeight="1">
      <c r="B126" s="318"/>
      <c r="C126" s="273" t="s">
        <v>1030</v>
      </c>
      <c r="D126" s="295"/>
      <c r="E126" s="295"/>
      <c r="F126" s="296" t="s">
        <v>1027</v>
      </c>
      <c r="G126" s="273"/>
      <c r="H126" s="273" t="s">
        <v>1067</v>
      </c>
      <c r="I126" s="273" t="s">
        <v>1029</v>
      </c>
      <c r="J126" s="273">
        <v>120</v>
      </c>
      <c r="K126" s="321"/>
    </row>
    <row r="127" spans="2:11" s="1" customFormat="1" ht="15" customHeight="1">
      <c r="B127" s="318"/>
      <c r="C127" s="273" t="s">
        <v>1076</v>
      </c>
      <c r="D127" s="273"/>
      <c r="E127" s="273"/>
      <c r="F127" s="296" t="s">
        <v>1027</v>
      </c>
      <c r="G127" s="273"/>
      <c r="H127" s="273" t="s">
        <v>1077</v>
      </c>
      <c r="I127" s="273" t="s">
        <v>1029</v>
      </c>
      <c r="J127" s="273" t="s">
        <v>1078</v>
      </c>
      <c r="K127" s="321"/>
    </row>
    <row r="128" spans="2:11" s="1" customFormat="1" ht="15" customHeight="1">
      <c r="B128" s="318"/>
      <c r="C128" s="273" t="s">
        <v>975</v>
      </c>
      <c r="D128" s="273"/>
      <c r="E128" s="273"/>
      <c r="F128" s="296" t="s">
        <v>1027</v>
      </c>
      <c r="G128" s="273"/>
      <c r="H128" s="273" t="s">
        <v>1079</v>
      </c>
      <c r="I128" s="273" t="s">
        <v>1029</v>
      </c>
      <c r="J128" s="273" t="s">
        <v>1078</v>
      </c>
      <c r="K128" s="321"/>
    </row>
    <row r="129" spans="2:11" s="1" customFormat="1" ht="15" customHeight="1">
      <c r="B129" s="318"/>
      <c r="C129" s="273" t="s">
        <v>1038</v>
      </c>
      <c r="D129" s="273"/>
      <c r="E129" s="273"/>
      <c r="F129" s="296" t="s">
        <v>1033</v>
      </c>
      <c r="G129" s="273"/>
      <c r="H129" s="273" t="s">
        <v>1039</v>
      </c>
      <c r="I129" s="273" t="s">
        <v>1029</v>
      </c>
      <c r="J129" s="273">
        <v>15</v>
      </c>
      <c r="K129" s="321"/>
    </row>
    <row r="130" spans="2:11" s="1" customFormat="1" ht="15" customHeight="1">
      <c r="B130" s="318"/>
      <c r="C130" s="299" t="s">
        <v>1040</v>
      </c>
      <c r="D130" s="299"/>
      <c r="E130" s="299"/>
      <c r="F130" s="300" t="s">
        <v>1033</v>
      </c>
      <c r="G130" s="299"/>
      <c r="H130" s="299" t="s">
        <v>1041</v>
      </c>
      <c r="I130" s="299" t="s">
        <v>1029</v>
      </c>
      <c r="J130" s="299">
        <v>15</v>
      </c>
      <c r="K130" s="321"/>
    </row>
    <row r="131" spans="2:11" s="1" customFormat="1" ht="15" customHeight="1">
      <c r="B131" s="318"/>
      <c r="C131" s="299" t="s">
        <v>1042</v>
      </c>
      <c r="D131" s="299"/>
      <c r="E131" s="299"/>
      <c r="F131" s="300" t="s">
        <v>1033</v>
      </c>
      <c r="G131" s="299"/>
      <c r="H131" s="299" t="s">
        <v>1043</v>
      </c>
      <c r="I131" s="299" t="s">
        <v>1029</v>
      </c>
      <c r="J131" s="299">
        <v>20</v>
      </c>
      <c r="K131" s="321"/>
    </row>
    <row r="132" spans="2:11" s="1" customFormat="1" ht="15" customHeight="1">
      <c r="B132" s="318"/>
      <c r="C132" s="299" t="s">
        <v>1044</v>
      </c>
      <c r="D132" s="299"/>
      <c r="E132" s="299"/>
      <c r="F132" s="300" t="s">
        <v>1033</v>
      </c>
      <c r="G132" s="299"/>
      <c r="H132" s="299" t="s">
        <v>1045</v>
      </c>
      <c r="I132" s="299" t="s">
        <v>1029</v>
      </c>
      <c r="J132" s="299">
        <v>20</v>
      </c>
      <c r="K132" s="321"/>
    </row>
    <row r="133" spans="2:11" s="1" customFormat="1" ht="15" customHeight="1">
      <c r="B133" s="318"/>
      <c r="C133" s="273" t="s">
        <v>1032</v>
      </c>
      <c r="D133" s="273"/>
      <c r="E133" s="273"/>
      <c r="F133" s="296" t="s">
        <v>1033</v>
      </c>
      <c r="G133" s="273"/>
      <c r="H133" s="273" t="s">
        <v>1067</v>
      </c>
      <c r="I133" s="273" t="s">
        <v>1029</v>
      </c>
      <c r="J133" s="273">
        <v>50</v>
      </c>
      <c r="K133" s="321"/>
    </row>
    <row r="134" spans="2:11" s="1" customFormat="1" ht="15" customHeight="1">
      <c r="B134" s="318"/>
      <c r="C134" s="273" t="s">
        <v>1046</v>
      </c>
      <c r="D134" s="273"/>
      <c r="E134" s="273"/>
      <c r="F134" s="296" t="s">
        <v>1033</v>
      </c>
      <c r="G134" s="273"/>
      <c r="H134" s="273" t="s">
        <v>1067</v>
      </c>
      <c r="I134" s="273" t="s">
        <v>1029</v>
      </c>
      <c r="J134" s="273">
        <v>50</v>
      </c>
      <c r="K134" s="321"/>
    </row>
    <row r="135" spans="2:11" s="1" customFormat="1" ht="15" customHeight="1">
      <c r="B135" s="318"/>
      <c r="C135" s="273" t="s">
        <v>1052</v>
      </c>
      <c r="D135" s="273"/>
      <c r="E135" s="273"/>
      <c r="F135" s="296" t="s">
        <v>1033</v>
      </c>
      <c r="G135" s="273"/>
      <c r="H135" s="273" t="s">
        <v>1067</v>
      </c>
      <c r="I135" s="273" t="s">
        <v>1029</v>
      </c>
      <c r="J135" s="273">
        <v>50</v>
      </c>
      <c r="K135" s="321"/>
    </row>
    <row r="136" spans="2:11" s="1" customFormat="1" ht="15" customHeight="1">
      <c r="B136" s="318"/>
      <c r="C136" s="273" t="s">
        <v>1054</v>
      </c>
      <c r="D136" s="273"/>
      <c r="E136" s="273"/>
      <c r="F136" s="296" t="s">
        <v>1033</v>
      </c>
      <c r="G136" s="273"/>
      <c r="H136" s="273" t="s">
        <v>1067</v>
      </c>
      <c r="I136" s="273" t="s">
        <v>1029</v>
      </c>
      <c r="J136" s="273">
        <v>50</v>
      </c>
      <c r="K136" s="321"/>
    </row>
    <row r="137" spans="2:11" s="1" customFormat="1" ht="15" customHeight="1">
      <c r="B137" s="318"/>
      <c r="C137" s="273" t="s">
        <v>1055</v>
      </c>
      <c r="D137" s="273"/>
      <c r="E137" s="273"/>
      <c r="F137" s="296" t="s">
        <v>1033</v>
      </c>
      <c r="G137" s="273"/>
      <c r="H137" s="273" t="s">
        <v>1080</v>
      </c>
      <c r="I137" s="273" t="s">
        <v>1029</v>
      </c>
      <c r="J137" s="273">
        <v>255</v>
      </c>
      <c r="K137" s="321"/>
    </row>
    <row r="138" spans="2:11" s="1" customFormat="1" ht="15" customHeight="1">
      <c r="B138" s="318"/>
      <c r="C138" s="273" t="s">
        <v>1057</v>
      </c>
      <c r="D138" s="273"/>
      <c r="E138" s="273"/>
      <c r="F138" s="296" t="s">
        <v>1027</v>
      </c>
      <c r="G138" s="273"/>
      <c r="H138" s="273" t="s">
        <v>1081</v>
      </c>
      <c r="I138" s="273" t="s">
        <v>1059</v>
      </c>
      <c r="J138" s="273"/>
      <c r="K138" s="321"/>
    </row>
    <row r="139" spans="2:11" s="1" customFormat="1" ht="15" customHeight="1">
      <c r="B139" s="318"/>
      <c r="C139" s="273" t="s">
        <v>1060</v>
      </c>
      <c r="D139" s="273"/>
      <c r="E139" s="273"/>
      <c r="F139" s="296" t="s">
        <v>1027</v>
      </c>
      <c r="G139" s="273"/>
      <c r="H139" s="273" t="s">
        <v>1082</v>
      </c>
      <c r="I139" s="273" t="s">
        <v>1062</v>
      </c>
      <c r="J139" s="273"/>
      <c r="K139" s="321"/>
    </row>
    <row r="140" spans="2:11" s="1" customFormat="1" ht="15" customHeight="1">
      <c r="B140" s="318"/>
      <c r="C140" s="273" t="s">
        <v>1063</v>
      </c>
      <c r="D140" s="273"/>
      <c r="E140" s="273"/>
      <c r="F140" s="296" t="s">
        <v>1027</v>
      </c>
      <c r="G140" s="273"/>
      <c r="H140" s="273" t="s">
        <v>1063</v>
      </c>
      <c r="I140" s="273" t="s">
        <v>1062</v>
      </c>
      <c r="J140" s="273"/>
      <c r="K140" s="321"/>
    </row>
    <row r="141" spans="2:11" s="1" customFormat="1" ht="15" customHeight="1">
      <c r="B141" s="318"/>
      <c r="C141" s="273" t="s">
        <v>42</v>
      </c>
      <c r="D141" s="273"/>
      <c r="E141" s="273"/>
      <c r="F141" s="296" t="s">
        <v>1027</v>
      </c>
      <c r="G141" s="273"/>
      <c r="H141" s="273" t="s">
        <v>1083</v>
      </c>
      <c r="I141" s="273" t="s">
        <v>1062</v>
      </c>
      <c r="J141" s="273"/>
      <c r="K141" s="321"/>
    </row>
    <row r="142" spans="2:11" s="1" customFormat="1" ht="15" customHeight="1">
      <c r="B142" s="318"/>
      <c r="C142" s="273" t="s">
        <v>1084</v>
      </c>
      <c r="D142" s="273"/>
      <c r="E142" s="273"/>
      <c r="F142" s="296" t="s">
        <v>1027</v>
      </c>
      <c r="G142" s="273"/>
      <c r="H142" s="273" t="s">
        <v>1085</v>
      </c>
      <c r="I142" s="273" t="s">
        <v>1062</v>
      </c>
      <c r="J142" s="273"/>
      <c r="K142" s="321"/>
    </row>
    <row r="143" spans="2:11" s="1" customFormat="1" ht="15" customHeight="1">
      <c r="B143" s="322"/>
      <c r="C143" s="323"/>
      <c r="D143" s="323"/>
      <c r="E143" s="323"/>
      <c r="F143" s="323"/>
      <c r="G143" s="323"/>
      <c r="H143" s="323"/>
      <c r="I143" s="323"/>
      <c r="J143" s="323"/>
      <c r="K143" s="324"/>
    </row>
    <row r="144" spans="2:11" s="1" customFormat="1" ht="18.75" customHeight="1">
      <c r="B144" s="309"/>
      <c r="C144" s="309"/>
      <c r="D144" s="309"/>
      <c r="E144" s="309"/>
      <c r="F144" s="310"/>
      <c r="G144" s="309"/>
      <c r="H144" s="309"/>
      <c r="I144" s="309"/>
      <c r="J144" s="309"/>
      <c r="K144" s="309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286" t="s">
        <v>1086</v>
      </c>
      <c r="D147" s="286"/>
      <c r="E147" s="286"/>
      <c r="F147" s="286"/>
      <c r="G147" s="286"/>
      <c r="H147" s="286"/>
      <c r="I147" s="286"/>
      <c r="J147" s="286"/>
      <c r="K147" s="287"/>
    </row>
    <row r="148" spans="2:11" s="1" customFormat="1" ht="17.25" customHeight="1">
      <c r="B148" s="285"/>
      <c r="C148" s="288" t="s">
        <v>1021</v>
      </c>
      <c r="D148" s="288"/>
      <c r="E148" s="288"/>
      <c r="F148" s="288" t="s">
        <v>1022</v>
      </c>
      <c r="G148" s="289"/>
      <c r="H148" s="288" t="s">
        <v>58</v>
      </c>
      <c r="I148" s="288" t="s">
        <v>61</v>
      </c>
      <c r="J148" s="288" t="s">
        <v>1023</v>
      </c>
      <c r="K148" s="287"/>
    </row>
    <row r="149" spans="2:11" s="1" customFormat="1" ht="17.25" customHeight="1">
      <c r="B149" s="285"/>
      <c r="C149" s="290" t="s">
        <v>1024</v>
      </c>
      <c r="D149" s="290"/>
      <c r="E149" s="290"/>
      <c r="F149" s="291" t="s">
        <v>1025</v>
      </c>
      <c r="G149" s="292"/>
      <c r="H149" s="290"/>
      <c r="I149" s="290"/>
      <c r="J149" s="290" t="s">
        <v>1026</v>
      </c>
      <c r="K149" s="287"/>
    </row>
    <row r="150" spans="2:11" s="1" customFormat="1" ht="5.25" customHeight="1">
      <c r="B150" s="298"/>
      <c r="C150" s="293"/>
      <c r="D150" s="293"/>
      <c r="E150" s="293"/>
      <c r="F150" s="293"/>
      <c r="G150" s="294"/>
      <c r="H150" s="293"/>
      <c r="I150" s="293"/>
      <c r="J150" s="293"/>
      <c r="K150" s="321"/>
    </row>
    <row r="151" spans="2:11" s="1" customFormat="1" ht="15" customHeight="1">
      <c r="B151" s="298"/>
      <c r="C151" s="325" t="s">
        <v>1030</v>
      </c>
      <c r="D151" s="273"/>
      <c r="E151" s="273"/>
      <c r="F151" s="326" t="s">
        <v>1027</v>
      </c>
      <c r="G151" s="273"/>
      <c r="H151" s="325" t="s">
        <v>1067</v>
      </c>
      <c r="I151" s="325" t="s">
        <v>1029</v>
      </c>
      <c r="J151" s="325">
        <v>120</v>
      </c>
      <c r="K151" s="321"/>
    </row>
    <row r="152" spans="2:11" s="1" customFormat="1" ht="15" customHeight="1">
      <c r="B152" s="298"/>
      <c r="C152" s="325" t="s">
        <v>1076</v>
      </c>
      <c r="D152" s="273"/>
      <c r="E152" s="273"/>
      <c r="F152" s="326" t="s">
        <v>1027</v>
      </c>
      <c r="G152" s="273"/>
      <c r="H152" s="325" t="s">
        <v>1087</v>
      </c>
      <c r="I152" s="325" t="s">
        <v>1029</v>
      </c>
      <c r="J152" s="325" t="s">
        <v>1078</v>
      </c>
      <c r="K152" s="321"/>
    </row>
    <row r="153" spans="2:11" s="1" customFormat="1" ht="15" customHeight="1">
      <c r="B153" s="298"/>
      <c r="C153" s="325" t="s">
        <v>975</v>
      </c>
      <c r="D153" s="273"/>
      <c r="E153" s="273"/>
      <c r="F153" s="326" t="s">
        <v>1027</v>
      </c>
      <c r="G153" s="273"/>
      <c r="H153" s="325" t="s">
        <v>1088</v>
      </c>
      <c r="I153" s="325" t="s">
        <v>1029</v>
      </c>
      <c r="J153" s="325" t="s">
        <v>1078</v>
      </c>
      <c r="K153" s="321"/>
    </row>
    <row r="154" spans="2:11" s="1" customFormat="1" ht="15" customHeight="1">
      <c r="B154" s="298"/>
      <c r="C154" s="325" t="s">
        <v>1032</v>
      </c>
      <c r="D154" s="273"/>
      <c r="E154" s="273"/>
      <c r="F154" s="326" t="s">
        <v>1033</v>
      </c>
      <c r="G154" s="273"/>
      <c r="H154" s="325" t="s">
        <v>1067</v>
      </c>
      <c r="I154" s="325" t="s">
        <v>1029</v>
      </c>
      <c r="J154" s="325">
        <v>50</v>
      </c>
      <c r="K154" s="321"/>
    </row>
    <row r="155" spans="2:11" s="1" customFormat="1" ht="15" customHeight="1">
      <c r="B155" s="298"/>
      <c r="C155" s="325" t="s">
        <v>1035</v>
      </c>
      <c r="D155" s="273"/>
      <c r="E155" s="273"/>
      <c r="F155" s="326" t="s">
        <v>1027</v>
      </c>
      <c r="G155" s="273"/>
      <c r="H155" s="325" t="s">
        <v>1067</v>
      </c>
      <c r="I155" s="325" t="s">
        <v>1037</v>
      </c>
      <c r="J155" s="325"/>
      <c r="K155" s="321"/>
    </row>
    <row r="156" spans="2:11" s="1" customFormat="1" ht="15" customHeight="1">
      <c r="B156" s="298"/>
      <c r="C156" s="325" t="s">
        <v>1046</v>
      </c>
      <c r="D156" s="273"/>
      <c r="E156" s="273"/>
      <c r="F156" s="326" t="s">
        <v>1033</v>
      </c>
      <c r="G156" s="273"/>
      <c r="H156" s="325" t="s">
        <v>1067</v>
      </c>
      <c r="I156" s="325" t="s">
        <v>1029</v>
      </c>
      <c r="J156" s="325">
        <v>50</v>
      </c>
      <c r="K156" s="321"/>
    </row>
    <row r="157" spans="2:11" s="1" customFormat="1" ht="15" customHeight="1">
      <c r="B157" s="298"/>
      <c r="C157" s="325" t="s">
        <v>1054</v>
      </c>
      <c r="D157" s="273"/>
      <c r="E157" s="273"/>
      <c r="F157" s="326" t="s">
        <v>1033</v>
      </c>
      <c r="G157" s="273"/>
      <c r="H157" s="325" t="s">
        <v>1067</v>
      </c>
      <c r="I157" s="325" t="s">
        <v>1029</v>
      </c>
      <c r="J157" s="325">
        <v>50</v>
      </c>
      <c r="K157" s="321"/>
    </row>
    <row r="158" spans="2:11" s="1" customFormat="1" ht="15" customHeight="1">
      <c r="B158" s="298"/>
      <c r="C158" s="325" t="s">
        <v>1052</v>
      </c>
      <c r="D158" s="273"/>
      <c r="E158" s="273"/>
      <c r="F158" s="326" t="s">
        <v>1033</v>
      </c>
      <c r="G158" s="273"/>
      <c r="H158" s="325" t="s">
        <v>1067</v>
      </c>
      <c r="I158" s="325" t="s">
        <v>1029</v>
      </c>
      <c r="J158" s="325">
        <v>50</v>
      </c>
      <c r="K158" s="321"/>
    </row>
    <row r="159" spans="2:11" s="1" customFormat="1" ht="15" customHeight="1">
      <c r="B159" s="298"/>
      <c r="C159" s="325" t="s">
        <v>103</v>
      </c>
      <c r="D159" s="273"/>
      <c r="E159" s="273"/>
      <c r="F159" s="326" t="s">
        <v>1027</v>
      </c>
      <c r="G159" s="273"/>
      <c r="H159" s="325" t="s">
        <v>1089</v>
      </c>
      <c r="I159" s="325" t="s">
        <v>1029</v>
      </c>
      <c r="J159" s="325" t="s">
        <v>1090</v>
      </c>
      <c r="K159" s="321"/>
    </row>
    <row r="160" spans="2:11" s="1" customFormat="1" ht="15" customHeight="1">
      <c r="B160" s="298"/>
      <c r="C160" s="325" t="s">
        <v>1091</v>
      </c>
      <c r="D160" s="273"/>
      <c r="E160" s="273"/>
      <c r="F160" s="326" t="s">
        <v>1027</v>
      </c>
      <c r="G160" s="273"/>
      <c r="H160" s="325" t="s">
        <v>1092</v>
      </c>
      <c r="I160" s="325" t="s">
        <v>1062</v>
      </c>
      <c r="J160" s="325"/>
      <c r="K160" s="321"/>
    </row>
    <row r="161" spans="2:11" s="1" customFormat="1" ht="15" customHeight="1">
      <c r="B161" s="327"/>
      <c r="C161" s="307"/>
      <c r="D161" s="307"/>
      <c r="E161" s="307"/>
      <c r="F161" s="307"/>
      <c r="G161" s="307"/>
      <c r="H161" s="307"/>
      <c r="I161" s="307"/>
      <c r="J161" s="307"/>
      <c r="K161" s="328"/>
    </row>
    <row r="162" spans="2:11" s="1" customFormat="1" ht="18.75" customHeight="1">
      <c r="B162" s="309"/>
      <c r="C162" s="319"/>
      <c r="D162" s="319"/>
      <c r="E162" s="319"/>
      <c r="F162" s="329"/>
      <c r="G162" s="319"/>
      <c r="H162" s="319"/>
      <c r="I162" s="319"/>
      <c r="J162" s="319"/>
      <c r="K162" s="309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0"/>
      <c r="C164" s="261"/>
      <c r="D164" s="261"/>
      <c r="E164" s="261"/>
      <c r="F164" s="261"/>
      <c r="G164" s="261"/>
      <c r="H164" s="261"/>
      <c r="I164" s="261"/>
      <c r="J164" s="261"/>
      <c r="K164" s="262"/>
    </row>
    <row r="165" spans="2:11" s="1" customFormat="1" ht="45" customHeight="1">
      <c r="B165" s="263"/>
      <c r="C165" s="264" t="s">
        <v>1093</v>
      </c>
      <c r="D165" s="264"/>
      <c r="E165" s="264"/>
      <c r="F165" s="264"/>
      <c r="G165" s="264"/>
      <c r="H165" s="264"/>
      <c r="I165" s="264"/>
      <c r="J165" s="264"/>
      <c r="K165" s="265"/>
    </row>
    <row r="166" spans="2:11" s="1" customFormat="1" ht="17.25" customHeight="1">
      <c r="B166" s="263"/>
      <c r="C166" s="288" t="s">
        <v>1021</v>
      </c>
      <c r="D166" s="288"/>
      <c r="E166" s="288"/>
      <c r="F166" s="288" t="s">
        <v>1022</v>
      </c>
      <c r="G166" s="330"/>
      <c r="H166" s="331" t="s">
        <v>58</v>
      </c>
      <c r="I166" s="331" t="s">
        <v>61</v>
      </c>
      <c r="J166" s="288" t="s">
        <v>1023</v>
      </c>
      <c r="K166" s="265"/>
    </row>
    <row r="167" spans="2:11" s="1" customFormat="1" ht="17.25" customHeight="1">
      <c r="B167" s="266"/>
      <c r="C167" s="290" t="s">
        <v>1024</v>
      </c>
      <c r="D167" s="290"/>
      <c r="E167" s="290"/>
      <c r="F167" s="291" t="s">
        <v>1025</v>
      </c>
      <c r="G167" s="332"/>
      <c r="H167" s="333"/>
      <c r="I167" s="333"/>
      <c r="J167" s="290" t="s">
        <v>1026</v>
      </c>
      <c r="K167" s="268"/>
    </row>
    <row r="168" spans="2:11" s="1" customFormat="1" ht="5.25" customHeight="1">
      <c r="B168" s="298"/>
      <c r="C168" s="293"/>
      <c r="D168" s="293"/>
      <c r="E168" s="293"/>
      <c r="F168" s="293"/>
      <c r="G168" s="294"/>
      <c r="H168" s="293"/>
      <c r="I168" s="293"/>
      <c r="J168" s="293"/>
      <c r="K168" s="321"/>
    </row>
    <row r="169" spans="2:11" s="1" customFormat="1" ht="15" customHeight="1">
      <c r="B169" s="298"/>
      <c r="C169" s="273" t="s">
        <v>1030</v>
      </c>
      <c r="D169" s="273"/>
      <c r="E169" s="273"/>
      <c r="F169" s="296" t="s">
        <v>1027</v>
      </c>
      <c r="G169" s="273"/>
      <c r="H169" s="273" t="s">
        <v>1067</v>
      </c>
      <c r="I169" s="273" t="s">
        <v>1029</v>
      </c>
      <c r="J169" s="273">
        <v>120</v>
      </c>
      <c r="K169" s="321"/>
    </row>
    <row r="170" spans="2:11" s="1" customFormat="1" ht="15" customHeight="1">
      <c r="B170" s="298"/>
      <c r="C170" s="273" t="s">
        <v>1076</v>
      </c>
      <c r="D170" s="273"/>
      <c r="E170" s="273"/>
      <c r="F170" s="296" t="s">
        <v>1027</v>
      </c>
      <c r="G170" s="273"/>
      <c r="H170" s="273" t="s">
        <v>1077</v>
      </c>
      <c r="I170" s="273" t="s">
        <v>1029</v>
      </c>
      <c r="J170" s="273" t="s">
        <v>1078</v>
      </c>
      <c r="K170" s="321"/>
    </row>
    <row r="171" spans="2:11" s="1" customFormat="1" ht="15" customHeight="1">
      <c r="B171" s="298"/>
      <c r="C171" s="273" t="s">
        <v>975</v>
      </c>
      <c r="D171" s="273"/>
      <c r="E171" s="273"/>
      <c r="F171" s="296" t="s">
        <v>1027</v>
      </c>
      <c r="G171" s="273"/>
      <c r="H171" s="273" t="s">
        <v>1094</v>
      </c>
      <c r="I171" s="273" t="s">
        <v>1029</v>
      </c>
      <c r="J171" s="273" t="s">
        <v>1078</v>
      </c>
      <c r="K171" s="321"/>
    </row>
    <row r="172" spans="2:11" s="1" customFormat="1" ht="15" customHeight="1">
      <c r="B172" s="298"/>
      <c r="C172" s="273" t="s">
        <v>1032</v>
      </c>
      <c r="D172" s="273"/>
      <c r="E172" s="273"/>
      <c r="F172" s="296" t="s">
        <v>1033</v>
      </c>
      <c r="G172" s="273"/>
      <c r="H172" s="273" t="s">
        <v>1094</v>
      </c>
      <c r="I172" s="273" t="s">
        <v>1029</v>
      </c>
      <c r="J172" s="273">
        <v>50</v>
      </c>
      <c r="K172" s="321"/>
    </row>
    <row r="173" spans="2:11" s="1" customFormat="1" ht="15" customHeight="1">
      <c r="B173" s="298"/>
      <c r="C173" s="273" t="s">
        <v>1035</v>
      </c>
      <c r="D173" s="273"/>
      <c r="E173" s="273"/>
      <c r="F173" s="296" t="s">
        <v>1027</v>
      </c>
      <c r="G173" s="273"/>
      <c r="H173" s="273" t="s">
        <v>1094</v>
      </c>
      <c r="I173" s="273" t="s">
        <v>1037</v>
      </c>
      <c r="J173" s="273"/>
      <c r="K173" s="321"/>
    </row>
    <row r="174" spans="2:11" s="1" customFormat="1" ht="15" customHeight="1">
      <c r="B174" s="298"/>
      <c r="C174" s="273" t="s">
        <v>1046</v>
      </c>
      <c r="D174" s="273"/>
      <c r="E174" s="273"/>
      <c r="F174" s="296" t="s">
        <v>1033</v>
      </c>
      <c r="G174" s="273"/>
      <c r="H174" s="273" t="s">
        <v>1094</v>
      </c>
      <c r="I174" s="273" t="s">
        <v>1029</v>
      </c>
      <c r="J174" s="273">
        <v>50</v>
      </c>
      <c r="K174" s="321"/>
    </row>
    <row r="175" spans="2:11" s="1" customFormat="1" ht="15" customHeight="1">
      <c r="B175" s="298"/>
      <c r="C175" s="273" t="s">
        <v>1054</v>
      </c>
      <c r="D175" s="273"/>
      <c r="E175" s="273"/>
      <c r="F175" s="296" t="s">
        <v>1033</v>
      </c>
      <c r="G175" s="273"/>
      <c r="H175" s="273" t="s">
        <v>1094</v>
      </c>
      <c r="I175" s="273" t="s">
        <v>1029</v>
      </c>
      <c r="J175" s="273">
        <v>50</v>
      </c>
      <c r="K175" s="321"/>
    </row>
    <row r="176" spans="2:11" s="1" customFormat="1" ht="15" customHeight="1">
      <c r="B176" s="298"/>
      <c r="C176" s="273" t="s">
        <v>1052</v>
      </c>
      <c r="D176" s="273"/>
      <c r="E176" s="273"/>
      <c r="F176" s="296" t="s">
        <v>1033</v>
      </c>
      <c r="G176" s="273"/>
      <c r="H176" s="273" t="s">
        <v>1094</v>
      </c>
      <c r="I176" s="273" t="s">
        <v>1029</v>
      </c>
      <c r="J176" s="273">
        <v>50</v>
      </c>
      <c r="K176" s="321"/>
    </row>
    <row r="177" spans="2:11" s="1" customFormat="1" ht="15" customHeight="1">
      <c r="B177" s="298"/>
      <c r="C177" s="273" t="s">
        <v>117</v>
      </c>
      <c r="D177" s="273"/>
      <c r="E177" s="273"/>
      <c r="F177" s="296" t="s">
        <v>1027</v>
      </c>
      <c r="G177" s="273"/>
      <c r="H177" s="273" t="s">
        <v>1095</v>
      </c>
      <c r="I177" s="273" t="s">
        <v>1096</v>
      </c>
      <c r="J177" s="273"/>
      <c r="K177" s="321"/>
    </row>
    <row r="178" spans="2:11" s="1" customFormat="1" ht="15" customHeight="1">
      <c r="B178" s="298"/>
      <c r="C178" s="273" t="s">
        <v>61</v>
      </c>
      <c r="D178" s="273"/>
      <c r="E178" s="273"/>
      <c r="F178" s="296" t="s">
        <v>1027</v>
      </c>
      <c r="G178" s="273"/>
      <c r="H178" s="273" t="s">
        <v>1097</v>
      </c>
      <c r="I178" s="273" t="s">
        <v>1098</v>
      </c>
      <c r="J178" s="273">
        <v>1</v>
      </c>
      <c r="K178" s="321"/>
    </row>
    <row r="179" spans="2:11" s="1" customFormat="1" ht="15" customHeight="1">
      <c r="B179" s="298"/>
      <c r="C179" s="273" t="s">
        <v>57</v>
      </c>
      <c r="D179" s="273"/>
      <c r="E179" s="273"/>
      <c r="F179" s="296" t="s">
        <v>1027</v>
      </c>
      <c r="G179" s="273"/>
      <c r="H179" s="273" t="s">
        <v>1099</v>
      </c>
      <c r="I179" s="273" t="s">
        <v>1029</v>
      </c>
      <c r="J179" s="273">
        <v>20</v>
      </c>
      <c r="K179" s="321"/>
    </row>
    <row r="180" spans="2:11" s="1" customFormat="1" ht="15" customHeight="1">
      <c r="B180" s="298"/>
      <c r="C180" s="273" t="s">
        <v>58</v>
      </c>
      <c r="D180" s="273"/>
      <c r="E180" s="273"/>
      <c r="F180" s="296" t="s">
        <v>1027</v>
      </c>
      <c r="G180" s="273"/>
      <c r="H180" s="273" t="s">
        <v>1100</v>
      </c>
      <c r="I180" s="273" t="s">
        <v>1029</v>
      </c>
      <c r="J180" s="273">
        <v>255</v>
      </c>
      <c r="K180" s="321"/>
    </row>
    <row r="181" spans="2:11" s="1" customFormat="1" ht="15" customHeight="1">
      <c r="B181" s="298"/>
      <c r="C181" s="273" t="s">
        <v>118</v>
      </c>
      <c r="D181" s="273"/>
      <c r="E181" s="273"/>
      <c r="F181" s="296" t="s">
        <v>1027</v>
      </c>
      <c r="G181" s="273"/>
      <c r="H181" s="273" t="s">
        <v>991</v>
      </c>
      <c r="I181" s="273" t="s">
        <v>1029</v>
      </c>
      <c r="J181" s="273">
        <v>10</v>
      </c>
      <c r="K181" s="321"/>
    </row>
    <row r="182" spans="2:11" s="1" customFormat="1" ht="15" customHeight="1">
      <c r="B182" s="298"/>
      <c r="C182" s="273" t="s">
        <v>119</v>
      </c>
      <c r="D182" s="273"/>
      <c r="E182" s="273"/>
      <c r="F182" s="296" t="s">
        <v>1027</v>
      </c>
      <c r="G182" s="273"/>
      <c r="H182" s="273" t="s">
        <v>1101</v>
      </c>
      <c r="I182" s="273" t="s">
        <v>1062</v>
      </c>
      <c r="J182" s="273"/>
      <c r="K182" s="321"/>
    </row>
    <row r="183" spans="2:11" s="1" customFormat="1" ht="15" customHeight="1">
      <c r="B183" s="298"/>
      <c r="C183" s="273" t="s">
        <v>1102</v>
      </c>
      <c r="D183" s="273"/>
      <c r="E183" s="273"/>
      <c r="F183" s="296" t="s">
        <v>1027</v>
      </c>
      <c r="G183" s="273"/>
      <c r="H183" s="273" t="s">
        <v>1103</v>
      </c>
      <c r="I183" s="273" t="s">
        <v>1062</v>
      </c>
      <c r="J183" s="273"/>
      <c r="K183" s="321"/>
    </row>
    <row r="184" spans="2:11" s="1" customFormat="1" ht="15" customHeight="1">
      <c r="B184" s="298"/>
      <c r="C184" s="273" t="s">
        <v>1091</v>
      </c>
      <c r="D184" s="273"/>
      <c r="E184" s="273"/>
      <c r="F184" s="296" t="s">
        <v>1027</v>
      </c>
      <c r="G184" s="273"/>
      <c r="H184" s="273" t="s">
        <v>1104</v>
      </c>
      <c r="I184" s="273" t="s">
        <v>1062</v>
      </c>
      <c r="J184" s="273"/>
      <c r="K184" s="321"/>
    </row>
    <row r="185" spans="2:11" s="1" customFormat="1" ht="15" customHeight="1">
      <c r="B185" s="298"/>
      <c r="C185" s="273" t="s">
        <v>121</v>
      </c>
      <c r="D185" s="273"/>
      <c r="E185" s="273"/>
      <c r="F185" s="296" t="s">
        <v>1033</v>
      </c>
      <c r="G185" s="273"/>
      <c r="H185" s="273" t="s">
        <v>1105</v>
      </c>
      <c r="I185" s="273" t="s">
        <v>1029</v>
      </c>
      <c r="J185" s="273">
        <v>50</v>
      </c>
      <c r="K185" s="321"/>
    </row>
    <row r="186" spans="2:11" s="1" customFormat="1" ht="15" customHeight="1">
      <c r="B186" s="298"/>
      <c r="C186" s="273" t="s">
        <v>1106</v>
      </c>
      <c r="D186" s="273"/>
      <c r="E186" s="273"/>
      <c r="F186" s="296" t="s">
        <v>1033</v>
      </c>
      <c r="G186" s="273"/>
      <c r="H186" s="273" t="s">
        <v>1107</v>
      </c>
      <c r="I186" s="273" t="s">
        <v>1108</v>
      </c>
      <c r="J186" s="273"/>
      <c r="K186" s="321"/>
    </row>
    <row r="187" spans="2:11" s="1" customFormat="1" ht="15" customHeight="1">
      <c r="B187" s="298"/>
      <c r="C187" s="273" t="s">
        <v>1109</v>
      </c>
      <c r="D187" s="273"/>
      <c r="E187" s="273"/>
      <c r="F187" s="296" t="s">
        <v>1033</v>
      </c>
      <c r="G187" s="273"/>
      <c r="H187" s="273" t="s">
        <v>1110</v>
      </c>
      <c r="I187" s="273" t="s">
        <v>1108</v>
      </c>
      <c r="J187" s="273"/>
      <c r="K187" s="321"/>
    </row>
    <row r="188" spans="2:11" s="1" customFormat="1" ht="15" customHeight="1">
      <c r="B188" s="298"/>
      <c r="C188" s="273" t="s">
        <v>1111</v>
      </c>
      <c r="D188" s="273"/>
      <c r="E188" s="273"/>
      <c r="F188" s="296" t="s">
        <v>1033</v>
      </c>
      <c r="G188" s="273"/>
      <c r="H188" s="273" t="s">
        <v>1112</v>
      </c>
      <c r="I188" s="273" t="s">
        <v>1108</v>
      </c>
      <c r="J188" s="273"/>
      <c r="K188" s="321"/>
    </row>
    <row r="189" spans="2:11" s="1" customFormat="1" ht="15" customHeight="1">
      <c r="B189" s="298"/>
      <c r="C189" s="334" t="s">
        <v>1113</v>
      </c>
      <c r="D189" s="273"/>
      <c r="E189" s="273"/>
      <c r="F189" s="296" t="s">
        <v>1033</v>
      </c>
      <c r="G189" s="273"/>
      <c r="H189" s="273" t="s">
        <v>1114</v>
      </c>
      <c r="I189" s="273" t="s">
        <v>1115</v>
      </c>
      <c r="J189" s="335" t="s">
        <v>1116</v>
      </c>
      <c r="K189" s="321"/>
    </row>
    <row r="190" spans="2:11" s="1" customFormat="1" ht="15" customHeight="1">
      <c r="B190" s="298"/>
      <c r="C190" s="334" t="s">
        <v>46</v>
      </c>
      <c r="D190" s="273"/>
      <c r="E190" s="273"/>
      <c r="F190" s="296" t="s">
        <v>1027</v>
      </c>
      <c r="G190" s="273"/>
      <c r="H190" s="270" t="s">
        <v>1117</v>
      </c>
      <c r="I190" s="273" t="s">
        <v>1118</v>
      </c>
      <c r="J190" s="273"/>
      <c r="K190" s="321"/>
    </row>
    <row r="191" spans="2:11" s="1" customFormat="1" ht="15" customHeight="1">
      <c r="B191" s="298"/>
      <c r="C191" s="334" t="s">
        <v>1119</v>
      </c>
      <c r="D191" s="273"/>
      <c r="E191" s="273"/>
      <c r="F191" s="296" t="s">
        <v>1027</v>
      </c>
      <c r="G191" s="273"/>
      <c r="H191" s="273" t="s">
        <v>1120</v>
      </c>
      <c r="I191" s="273" t="s">
        <v>1062</v>
      </c>
      <c r="J191" s="273"/>
      <c r="K191" s="321"/>
    </row>
    <row r="192" spans="2:11" s="1" customFormat="1" ht="15" customHeight="1">
      <c r="B192" s="298"/>
      <c r="C192" s="334" t="s">
        <v>1121</v>
      </c>
      <c r="D192" s="273"/>
      <c r="E192" s="273"/>
      <c r="F192" s="296" t="s">
        <v>1027</v>
      </c>
      <c r="G192" s="273"/>
      <c r="H192" s="273" t="s">
        <v>1122</v>
      </c>
      <c r="I192" s="273" t="s">
        <v>1062</v>
      </c>
      <c r="J192" s="273"/>
      <c r="K192" s="321"/>
    </row>
    <row r="193" spans="2:11" s="1" customFormat="1" ht="15" customHeight="1">
      <c r="B193" s="298"/>
      <c r="C193" s="334" t="s">
        <v>1123</v>
      </c>
      <c r="D193" s="273"/>
      <c r="E193" s="273"/>
      <c r="F193" s="296" t="s">
        <v>1033</v>
      </c>
      <c r="G193" s="273"/>
      <c r="H193" s="273" t="s">
        <v>1124</v>
      </c>
      <c r="I193" s="273" t="s">
        <v>1062</v>
      </c>
      <c r="J193" s="273"/>
      <c r="K193" s="321"/>
    </row>
    <row r="194" spans="2:11" s="1" customFormat="1" ht="15" customHeight="1">
      <c r="B194" s="327"/>
      <c r="C194" s="336"/>
      <c r="D194" s="307"/>
      <c r="E194" s="307"/>
      <c r="F194" s="307"/>
      <c r="G194" s="307"/>
      <c r="H194" s="307"/>
      <c r="I194" s="307"/>
      <c r="J194" s="307"/>
      <c r="K194" s="328"/>
    </row>
    <row r="195" spans="2:11" s="1" customFormat="1" ht="18.75" customHeight="1">
      <c r="B195" s="309"/>
      <c r="C195" s="319"/>
      <c r="D195" s="319"/>
      <c r="E195" s="319"/>
      <c r="F195" s="329"/>
      <c r="G195" s="319"/>
      <c r="H195" s="319"/>
      <c r="I195" s="319"/>
      <c r="J195" s="319"/>
      <c r="K195" s="309"/>
    </row>
    <row r="196" spans="2:11" s="1" customFormat="1" ht="18.75" customHeight="1">
      <c r="B196" s="309"/>
      <c r="C196" s="319"/>
      <c r="D196" s="319"/>
      <c r="E196" s="319"/>
      <c r="F196" s="329"/>
      <c r="G196" s="319"/>
      <c r="H196" s="319"/>
      <c r="I196" s="319"/>
      <c r="J196" s="319"/>
      <c r="K196" s="309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3.5">
      <c r="B198" s="260"/>
      <c r="C198" s="261"/>
      <c r="D198" s="261"/>
      <c r="E198" s="261"/>
      <c r="F198" s="261"/>
      <c r="G198" s="261"/>
      <c r="H198" s="261"/>
      <c r="I198" s="261"/>
      <c r="J198" s="261"/>
      <c r="K198" s="262"/>
    </row>
    <row r="199" spans="2:11" s="1" customFormat="1" ht="21">
      <c r="B199" s="263"/>
      <c r="C199" s="264" t="s">
        <v>1125</v>
      </c>
      <c r="D199" s="264"/>
      <c r="E199" s="264"/>
      <c r="F199" s="264"/>
      <c r="G199" s="264"/>
      <c r="H199" s="264"/>
      <c r="I199" s="264"/>
      <c r="J199" s="264"/>
      <c r="K199" s="265"/>
    </row>
    <row r="200" spans="2:11" s="1" customFormat="1" ht="25.5" customHeight="1">
      <c r="B200" s="263"/>
      <c r="C200" s="337" t="s">
        <v>1126</v>
      </c>
      <c r="D200" s="337"/>
      <c r="E200" s="337"/>
      <c r="F200" s="337" t="s">
        <v>1127</v>
      </c>
      <c r="G200" s="338"/>
      <c r="H200" s="337" t="s">
        <v>1128</v>
      </c>
      <c r="I200" s="337"/>
      <c r="J200" s="337"/>
      <c r="K200" s="265"/>
    </row>
    <row r="201" spans="2:11" s="1" customFormat="1" ht="5.25" customHeight="1">
      <c r="B201" s="298"/>
      <c r="C201" s="293"/>
      <c r="D201" s="293"/>
      <c r="E201" s="293"/>
      <c r="F201" s="293"/>
      <c r="G201" s="319"/>
      <c r="H201" s="293"/>
      <c r="I201" s="293"/>
      <c r="J201" s="293"/>
      <c r="K201" s="321"/>
    </row>
    <row r="202" spans="2:11" s="1" customFormat="1" ht="15" customHeight="1">
      <c r="B202" s="298"/>
      <c r="C202" s="273" t="s">
        <v>1118</v>
      </c>
      <c r="D202" s="273"/>
      <c r="E202" s="273"/>
      <c r="F202" s="296" t="s">
        <v>47</v>
      </c>
      <c r="G202" s="273"/>
      <c r="H202" s="273" t="s">
        <v>1129</v>
      </c>
      <c r="I202" s="273"/>
      <c r="J202" s="273"/>
      <c r="K202" s="321"/>
    </row>
    <row r="203" spans="2:11" s="1" customFormat="1" ht="15" customHeight="1">
      <c r="B203" s="298"/>
      <c r="C203" s="273"/>
      <c r="D203" s="273"/>
      <c r="E203" s="273"/>
      <c r="F203" s="296" t="s">
        <v>48</v>
      </c>
      <c r="G203" s="273"/>
      <c r="H203" s="273" t="s">
        <v>1130</v>
      </c>
      <c r="I203" s="273"/>
      <c r="J203" s="273"/>
      <c r="K203" s="321"/>
    </row>
    <row r="204" spans="2:11" s="1" customFormat="1" ht="15" customHeight="1">
      <c r="B204" s="298"/>
      <c r="C204" s="273"/>
      <c r="D204" s="273"/>
      <c r="E204" s="273"/>
      <c r="F204" s="296" t="s">
        <v>51</v>
      </c>
      <c r="G204" s="273"/>
      <c r="H204" s="273" t="s">
        <v>1131</v>
      </c>
      <c r="I204" s="273"/>
      <c r="J204" s="273"/>
      <c r="K204" s="321"/>
    </row>
    <row r="205" spans="2:11" s="1" customFormat="1" ht="15" customHeight="1">
      <c r="B205" s="298"/>
      <c r="C205" s="273"/>
      <c r="D205" s="273"/>
      <c r="E205" s="273"/>
      <c r="F205" s="296" t="s">
        <v>49</v>
      </c>
      <c r="G205" s="273"/>
      <c r="H205" s="273" t="s">
        <v>1132</v>
      </c>
      <c r="I205" s="273"/>
      <c r="J205" s="273"/>
      <c r="K205" s="321"/>
    </row>
    <row r="206" spans="2:11" s="1" customFormat="1" ht="15" customHeight="1">
      <c r="B206" s="298"/>
      <c r="C206" s="273"/>
      <c r="D206" s="273"/>
      <c r="E206" s="273"/>
      <c r="F206" s="296" t="s">
        <v>50</v>
      </c>
      <c r="G206" s="273"/>
      <c r="H206" s="273" t="s">
        <v>1133</v>
      </c>
      <c r="I206" s="273"/>
      <c r="J206" s="273"/>
      <c r="K206" s="321"/>
    </row>
    <row r="207" spans="2:11" s="1" customFormat="1" ht="15" customHeight="1">
      <c r="B207" s="298"/>
      <c r="C207" s="273"/>
      <c r="D207" s="273"/>
      <c r="E207" s="273"/>
      <c r="F207" s="296"/>
      <c r="G207" s="273"/>
      <c r="H207" s="273"/>
      <c r="I207" s="273"/>
      <c r="J207" s="273"/>
      <c r="K207" s="321"/>
    </row>
    <row r="208" spans="2:11" s="1" customFormat="1" ht="15" customHeight="1">
      <c r="B208" s="298"/>
      <c r="C208" s="273" t="s">
        <v>1074</v>
      </c>
      <c r="D208" s="273"/>
      <c r="E208" s="273"/>
      <c r="F208" s="296" t="s">
        <v>83</v>
      </c>
      <c r="G208" s="273"/>
      <c r="H208" s="273" t="s">
        <v>1134</v>
      </c>
      <c r="I208" s="273"/>
      <c r="J208" s="273"/>
      <c r="K208" s="321"/>
    </row>
    <row r="209" spans="2:11" s="1" customFormat="1" ht="15" customHeight="1">
      <c r="B209" s="298"/>
      <c r="C209" s="273"/>
      <c r="D209" s="273"/>
      <c r="E209" s="273"/>
      <c r="F209" s="296" t="s">
        <v>971</v>
      </c>
      <c r="G209" s="273"/>
      <c r="H209" s="273" t="s">
        <v>972</v>
      </c>
      <c r="I209" s="273"/>
      <c r="J209" s="273"/>
      <c r="K209" s="321"/>
    </row>
    <row r="210" spans="2:11" s="1" customFormat="1" ht="15" customHeight="1">
      <c r="B210" s="298"/>
      <c r="C210" s="273"/>
      <c r="D210" s="273"/>
      <c r="E210" s="273"/>
      <c r="F210" s="296" t="s">
        <v>90</v>
      </c>
      <c r="G210" s="273"/>
      <c r="H210" s="273" t="s">
        <v>1135</v>
      </c>
      <c r="I210" s="273"/>
      <c r="J210" s="273"/>
      <c r="K210" s="321"/>
    </row>
    <row r="211" spans="2:11" s="1" customFormat="1" ht="15" customHeight="1">
      <c r="B211" s="339"/>
      <c r="C211" s="273"/>
      <c r="D211" s="273"/>
      <c r="E211" s="273"/>
      <c r="F211" s="296" t="s">
        <v>96</v>
      </c>
      <c r="G211" s="334"/>
      <c r="H211" s="325" t="s">
        <v>97</v>
      </c>
      <c r="I211" s="325"/>
      <c r="J211" s="325"/>
      <c r="K211" s="340"/>
    </row>
    <row r="212" spans="2:11" s="1" customFormat="1" ht="15" customHeight="1">
      <c r="B212" s="339"/>
      <c r="C212" s="273"/>
      <c r="D212" s="273"/>
      <c r="E212" s="273"/>
      <c r="F212" s="296" t="s">
        <v>973</v>
      </c>
      <c r="G212" s="334"/>
      <c r="H212" s="325" t="s">
        <v>1136</v>
      </c>
      <c r="I212" s="325"/>
      <c r="J212" s="325"/>
      <c r="K212" s="340"/>
    </row>
    <row r="213" spans="2:11" s="1" customFormat="1" ht="15" customHeight="1">
      <c r="B213" s="339"/>
      <c r="C213" s="273"/>
      <c r="D213" s="273"/>
      <c r="E213" s="273"/>
      <c r="F213" s="296"/>
      <c r="G213" s="334"/>
      <c r="H213" s="325"/>
      <c r="I213" s="325"/>
      <c r="J213" s="325"/>
      <c r="K213" s="340"/>
    </row>
    <row r="214" spans="2:11" s="1" customFormat="1" ht="15" customHeight="1">
      <c r="B214" s="339"/>
      <c r="C214" s="273" t="s">
        <v>1098</v>
      </c>
      <c r="D214" s="273"/>
      <c r="E214" s="273"/>
      <c r="F214" s="296">
        <v>1</v>
      </c>
      <c r="G214" s="334"/>
      <c r="H214" s="325" t="s">
        <v>1137</v>
      </c>
      <c r="I214" s="325"/>
      <c r="J214" s="325"/>
      <c r="K214" s="340"/>
    </row>
    <row r="215" spans="2:11" s="1" customFormat="1" ht="15" customHeight="1">
      <c r="B215" s="339"/>
      <c r="C215" s="273"/>
      <c r="D215" s="273"/>
      <c r="E215" s="273"/>
      <c r="F215" s="296">
        <v>2</v>
      </c>
      <c r="G215" s="334"/>
      <c r="H215" s="325" t="s">
        <v>1138</v>
      </c>
      <c r="I215" s="325"/>
      <c r="J215" s="325"/>
      <c r="K215" s="340"/>
    </row>
    <row r="216" spans="2:11" s="1" customFormat="1" ht="15" customHeight="1">
      <c r="B216" s="339"/>
      <c r="C216" s="273"/>
      <c r="D216" s="273"/>
      <c r="E216" s="273"/>
      <c r="F216" s="296">
        <v>3</v>
      </c>
      <c r="G216" s="334"/>
      <c r="H216" s="325" t="s">
        <v>1139</v>
      </c>
      <c r="I216" s="325"/>
      <c r="J216" s="325"/>
      <c r="K216" s="340"/>
    </row>
    <row r="217" spans="2:11" s="1" customFormat="1" ht="15" customHeight="1">
      <c r="B217" s="339"/>
      <c r="C217" s="273"/>
      <c r="D217" s="273"/>
      <c r="E217" s="273"/>
      <c r="F217" s="296">
        <v>4</v>
      </c>
      <c r="G217" s="334"/>
      <c r="H217" s="325" t="s">
        <v>1140</v>
      </c>
      <c r="I217" s="325"/>
      <c r="J217" s="325"/>
      <c r="K217" s="340"/>
    </row>
    <row r="218" spans="2:11" s="1" customFormat="1" ht="12.75" customHeight="1">
      <c r="B218" s="341"/>
      <c r="C218" s="342"/>
      <c r="D218" s="342"/>
      <c r="E218" s="342"/>
      <c r="F218" s="342"/>
      <c r="G218" s="342"/>
      <c r="H218" s="342"/>
      <c r="I218" s="342"/>
      <c r="J218" s="342"/>
      <c r="K218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F93F0F1DD4B3448826CC39B832EFEC" ma:contentTypeVersion="12" ma:contentTypeDescription="Vytvoří nový dokument" ma:contentTypeScope="" ma:versionID="d59b0a3d2bb9403cffd39e8ac7e60f12">
  <xsd:schema xmlns:xsd="http://www.w3.org/2001/XMLSchema" xmlns:xs="http://www.w3.org/2001/XMLSchema" xmlns:p="http://schemas.microsoft.com/office/2006/metadata/properties" xmlns:ns2="86856090-6b28-40d5-850f-6f023fb8dfed" xmlns:ns3="147aa99e-183b-4023-8396-59356c8a6d4d" targetNamespace="http://schemas.microsoft.com/office/2006/metadata/properties" ma:root="true" ma:fieldsID="a32092c4310e7d7091673e925213f315" ns2:_="" ns3:_="">
    <xsd:import namespace="86856090-6b28-40d5-850f-6f023fb8dfed"/>
    <xsd:import namespace="147aa99e-183b-4023-8396-59356c8a6d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56090-6b28-40d5-850f-6f023fb8d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aa99e-183b-4023-8396-59356c8a6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DBF0C5-2EDE-4F15-9DBF-554E931706BB}"/>
</file>

<file path=customXml/itemProps2.xml><?xml version="1.0" encoding="utf-8"?>
<ds:datastoreItem xmlns:ds="http://schemas.openxmlformats.org/officeDocument/2006/customXml" ds:itemID="{84B8AD8E-6641-43BA-A5C0-9442B618D3A4}"/>
</file>

<file path=customXml/itemProps3.xml><?xml version="1.0" encoding="utf-8"?>
<ds:datastoreItem xmlns:ds="http://schemas.openxmlformats.org/officeDocument/2006/customXml" ds:itemID="{B3F8128B-A443-44F6-B0B9-7CD618A8A5AC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2020-12-11T13:02:59Z</dcterms:created>
  <dcterms:modified xsi:type="dcterms:W3CDTF">2020-12-11T13:03:07Z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0x010100C3F93F0F1DD4B3448826CC39B832EFEC</vt:lpwstr>
  </property>
</Properties>
</file>