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2021_ - Oprava chodníku m..." sheetId="2" r:id="rId2"/>
    <sheet name="Pokyny pro vyplnění" sheetId="3" r:id="rId3"/>
  </sheets>
  <definedNames>
    <definedName name="_xlnm._FilterDatabase" localSheetId="1" hidden="1">'2021_ - Oprava chodníku m...'!$C$74:$K$131</definedName>
    <definedName name="_xlnm.Print_Area" localSheetId="1">'2021_ - Oprava chodníku m...'!$C$4:$J$37,'2021_ - Oprava chodníku m...'!$C$43:$J$58,'2021_ - Oprava chodníku m...'!$C$64:$K$131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'2021_ - Oprava chodníku m...'!$74:$74</definedName>
  </definedNames>
  <calcPr calcId="162913"/>
</workbook>
</file>

<file path=xl/sharedStrings.xml><?xml version="1.0" encoding="utf-8"?>
<sst xmlns="http://schemas.openxmlformats.org/spreadsheetml/2006/main" count="1375" uniqueCount="447">
  <si>
    <t>Export Komplet</t>
  </si>
  <si>
    <t>VZ</t>
  </si>
  <si>
    <t>2.0</t>
  </si>
  <si>
    <t>ZAMOK</t>
  </si>
  <si>
    <t>False</t>
  </si>
  <si>
    <t>{444252ae-c8a8-47e8-8b6b-4226e621c133}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</si>
  <si>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</si>
  <si>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</si>
  <si>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</si>
  <si>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</si>
  <si>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</si>
  <si>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</si>
  <si>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</si>
  <si>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</si>
  <si>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2021_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</si>
  <si>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</si>
  <si>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</si>
  <si>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chodníku mezi č.p. 2890-2920 na ul. Slovenská v Karviné-Hranicích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</si>
  <si>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</si>
  <si>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</si>
  <si>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</si>
  <si>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</si>
  <si>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</si>
  <si>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</si>
  <si>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</si>
  <si>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</si>
  <si>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</si>
  <si>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</si>
  <si>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</si>
  <si>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</si>
  <si>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</si>
  <si>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</si>
  <si>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</si>
  <si>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</si>
  <si>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</si>
  <si>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</si>
  <si>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</si>
  <si>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</si>
  <si>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</si>
  <si>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</si>
  <si>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</si>
  <si>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</si>
  <si>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</si>
  <si>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</si>
  <si>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</si>
  <si>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</si>
  <si>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</si>
  <si>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</si>
  <si>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</si>
  <si>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</si>
  <si>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</si>
  <si>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</si>
  <si>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</si>
  <si>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</si>
  <si>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</si>
  <si>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</si>
  <si>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</si>
  <si>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</si>
  <si>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</si>
  <si>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</si>
  <si>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</si>
  <si>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</si>
  <si>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</si>
  <si>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</si>
  <si>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</si>
  <si>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</si>
  <si>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</si>
  <si>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</si>
  <si>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</si>
  <si>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</si>
  <si>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</si>
  <si>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</si>
  <si>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</si>
  <si>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</si>
  <si>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</si>
  <si>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</si>
  <si>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</si>
  <si>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</si>
  <si>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</si>
  <si>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</si>
  <si>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</si>
  <si>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</si>
  <si>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</si>
  <si>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</si>
  <si>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</si>
  <si>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</si>
  <si>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</si>
  <si>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</si>
  <si>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</si>
  <si>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</si>
  <si>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</si>
  <si>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</si>
  <si>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</si>
  <si>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</si>
  <si>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</si>
  <si>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</si>
  <si>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</si>
  <si>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</si>
  <si>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</si>
  <si>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</si>
  <si>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</si>
  <si>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</si>
  <si>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</si>
  <si>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m2</t>
  </si>
  <si>
    <t>CS ÚRS 2021 01</t>
  </si>
  <si>
    <t>4</t>
  </si>
  <si>
    <t>-194172727</t>
  </si>
  <si>
    <t>VV</t>
  </si>
  <si>
    <t>770+125+184+75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</si>
  <si>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</si>
  <si>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</si>
  <si>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-1913702937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</si>
  <si>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</si>
  <si>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</si>
  <si>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</si>
  <si>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-157018799</t>
  </si>
  <si>
    <t>P</t>
  </si>
  <si>
    <t xml:space="preserve">Poznámka k položce:
Odstranění 120 mm podkladní vrstvy po předpokládanou pláň.
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</si>
  <si>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</si>
  <si>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</si>
  <si>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</si>
  <si>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-1162890670</t>
  </si>
  <si>
    <t>279+279+15</t>
  </si>
  <si>
    <t>5</t>
  </si>
  <si>
    <t>122251103</t>
  </si>
  <si>
    <t>Odkopávky a prokopávky nezapažené strojně v hornině třídy těžitelnosti I skupiny 3 přes 50 do 100 m3</t>
  </si>
  <si>
    <t>m3</t>
  </si>
  <si>
    <t>89212115</t>
  </si>
  <si>
    <t>0,4*0,3*294*2</t>
  </si>
  <si>
    <t>7</t>
  </si>
  <si>
    <t>181411131</t>
  </si>
  <si>
    <t>Založení trávníku na půdě předem připravené plochy do 1000 m2 výsevem včetně utažení parkového v rovině nebo na svahu do 1:5</t>
  </si>
  <si>
    <t>-1939891928</t>
  </si>
  <si>
    <t>8</t>
  </si>
  <si>
    <t>M</t>
  </si>
  <si>
    <t>00572410</t>
  </si>
  <si>
    <t>osivo směs travní parková</t>
  </si>
  <si>
    <t>kg</t>
  </si>
  <si>
    <t>-1708726517</t>
  </si>
  <si>
    <t>9</t>
  </si>
  <si>
    <t>181951112</t>
  </si>
  <si>
    <t>Úprava pláně vyrovnáním výškových rozdílů strojně v hornině třídy těžitelnosti I, skupiny 1 až 3 se zhutněním</t>
  </si>
  <si>
    <t>-390504908</t>
  </si>
  <si>
    <t>1079+75</t>
  </si>
  <si>
    <t>6</t>
  </si>
  <si>
    <t>183403111</t>
  </si>
  <si>
    <t>Obdělání půdy nakopáním hl. přes 50 do 100 mm v rovině nebo na svahu do 1:5</t>
  </si>
  <si>
    <t>-769788541</t>
  </si>
  <si>
    <t>2*279*0,5</t>
  </si>
  <si>
    <t>10</t>
  </si>
  <si>
    <t>184818243</t>
  </si>
  <si>
    <t>Ochrana kmene bedněním před poškozením stavebním provozem zřízení včetně odstranění výšky bednění přes 2 do 3 m průměru kmene přes 500 do 700 mm</t>
  </si>
  <si>
    <t>kus</t>
  </si>
  <si>
    <t>1820526210</t>
  </si>
  <si>
    <t>Poznámka k položce:
Stromy u parkoviště</t>
  </si>
  <si>
    <t>32</t>
  </si>
  <si>
    <t>895941311</t>
  </si>
  <si>
    <t>Zřízení vpusti kanalizační uliční z betonových dílců typ UVB-50</t>
  </si>
  <si>
    <t>-646984147</t>
  </si>
  <si>
    <t>31</t>
  </si>
  <si>
    <t>899101211</t>
  </si>
  <si>
    <t>Demontáž poklopů litinových a ocelových včetně rámů, hmotnosti jednotlivě do 50 kg</t>
  </si>
  <si>
    <t>-2107341220</t>
  </si>
  <si>
    <t>33</t>
  </si>
  <si>
    <t>899204112</t>
  </si>
  <si>
    <t>Osazení mříží litinových včetně rámů a košů na bahno pro třídu zatížení D400, E600</t>
  </si>
  <si>
    <t>-1191958900</t>
  </si>
  <si>
    <t>34</t>
  </si>
  <si>
    <t>59223820</t>
  </si>
  <si>
    <t>vpusť uliční skruž betonová 290x500x50mm s osazením na kalový koš pro těžké naplaveniny</t>
  </si>
  <si>
    <t>1934907284</t>
  </si>
  <si>
    <t>35</t>
  </si>
  <si>
    <t>28661784</t>
  </si>
  <si>
    <t>revizní šachty D 400-kalový koš pro D 315</t>
  </si>
  <si>
    <t>-227077453</t>
  </si>
  <si>
    <t>25</t>
  </si>
  <si>
    <t>998223011</t>
  </si>
  <si>
    <t>Přesun hmot pro pozemní komunikace s krytem dlážděným dopravní vzdálenost do 200 m jakékoliv délky objektu</t>
  </si>
  <si>
    <t>t</t>
  </si>
  <si>
    <t>51224021</t>
  </si>
  <si>
    <t>11</t>
  </si>
  <si>
    <t>564861111</t>
  </si>
  <si>
    <t>Podklad ze štěrkodrti ŠD s rozprostřením a zhutněním, po zhutnění tl. 200 mm</t>
  </si>
  <si>
    <t>97862062</t>
  </si>
  <si>
    <t>14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</si>
  <si>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</si>
  <si>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</si>
  <si>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1147429595</t>
  </si>
  <si>
    <t>59245226</t>
  </si>
  <si>
    <t>dlažba tvar obdélník betonová pro nevidomé 200x100x80mm barevná</t>
  </si>
  <si>
    <t>-491631653</t>
  </si>
  <si>
    <t>12*1,03</t>
  </si>
  <si>
    <t>12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</si>
  <si>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</si>
  <si>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</si>
  <si>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1828675137</t>
  </si>
  <si>
    <t>13</t>
  </si>
  <si>
    <t>59245030</t>
  </si>
  <si>
    <t>dlažba tvar čtverec betonová 200x200x80mm přírodní</t>
  </si>
  <si>
    <t>1368330198</t>
  </si>
  <si>
    <t>1154*1,03</t>
  </si>
  <si>
    <t>18</t>
  </si>
  <si>
    <t>59217017</t>
  </si>
  <si>
    <t>obrubník betonový chodníkový 1000x100x250mm</t>
  </si>
  <si>
    <t>21942292</t>
  </si>
  <si>
    <t>573*1,03</t>
  </si>
  <si>
    <t>17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</si>
  <si>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</si>
  <si>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</si>
  <si>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937628612</t>
  </si>
  <si>
    <t>Poznámka k položce:
Obrubník jednostranně osazen min. 6 cm nad povrchem chodníku pro orientaci nevidomých.</t>
  </si>
  <si>
    <t>573</t>
  </si>
  <si>
    <t>19</t>
  </si>
  <si>
    <t>919735112</t>
  </si>
  <si>
    <t>Řezání stávajícího živičného krytu nebo podkladu hloubky přes 50 do 100 mm</t>
  </si>
  <si>
    <t>-986028787</t>
  </si>
  <si>
    <t>Poznámka k položce:
Napojení okolních chodníků.</t>
  </si>
  <si>
    <t>20</t>
  </si>
  <si>
    <t>997221551</t>
  </si>
  <si>
    <t>Vodorovná doprava suti bez naložení, ale se složením a s hrubým urovnáním ze sypkých materiálů, na vzdálenost do 1 km</t>
  </si>
  <si>
    <t>1768557675</t>
  </si>
  <si>
    <t>492,515+373,832+113,092</t>
  </si>
  <si>
    <t>997221559</t>
  </si>
  <si>
    <t>Vodorovná doprava suti bez naložení, ale se složením a s hrubým urovnáním Příplatek k ceně za každý další i započatý 1 km přes 1 km</t>
  </si>
  <si>
    <t>1841458809</t>
  </si>
  <si>
    <t>979,439*9</t>
  </si>
  <si>
    <t>22</t>
  </si>
  <si>
    <t>997221861</t>
  </si>
  <si>
    <t>Poplatek za uložení stavebního odpadu na recyklační skládce (skládkovné) z prostého betonu zatříděného do Katalogu odpadů pod kódem 17 01 01</t>
  </si>
  <si>
    <t>-132650547</t>
  </si>
  <si>
    <t>375,05+117,465</t>
  </si>
  <si>
    <t>23</t>
  </si>
  <si>
    <t>997221873</t>
  </si>
  <si>
    <t>Poplatek za uložení stavebního odpadu na recyklační skládce (skládkovné) zeminy a kamení zatříděného do Katalogu odpadů pod kódem 17 05 04</t>
  </si>
  <si>
    <t>1131217918</t>
  </si>
  <si>
    <t>253,88+70,56*1,7</t>
  </si>
  <si>
    <t>24</t>
  </si>
  <si>
    <t>997221875</t>
  </si>
  <si>
    <t>Poplatek za uložení stavebního odpadu na recyklační skládce (skládkovné) asfaltového bez obsahu dehtu zatříděného do Katalogu odpadů pod kódem 17 03 02</t>
  </si>
  <si>
    <t>1360363163</t>
  </si>
  <si>
    <t>VRN</t>
  </si>
  <si>
    <t>Vedlejší rozpočtové náklady</t>
  </si>
  <si>
    <t>26</t>
  </si>
  <si>
    <t>010001000</t>
  </si>
  <si>
    <t>Geodetické zaměření skutečného provedení</t>
  </si>
  <si>
    <t>soubor</t>
  </si>
  <si>
    <t>1024</t>
  </si>
  <si>
    <t>-1948859745</t>
  </si>
  <si>
    <t>27</t>
  </si>
  <si>
    <t>030001000</t>
  </si>
  <si>
    <t>Zařízení staveniště</t>
  </si>
  <si>
    <t>-442623663</t>
  </si>
  <si>
    <t>Poznámka k položce:
Kanceláře, sklady, mobilní WC, oplocení, dočasné ochranné hrazení, info tabule, čištění komunikací, provizorní přejezdy, přechody apod.</t>
  </si>
  <si>
    <t>29</t>
  </si>
  <si>
    <t>090001000</t>
  </si>
  <si>
    <t>Vytyčení inženýrských síťí</t>
  </si>
  <si>
    <t>484760561</t>
  </si>
  <si>
    <t>30</t>
  </si>
  <si>
    <t>090001000R01</t>
  </si>
  <si>
    <t>Dočasné dopravní značení</t>
  </si>
  <si>
    <t>-1227184283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</si>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</sst>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AI18" sqref="AI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0"/>
      <c r="AQ5" s="20"/>
      <c r="AR5" s="18"/>
      <c r="BE5" s="283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0"/>
      <c r="AQ6" s="20"/>
      <c r="AR6" s="18"/>
      <c r="BE6" s="284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84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29</v>
      </c>
      <c r="AO8" s="20"/>
      <c r="AP8" s="20"/>
      <c r="AQ8" s="20"/>
      <c r="AR8" s="18"/>
      <c r="BE8" s="284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84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19</v>
      </c>
      <c r="AO10" s="20"/>
      <c r="AP10" s="20"/>
      <c r="AQ10" s="20"/>
      <c r="AR10" s="18"/>
      <c r="BE10" s="284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84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84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84"/>
      <c r="BS13" s="15" t="s">
        <v>6</v>
      </c>
    </row>
    <row r="14" spans="2:71" ht="12.75">
      <c r="B14" s="19"/>
      <c r="C14" s="20"/>
      <c r="D14" s="20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84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84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19</v>
      </c>
      <c r="AO16" s="20"/>
      <c r="AP16" s="20"/>
      <c r="AQ16" s="20"/>
      <c r="AR16" s="18"/>
      <c r="BE16" s="284"/>
      <c r="BS16" s="15" t="s">
        <v>4</v>
      </c>
    </row>
    <row r="17" spans="2:71" s="1" customFormat="1" ht="18.4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84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84"/>
      <c r="BS18" s="15" t="s">
        <v>6</v>
      </c>
    </row>
    <row r="19" spans="2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19</v>
      </c>
      <c r="AO19" s="20"/>
      <c r="AP19" s="20"/>
      <c r="AQ19" s="20"/>
      <c r="AR19" s="18"/>
      <c r="BE19" s="284"/>
      <c r="BS19" s="15" t="s">
        <v>6</v>
      </c>
    </row>
    <row r="20" spans="2:71" s="1" customFormat="1" ht="18.4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84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84"/>
    </row>
    <row r="22" spans="2:57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84"/>
    </row>
    <row r="23" spans="2:57" s="1" customFormat="1" ht="47.25" customHeight="1">
      <c r="B23" s="19"/>
      <c r="C23" s="20"/>
      <c r="D23" s="20"/>
      <c r="E23" s="291" t="s">
        <v>34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0"/>
      <c r="AP23" s="20"/>
      <c r="AQ23" s="20"/>
      <c r="AR23" s="18"/>
      <c r="BE23" s="284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84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84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2">
        <f>ROUND(AG54,2)</f>
        <v>0</v>
      </c>
      <c r="AL26" s="293"/>
      <c r="AM26" s="293"/>
      <c r="AN26" s="293"/>
      <c r="AO26" s="293"/>
      <c r="AP26" s="34"/>
      <c r="AQ26" s="34"/>
      <c r="AR26" s="37"/>
      <c r="BE26" s="284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4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4" t="s">
        <v>36</v>
      </c>
      <c r="M28" s="294"/>
      <c r="N28" s="294"/>
      <c r="O28" s="294"/>
      <c r="P28" s="294"/>
      <c r="Q28" s="34"/>
      <c r="R28" s="34"/>
      <c r="S28" s="34"/>
      <c r="T28" s="34"/>
      <c r="U28" s="34"/>
      <c r="V28" s="34"/>
      <c r="W28" s="294" t="s">
        <v>37</v>
      </c>
      <c r="X28" s="294"/>
      <c r="Y28" s="294"/>
      <c r="Z28" s="294"/>
      <c r="AA28" s="294"/>
      <c r="AB28" s="294"/>
      <c r="AC28" s="294"/>
      <c r="AD28" s="294"/>
      <c r="AE28" s="294"/>
      <c r="AF28" s="34"/>
      <c r="AG28" s="34"/>
      <c r="AH28" s="34"/>
      <c r="AI28" s="34"/>
      <c r="AJ28" s="34"/>
      <c r="AK28" s="294" t="s">
        <v>38</v>
      </c>
      <c r="AL28" s="294"/>
      <c r="AM28" s="294"/>
      <c r="AN28" s="294"/>
      <c r="AO28" s="294"/>
      <c r="AP28" s="34"/>
      <c r="AQ28" s="34"/>
      <c r="AR28" s="37"/>
      <c r="BE28" s="284"/>
    </row>
    <row r="29" spans="2:57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97">
        <v>0.21</v>
      </c>
      <c r="M29" s="296"/>
      <c r="N29" s="296"/>
      <c r="O29" s="296"/>
      <c r="P29" s="296"/>
      <c r="Q29" s="39"/>
      <c r="R29" s="39"/>
      <c r="S29" s="39"/>
      <c r="T29" s="39"/>
      <c r="U29" s="39"/>
      <c r="V29" s="39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F29" s="39"/>
      <c r="AG29" s="39"/>
      <c r="AH29" s="39"/>
      <c r="AI29" s="39"/>
      <c r="AJ29" s="39"/>
      <c r="AK29" s="295">
        <f>ROUND(AV54,2)</f>
        <v>0</v>
      </c>
      <c r="AL29" s="296"/>
      <c r="AM29" s="296"/>
      <c r="AN29" s="296"/>
      <c r="AO29" s="296"/>
      <c r="AP29" s="39"/>
      <c r="AQ29" s="39"/>
      <c r="AR29" s="40"/>
      <c r="BE29" s="285"/>
    </row>
    <row r="30" spans="2:57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97">
        <v>0.15</v>
      </c>
      <c r="M30" s="296"/>
      <c r="N30" s="296"/>
      <c r="O30" s="296"/>
      <c r="P30" s="296"/>
      <c r="Q30" s="39"/>
      <c r="R30" s="39"/>
      <c r="S30" s="39"/>
      <c r="T30" s="39"/>
      <c r="U30" s="39"/>
      <c r="V30" s="39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F30" s="39"/>
      <c r="AG30" s="39"/>
      <c r="AH30" s="39"/>
      <c r="AI30" s="39"/>
      <c r="AJ30" s="39"/>
      <c r="AK30" s="295">
        <f>ROUND(AW54,2)</f>
        <v>0</v>
      </c>
      <c r="AL30" s="296"/>
      <c r="AM30" s="296"/>
      <c r="AN30" s="296"/>
      <c r="AO30" s="296"/>
      <c r="AP30" s="39"/>
      <c r="AQ30" s="39"/>
      <c r="AR30" s="40"/>
      <c r="BE30" s="285"/>
    </row>
    <row r="31" spans="2:57" s="3" customFormat="1" ht="14.45" customHeight="1" hidden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97">
        <v>0.21</v>
      </c>
      <c r="M31" s="296"/>
      <c r="N31" s="296"/>
      <c r="O31" s="296"/>
      <c r="P31" s="296"/>
      <c r="Q31" s="39"/>
      <c r="R31" s="39"/>
      <c r="S31" s="39"/>
      <c r="T31" s="39"/>
      <c r="U31" s="39"/>
      <c r="V31" s="39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F31" s="39"/>
      <c r="AG31" s="39"/>
      <c r="AH31" s="39"/>
      <c r="AI31" s="39"/>
      <c r="AJ31" s="39"/>
      <c r="AK31" s="295">
        <v>0</v>
      </c>
      <c r="AL31" s="296"/>
      <c r="AM31" s="296"/>
      <c r="AN31" s="296"/>
      <c r="AO31" s="296"/>
      <c r="AP31" s="39"/>
      <c r="AQ31" s="39"/>
      <c r="AR31" s="40"/>
      <c r="BE31" s="285"/>
    </row>
    <row r="32" spans="2:57" s="3" customFormat="1" ht="14.45" customHeight="1" hidden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97">
        <v>0.15</v>
      </c>
      <c r="M32" s="296"/>
      <c r="N32" s="296"/>
      <c r="O32" s="296"/>
      <c r="P32" s="296"/>
      <c r="Q32" s="39"/>
      <c r="R32" s="39"/>
      <c r="S32" s="39"/>
      <c r="T32" s="39"/>
      <c r="U32" s="39"/>
      <c r="V32" s="39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F32" s="39"/>
      <c r="AG32" s="39"/>
      <c r="AH32" s="39"/>
      <c r="AI32" s="39"/>
      <c r="AJ32" s="39"/>
      <c r="AK32" s="295">
        <v>0</v>
      </c>
      <c r="AL32" s="296"/>
      <c r="AM32" s="296"/>
      <c r="AN32" s="296"/>
      <c r="AO32" s="296"/>
      <c r="AP32" s="39"/>
      <c r="AQ32" s="39"/>
      <c r="AR32" s="40"/>
      <c r="BE32" s="285"/>
    </row>
    <row r="33" spans="2:44" s="3" customFormat="1" ht="14.45" customHeight="1" hidden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97">
        <v>0</v>
      </c>
      <c r="M33" s="296"/>
      <c r="N33" s="296"/>
      <c r="O33" s="296"/>
      <c r="P33" s="296"/>
      <c r="Q33" s="39"/>
      <c r="R33" s="39"/>
      <c r="S33" s="39"/>
      <c r="T33" s="39"/>
      <c r="U33" s="39"/>
      <c r="V33" s="39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F33" s="39"/>
      <c r="AG33" s="39"/>
      <c r="AH33" s="39"/>
      <c r="AI33" s="39"/>
      <c r="AJ33" s="39"/>
      <c r="AK33" s="295">
        <v>0</v>
      </c>
      <c r="AL33" s="296"/>
      <c r="AM33" s="296"/>
      <c r="AN33" s="296"/>
      <c r="AO33" s="296"/>
      <c r="AP33" s="39"/>
      <c r="AQ33" s="39"/>
      <c r="AR33" s="40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98" t="s">
        <v>47</v>
      </c>
      <c r="Y35" s="299"/>
      <c r="Z35" s="299"/>
      <c r="AA35" s="299"/>
      <c r="AB35" s="299"/>
      <c r="AC35" s="43"/>
      <c r="AD35" s="43"/>
      <c r="AE35" s="43"/>
      <c r="AF35" s="43"/>
      <c r="AG35" s="43"/>
      <c r="AH35" s="43"/>
      <c r="AI35" s="43"/>
      <c r="AJ35" s="43"/>
      <c r="AK35" s="300">
        <f>SUM(AK26:AK33)</f>
        <v>0</v>
      </c>
      <c r="AL35" s="299"/>
      <c r="AM35" s="299"/>
      <c r="AN35" s="299"/>
      <c r="AO35" s="301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5" customHeight="1">
      <c r="A42" s="32"/>
      <c r="B42" s="33"/>
      <c r="C42" s="21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2021_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302" t="str">
        <f>K6</f>
        <v>Oprava chodníku mezi č.p. 2890-2920 na ul. Slovenská v Karviné-Hranicích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54"/>
      <c r="AQ45" s="54"/>
      <c r="AR45" s="5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304" t="str">
        <f>IF(AN8="","",AN8)</f>
        <v>Vyplň údaj</v>
      </c>
      <c r="AN47" s="304"/>
      <c r="AO47" s="34"/>
      <c r="AP47" s="34"/>
      <c r="AQ47" s="34"/>
      <c r="AR47" s="37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2" customHeight="1">
      <c r="A49" s="32"/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Statutární město Karviná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305" t="str">
        <f>IF(E17="","",E17)</f>
        <v xml:space="preserve"> </v>
      </c>
      <c r="AN49" s="306"/>
      <c r="AO49" s="306"/>
      <c r="AP49" s="306"/>
      <c r="AQ49" s="34"/>
      <c r="AR49" s="37"/>
      <c r="AS49" s="307" t="s">
        <v>49</v>
      </c>
      <c r="AT49" s="30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2" customHeight="1">
      <c r="A50" s="32"/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305" t="str">
        <f>IF(E20="","",E20)</f>
        <v xml:space="preserve"> </v>
      </c>
      <c r="AN50" s="306"/>
      <c r="AO50" s="306"/>
      <c r="AP50" s="306"/>
      <c r="AQ50" s="34"/>
      <c r="AR50" s="37"/>
      <c r="AS50" s="309"/>
      <c r="AT50" s="310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11"/>
      <c r="AT51" s="312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313" t="s">
        <v>50</v>
      </c>
      <c r="D52" s="314"/>
      <c r="E52" s="314"/>
      <c r="F52" s="314"/>
      <c r="G52" s="314"/>
      <c r="H52" s="64"/>
      <c r="I52" s="315" t="s">
        <v>51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6" t="s">
        <v>52</v>
      </c>
      <c r="AH52" s="314"/>
      <c r="AI52" s="314"/>
      <c r="AJ52" s="314"/>
      <c r="AK52" s="314"/>
      <c r="AL52" s="314"/>
      <c r="AM52" s="314"/>
      <c r="AN52" s="315" t="s">
        <v>53</v>
      </c>
      <c r="AO52" s="314"/>
      <c r="AP52" s="314"/>
      <c r="AQ52" s="65" t="s">
        <v>54</v>
      </c>
      <c r="AR52" s="37"/>
      <c r="AS52" s="66" t="s">
        <v>55</v>
      </c>
      <c r="AT52" s="67" t="s">
        <v>56</v>
      </c>
      <c r="AU52" s="67" t="s">
        <v>57</v>
      </c>
      <c r="AV52" s="67" t="s">
        <v>58</v>
      </c>
      <c r="AW52" s="67" t="s">
        <v>59</v>
      </c>
      <c r="AX52" s="67" t="s">
        <v>60</v>
      </c>
      <c r="AY52" s="67" t="s">
        <v>61</v>
      </c>
      <c r="AZ52" s="67" t="s">
        <v>62</v>
      </c>
      <c r="BA52" s="67" t="s">
        <v>63</v>
      </c>
      <c r="BB52" s="67" t="s">
        <v>64</v>
      </c>
      <c r="BC52" s="67" t="s">
        <v>65</v>
      </c>
      <c r="BD52" s="68" t="s">
        <v>66</v>
      </c>
      <c r="BE52" s="32"/>
    </row>
    <row r="53" spans="1:57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5" customHeight="1">
      <c r="B54" s="72"/>
      <c r="C54" s="73" t="s">
        <v>67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20">
        <f>ROUND(AG55,2)</f>
        <v>0</v>
      </c>
      <c r="AH54" s="320"/>
      <c r="AI54" s="320"/>
      <c r="AJ54" s="320"/>
      <c r="AK54" s="320"/>
      <c r="AL54" s="320"/>
      <c r="AM54" s="320"/>
      <c r="AN54" s="321">
        <f>SUM(AG54,AT54)</f>
        <v>0</v>
      </c>
      <c r="AO54" s="321"/>
      <c r="AP54" s="321"/>
      <c r="AQ54" s="76" t="s">
        <v>19</v>
      </c>
      <c r="AR54" s="77"/>
      <c r="AS54" s="78">
        <f>ROUND(AS55,2)</f>
        <v>0</v>
      </c>
      <c r="AT54" s="79">
        <f>ROUND(SUM(AV54:AW54),2)</f>
        <v>0</v>
      </c>
      <c r="AU54" s="80">
        <f>ROUND(AU55,5)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ROUND(AZ55,2)</f>
        <v>0</v>
      </c>
      <c r="BA54" s="79">
        <f>ROUND(BA55,2)</f>
        <v>0</v>
      </c>
      <c r="BB54" s="79">
        <f>ROUND(BB55,2)</f>
        <v>0</v>
      </c>
      <c r="BC54" s="79">
        <f>ROUND(BC55,2)</f>
        <v>0</v>
      </c>
      <c r="BD54" s="81">
        <f>ROUND(BD55,2)</f>
        <v>0</v>
      </c>
      <c r="BS54" s="82" t="s">
        <v>68</v>
      </c>
      <c r="BT54" s="82" t="s">
        <v>69</v>
      </c>
      <c r="BV54" s="82" t="s">
        <v>70</v>
      </c>
      <c r="BW54" s="82" t="s">
        <v>5</v>
      </c>
      <c r="BX54" s="82" t="s">
        <v>71</v>
      </c>
      <c r="CL54" s="82" t="s">
        <v>19</v>
      </c>
    </row>
    <row r="55" spans="1:90" s="7" customFormat="1" ht="24.75" customHeight="1">
      <c r="A55" s="83" t="s">
        <v>72</v>
      </c>
      <c r="B55" s="84"/>
      <c r="C55" s="85"/>
      <c r="D55" s="319" t="s">
        <v>14</v>
      </c>
      <c r="E55" s="319"/>
      <c r="F55" s="319"/>
      <c r="G55" s="319"/>
      <c r="H55" s="319"/>
      <c r="I55" s="86"/>
      <c r="J55" s="319" t="s">
        <v>17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7">
        <f>'2021_ - Oprava chodníku m...'!J28</f>
        <v>0</v>
      </c>
      <c r="AH55" s="318"/>
      <c r="AI55" s="318"/>
      <c r="AJ55" s="318"/>
      <c r="AK55" s="318"/>
      <c r="AL55" s="318"/>
      <c r="AM55" s="318"/>
      <c r="AN55" s="317">
        <f>SUM(AG55,AT55)</f>
        <v>0</v>
      </c>
      <c r="AO55" s="318"/>
      <c r="AP55" s="318"/>
      <c r="AQ55" s="87" t="s">
        <v>73</v>
      </c>
      <c r="AR55" s="88"/>
      <c r="AS55" s="89">
        <v>0</v>
      </c>
      <c r="AT55" s="90">
        <f>ROUND(SUM(AV55:AW55),2)</f>
        <v>0</v>
      </c>
      <c r="AU55" s="91">
        <f>'2021_ - Oprava chodníku m...'!P75</f>
        <v>0</v>
      </c>
      <c r="AV55" s="90">
        <f>'2021_ - Oprava chodníku m...'!J31</f>
        <v>0</v>
      </c>
      <c r="AW55" s="90">
        <f>'2021_ - Oprava chodníku m...'!J32</f>
        <v>0</v>
      </c>
      <c r="AX55" s="90">
        <f>'2021_ - Oprava chodníku m...'!J33</f>
        <v>0</v>
      </c>
      <c r="AY55" s="90">
        <f>'2021_ - Oprava chodníku m...'!J34</f>
        <v>0</v>
      </c>
      <c r="AZ55" s="90">
        <f>'2021_ - Oprava chodníku m...'!F31</f>
        <v>0</v>
      </c>
      <c r="BA55" s="90">
        <f>'2021_ - Oprava chodníku m...'!F32</f>
        <v>0</v>
      </c>
      <c r="BB55" s="90">
        <f>'2021_ - Oprava chodníku m...'!F33</f>
        <v>0</v>
      </c>
      <c r="BC55" s="90">
        <f>'2021_ - Oprava chodníku m...'!F34</f>
        <v>0</v>
      </c>
      <c r="BD55" s="92">
        <f>'2021_ - Oprava chodníku m...'!F35</f>
        <v>0</v>
      </c>
      <c r="BT55" s="93" t="s">
        <v>74</v>
      </c>
      <c r="BU55" s="93" t="s">
        <v>75</v>
      </c>
      <c r="BV55" s="93" t="s">
        <v>70</v>
      </c>
      <c r="BW55" s="93" t="s">
        <v>5</v>
      </c>
      <c r="BX55" s="93" t="s">
        <v>71</v>
      </c>
      <c r="CL55" s="93" t="s">
        <v>19</v>
      </c>
    </row>
    <row r="56" spans="1:57" s="2" customFormat="1" ht="30" customHeight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sheetProtection algorithmName="SHA-512" hashValue="/MePwlet/vPx2FG6Rj0XPjEBwmp4nFheGL0kCdc3Wzj7TVI1sS6ewAC+iekZ7r7+E6OpkOEavNHCOCgTUvEnfQ==" saltValue="XPUNksbGU86MEfYIbmrROqVr7eBvtBJhtEeuxhDrkVc33CG+4+bgWcLEXh/M1WmjmeILqNx1qTc9KzLzrNfhM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1_ - Oprava chodníku 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5" t="s">
        <v>5</v>
      </c>
    </row>
    <row r="3" spans="2:46" s="1" customFormat="1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18"/>
      <c r="AT3" s="15" t="s">
        <v>76</v>
      </c>
    </row>
    <row r="4" spans="2:46" s="1" customFormat="1" ht="24.95" customHeight="1">
      <c r="B4" s="18"/>
      <c r="D4" s="96" t="s">
        <v>77</v>
      </c>
      <c r="L4" s="18"/>
      <c r="M4" s="97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2"/>
      <c r="B6" s="37"/>
      <c r="C6" s="32"/>
      <c r="D6" s="98" t="s">
        <v>16</v>
      </c>
      <c r="E6" s="32"/>
      <c r="F6" s="32"/>
      <c r="G6" s="32"/>
      <c r="H6" s="32"/>
      <c r="I6" s="32"/>
      <c r="J6" s="32"/>
      <c r="K6" s="32"/>
      <c r="L6" s="9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30" customHeight="1">
      <c r="A7" s="32"/>
      <c r="B7" s="37"/>
      <c r="C7" s="32"/>
      <c r="D7" s="32"/>
      <c r="E7" s="323" t="s">
        <v>17</v>
      </c>
      <c r="F7" s="324"/>
      <c r="G7" s="324"/>
      <c r="H7" s="324"/>
      <c r="I7" s="32"/>
      <c r="J7" s="32"/>
      <c r="K7" s="32"/>
      <c r="L7" s="9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1.25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9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98" t="s">
        <v>18</v>
      </c>
      <c r="E9" s="32"/>
      <c r="F9" s="100" t="s">
        <v>19</v>
      </c>
      <c r="G9" s="32"/>
      <c r="H9" s="32"/>
      <c r="I9" s="98" t="s">
        <v>20</v>
      </c>
      <c r="J9" s="100" t="s">
        <v>19</v>
      </c>
      <c r="K9" s="32"/>
      <c r="L9" s="9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98" t="s">
        <v>21</v>
      </c>
      <c r="E10" s="32"/>
      <c r="F10" s="100" t="s">
        <v>22</v>
      </c>
      <c r="G10" s="32"/>
      <c r="H10" s="32"/>
      <c r="I10" s="98" t="s">
        <v>23</v>
      </c>
      <c r="J10" s="101" t="str">
        <f>'Rekapitulace stavby'!AN8</f>
        <v>Vyplň údaj</v>
      </c>
      <c r="K10" s="32"/>
      <c r="L10" s="9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9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98" t="s">
        <v>24</v>
      </c>
      <c r="E12" s="32"/>
      <c r="F12" s="32"/>
      <c r="G12" s="32"/>
      <c r="H12" s="32"/>
      <c r="I12" s="98" t="s">
        <v>25</v>
      </c>
      <c r="J12" s="100" t="s">
        <v>19</v>
      </c>
      <c r="K12" s="32"/>
      <c r="L12" s="9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0" t="s">
        <v>26</v>
      </c>
      <c r="F13" s="32"/>
      <c r="G13" s="32"/>
      <c r="H13" s="32"/>
      <c r="I13" s="98" t="s">
        <v>27</v>
      </c>
      <c r="J13" s="100" t="s">
        <v>19</v>
      </c>
      <c r="K13" s="32"/>
      <c r="L13" s="9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9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98" t="s">
        <v>28</v>
      </c>
      <c r="E15" s="32"/>
      <c r="F15" s="32"/>
      <c r="G15" s="32"/>
      <c r="H15" s="32"/>
      <c r="I15" s="98" t="s">
        <v>25</v>
      </c>
      <c r="J15" s="28" t="str">
        <f>'Rekapitulace stavby'!AN13</f>
        <v>Vyplň údaj</v>
      </c>
      <c r="K15" s="32"/>
      <c r="L15" s="9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325" t="str">
        <f>'Rekapitulace stavby'!E14</f>
        <v>Vyplň údaj</v>
      </c>
      <c r="F16" s="326"/>
      <c r="G16" s="326"/>
      <c r="H16" s="326"/>
      <c r="I16" s="98" t="s">
        <v>27</v>
      </c>
      <c r="J16" s="28" t="str">
        <f>'Rekapitulace stavby'!AN14</f>
        <v>Vyplň údaj</v>
      </c>
      <c r="K16" s="32"/>
      <c r="L16" s="9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9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98" t="s">
        <v>30</v>
      </c>
      <c r="E18" s="32"/>
      <c r="F18" s="32"/>
      <c r="G18" s="32"/>
      <c r="H18" s="32"/>
      <c r="I18" s="98" t="s">
        <v>25</v>
      </c>
      <c r="J18" s="100" t="str">
        <f>IF('Rekapitulace stavby'!AN16="","",'Rekapitulace stavby'!AN16)</f>
        <v/>
      </c>
      <c r="K18" s="32"/>
      <c r="L18" s="9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0" t="str">
        <f>IF('Rekapitulace stavby'!E17="","",'Rekapitulace stavby'!E17)</f>
        <v xml:space="preserve"> </v>
      </c>
      <c r="F19" s="32"/>
      <c r="G19" s="32"/>
      <c r="H19" s="32"/>
      <c r="I19" s="98" t="s">
        <v>27</v>
      </c>
      <c r="J19" s="100" t="str">
        <f>IF('Rekapitulace stavby'!AN17="","",'Rekapitulace stavby'!AN17)</f>
        <v/>
      </c>
      <c r="K19" s="32"/>
      <c r="L19" s="9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9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98" t="s">
        <v>32</v>
      </c>
      <c r="E21" s="32"/>
      <c r="F21" s="32"/>
      <c r="G21" s="32"/>
      <c r="H21" s="32"/>
      <c r="I21" s="98" t="s">
        <v>25</v>
      </c>
      <c r="J21" s="100" t="str">
        <f>IF('Rekapitulace stavby'!AN19="","",'Rekapitulace stavby'!AN19)</f>
        <v/>
      </c>
      <c r="K21" s="32"/>
      <c r="L21" s="9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0" t="str">
        <f>IF('Rekapitulace stavby'!E20="","",'Rekapitulace stavby'!E20)</f>
        <v xml:space="preserve"> </v>
      </c>
      <c r="F22" s="32"/>
      <c r="G22" s="32"/>
      <c r="H22" s="32"/>
      <c r="I22" s="98" t="s">
        <v>27</v>
      </c>
      <c r="J22" s="100" t="str">
        <f>IF('Rekapitulace stavby'!AN20="","",'Rekapitulace stavby'!AN20)</f>
        <v/>
      </c>
      <c r="K22" s="32"/>
      <c r="L22" s="9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9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98" t="s">
        <v>33</v>
      </c>
      <c r="E24" s="32"/>
      <c r="F24" s="32"/>
      <c r="G24" s="32"/>
      <c r="H24" s="32"/>
      <c r="I24" s="32"/>
      <c r="J24" s="32"/>
      <c r="K24" s="32"/>
      <c r="L24" s="9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71.25" customHeight="1">
      <c r="A25" s="102"/>
      <c r="B25" s="103"/>
      <c r="C25" s="102"/>
      <c r="D25" s="102"/>
      <c r="E25" s="327" t="s">
        <v>34</v>
      </c>
      <c r="F25" s="327"/>
      <c r="G25" s="327"/>
      <c r="H25" s="327"/>
      <c r="I25" s="102"/>
      <c r="J25" s="102"/>
      <c r="K25" s="102"/>
      <c r="L25" s="104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9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05"/>
      <c r="E27" s="105"/>
      <c r="F27" s="105"/>
      <c r="G27" s="105"/>
      <c r="H27" s="105"/>
      <c r="I27" s="105"/>
      <c r="J27" s="105"/>
      <c r="K27" s="105"/>
      <c r="L27" s="9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06" t="s">
        <v>35</v>
      </c>
      <c r="E28" s="32"/>
      <c r="F28" s="32"/>
      <c r="G28" s="32"/>
      <c r="H28" s="32"/>
      <c r="I28" s="32"/>
      <c r="J28" s="107">
        <f>ROUND(J75,2)</f>
        <v>0</v>
      </c>
      <c r="K28" s="32"/>
      <c r="L28" s="9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05"/>
      <c r="E29" s="105"/>
      <c r="F29" s="105"/>
      <c r="G29" s="105"/>
      <c r="H29" s="105"/>
      <c r="I29" s="105"/>
      <c r="J29" s="105"/>
      <c r="K29" s="105"/>
      <c r="L29" s="9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08" t="s">
        <v>37</v>
      </c>
      <c r="G30" s="32"/>
      <c r="H30" s="32"/>
      <c r="I30" s="108" t="s">
        <v>36</v>
      </c>
      <c r="J30" s="108" t="s">
        <v>38</v>
      </c>
      <c r="K30" s="32"/>
      <c r="L30" s="9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09" t="s">
        <v>39</v>
      </c>
      <c r="E31" s="98" t="s">
        <v>40</v>
      </c>
      <c r="F31" s="110">
        <f>ROUND((SUM(BE75:BE131)),2)</f>
        <v>0</v>
      </c>
      <c r="G31" s="32"/>
      <c r="H31" s="32"/>
      <c r="I31" s="111">
        <v>0.21</v>
      </c>
      <c r="J31" s="110">
        <f>ROUND(((SUM(BE75:BE131))*I31),2)</f>
        <v>0</v>
      </c>
      <c r="K31" s="32"/>
      <c r="L31" s="9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98" t="s">
        <v>41</v>
      </c>
      <c r="F32" s="110">
        <f>ROUND((SUM(BF75:BF131)),2)</f>
        <v>0</v>
      </c>
      <c r="G32" s="32"/>
      <c r="H32" s="32"/>
      <c r="I32" s="111">
        <v>0.15</v>
      </c>
      <c r="J32" s="110">
        <f>ROUND(((SUM(BF75:BF131))*I32),2)</f>
        <v>0</v>
      </c>
      <c r="K32" s="32"/>
      <c r="L32" s="9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98" t="s">
        <v>42</v>
      </c>
      <c r="F33" s="110">
        <f>ROUND((SUM(BG75:BG131)),2)</f>
        <v>0</v>
      </c>
      <c r="G33" s="32"/>
      <c r="H33" s="32"/>
      <c r="I33" s="111">
        <v>0.21</v>
      </c>
      <c r="J33" s="110">
        <f>0</f>
        <v>0</v>
      </c>
      <c r="K33" s="32"/>
      <c r="L33" s="9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98" t="s">
        <v>43</v>
      </c>
      <c r="F34" s="110">
        <f>ROUND((SUM(BH75:BH131)),2)</f>
        <v>0</v>
      </c>
      <c r="G34" s="32"/>
      <c r="H34" s="32"/>
      <c r="I34" s="111">
        <v>0.15</v>
      </c>
      <c r="J34" s="110">
        <f>0</f>
        <v>0</v>
      </c>
      <c r="K34" s="32"/>
      <c r="L34" s="9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98" t="s">
        <v>44</v>
      </c>
      <c r="F35" s="110">
        <f>ROUND((SUM(BI75:BI131)),2)</f>
        <v>0</v>
      </c>
      <c r="G35" s="32"/>
      <c r="H35" s="32"/>
      <c r="I35" s="111">
        <v>0</v>
      </c>
      <c r="J35" s="110">
        <f>0</f>
        <v>0</v>
      </c>
      <c r="K35" s="32"/>
      <c r="L35" s="9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9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2"/>
      <c r="D37" s="113" t="s">
        <v>45</v>
      </c>
      <c r="E37" s="114"/>
      <c r="F37" s="114"/>
      <c r="G37" s="115" t="s">
        <v>46</v>
      </c>
      <c r="H37" s="116" t="s">
        <v>47</v>
      </c>
      <c r="I37" s="114"/>
      <c r="J37" s="117">
        <f>SUM(J28:J35)</f>
        <v>0</v>
      </c>
      <c r="K37" s="118"/>
      <c r="L37" s="9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9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42" spans="1:31" s="2" customFormat="1" ht="6.95" customHeight="1">
      <c r="A42" s="32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9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4.95" customHeight="1">
      <c r="A43" s="32"/>
      <c r="B43" s="33"/>
      <c r="C43" s="21" t="s">
        <v>78</v>
      </c>
      <c r="D43" s="34"/>
      <c r="E43" s="34"/>
      <c r="F43" s="34"/>
      <c r="G43" s="34"/>
      <c r="H43" s="34"/>
      <c r="I43" s="34"/>
      <c r="J43" s="34"/>
      <c r="K43" s="34"/>
      <c r="L43" s="99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9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12" customHeight="1">
      <c r="A45" s="32"/>
      <c r="B45" s="33"/>
      <c r="C45" s="27" t="s">
        <v>16</v>
      </c>
      <c r="D45" s="34"/>
      <c r="E45" s="34"/>
      <c r="F45" s="34"/>
      <c r="G45" s="34"/>
      <c r="H45" s="34"/>
      <c r="I45" s="34"/>
      <c r="J45" s="34"/>
      <c r="K45" s="34"/>
      <c r="L45" s="9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30" customHeight="1">
      <c r="A46" s="32"/>
      <c r="B46" s="33"/>
      <c r="C46" s="34"/>
      <c r="D46" s="34"/>
      <c r="E46" s="302" t="str">
        <f>E7</f>
        <v>Oprava chodníku mezi č.p. 2890-2920 na ul. Slovenská v Karviné-Hranicích</v>
      </c>
      <c r="F46" s="328"/>
      <c r="G46" s="328"/>
      <c r="H46" s="328"/>
      <c r="I46" s="34"/>
      <c r="J46" s="34"/>
      <c r="K46" s="34"/>
      <c r="L46" s="9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6.95" customHeight="1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9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2" customHeight="1">
      <c r="A48" s="32"/>
      <c r="B48" s="33"/>
      <c r="C48" s="27" t="s">
        <v>21</v>
      </c>
      <c r="D48" s="34"/>
      <c r="E48" s="34"/>
      <c r="F48" s="25" t="str">
        <f>F10</f>
        <v xml:space="preserve"> </v>
      </c>
      <c r="G48" s="34"/>
      <c r="H48" s="34"/>
      <c r="I48" s="27" t="s">
        <v>23</v>
      </c>
      <c r="J48" s="57" t="str">
        <f>IF(J10="","",J10)</f>
        <v>Vyplň údaj</v>
      </c>
      <c r="K48" s="34"/>
      <c r="L48" s="9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6.95" customHeight="1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9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2" customHeight="1">
      <c r="A50" s="32"/>
      <c r="B50" s="33"/>
      <c r="C50" s="27" t="s">
        <v>24</v>
      </c>
      <c r="D50" s="34"/>
      <c r="E50" s="34"/>
      <c r="F50" s="25" t="str">
        <f>E13</f>
        <v>Statutární město Karviná</v>
      </c>
      <c r="G50" s="34"/>
      <c r="H50" s="34"/>
      <c r="I50" s="27" t="s">
        <v>30</v>
      </c>
      <c r="J50" s="30" t="str">
        <f>E19</f>
        <v xml:space="preserve"> </v>
      </c>
      <c r="K50" s="34"/>
      <c r="L50" s="9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5.2" customHeight="1">
      <c r="A51" s="32"/>
      <c r="B51" s="33"/>
      <c r="C51" s="27" t="s">
        <v>28</v>
      </c>
      <c r="D51" s="34"/>
      <c r="E51" s="34"/>
      <c r="F51" s="25" t="str">
        <f>IF(E16="","",E16)</f>
        <v>Vyplň údaj</v>
      </c>
      <c r="G51" s="34"/>
      <c r="H51" s="34"/>
      <c r="I51" s="27" t="s">
        <v>32</v>
      </c>
      <c r="J51" s="30" t="str">
        <f>E22</f>
        <v xml:space="preserve"> </v>
      </c>
      <c r="K51" s="34"/>
      <c r="L51" s="9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0.35" customHeight="1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9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29.25" customHeight="1">
      <c r="A53" s="32"/>
      <c r="B53" s="33"/>
      <c r="C53" s="123" t="s">
        <v>79</v>
      </c>
      <c r="D53" s="124"/>
      <c r="E53" s="124"/>
      <c r="F53" s="124"/>
      <c r="G53" s="124"/>
      <c r="H53" s="124"/>
      <c r="I53" s="124"/>
      <c r="J53" s="125" t="s">
        <v>80</v>
      </c>
      <c r="K53" s="124"/>
      <c r="L53" s="9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0.35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9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22.9" customHeight="1">
      <c r="A55" s="32"/>
      <c r="B55" s="33"/>
      <c r="C55" s="126" t="s">
        <v>67</v>
      </c>
      <c r="D55" s="34"/>
      <c r="E55" s="34"/>
      <c r="F55" s="34"/>
      <c r="G55" s="34"/>
      <c r="H55" s="34"/>
      <c r="I55" s="34"/>
      <c r="J55" s="75">
        <f>J75</f>
        <v>0</v>
      </c>
      <c r="K55" s="34"/>
      <c r="L55" s="9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U55" s="15" t="s">
        <v>81</v>
      </c>
    </row>
    <row r="56" spans="2:12" s="9" customFormat="1" ht="24.95" customHeight="1">
      <c r="B56" s="127"/>
      <c r="C56" s="128"/>
      <c r="D56" s="129" t="s">
        <v>82</v>
      </c>
      <c r="E56" s="130"/>
      <c r="F56" s="130"/>
      <c r="G56" s="130"/>
      <c r="H56" s="130"/>
      <c r="I56" s="130"/>
      <c r="J56" s="131">
        <f>J76</f>
        <v>0</v>
      </c>
      <c r="K56" s="128"/>
      <c r="L56" s="132"/>
    </row>
    <row r="57" spans="2:12" s="9" customFormat="1" ht="24.95" customHeight="1">
      <c r="B57" s="127"/>
      <c r="C57" s="128"/>
      <c r="D57" s="129" t="s">
        <v>83</v>
      </c>
      <c r="E57" s="130"/>
      <c r="F57" s="130"/>
      <c r="G57" s="130"/>
      <c r="H57" s="130"/>
      <c r="I57" s="130"/>
      <c r="J57" s="131">
        <f>J126</f>
        <v>0</v>
      </c>
      <c r="K57" s="128"/>
      <c r="L57" s="132"/>
    </row>
    <row r="58" spans="1:31" s="2" customFormat="1" ht="21.75" customHeight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9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6.95" customHeight="1">
      <c r="A59" s="32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9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3" spans="1:31" s="2" customFormat="1" ht="6.95" customHeight="1">
      <c r="A63" s="32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99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24.95" customHeight="1">
      <c r="A64" s="32"/>
      <c r="B64" s="33"/>
      <c r="C64" s="21" t="s">
        <v>84</v>
      </c>
      <c r="D64" s="34"/>
      <c r="E64" s="34"/>
      <c r="F64" s="34"/>
      <c r="G64" s="34"/>
      <c r="H64" s="34"/>
      <c r="I64" s="34"/>
      <c r="J64" s="34"/>
      <c r="K64" s="34"/>
      <c r="L64" s="99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9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12" customHeight="1">
      <c r="A66" s="32"/>
      <c r="B66" s="33"/>
      <c r="C66" s="27" t="s">
        <v>16</v>
      </c>
      <c r="D66" s="34"/>
      <c r="E66" s="34"/>
      <c r="F66" s="34"/>
      <c r="G66" s="34"/>
      <c r="H66" s="34"/>
      <c r="I66" s="34"/>
      <c r="J66" s="34"/>
      <c r="K66" s="34"/>
      <c r="L66" s="9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30" customHeight="1">
      <c r="A67" s="32"/>
      <c r="B67" s="33"/>
      <c r="C67" s="34"/>
      <c r="D67" s="34"/>
      <c r="E67" s="302" t="str">
        <f>E7</f>
        <v>Oprava chodníku mezi č.p. 2890-2920 na ul. Slovenská v Karviné-Hranicích</v>
      </c>
      <c r="F67" s="328"/>
      <c r="G67" s="328"/>
      <c r="H67" s="328"/>
      <c r="I67" s="34"/>
      <c r="J67" s="34"/>
      <c r="K67" s="34"/>
      <c r="L67" s="9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99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21</v>
      </c>
      <c r="D69" s="34"/>
      <c r="E69" s="34"/>
      <c r="F69" s="25" t="str">
        <f>F10</f>
        <v xml:space="preserve"> </v>
      </c>
      <c r="G69" s="34"/>
      <c r="H69" s="34"/>
      <c r="I69" s="27" t="s">
        <v>23</v>
      </c>
      <c r="J69" s="57" t="str">
        <f>IF(J10="","",J10)</f>
        <v>Vyplň údaj</v>
      </c>
      <c r="K69" s="34"/>
      <c r="L69" s="99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99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5.2" customHeight="1">
      <c r="A71" s="32"/>
      <c r="B71" s="33"/>
      <c r="C71" s="27" t="s">
        <v>24</v>
      </c>
      <c r="D71" s="34"/>
      <c r="E71" s="34"/>
      <c r="F71" s="25" t="str">
        <f>E13</f>
        <v>Statutární město Karviná</v>
      </c>
      <c r="G71" s="34"/>
      <c r="H71" s="34"/>
      <c r="I71" s="27" t="s">
        <v>30</v>
      </c>
      <c r="J71" s="30" t="str">
        <f>E19</f>
        <v xml:space="preserve"> </v>
      </c>
      <c r="K71" s="34"/>
      <c r="L71" s="9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5.2" customHeight="1">
      <c r="A72" s="32"/>
      <c r="B72" s="33"/>
      <c r="C72" s="27" t="s">
        <v>28</v>
      </c>
      <c r="D72" s="34"/>
      <c r="E72" s="34"/>
      <c r="F72" s="25" t="str">
        <f>IF(E16="","",E16)</f>
        <v>Vyplň údaj</v>
      </c>
      <c r="G72" s="34"/>
      <c r="H72" s="34"/>
      <c r="I72" s="27" t="s">
        <v>32</v>
      </c>
      <c r="J72" s="30" t="str">
        <f>E22</f>
        <v xml:space="preserve"> </v>
      </c>
      <c r="K72" s="34"/>
      <c r="L72" s="9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0.35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9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10" customFormat="1" ht="29.25" customHeight="1">
      <c r="A74" s="133"/>
      <c r="B74" s="134"/>
      <c r="C74" s="135" t="s">
        <v>85</v>
      </c>
      <c r="D74" s="136" t="s">
        <v>54</v>
      </c>
      <c r="E74" s="136" t="s">
        <v>50</v>
      </c>
      <c r="F74" s="136" t="s">
        <v>51</v>
      </c>
      <c r="G74" s="136" t="s">
        <v>86</v>
      </c>
      <c r="H74" s="136" t="s">
        <v>87</v>
      </c>
      <c r="I74" s="136" t="s">
        <v>88</v>
      </c>
      <c r="J74" s="136" t="s">
        <v>80</v>
      </c>
      <c r="K74" s="137" t="s">
        <v>89</v>
      </c>
      <c r="L74" s="138"/>
      <c r="M74" s="66" t="s">
        <v>19</v>
      </c>
      <c r="N74" s="67" t="s">
        <v>39</v>
      </c>
      <c r="O74" s="67" t="s">
        <v>90</v>
      </c>
      <c r="P74" s="67" t="s">
        <v>91</v>
      </c>
      <c r="Q74" s="67" t="s">
        <v>92</v>
      </c>
      <c r="R74" s="67" t="s">
        <v>93</v>
      </c>
      <c r="S74" s="67" t="s">
        <v>94</v>
      </c>
      <c r="T74" s="68" t="s">
        <v>95</v>
      </c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</row>
    <row r="75" spans="1:63" s="2" customFormat="1" ht="22.9" customHeight="1">
      <c r="A75" s="32"/>
      <c r="B75" s="33"/>
      <c r="C75" s="73" t="s">
        <v>96</v>
      </c>
      <c r="D75" s="34"/>
      <c r="E75" s="34"/>
      <c r="F75" s="34"/>
      <c r="G75" s="34"/>
      <c r="H75" s="34"/>
      <c r="I75" s="34"/>
      <c r="J75" s="139">
        <f>BK75</f>
        <v>0</v>
      </c>
      <c r="K75" s="34"/>
      <c r="L75" s="37"/>
      <c r="M75" s="69"/>
      <c r="N75" s="140"/>
      <c r="O75" s="70"/>
      <c r="P75" s="141">
        <f>P76+P126</f>
        <v>0</v>
      </c>
      <c r="Q75" s="70"/>
      <c r="R75" s="141">
        <f>R76+R126</f>
        <v>920.1605828</v>
      </c>
      <c r="S75" s="70"/>
      <c r="T75" s="142">
        <f>T76+T126</f>
        <v>859.587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T75" s="15" t="s">
        <v>68</v>
      </c>
      <c r="AU75" s="15" t="s">
        <v>81</v>
      </c>
      <c r="BK75" s="143">
        <f>BK76+BK126</f>
        <v>0</v>
      </c>
    </row>
    <row r="76" spans="2:63" s="11" customFormat="1" ht="25.9" customHeight="1">
      <c r="B76" s="144"/>
      <c r="C76" s="145"/>
      <c r="D76" s="146" t="s">
        <v>68</v>
      </c>
      <c r="E76" s="147" t="s">
        <v>97</v>
      </c>
      <c r="F76" s="147" t="s">
        <v>98</v>
      </c>
      <c r="G76" s="145"/>
      <c r="H76" s="145"/>
      <c r="I76" s="148"/>
      <c r="J76" s="149">
        <f>BK76</f>
        <v>0</v>
      </c>
      <c r="K76" s="145"/>
      <c r="L76" s="150"/>
      <c r="M76" s="151"/>
      <c r="N76" s="152"/>
      <c r="O76" s="152"/>
      <c r="P76" s="153">
        <f>SUM(P77:P125)</f>
        <v>0</v>
      </c>
      <c r="Q76" s="152"/>
      <c r="R76" s="153">
        <f>SUM(R77:R125)</f>
        <v>920.1605828</v>
      </c>
      <c r="S76" s="152"/>
      <c r="T76" s="154">
        <f>SUM(T77:T125)</f>
        <v>859.587</v>
      </c>
      <c r="AR76" s="155" t="s">
        <v>74</v>
      </c>
      <c r="AT76" s="156" t="s">
        <v>68</v>
      </c>
      <c r="AU76" s="156" t="s">
        <v>69</v>
      </c>
      <c r="AY76" s="155" t="s">
        <v>99</v>
      </c>
      <c r="BK76" s="157">
        <f>SUM(BK77:BK125)</f>
        <v>0</v>
      </c>
    </row>
    <row r="77" spans="1:65" s="2" customFormat="1" ht="55.5" customHeight="1">
      <c r="A77" s="32"/>
      <c r="B77" s="33"/>
      <c r="C77" s="158" t="s">
        <v>74</v>
      </c>
      <c r="D77" s="158" t="s">
        <v>100</v>
      </c>
      <c r="E77" s="159" t="s">
        <v>101</v>
      </c>
      <c r="F77" s="160" t="s">
        <v>102</v>
      </c>
      <c r="G77" s="161" t="s">
        <v>103</v>
      </c>
      <c r="H77" s="162">
        <v>1154</v>
      </c>
      <c r="I77" s="163"/>
      <c r="J77" s="164">
        <f>ROUND(I77*H77,2)</f>
        <v>0</v>
      </c>
      <c r="K77" s="160" t="s">
        <v>104</v>
      </c>
      <c r="L77" s="37"/>
      <c r="M77" s="165" t="s">
        <v>19</v>
      </c>
      <c r="N77" s="166" t="s">
        <v>40</v>
      </c>
      <c r="O77" s="62"/>
      <c r="P77" s="167">
        <f>O77*H77</f>
        <v>0</v>
      </c>
      <c r="Q77" s="167">
        <v>0</v>
      </c>
      <c r="R77" s="167">
        <f>Q77*H77</f>
        <v>0</v>
      </c>
      <c r="S77" s="167">
        <v>0.098</v>
      </c>
      <c r="T77" s="168">
        <f>S77*H77</f>
        <v>113.092</v>
      </c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R77" s="169" t="s">
        <v>105</v>
      </c>
      <c r="AT77" s="169" t="s">
        <v>100</v>
      </c>
      <c r="AU77" s="169" t="s">
        <v>74</v>
      </c>
      <c r="AY77" s="15" t="s">
        <v>99</v>
      </c>
      <c r="BE77" s="170">
        <f>IF(N77="základní",J77,0)</f>
        <v>0</v>
      </c>
      <c r="BF77" s="170">
        <f>IF(N77="snížená",J77,0)</f>
        <v>0</v>
      </c>
      <c r="BG77" s="170">
        <f>IF(N77="zákl. přenesená",J77,0)</f>
        <v>0</v>
      </c>
      <c r="BH77" s="170">
        <f>IF(N77="sníž. přenesená",J77,0)</f>
        <v>0</v>
      </c>
      <c r="BI77" s="170">
        <f>IF(N77="nulová",J77,0)</f>
        <v>0</v>
      </c>
      <c r="BJ77" s="15" t="s">
        <v>74</v>
      </c>
      <c r="BK77" s="170">
        <f>ROUND(I77*H77,2)</f>
        <v>0</v>
      </c>
      <c r="BL77" s="15" t="s">
        <v>105</v>
      </c>
      <c r="BM77" s="169" t="s">
        <v>106</v>
      </c>
    </row>
    <row r="78" spans="2:51" s="12" customFormat="1" ht="11.25">
      <c r="B78" s="171"/>
      <c r="C78" s="172"/>
      <c r="D78" s="173" t="s">
        <v>107</v>
      </c>
      <c r="E78" s="174" t="s">
        <v>19</v>
      </c>
      <c r="F78" s="175" t="s">
        <v>108</v>
      </c>
      <c r="G78" s="172"/>
      <c r="H78" s="176">
        <v>1154</v>
      </c>
      <c r="I78" s="177"/>
      <c r="J78" s="172"/>
      <c r="K78" s="172"/>
      <c r="L78" s="178"/>
      <c r="M78" s="179"/>
      <c r="N78" s="180"/>
      <c r="O78" s="180"/>
      <c r="P78" s="180"/>
      <c r="Q78" s="180"/>
      <c r="R78" s="180"/>
      <c r="S78" s="180"/>
      <c r="T78" s="181"/>
      <c r="AT78" s="182" t="s">
        <v>107</v>
      </c>
      <c r="AU78" s="182" t="s">
        <v>74</v>
      </c>
      <c r="AV78" s="12" t="s">
        <v>76</v>
      </c>
      <c r="AW78" s="12" t="s">
        <v>31</v>
      </c>
      <c r="AX78" s="12" t="s">
        <v>74</v>
      </c>
      <c r="AY78" s="182" t="s">
        <v>99</v>
      </c>
    </row>
    <row r="79" spans="1:65" s="2" customFormat="1" ht="60">
      <c r="A79" s="32"/>
      <c r="B79" s="33"/>
      <c r="C79" s="158" t="s">
        <v>76</v>
      </c>
      <c r="D79" s="158" t="s">
        <v>100</v>
      </c>
      <c r="E79" s="159" t="s">
        <v>109</v>
      </c>
      <c r="F79" s="160" t="s">
        <v>110</v>
      </c>
      <c r="G79" s="161" t="s">
        <v>103</v>
      </c>
      <c r="H79" s="162">
        <v>1154</v>
      </c>
      <c r="I79" s="163"/>
      <c r="J79" s="164">
        <f>ROUND(I79*H79,2)</f>
        <v>0</v>
      </c>
      <c r="K79" s="160" t="s">
        <v>104</v>
      </c>
      <c r="L79" s="37"/>
      <c r="M79" s="165" t="s">
        <v>19</v>
      </c>
      <c r="N79" s="166" t="s">
        <v>40</v>
      </c>
      <c r="O79" s="62"/>
      <c r="P79" s="167">
        <f>O79*H79</f>
        <v>0</v>
      </c>
      <c r="Q79" s="167">
        <v>0</v>
      </c>
      <c r="R79" s="167">
        <f>Q79*H79</f>
        <v>0</v>
      </c>
      <c r="S79" s="167">
        <v>0.325</v>
      </c>
      <c r="T79" s="168">
        <f>S79*H79</f>
        <v>375.05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R79" s="169" t="s">
        <v>105</v>
      </c>
      <c r="AT79" s="169" t="s">
        <v>100</v>
      </c>
      <c r="AU79" s="169" t="s">
        <v>74</v>
      </c>
      <c r="AY79" s="15" t="s">
        <v>99</v>
      </c>
      <c r="BE79" s="170">
        <f>IF(N79="základní",J79,0)</f>
        <v>0</v>
      </c>
      <c r="BF79" s="170">
        <f>IF(N79="snížená",J79,0)</f>
        <v>0</v>
      </c>
      <c r="BG79" s="170">
        <f>IF(N79="zákl. přenesená",J79,0)</f>
        <v>0</v>
      </c>
      <c r="BH79" s="170">
        <f>IF(N79="sníž. přenesená",J79,0)</f>
        <v>0</v>
      </c>
      <c r="BI79" s="170">
        <f>IF(N79="nulová",J79,0)</f>
        <v>0</v>
      </c>
      <c r="BJ79" s="15" t="s">
        <v>74</v>
      </c>
      <c r="BK79" s="170">
        <f>ROUND(I79*H79,2)</f>
        <v>0</v>
      </c>
      <c r="BL79" s="15" t="s">
        <v>105</v>
      </c>
      <c r="BM79" s="169" t="s">
        <v>111</v>
      </c>
    </row>
    <row r="80" spans="2:51" s="12" customFormat="1" ht="11.25">
      <c r="B80" s="171"/>
      <c r="C80" s="172"/>
      <c r="D80" s="173" t="s">
        <v>107</v>
      </c>
      <c r="E80" s="174" t="s">
        <v>19</v>
      </c>
      <c r="F80" s="175" t="s">
        <v>108</v>
      </c>
      <c r="G80" s="172"/>
      <c r="H80" s="176">
        <v>1154</v>
      </c>
      <c r="I80" s="177"/>
      <c r="J80" s="172"/>
      <c r="K80" s="172"/>
      <c r="L80" s="178"/>
      <c r="M80" s="179"/>
      <c r="N80" s="180"/>
      <c r="O80" s="180"/>
      <c r="P80" s="180"/>
      <c r="Q80" s="180"/>
      <c r="R80" s="180"/>
      <c r="S80" s="180"/>
      <c r="T80" s="181"/>
      <c r="AT80" s="182" t="s">
        <v>107</v>
      </c>
      <c r="AU80" s="182" t="s">
        <v>74</v>
      </c>
      <c r="AV80" s="12" t="s">
        <v>76</v>
      </c>
      <c r="AW80" s="12" t="s">
        <v>31</v>
      </c>
      <c r="AX80" s="12" t="s">
        <v>74</v>
      </c>
      <c r="AY80" s="182" t="s">
        <v>99</v>
      </c>
    </row>
    <row r="81" spans="1:65" s="2" customFormat="1" ht="66.75" customHeight="1">
      <c r="A81" s="32"/>
      <c r="B81" s="33"/>
      <c r="C81" s="158" t="s">
        <v>112</v>
      </c>
      <c r="D81" s="158" t="s">
        <v>100</v>
      </c>
      <c r="E81" s="159" t="s">
        <v>113</v>
      </c>
      <c r="F81" s="160" t="s">
        <v>114</v>
      </c>
      <c r="G81" s="161" t="s">
        <v>103</v>
      </c>
      <c r="H81" s="162">
        <v>1154</v>
      </c>
      <c r="I81" s="163"/>
      <c r="J81" s="164">
        <f>ROUND(I81*H81,2)</f>
        <v>0</v>
      </c>
      <c r="K81" s="160" t="s">
        <v>104</v>
      </c>
      <c r="L81" s="37"/>
      <c r="M81" s="165" t="s">
        <v>19</v>
      </c>
      <c r="N81" s="166" t="s">
        <v>40</v>
      </c>
      <c r="O81" s="62"/>
      <c r="P81" s="167">
        <f>O81*H81</f>
        <v>0</v>
      </c>
      <c r="Q81" s="167">
        <v>0</v>
      </c>
      <c r="R81" s="167">
        <f>Q81*H81</f>
        <v>0</v>
      </c>
      <c r="S81" s="167">
        <v>0.22</v>
      </c>
      <c r="T81" s="168">
        <f>S81*H81</f>
        <v>253.88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R81" s="169" t="s">
        <v>105</v>
      </c>
      <c r="AT81" s="169" t="s">
        <v>100</v>
      </c>
      <c r="AU81" s="169" t="s">
        <v>74</v>
      </c>
      <c r="AY81" s="15" t="s">
        <v>99</v>
      </c>
      <c r="BE81" s="170">
        <f>IF(N81="základní",J81,0)</f>
        <v>0</v>
      </c>
      <c r="BF81" s="170">
        <f>IF(N81="snížená",J81,0)</f>
        <v>0</v>
      </c>
      <c r="BG81" s="170">
        <f>IF(N81="zákl. přenesená",J81,0)</f>
        <v>0</v>
      </c>
      <c r="BH81" s="170">
        <f>IF(N81="sníž. přenesená",J81,0)</f>
        <v>0</v>
      </c>
      <c r="BI81" s="170">
        <f>IF(N81="nulová",J81,0)</f>
        <v>0</v>
      </c>
      <c r="BJ81" s="15" t="s">
        <v>74</v>
      </c>
      <c r="BK81" s="170">
        <f>ROUND(I81*H81,2)</f>
        <v>0</v>
      </c>
      <c r="BL81" s="15" t="s">
        <v>105</v>
      </c>
      <c r="BM81" s="169" t="s">
        <v>115</v>
      </c>
    </row>
    <row r="82" spans="1:47" s="2" customFormat="1" ht="29.25">
      <c r="A82" s="32"/>
      <c r="B82" s="33"/>
      <c r="C82" s="34"/>
      <c r="D82" s="173" t="s">
        <v>116</v>
      </c>
      <c r="E82" s="34"/>
      <c r="F82" s="183" t="s">
        <v>117</v>
      </c>
      <c r="G82" s="34"/>
      <c r="H82" s="34"/>
      <c r="I82" s="184"/>
      <c r="J82" s="34"/>
      <c r="K82" s="34"/>
      <c r="L82" s="37"/>
      <c r="M82" s="185"/>
      <c r="N82" s="186"/>
      <c r="O82" s="62"/>
      <c r="P82" s="62"/>
      <c r="Q82" s="62"/>
      <c r="R82" s="62"/>
      <c r="S82" s="62"/>
      <c r="T82" s="63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T82" s="15" t="s">
        <v>116</v>
      </c>
      <c r="AU82" s="15" t="s">
        <v>74</v>
      </c>
    </row>
    <row r="83" spans="2:51" s="12" customFormat="1" ht="11.25">
      <c r="B83" s="171"/>
      <c r="C83" s="172"/>
      <c r="D83" s="173" t="s">
        <v>107</v>
      </c>
      <c r="E83" s="174" t="s">
        <v>19</v>
      </c>
      <c r="F83" s="175" t="s">
        <v>108</v>
      </c>
      <c r="G83" s="172"/>
      <c r="H83" s="176">
        <v>1154</v>
      </c>
      <c r="I83" s="177"/>
      <c r="J83" s="172"/>
      <c r="K83" s="172"/>
      <c r="L83" s="178"/>
      <c r="M83" s="179"/>
      <c r="N83" s="180"/>
      <c r="O83" s="180"/>
      <c r="P83" s="180"/>
      <c r="Q83" s="180"/>
      <c r="R83" s="180"/>
      <c r="S83" s="180"/>
      <c r="T83" s="181"/>
      <c r="AT83" s="182" t="s">
        <v>107</v>
      </c>
      <c r="AU83" s="182" t="s">
        <v>74</v>
      </c>
      <c r="AV83" s="12" t="s">
        <v>76</v>
      </c>
      <c r="AW83" s="12" t="s">
        <v>31</v>
      </c>
      <c r="AX83" s="12" t="s">
        <v>74</v>
      </c>
      <c r="AY83" s="182" t="s">
        <v>99</v>
      </c>
    </row>
    <row r="84" spans="1:65" s="2" customFormat="1" ht="48">
      <c r="A84" s="32"/>
      <c r="B84" s="33"/>
      <c r="C84" s="158" t="s">
        <v>105</v>
      </c>
      <c r="D84" s="158" t="s">
        <v>100</v>
      </c>
      <c r="E84" s="159" t="s">
        <v>118</v>
      </c>
      <c r="F84" s="160" t="s">
        <v>119</v>
      </c>
      <c r="G84" s="161" t="s">
        <v>120</v>
      </c>
      <c r="H84" s="162">
        <v>573</v>
      </c>
      <c r="I84" s="163"/>
      <c r="J84" s="164">
        <f>ROUND(I84*H84,2)</f>
        <v>0</v>
      </c>
      <c r="K84" s="160" t="s">
        <v>104</v>
      </c>
      <c r="L84" s="37"/>
      <c r="M84" s="165" t="s">
        <v>19</v>
      </c>
      <c r="N84" s="166" t="s">
        <v>40</v>
      </c>
      <c r="O84" s="62"/>
      <c r="P84" s="167">
        <f>O84*H84</f>
        <v>0</v>
      </c>
      <c r="Q84" s="167">
        <v>0</v>
      </c>
      <c r="R84" s="167">
        <f>Q84*H84</f>
        <v>0</v>
      </c>
      <c r="S84" s="167">
        <v>0.205</v>
      </c>
      <c r="T84" s="168">
        <f>S84*H84</f>
        <v>117.46499999999999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69" t="s">
        <v>105</v>
      </c>
      <c r="AT84" s="169" t="s">
        <v>100</v>
      </c>
      <c r="AU84" s="169" t="s">
        <v>74</v>
      </c>
      <c r="AY84" s="15" t="s">
        <v>99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5" t="s">
        <v>74</v>
      </c>
      <c r="BK84" s="170">
        <f>ROUND(I84*H84,2)</f>
        <v>0</v>
      </c>
      <c r="BL84" s="15" t="s">
        <v>105</v>
      </c>
      <c r="BM84" s="169" t="s">
        <v>121</v>
      </c>
    </row>
    <row r="85" spans="2:51" s="12" customFormat="1" ht="11.25">
      <c r="B85" s="171"/>
      <c r="C85" s="172"/>
      <c r="D85" s="173" t="s">
        <v>107</v>
      </c>
      <c r="E85" s="174" t="s">
        <v>19</v>
      </c>
      <c r="F85" s="175" t="s">
        <v>122</v>
      </c>
      <c r="G85" s="172"/>
      <c r="H85" s="176">
        <v>573</v>
      </c>
      <c r="I85" s="177"/>
      <c r="J85" s="172"/>
      <c r="K85" s="172"/>
      <c r="L85" s="178"/>
      <c r="M85" s="179"/>
      <c r="N85" s="180"/>
      <c r="O85" s="180"/>
      <c r="P85" s="180"/>
      <c r="Q85" s="180"/>
      <c r="R85" s="180"/>
      <c r="S85" s="180"/>
      <c r="T85" s="181"/>
      <c r="AT85" s="182" t="s">
        <v>107</v>
      </c>
      <c r="AU85" s="182" t="s">
        <v>74</v>
      </c>
      <c r="AV85" s="12" t="s">
        <v>76</v>
      </c>
      <c r="AW85" s="12" t="s">
        <v>31</v>
      </c>
      <c r="AX85" s="12" t="s">
        <v>74</v>
      </c>
      <c r="AY85" s="182" t="s">
        <v>99</v>
      </c>
    </row>
    <row r="86" spans="1:65" s="2" customFormat="1" ht="33" customHeight="1">
      <c r="A86" s="32"/>
      <c r="B86" s="33"/>
      <c r="C86" s="158" t="s">
        <v>123</v>
      </c>
      <c r="D86" s="158" t="s">
        <v>100</v>
      </c>
      <c r="E86" s="159" t="s">
        <v>124</v>
      </c>
      <c r="F86" s="160" t="s">
        <v>125</v>
      </c>
      <c r="G86" s="161" t="s">
        <v>126</v>
      </c>
      <c r="H86" s="162">
        <v>70.56</v>
      </c>
      <c r="I86" s="163"/>
      <c r="J86" s="164">
        <f>ROUND(I86*H86,2)</f>
        <v>0</v>
      </c>
      <c r="K86" s="160" t="s">
        <v>104</v>
      </c>
      <c r="L86" s="37"/>
      <c r="M86" s="165" t="s">
        <v>19</v>
      </c>
      <c r="N86" s="166" t="s">
        <v>40</v>
      </c>
      <c r="O86" s="62"/>
      <c r="P86" s="167">
        <f>O86*H86</f>
        <v>0</v>
      </c>
      <c r="Q86" s="167">
        <v>0</v>
      </c>
      <c r="R86" s="167">
        <f>Q86*H86</f>
        <v>0</v>
      </c>
      <c r="S86" s="167">
        <v>0</v>
      </c>
      <c r="T86" s="168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69" t="s">
        <v>105</v>
      </c>
      <c r="AT86" s="169" t="s">
        <v>100</v>
      </c>
      <c r="AU86" s="169" t="s">
        <v>74</v>
      </c>
      <c r="AY86" s="15" t="s">
        <v>99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5" t="s">
        <v>74</v>
      </c>
      <c r="BK86" s="170">
        <f>ROUND(I86*H86,2)</f>
        <v>0</v>
      </c>
      <c r="BL86" s="15" t="s">
        <v>105</v>
      </c>
      <c r="BM86" s="169" t="s">
        <v>127</v>
      </c>
    </row>
    <row r="87" spans="2:51" s="12" customFormat="1" ht="11.25">
      <c r="B87" s="171"/>
      <c r="C87" s="172"/>
      <c r="D87" s="173" t="s">
        <v>107</v>
      </c>
      <c r="E87" s="174" t="s">
        <v>19</v>
      </c>
      <c r="F87" s="175" t="s">
        <v>128</v>
      </c>
      <c r="G87" s="172"/>
      <c r="H87" s="176">
        <v>70.56</v>
      </c>
      <c r="I87" s="177"/>
      <c r="J87" s="172"/>
      <c r="K87" s="172"/>
      <c r="L87" s="178"/>
      <c r="M87" s="179"/>
      <c r="N87" s="180"/>
      <c r="O87" s="180"/>
      <c r="P87" s="180"/>
      <c r="Q87" s="180"/>
      <c r="R87" s="180"/>
      <c r="S87" s="180"/>
      <c r="T87" s="181"/>
      <c r="AT87" s="182" t="s">
        <v>107</v>
      </c>
      <c r="AU87" s="182" t="s">
        <v>74</v>
      </c>
      <c r="AV87" s="12" t="s">
        <v>76</v>
      </c>
      <c r="AW87" s="12" t="s">
        <v>31</v>
      </c>
      <c r="AX87" s="12" t="s">
        <v>74</v>
      </c>
      <c r="AY87" s="182" t="s">
        <v>99</v>
      </c>
    </row>
    <row r="88" spans="1:65" s="2" customFormat="1" ht="36">
      <c r="A88" s="32"/>
      <c r="B88" s="33"/>
      <c r="C88" s="158" t="s">
        <v>129</v>
      </c>
      <c r="D88" s="158" t="s">
        <v>100</v>
      </c>
      <c r="E88" s="159" t="s">
        <v>130</v>
      </c>
      <c r="F88" s="160" t="s">
        <v>131</v>
      </c>
      <c r="G88" s="161" t="s">
        <v>103</v>
      </c>
      <c r="H88" s="162">
        <v>279</v>
      </c>
      <c r="I88" s="163"/>
      <c r="J88" s="164">
        <f>ROUND(I88*H88,2)</f>
        <v>0</v>
      </c>
      <c r="K88" s="160" t="s">
        <v>104</v>
      </c>
      <c r="L88" s="37"/>
      <c r="M88" s="165" t="s">
        <v>19</v>
      </c>
      <c r="N88" s="166" t="s">
        <v>40</v>
      </c>
      <c r="O88" s="62"/>
      <c r="P88" s="167">
        <f>O88*H88</f>
        <v>0</v>
      </c>
      <c r="Q88" s="167">
        <v>0</v>
      </c>
      <c r="R88" s="167">
        <f>Q88*H88</f>
        <v>0</v>
      </c>
      <c r="S88" s="167">
        <v>0</v>
      </c>
      <c r="T88" s="168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69" t="s">
        <v>105</v>
      </c>
      <c r="AT88" s="169" t="s">
        <v>100</v>
      </c>
      <c r="AU88" s="169" t="s">
        <v>74</v>
      </c>
      <c r="AY88" s="15" t="s">
        <v>99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5" t="s">
        <v>74</v>
      </c>
      <c r="BK88" s="170">
        <f>ROUND(I88*H88,2)</f>
        <v>0</v>
      </c>
      <c r="BL88" s="15" t="s">
        <v>105</v>
      </c>
      <c r="BM88" s="169" t="s">
        <v>132</v>
      </c>
    </row>
    <row r="89" spans="1:65" s="2" customFormat="1" ht="16.5" customHeight="1">
      <c r="A89" s="32"/>
      <c r="B89" s="33"/>
      <c r="C89" s="187" t="s">
        <v>133</v>
      </c>
      <c r="D89" s="187" t="s">
        <v>134</v>
      </c>
      <c r="E89" s="188" t="s">
        <v>135</v>
      </c>
      <c r="F89" s="189" t="s">
        <v>136</v>
      </c>
      <c r="G89" s="190" t="s">
        <v>137</v>
      </c>
      <c r="H89" s="191">
        <v>10</v>
      </c>
      <c r="I89" s="192"/>
      <c r="J89" s="193">
        <f>ROUND(I89*H89,2)</f>
        <v>0</v>
      </c>
      <c r="K89" s="189" t="s">
        <v>104</v>
      </c>
      <c r="L89" s="194"/>
      <c r="M89" s="195" t="s">
        <v>19</v>
      </c>
      <c r="N89" s="196" t="s">
        <v>40</v>
      </c>
      <c r="O89" s="62"/>
      <c r="P89" s="167">
        <f>O89*H89</f>
        <v>0</v>
      </c>
      <c r="Q89" s="167">
        <v>0.001</v>
      </c>
      <c r="R89" s="167">
        <f>Q89*H89</f>
        <v>0.01</v>
      </c>
      <c r="S89" s="167">
        <v>0</v>
      </c>
      <c r="T89" s="168">
        <f>S89*H89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69" t="s">
        <v>133</v>
      </c>
      <c r="AT89" s="169" t="s">
        <v>134</v>
      </c>
      <c r="AU89" s="169" t="s">
        <v>74</v>
      </c>
      <c r="AY89" s="15" t="s">
        <v>99</v>
      </c>
      <c r="BE89" s="170">
        <f>IF(N89="základní",J89,0)</f>
        <v>0</v>
      </c>
      <c r="BF89" s="170">
        <f>IF(N89="snížená",J89,0)</f>
        <v>0</v>
      </c>
      <c r="BG89" s="170">
        <f>IF(N89="zákl. přenesená",J89,0)</f>
        <v>0</v>
      </c>
      <c r="BH89" s="170">
        <f>IF(N89="sníž. přenesená",J89,0)</f>
        <v>0</v>
      </c>
      <c r="BI89" s="170">
        <f>IF(N89="nulová",J89,0)</f>
        <v>0</v>
      </c>
      <c r="BJ89" s="15" t="s">
        <v>74</v>
      </c>
      <c r="BK89" s="170">
        <f>ROUND(I89*H89,2)</f>
        <v>0</v>
      </c>
      <c r="BL89" s="15" t="s">
        <v>105</v>
      </c>
      <c r="BM89" s="169" t="s">
        <v>138</v>
      </c>
    </row>
    <row r="90" spans="1:65" s="2" customFormat="1" ht="33" customHeight="1">
      <c r="A90" s="32"/>
      <c r="B90" s="33"/>
      <c r="C90" s="158" t="s">
        <v>139</v>
      </c>
      <c r="D90" s="158" t="s">
        <v>100</v>
      </c>
      <c r="E90" s="159" t="s">
        <v>140</v>
      </c>
      <c r="F90" s="160" t="s">
        <v>141</v>
      </c>
      <c r="G90" s="161" t="s">
        <v>103</v>
      </c>
      <c r="H90" s="162">
        <v>1154</v>
      </c>
      <c r="I90" s="163"/>
      <c r="J90" s="164">
        <f>ROUND(I90*H90,2)</f>
        <v>0</v>
      </c>
      <c r="K90" s="160" t="s">
        <v>104</v>
      </c>
      <c r="L90" s="37"/>
      <c r="M90" s="165" t="s">
        <v>19</v>
      </c>
      <c r="N90" s="166" t="s">
        <v>40</v>
      </c>
      <c r="O90" s="62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69" t="s">
        <v>105</v>
      </c>
      <c r="AT90" s="169" t="s">
        <v>100</v>
      </c>
      <c r="AU90" s="169" t="s">
        <v>74</v>
      </c>
      <c r="AY90" s="15" t="s">
        <v>99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15" t="s">
        <v>74</v>
      </c>
      <c r="BK90" s="170">
        <f>ROUND(I90*H90,2)</f>
        <v>0</v>
      </c>
      <c r="BL90" s="15" t="s">
        <v>105</v>
      </c>
      <c r="BM90" s="169" t="s">
        <v>142</v>
      </c>
    </row>
    <row r="91" spans="2:51" s="12" customFormat="1" ht="11.25">
      <c r="B91" s="171"/>
      <c r="C91" s="172"/>
      <c r="D91" s="173" t="s">
        <v>107</v>
      </c>
      <c r="E91" s="174" t="s">
        <v>19</v>
      </c>
      <c r="F91" s="175" t="s">
        <v>143</v>
      </c>
      <c r="G91" s="172"/>
      <c r="H91" s="176">
        <v>1154</v>
      </c>
      <c r="I91" s="177"/>
      <c r="J91" s="172"/>
      <c r="K91" s="172"/>
      <c r="L91" s="178"/>
      <c r="M91" s="179"/>
      <c r="N91" s="180"/>
      <c r="O91" s="180"/>
      <c r="P91" s="180"/>
      <c r="Q91" s="180"/>
      <c r="R91" s="180"/>
      <c r="S91" s="180"/>
      <c r="T91" s="181"/>
      <c r="AT91" s="182" t="s">
        <v>107</v>
      </c>
      <c r="AU91" s="182" t="s">
        <v>74</v>
      </c>
      <c r="AV91" s="12" t="s">
        <v>76</v>
      </c>
      <c r="AW91" s="12" t="s">
        <v>31</v>
      </c>
      <c r="AX91" s="12" t="s">
        <v>74</v>
      </c>
      <c r="AY91" s="182" t="s">
        <v>99</v>
      </c>
    </row>
    <row r="92" spans="1:65" s="2" customFormat="1" ht="24">
      <c r="A92" s="32"/>
      <c r="B92" s="33"/>
      <c r="C92" s="158" t="s">
        <v>144</v>
      </c>
      <c r="D92" s="158" t="s">
        <v>100</v>
      </c>
      <c r="E92" s="159" t="s">
        <v>145</v>
      </c>
      <c r="F92" s="160" t="s">
        <v>146</v>
      </c>
      <c r="G92" s="161" t="s">
        <v>103</v>
      </c>
      <c r="H92" s="162">
        <v>279</v>
      </c>
      <c r="I92" s="163"/>
      <c r="J92" s="164">
        <f>ROUND(I92*H92,2)</f>
        <v>0</v>
      </c>
      <c r="K92" s="160" t="s">
        <v>104</v>
      </c>
      <c r="L92" s="37"/>
      <c r="M92" s="165" t="s">
        <v>19</v>
      </c>
      <c r="N92" s="166" t="s">
        <v>40</v>
      </c>
      <c r="O92" s="62"/>
      <c r="P92" s="167">
        <f>O92*H92</f>
        <v>0</v>
      </c>
      <c r="Q92" s="167">
        <v>0</v>
      </c>
      <c r="R92" s="167">
        <f>Q92*H92</f>
        <v>0</v>
      </c>
      <c r="S92" s="167">
        <v>0</v>
      </c>
      <c r="T92" s="168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9" t="s">
        <v>105</v>
      </c>
      <c r="AT92" s="169" t="s">
        <v>100</v>
      </c>
      <c r="AU92" s="169" t="s">
        <v>74</v>
      </c>
      <c r="AY92" s="15" t="s">
        <v>99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5" t="s">
        <v>74</v>
      </c>
      <c r="BK92" s="170">
        <f>ROUND(I92*H92,2)</f>
        <v>0</v>
      </c>
      <c r="BL92" s="15" t="s">
        <v>105</v>
      </c>
      <c r="BM92" s="169" t="s">
        <v>147</v>
      </c>
    </row>
    <row r="93" spans="2:51" s="12" customFormat="1" ht="11.25">
      <c r="B93" s="171"/>
      <c r="C93" s="172"/>
      <c r="D93" s="173" t="s">
        <v>107</v>
      </c>
      <c r="E93" s="174" t="s">
        <v>19</v>
      </c>
      <c r="F93" s="175" t="s">
        <v>148</v>
      </c>
      <c r="G93" s="172"/>
      <c r="H93" s="176">
        <v>279</v>
      </c>
      <c r="I93" s="177"/>
      <c r="J93" s="172"/>
      <c r="K93" s="172"/>
      <c r="L93" s="178"/>
      <c r="M93" s="179"/>
      <c r="N93" s="180"/>
      <c r="O93" s="180"/>
      <c r="P93" s="180"/>
      <c r="Q93" s="180"/>
      <c r="R93" s="180"/>
      <c r="S93" s="180"/>
      <c r="T93" s="181"/>
      <c r="AT93" s="182" t="s">
        <v>107</v>
      </c>
      <c r="AU93" s="182" t="s">
        <v>74</v>
      </c>
      <c r="AV93" s="12" t="s">
        <v>76</v>
      </c>
      <c r="AW93" s="12" t="s">
        <v>31</v>
      </c>
      <c r="AX93" s="12" t="s">
        <v>74</v>
      </c>
      <c r="AY93" s="182" t="s">
        <v>99</v>
      </c>
    </row>
    <row r="94" spans="1:65" s="2" customFormat="1" ht="48">
      <c r="A94" s="32"/>
      <c r="B94" s="33"/>
      <c r="C94" s="158" t="s">
        <v>149</v>
      </c>
      <c r="D94" s="158" t="s">
        <v>100</v>
      </c>
      <c r="E94" s="159" t="s">
        <v>150</v>
      </c>
      <c r="F94" s="160" t="s">
        <v>151</v>
      </c>
      <c r="G94" s="161" t="s">
        <v>152</v>
      </c>
      <c r="H94" s="162">
        <v>17</v>
      </c>
      <c r="I94" s="163"/>
      <c r="J94" s="164">
        <f>ROUND(I94*H94,2)</f>
        <v>0</v>
      </c>
      <c r="K94" s="160" t="s">
        <v>104</v>
      </c>
      <c r="L94" s="37"/>
      <c r="M94" s="165" t="s">
        <v>19</v>
      </c>
      <c r="N94" s="166" t="s">
        <v>40</v>
      </c>
      <c r="O94" s="62"/>
      <c r="P94" s="167">
        <f>O94*H94</f>
        <v>0</v>
      </c>
      <c r="Q94" s="167">
        <v>0.04484</v>
      </c>
      <c r="R94" s="167">
        <f>Q94*H94</f>
        <v>0.76228</v>
      </c>
      <c r="S94" s="167">
        <v>0</v>
      </c>
      <c r="T94" s="168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9" t="s">
        <v>105</v>
      </c>
      <c r="AT94" s="169" t="s">
        <v>100</v>
      </c>
      <c r="AU94" s="169" t="s">
        <v>74</v>
      </c>
      <c r="AY94" s="15" t="s">
        <v>99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5" t="s">
        <v>74</v>
      </c>
      <c r="BK94" s="170">
        <f>ROUND(I94*H94,2)</f>
        <v>0</v>
      </c>
      <c r="BL94" s="15" t="s">
        <v>105</v>
      </c>
      <c r="BM94" s="169" t="s">
        <v>153</v>
      </c>
    </row>
    <row r="95" spans="1:47" s="2" customFormat="1" ht="19.5">
      <c r="A95" s="32"/>
      <c r="B95" s="33"/>
      <c r="C95" s="34"/>
      <c r="D95" s="173" t="s">
        <v>116</v>
      </c>
      <c r="E95" s="34"/>
      <c r="F95" s="183" t="s">
        <v>154</v>
      </c>
      <c r="G95" s="34"/>
      <c r="H95" s="34"/>
      <c r="I95" s="184"/>
      <c r="J95" s="34"/>
      <c r="K95" s="34"/>
      <c r="L95" s="37"/>
      <c r="M95" s="185"/>
      <c r="N95" s="186"/>
      <c r="O95" s="62"/>
      <c r="P95" s="62"/>
      <c r="Q95" s="62"/>
      <c r="R95" s="62"/>
      <c r="S95" s="62"/>
      <c r="T95" s="6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5" t="s">
        <v>116</v>
      </c>
      <c r="AU95" s="15" t="s">
        <v>74</v>
      </c>
    </row>
    <row r="96" spans="1:65" s="2" customFormat="1" ht="24">
      <c r="A96" s="32"/>
      <c r="B96" s="33"/>
      <c r="C96" s="158" t="s">
        <v>155</v>
      </c>
      <c r="D96" s="158" t="s">
        <v>100</v>
      </c>
      <c r="E96" s="159" t="s">
        <v>156</v>
      </c>
      <c r="F96" s="160" t="s">
        <v>157</v>
      </c>
      <c r="G96" s="161" t="s">
        <v>152</v>
      </c>
      <c r="H96" s="162">
        <v>2</v>
      </c>
      <c r="I96" s="163"/>
      <c r="J96" s="164">
        <f aca="true" t="shared" si="0" ref="J96:J102">ROUND(I96*H96,2)</f>
        <v>0</v>
      </c>
      <c r="K96" s="160" t="s">
        <v>104</v>
      </c>
      <c r="L96" s="37"/>
      <c r="M96" s="165" t="s">
        <v>19</v>
      </c>
      <c r="N96" s="166" t="s">
        <v>40</v>
      </c>
      <c r="O96" s="62"/>
      <c r="P96" s="167">
        <f aca="true" t="shared" si="1" ref="P96:P102">O96*H96</f>
        <v>0</v>
      </c>
      <c r="Q96" s="167">
        <v>0.14494</v>
      </c>
      <c r="R96" s="167">
        <f aca="true" t="shared" si="2" ref="R96:R102">Q96*H96</f>
        <v>0.28988</v>
      </c>
      <c r="S96" s="167">
        <v>0</v>
      </c>
      <c r="T96" s="168">
        <f aca="true" t="shared" si="3" ref="T96:T102"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69" t="s">
        <v>105</v>
      </c>
      <c r="AT96" s="169" t="s">
        <v>100</v>
      </c>
      <c r="AU96" s="169" t="s">
        <v>74</v>
      </c>
      <c r="AY96" s="15" t="s">
        <v>99</v>
      </c>
      <c r="BE96" s="170">
        <f aca="true" t="shared" si="4" ref="BE96:BE102">IF(N96="základní",J96,0)</f>
        <v>0</v>
      </c>
      <c r="BF96" s="170">
        <f aca="true" t="shared" si="5" ref="BF96:BF102">IF(N96="snížená",J96,0)</f>
        <v>0</v>
      </c>
      <c r="BG96" s="170">
        <f aca="true" t="shared" si="6" ref="BG96:BG102">IF(N96="zákl. přenesená",J96,0)</f>
        <v>0</v>
      </c>
      <c r="BH96" s="170">
        <f aca="true" t="shared" si="7" ref="BH96:BH102">IF(N96="sníž. přenesená",J96,0)</f>
        <v>0</v>
      </c>
      <c r="BI96" s="170">
        <f aca="true" t="shared" si="8" ref="BI96:BI102">IF(N96="nulová",J96,0)</f>
        <v>0</v>
      </c>
      <c r="BJ96" s="15" t="s">
        <v>74</v>
      </c>
      <c r="BK96" s="170">
        <f aca="true" t="shared" si="9" ref="BK96:BK102">ROUND(I96*H96,2)</f>
        <v>0</v>
      </c>
      <c r="BL96" s="15" t="s">
        <v>105</v>
      </c>
      <c r="BM96" s="169" t="s">
        <v>158</v>
      </c>
    </row>
    <row r="97" spans="1:65" s="2" customFormat="1" ht="24">
      <c r="A97" s="32"/>
      <c r="B97" s="33"/>
      <c r="C97" s="158" t="s">
        <v>159</v>
      </c>
      <c r="D97" s="158" t="s">
        <v>100</v>
      </c>
      <c r="E97" s="159" t="s">
        <v>160</v>
      </c>
      <c r="F97" s="160" t="s">
        <v>161</v>
      </c>
      <c r="G97" s="161" t="s">
        <v>152</v>
      </c>
      <c r="H97" s="162">
        <v>2</v>
      </c>
      <c r="I97" s="163"/>
      <c r="J97" s="164">
        <f t="shared" si="0"/>
        <v>0</v>
      </c>
      <c r="K97" s="160" t="s">
        <v>104</v>
      </c>
      <c r="L97" s="37"/>
      <c r="M97" s="165" t="s">
        <v>19</v>
      </c>
      <c r="N97" s="166" t="s">
        <v>40</v>
      </c>
      <c r="O97" s="62"/>
      <c r="P97" s="167">
        <f t="shared" si="1"/>
        <v>0</v>
      </c>
      <c r="Q97" s="167">
        <v>0</v>
      </c>
      <c r="R97" s="167">
        <f t="shared" si="2"/>
        <v>0</v>
      </c>
      <c r="S97" s="167">
        <v>0.05</v>
      </c>
      <c r="T97" s="168">
        <f t="shared" si="3"/>
        <v>0.1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69" t="s">
        <v>105</v>
      </c>
      <c r="AT97" s="169" t="s">
        <v>100</v>
      </c>
      <c r="AU97" s="169" t="s">
        <v>74</v>
      </c>
      <c r="AY97" s="15" t="s">
        <v>99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5" t="s">
        <v>74</v>
      </c>
      <c r="BK97" s="170">
        <f t="shared" si="9"/>
        <v>0</v>
      </c>
      <c r="BL97" s="15" t="s">
        <v>105</v>
      </c>
      <c r="BM97" s="169" t="s">
        <v>162</v>
      </c>
    </row>
    <row r="98" spans="1:65" s="2" customFormat="1" ht="24">
      <c r="A98" s="32"/>
      <c r="B98" s="33"/>
      <c r="C98" s="158" t="s">
        <v>163</v>
      </c>
      <c r="D98" s="158" t="s">
        <v>100</v>
      </c>
      <c r="E98" s="159" t="s">
        <v>164</v>
      </c>
      <c r="F98" s="160" t="s">
        <v>165</v>
      </c>
      <c r="G98" s="161" t="s">
        <v>152</v>
      </c>
      <c r="H98" s="162">
        <v>2</v>
      </c>
      <c r="I98" s="163"/>
      <c r="J98" s="164">
        <f t="shared" si="0"/>
        <v>0</v>
      </c>
      <c r="K98" s="160" t="s">
        <v>104</v>
      </c>
      <c r="L98" s="37"/>
      <c r="M98" s="165" t="s">
        <v>19</v>
      </c>
      <c r="N98" s="166" t="s">
        <v>40</v>
      </c>
      <c r="O98" s="62"/>
      <c r="P98" s="167">
        <f t="shared" si="1"/>
        <v>0</v>
      </c>
      <c r="Q98" s="167">
        <v>0.21734</v>
      </c>
      <c r="R98" s="167">
        <f t="shared" si="2"/>
        <v>0.43468</v>
      </c>
      <c r="S98" s="167">
        <v>0</v>
      </c>
      <c r="T98" s="168">
        <f t="shared" si="3"/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9" t="s">
        <v>105</v>
      </c>
      <c r="AT98" s="169" t="s">
        <v>100</v>
      </c>
      <c r="AU98" s="169" t="s">
        <v>74</v>
      </c>
      <c r="AY98" s="15" t="s">
        <v>99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15" t="s">
        <v>74</v>
      </c>
      <c r="BK98" s="170">
        <f t="shared" si="9"/>
        <v>0</v>
      </c>
      <c r="BL98" s="15" t="s">
        <v>105</v>
      </c>
      <c r="BM98" s="169" t="s">
        <v>166</v>
      </c>
    </row>
    <row r="99" spans="1:65" s="2" customFormat="1" ht="24">
      <c r="A99" s="32"/>
      <c r="B99" s="33"/>
      <c r="C99" s="187" t="s">
        <v>167</v>
      </c>
      <c r="D99" s="187" t="s">
        <v>134</v>
      </c>
      <c r="E99" s="188" t="s">
        <v>168</v>
      </c>
      <c r="F99" s="189" t="s">
        <v>169</v>
      </c>
      <c r="G99" s="190" t="s">
        <v>152</v>
      </c>
      <c r="H99" s="191">
        <v>2</v>
      </c>
      <c r="I99" s="192"/>
      <c r="J99" s="193">
        <f t="shared" si="0"/>
        <v>0</v>
      </c>
      <c r="K99" s="189" t="s">
        <v>104</v>
      </c>
      <c r="L99" s="194"/>
      <c r="M99" s="195" t="s">
        <v>19</v>
      </c>
      <c r="N99" s="196" t="s">
        <v>40</v>
      </c>
      <c r="O99" s="62"/>
      <c r="P99" s="167">
        <f t="shared" si="1"/>
        <v>0</v>
      </c>
      <c r="Q99" s="167">
        <v>0.087</v>
      </c>
      <c r="R99" s="167">
        <f t="shared" si="2"/>
        <v>0.174</v>
      </c>
      <c r="S99" s="167">
        <v>0</v>
      </c>
      <c r="T99" s="168">
        <f t="shared" si="3"/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69" t="s">
        <v>133</v>
      </c>
      <c r="AT99" s="169" t="s">
        <v>134</v>
      </c>
      <c r="AU99" s="169" t="s">
        <v>74</v>
      </c>
      <c r="AY99" s="15" t="s">
        <v>99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15" t="s">
        <v>74</v>
      </c>
      <c r="BK99" s="170">
        <f t="shared" si="9"/>
        <v>0</v>
      </c>
      <c r="BL99" s="15" t="s">
        <v>105</v>
      </c>
      <c r="BM99" s="169" t="s">
        <v>170</v>
      </c>
    </row>
    <row r="100" spans="1:65" s="2" customFormat="1" ht="16.5" customHeight="1">
      <c r="A100" s="32"/>
      <c r="B100" s="33"/>
      <c r="C100" s="187" t="s">
        <v>171</v>
      </c>
      <c r="D100" s="187" t="s">
        <v>134</v>
      </c>
      <c r="E100" s="188" t="s">
        <v>172</v>
      </c>
      <c r="F100" s="189" t="s">
        <v>173</v>
      </c>
      <c r="G100" s="190" t="s">
        <v>152</v>
      </c>
      <c r="H100" s="191">
        <v>2</v>
      </c>
      <c r="I100" s="192"/>
      <c r="J100" s="193">
        <f t="shared" si="0"/>
        <v>0</v>
      </c>
      <c r="K100" s="189" t="s">
        <v>104</v>
      </c>
      <c r="L100" s="194"/>
      <c r="M100" s="195" t="s">
        <v>19</v>
      </c>
      <c r="N100" s="196" t="s">
        <v>40</v>
      </c>
      <c r="O100" s="62"/>
      <c r="P100" s="167">
        <f t="shared" si="1"/>
        <v>0</v>
      </c>
      <c r="Q100" s="167">
        <v>0.00044</v>
      </c>
      <c r="R100" s="167">
        <f t="shared" si="2"/>
        <v>0.00088</v>
      </c>
      <c r="S100" s="167">
        <v>0</v>
      </c>
      <c r="T100" s="168">
        <f t="shared" si="3"/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69" t="s">
        <v>133</v>
      </c>
      <c r="AT100" s="169" t="s">
        <v>134</v>
      </c>
      <c r="AU100" s="169" t="s">
        <v>74</v>
      </c>
      <c r="AY100" s="15" t="s">
        <v>99</v>
      </c>
      <c r="BE100" s="170">
        <f t="shared" si="4"/>
        <v>0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15" t="s">
        <v>74</v>
      </c>
      <c r="BK100" s="170">
        <f t="shared" si="9"/>
        <v>0</v>
      </c>
      <c r="BL100" s="15" t="s">
        <v>105</v>
      </c>
      <c r="BM100" s="169" t="s">
        <v>174</v>
      </c>
    </row>
    <row r="101" spans="1:65" s="2" customFormat="1" ht="36">
      <c r="A101" s="32"/>
      <c r="B101" s="33"/>
      <c r="C101" s="158" t="s">
        <v>175</v>
      </c>
      <c r="D101" s="158" t="s">
        <v>100</v>
      </c>
      <c r="E101" s="159" t="s">
        <v>176</v>
      </c>
      <c r="F101" s="160" t="s">
        <v>177</v>
      </c>
      <c r="G101" s="161" t="s">
        <v>178</v>
      </c>
      <c r="H101" s="162">
        <v>920.161</v>
      </c>
      <c r="I101" s="163"/>
      <c r="J101" s="164">
        <f t="shared" si="0"/>
        <v>0</v>
      </c>
      <c r="K101" s="160" t="s">
        <v>104</v>
      </c>
      <c r="L101" s="37"/>
      <c r="M101" s="165" t="s">
        <v>19</v>
      </c>
      <c r="N101" s="166" t="s">
        <v>40</v>
      </c>
      <c r="O101" s="62"/>
      <c r="P101" s="167">
        <f t="shared" si="1"/>
        <v>0</v>
      </c>
      <c r="Q101" s="167">
        <v>0</v>
      </c>
      <c r="R101" s="167">
        <f t="shared" si="2"/>
        <v>0</v>
      </c>
      <c r="S101" s="167">
        <v>0</v>
      </c>
      <c r="T101" s="168">
        <f t="shared" si="3"/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9" t="s">
        <v>105</v>
      </c>
      <c r="AT101" s="169" t="s">
        <v>100</v>
      </c>
      <c r="AU101" s="169" t="s">
        <v>74</v>
      </c>
      <c r="AY101" s="15" t="s">
        <v>99</v>
      </c>
      <c r="BE101" s="170">
        <f t="shared" si="4"/>
        <v>0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15" t="s">
        <v>74</v>
      </c>
      <c r="BK101" s="170">
        <f t="shared" si="9"/>
        <v>0</v>
      </c>
      <c r="BL101" s="15" t="s">
        <v>105</v>
      </c>
      <c r="BM101" s="169" t="s">
        <v>179</v>
      </c>
    </row>
    <row r="102" spans="1:65" s="2" customFormat="1" ht="24">
      <c r="A102" s="32"/>
      <c r="B102" s="33"/>
      <c r="C102" s="158" t="s">
        <v>180</v>
      </c>
      <c r="D102" s="158" t="s">
        <v>100</v>
      </c>
      <c r="E102" s="159" t="s">
        <v>181</v>
      </c>
      <c r="F102" s="160" t="s">
        <v>182</v>
      </c>
      <c r="G102" s="161" t="s">
        <v>103</v>
      </c>
      <c r="H102" s="162">
        <v>1154</v>
      </c>
      <c r="I102" s="163"/>
      <c r="J102" s="164">
        <f t="shared" si="0"/>
        <v>0</v>
      </c>
      <c r="K102" s="160" t="s">
        <v>104</v>
      </c>
      <c r="L102" s="37"/>
      <c r="M102" s="165" t="s">
        <v>19</v>
      </c>
      <c r="N102" s="166" t="s">
        <v>40</v>
      </c>
      <c r="O102" s="62"/>
      <c r="P102" s="167">
        <f t="shared" si="1"/>
        <v>0</v>
      </c>
      <c r="Q102" s="167">
        <v>0.46</v>
      </c>
      <c r="R102" s="167">
        <f t="shared" si="2"/>
        <v>530.84</v>
      </c>
      <c r="S102" s="167">
        <v>0</v>
      </c>
      <c r="T102" s="168">
        <f t="shared" si="3"/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69" t="s">
        <v>105</v>
      </c>
      <c r="AT102" s="169" t="s">
        <v>100</v>
      </c>
      <c r="AU102" s="169" t="s">
        <v>74</v>
      </c>
      <c r="AY102" s="15" t="s">
        <v>99</v>
      </c>
      <c r="BE102" s="170">
        <f t="shared" si="4"/>
        <v>0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15" t="s">
        <v>74</v>
      </c>
      <c r="BK102" s="170">
        <f t="shared" si="9"/>
        <v>0</v>
      </c>
      <c r="BL102" s="15" t="s">
        <v>105</v>
      </c>
      <c r="BM102" s="169" t="s">
        <v>183</v>
      </c>
    </row>
    <row r="103" spans="2:51" s="12" customFormat="1" ht="11.25">
      <c r="B103" s="171"/>
      <c r="C103" s="172"/>
      <c r="D103" s="173" t="s">
        <v>107</v>
      </c>
      <c r="E103" s="174" t="s">
        <v>19</v>
      </c>
      <c r="F103" s="175" t="s">
        <v>143</v>
      </c>
      <c r="G103" s="172"/>
      <c r="H103" s="176">
        <v>1154</v>
      </c>
      <c r="I103" s="177"/>
      <c r="J103" s="172"/>
      <c r="K103" s="172"/>
      <c r="L103" s="178"/>
      <c r="M103" s="179"/>
      <c r="N103" s="180"/>
      <c r="O103" s="180"/>
      <c r="P103" s="180"/>
      <c r="Q103" s="180"/>
      <c r="R103" s="180"/>
      <c r="S103" s="180"/>
      <c r="T103" s="181"/>
      <c r="AT103" s="182" t="s">
        <v>107</v>
      </c>
      <c r="AU103" s="182" t="s">
        <v>74</v>
      </c>
      <c r="AV103" s="12" t="s">
        <v>76</v>
      </c>
      <c r="AW103" s="12" t="s">
        <v>31</v>
      </c>
      <c r="AX103" s="12" t="s">
        <v>74</v>
      </c>
      <c r="AY103" s="182" t="s">
        <v>99</v>
      </c>
    </row>
    <row r="104" spans="1:65" s="2" customFormat="1" ht="78" customHeight="1">
      <c r="A104" s="32"/>
      <c r="B104" s="33"/>
      <c r="C104" s="158" t="s">
        <v>184</v>
      </c>
      <c r="D104" s="158" t="s">
        <v>100</v>
      </c>
      <c r="E104" s="159" t="s">
        <v>185</v>
      </c>
      <c r="F104" s="160" t="s">
        <v>186</v>
      </c>
      <c r="G104" s="161" t="s">
        <v>103</v>
      </c>
      <c r="H104" s="162">
        <v>12</v>
      </c>
      <c r="I104" s="163"/>
      <c r="J104" s="164">
        <f>ROUND(I104*H104,2)</f>
        <v>0</v>
      </c>
      <c r="K104" s="160" t="s">
        <v>104</v>
      </c>
      <c r="L104" s="37"/>
      <c r="M104" s="165" t="s">
        <v>19</v>
      </c>
      <c r="N104" s="166" t="s">
        <v>40</v>
      </c>
      <c r="O104" s="62"/>
      <c r="P104" s="167">
        <f>O104*H104</f>
        <v>0</v>
      </c>
      <c r="Q104" s="167">
        <v>0.08565</v>
      </c>
      <c r="R104" s="167">
        <f>Q104*H104</f>
        <v>1.0278</v>
      </c>
      <c r="S104" s="167">
        <v>0</v>
      </c>
      <c r="T104" s="168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9" t="s">
        <v>105</v>
      </c>
      <c r="AT104" s="169" t="s">
        <v>100</v>
      </c>
      <c r="AU104" s="169" t="s">
        <v>74</v>
      </c>
      <c r="AY104" s="15" t="s">
        <v>99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15" t="s">
        <v>74</v>
      </c>
      <c r="BK104" s="170">
        <f>ROUND(I104*H104,2)</f>
        <v>0</v>
      </c>
      <c r="BL104" s="15" t="s">
        <v>105</v>
      </c>
      <c r="BM104" s="169" t="s">
        <v>187</v>
      </c>
    </row>
    <row r="105" spans="1:65" s="2" customFormat="1" ht="24">
      <c r="A105" s="32"/>
      <c r="B105" s="33"/>
      <c r="C105" s="187" t="s">
        <v>8</v>
      </c>
      <c r="D105" s="187" t="s">
        <v>134</v>
      </c>
      <c r="E105" s="188" t="s">
        <v>188</v>
      </c>
      <c r="F105" s="189" t="s">
        <v>189</v>
      </c>
      <c r="G105" s="190" t="s">
        <v>103</v>
      </c>
      <c r="H105" s="191">
        <v>12.36</v>
      </c>
      <c r="I105" s="192"/>
      <c r="J105" s="193">
        <f>ROUND(I105*H105,2)</f>
        <v>0</v>
      </c>
      <c r="K105" s="189" t="s">
        <v>104</v>
      </c>
      <c r="L105" s="194"/>
      <c r="M105" s="195" t="s">
        <v>19</v>
      </c>
      <c r="N105" s="196" t="s">
        <v>40</v>
      </c>
      <c r="O105" s="62"/>
      <c r="P105" s="167">
        <f>O105*H105</f>
        <v>0</v>
      </c>
      <c r="Q105" s="167">
        <v>0.175</v>
      </c>
      <c r="R105" s="167">
        <f>Q105*H105</f>
        <v>2.163</v>
      </c>
      <c r="S105" s="167">
        <v>0</v>
      </c>
      <c r="T105" s="168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9" t="s">
        <v>133</v>
      </c>
      <c r="AT105" s="169" t="s">
        <v>134</v>
      </c>
      <c r="AU105" s="169" t="s">
        <v>74</v>
      </c>
      <c r="AY105" s="15" t="s">
        <v>99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5" t="s">
        <v>74</v>
      </c>
      <c r="BK105" s="170">
        <f>ROUND(I105*H105,2)</f>
        <v>0</v>
      </c>
      <c r="BL105" s="15" t="s">
        <v>105</v>
      </c>
      <c r="BM105" s="169" t="s">
        <v>190</v>
      </c>
    </row>
    <row r="106" spans="2:51" s="12" customFormat="1" ht="11.25">
      <c r="B106" s="171"/>
      <c r="C106" s="172"/>
      <c r="D106" s="173" t="s">
        <v>107</v>
      </c>
      <c r="E106" s="174" t="s">
        <v>19</v>
      </c>
      <c r="F106" s="175" t="s">
        <v>191</v>
      </c>
      <c r="G106" s="172"/>
      <c r="H106" s="176">
        <v>12.36</v>
      </c>
      <c r="I106" s="177"/>
      <c r="J106" s="172"/>
      <c r="K106" s="172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107</v>
      </c>
      <c r="AU106" s="182" t="s">
        <v>74</v>
      </c>
      <c r="AV106" s="12" t="s">
        <v>76</v>
      </c>
      <c r="AW106" s="12" t="s">
        <v>31</v>
      </c>
      <c r="AX106" s="12" t="s">
        <v>74</v>
      </c>
      <c r="AY106" s="182" t="s">
        <v>99</v>
      </c>
    </row>
    <row r="107" spans="1:65" s="2" customFormat="1" ht="78" customHeight="1">
      <c r="A107" s="32"/>
      <c r="B107" s="33"/>
      <c r="C107" s="158" t="s">
        <v>192</v>
      </c>
      <c r="D107" s="158" t="s">
        <v>100</v>
      </c>
      <c r="E107" s="159" t="s">
        <v>193</v>
      </c>
      <c r="F107" s="160" t="s">
        <v>194</v>
      </c>
      <c r="G107" s="161" t="s">
        <v>103</v>
      </c>
      <c r="H107" s="162">
        <v>1154</v>
      </c>
      <c r="I107" s="163"/>
      <c r="J107" s="164">
        <f>ROUND(I107*H107,2)</f>
        <v>0</v>
      </c>
      <c r="K107" s="160" t="s">
        <v>104</v>
      </c>
      <c r="L107" s="37"/>
      <c r="M107" s="165" t="s">
        <v>19</v>
      </c>
      <c r="N107" s="166" t="s">
        <v>40</v>
      </c>
      <c r="O107" s="62"/>
      <c r="P107" s="167">
        <f>O107*H107</f>
        <v>0</v>
      </c>
      <c r="Q107" s="167">
        <v>0.08565</v>
      </c>
      <c r="R107" s="167">
        <f>Q107*H107</f>
        <v>98.8401</v>
      </c>
      <c r="S107" s="167">
        <v>0</v>
      </c>
      <c r="T107" s="168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69" t="s">
        <v>105</v>
      </c>
      <c r="AT107" s="169" t="s">
        <v>100</v>
      </c>
      <c r="AU107" s="169" t="s">
        <v>74</v>
      </c>
      <c r="AY107" s="15" t="s">
        <v>99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15" t="s">
        <v>74</v>
      </c>
      <c r="BK107" s="170">
        <f>ROUND(I107*H107,2)</f>
        <v>0</v>
      </c>
      <c r="BL107" s="15" t="s">
        <v>105</v>
      </c>
      <c r="BM107" s="169" t="s">
        <v>195</v>
      </c>
    </row>
    <row r="108" spans="1:65" s="2" customFormat="1" ht="21.75" customHeight="1">
      <c r="A108" s="32"/>
      <c r="B108" s="33"/>
      <c r="C108" s="187" t="s">
        <v>196</v>
      </c>
      <c r="D108" s="187" t="s">
        <v>134</v>
      </c>
      <c r="E108" s="188" t="s">
        <v>197</v>
      </c>
      <c r="F108" s="189" t="s">
        <v>198</v>
      </c>
      <c r="G108" s="190" t="s">
        <v>103</v>
      </c>
      <c r="H108" s="191">
        <v>1188.62</v>
      </c>
      <c r="I108" s="192"/>
      <c r="J108" s="193">
        <f>ROUND(I108*H108,2)</f>
        <v>0</v>
      </c>
      <c r="K108" s="189" t="s">
        <v>104</v>
      </c>
      <c r="L108" s="194"/>
      <c r="M108" s="195" t="s">
        <v>19</v>
      </c>
      <c r="N108" s="196" t="s">
        <v>40</v>
      </c>
      <c r="O108" s="62"/>
      <c r="P108" s="167">
        <f>O108*H108</f>
        <v>0</v>
      </c>
      <c r="Q108" s="167">
        <v>0.15</v>
      </c>
      <c r="R108" s="167">
        <f>Q108*H108</f>
        <v>178.29299999999998</v>
      </c>
      <c r="S108" s="167">
        <v>0</v>
      </c>
      <c r="T108" s="168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9" t="s">
        <v>133</v>
      </c>
      <c r="AT108" s="169" t="s">
        <v>134</v>
      </c>
      <c r="AU108" s="169" t="s">
        <v>74</v>
      </c>
      <c r="AY108" s="15" t="s">
        <v>99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15" t="s">
        <v>74</v>
      </c>
      <c r="BK108" s="170">
        <f>ROUND(I108*H108,2)</f>
        <v>0</v>
      </c>
      <c r="BL108" s="15" t="s">
        <v>105</v>
      </c>
      <c r="BM108" s="169" t="s">
        <v>199</v>
      </c>
    </row>
    <row r="109" spans="2:51" s="12" customFormat="1" ht="11.25">
      <c r="B109" s="171"/>
      <c r="C109" s="172"/>
      <c r="D109" s="173" t="s">
        <v>107</v>
      </c>
      <c r="E109" s="174" t="s">
        <v>19</v>
      </c>
      <c r="F109" s="175" t="s">
        <v>200</v>
      </c>
      <c r="G109" s="172"/>
      <c r="H109" s="176">
        <v>1188.62</v>
      </c>
      <c r="I109" s="177"/>
      <c r="J109" s="172"/>
      <c r="K109" s="172"/>
      <c r="L109" s="178"/>
      <c r="M109" s="179"/>
      <c r="N109" s="180"/>
      <c r="O109" s="180"/>
      <c r="P109" s="180"/>
      <c r="Q109" s="180"/>
      <c r="R109" s="180"/>
      <c r="S109" s="180"/>
      <c r="T109" s="181"/>
      <c r="AT109" s="182" t="s">
        <v>107</v>
      </c>
      <c r="AU109" s="182" t="s">
        <v>74</v>
      </c>
      <c r="AV109" s="12" t="s">
        <v>76</v>
      </c>
      <c r="AW109" s="12" t="s">
        <v>31</v>
      </c>
      <c r="AX109" s="12" t="s">
        <v>74</v>
      </c>
      <c r="AY109" s="182" t="s">
        <v>99</v>
      </c>
    </row>
    <row r="110" spans="1:65" s="2" customFormat="1" ht="16.5" customHeight="1">
      <c r="A110" s="32"/>
      <c r="B110" s="33"/>
      <c r="C110" s="187" t="s">
        <v>201</v>
      </c>
      <c r="D110" s="187" t="s">
        <v>134</v>
      </c>
      <c r="E110" s="188" t="s">
        <v>202</v>
      </c>
      <c r="F110" s="189" t="s">
        <v>203</v>
      </c>
      <c r="G110" s="190" t="s">
        <v>120</v>
      </c>
      <c r="H110" s="191">
        <v>590.19</v>
      </c>
      <c r="I110" s="192"/>
      <c r="J110" s="193">
        <f>ROUND(I110*H110,2)</f>
        <v>0</v>
      </c>
      <c r="K110" s="189" t="s">
        <v>104</v>
      </c>
      <c r="L110" s="194"/>
      <c r="M110" s="195" t="s">
        <v>19</v>
      </c>
      <c r="N110" s="196" t="s">
        <v>40</v>
      </c>
      <c r="O110" s="62"/>
      <c r="P110" s="167">
        <f>O110*H110</f>
        <v>0</v>
      </c>
      <c r="Q110" s="167">
        <v>0.05612</v>
      </c>
      <c r="R110" s="167">
        <f>Q110*H110</f>
        <v>33.1214628</v>
      </c>
      <c r="S110" s="167">
        <v>0</v>
      </c>
      <c r="T110" s="168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69" t="s">
        <v>133</v>
      </c>
      <c r="AT110" s="169" t="s">
        <v>134</v>
      </c>
      <c r="AU110" s="169" t="s">
        <v>74</v>
      </c>
      <c r="AY110" s="15" t="s">
        <v>99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15" t="s">
        <v>74</v>
      </c>
      <c r="BK110" s="170">
        <f>ROUND(I110*H110,2)</f>
        <v>0</v>
      </c>
      <c r="BL110" s="15" t="s">
        <v>105</v>
      </c>
      <c r="BM110" s="169" t="s">
        <v>204</v>
      </c>
    </row>
    <row r="111" spans="2:51" s="12" customFormat="1" ht="11.25">
      <c r="B111" s="171"/>
      <c r="C111" s="172"/>
      <c r="D111" s="173" t="s">
        <v>107</v>
      </c>
      <c r="E111" s="174" t="s">
        <v>19</v>
      </c>
      <c r="F111" s="175" t="s">
        <v>205</v>
      </c>
      <c r="G111" s="172"/>
      <c r="H111" s="176">
        <v>590.19</v>
      </c>
      <c r="I111" s="177"/>
      <c r="J111" s="172"/>
      <c r="K111" s="172"/>
      <c r="L111" s="178"/>
      <c r="M111" s="179"/>
      <c r="N111" s="180"/>
      <c r="O111" s="180"/>
      <c r="P111" s="180"/>
      <c r="Q111" s="180"/>
      <c r="R111" s="180"/>
      <c r="S111" s="180"/>
      <c r="T111" s="181"/>
      <c r="AT111" s="182" t="s">
        <v>107</v>
      </c>
      <c r="AU111" s="182" t="s">
        <v>74</v>
      </c>
      <c r="AV111" s="12" t="s">
        <v>76</v>
      </c>
      <c r="AW111" s="12" t="s">
        <v>31</v>
      </c>
      <c r="AX111" s="12" t="s">
        <v>74</v>
      </c>
      <c r="AY111" s="182" t="s">
        <v>99</v>
      </c>
    </row>
    <row r="112" spans="1:65" s="2" customFormat="1" ht="48">
      <c r="A112" s="32"/>
      <c r="B112" s="33"/>
      <c r="C112" s="158" t="s">
        <v>206</v>
      </c>
      <c r="D112" s="158" t="s">
        <v>100</v>
      </c>
      <c r="E112" s="159" t="s">
        <v>207</v>
      </c>
      <c r="F112" s="160" t="s">
        <v>208</v>
      </c>
      <c r="G112" s="161" t="s">
        <v>120</v>
      </c>
      <c r="H112" s="162">
        <v>573</v>
      </c>
      <c r="I112" s="163"/>
      <c r="J112" s="164">
        <f>ROUND(I112*H112,2)</f>
        <v>0</v>
      </c>
      <c r="K112" s="160" t="s">
        <v>104</v>
      </c>
      <c r="L112" s="37"/>
      <c r="M112" s="165" t="s">
        <v>19</v>
      </c>
      <c r="N112" s="166" t="s">
        <v>40</v>
      </c>
      <c r="O112" s="62"/>
      <c r="P112" s="167">
        <f>O112*H112</f>
        <v>0</v>
      </c>
      <c r="Q112" s="167">
        <v>0.1295</v>
      </c>
      <c r="R112" s="167">
        <f>Q112*H112</f>
        <v>74.2035</v>
      </c>
      <c r="S112" s="167">
        <v>0</v>
      </c>
      <c r="T112" s="168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69" t="s">
        <v>105</v>
      </c>
      <c r="AT112" s="169" t="s">
        <v>100</v>
      </c>
      <c r="AU112" s="169" t="s">
        <v>74</v>
      </c>
      <c r="AY112" s="15" t="s">
        <v>99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15" t="s">
        <v>74</v>
      </c>
      <c r="BK112" s="170">
        <f>ROUND(I112*H112,2)</f>
        <v>0</v>
      </c>
      <c r="BL112" s="15" t="s">
        <v>105</v>
      </c>
      <c r="BM112" s="169" t="s">
        <v>209</v>
      </c>
    </row>
    <row r="113" spans="1:47" s="2" customFormat="1" ht="29.25">
      <c r="A113" s="32"/>
      <c r="B113" s="33"/>
      <c r="C113" s="34"/>
      <c r="D113" s="173" t="s">
        <v>116</v>
      </c>
      <c r="E113" s="34"/>
      <c r="F113" s="183" t="s">
        <v>210</v>
      </c>
      <c r="G113" s="34"/>
      <c r="H113" s="34"/>
      <c r="I113" s="184"/>
      <c r="J113" s="34"/>
      <c r="K113" s="34"/>
      <c r="L113" s="37"/>
      <c r="M113" s="185"/>
      <c r="N113" s="186"/>
      <c r="O113" s="62"/>
      <c r="P113" s="62"/>
      <c r="Q113" s="62"/>
      <c r="R113" s="62"/>
      <c r="S113" s="62"/>
      <c r="T113" s="63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5" t="s">
        <v>116</v>
      </c>
      <c r="AU113" s="15" t="s">
        <v>74</v>
      </c>
    </row>
    <row r="114" spans="2:51" s="12" customFormat="1" ht="11.25">
      <c r="B114" s="171"/>
      <c r="C114" s="172"/>
      <c r="D114" s="173" t="s">
        <v>107</v>
      </c>
      <c r="E114" s="174" t="s">
        <v>19</v>
      </c>
      <c r="F114" s="175" t="s">
        <v>211</v>
      </c>
      <c r="G114" s="172"/>
      <c r="H114" s="176">
        <v>573</v>
      </c>
      <c r="I114" s="177"/>
      <c r="J114" s="172"/>
      <c r="K114" s="172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107</v>
      </c>
      <c r="AU114" s="182" t="s">
        <v>74</v>
      </c>
      <c r="AV114" s="12" t="s">
        <v>76</v>
      </c>
      <c r="AW114" s="12" t="s">
        <v>31</v>
      </c>
      <c r="AX114" s="12" t="s">
        <v>74</v>
      </c>
      <c r="AY114" s="182" t="s">
        <v>99</v>
      </c>
    </row>
    <row r="115" spans="1:65" s="2" customFormat="1" ht="24">
      <c r="A115" s="32"/>
      <c r="B115" s="33"/>
      <c r="C115" s="158" t="s">
        <v>212</v>
      </c>
      <c r="D115" s="158" t="s">
        <v>100</v>
      </c>
      <c r="E115" s="159" t="s">
        <v>213</v>
      </c>
      <c r="F115" s="160" t="s">
        <v>214</v>
      </c>
      <c r="G115" s="161" t="s">
        <v>120</v>
      </c>
      <c r="H115" s="162">
        <v>40</v>
      </c>
      <c r="I115" s="163"/>
      <c r="J115" s="164">
        <f>ROUND(I115*H115,2)</f>
        <v>0</v>
      </c>
      <c r="K115" s="160" t="s">
        <v>104</v>
      </c>
      <c r="L115" s="37"/>
      <c r="M115" s="165" t="s">
        <v>19</v>
      </c>
      <c r="N115" s="166" t="s">
        <v>40</v>
      </c>
      <c r="O115" s="62"/>
      <c r="P115" s="167">
        <f>O115*H115</f>
        <v>0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69" t="s">
        <v>105</v>
      </c>
      <c r="AT115" s="169" t="s">
        <v>100</v>
      </c>
      <c r="AU115" s="169" t="s">
        <v>74</v>
      </c>
      <c r="AY115" s="15" t="s">
        <v>99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5" t="s">
        <v>74</v>
      </c>
      <c r="BK115" s="170">
        <f>ROUND(I115*H115,2)</f>
        <v>0</v>
      </c>
      <c r="BL115" s="15" t="s">
        <v>105</v>
      </c>
      <c r="BM115" s="169" t="s">
        <v>215</v>
      </c>
    </row>
    <row r="116" spans="1:47" s="2" customFormat="1" ht="19.5">
      <c r="A116" s="32"/>
      <c r="B116" s="33"/>
      <c r="C116" s="34"/>
      <c r="D116" s="173" t="s">
        <v>116</v>
      </c>
      <c r="E116" s="34"/>
      <c r="F116" s="183" t="s">
        <v>216</v>
      </c>
      <c r="G116" s="34"/>
      <c r="H116" s="34"/>
      <c r="I116" s="184"/>
      <c r="J116" s="34"/>
      <c r="K116" s="34"/>
      <c r="L116" s="37"/>
      <c r="M116" s="185"/>
      <c r="N116" s="186"/>
      <c r="O116" s="62"/>
      <c r="P116" s="62"/>
      <c r="Q116" s="62"/>
      <c r="R116" s="62"/>
      <c r="S116" s="62"/>
      <c r="T116" s="63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5" t="s">
        <v>116</v>
      </c>
      <c r="AU116" s="15" t="s">
        <v>74</v>
      </c>
    </row>
    <row r="117" spans="1:65" s="2" customFormat="1" ht="36">
      <c r="A117" s="32"/>
      <c r="B117" s="33"/>
      <c r="C117" s="158" t="s">
        <v>217</v>
      </c>
      <c r="D117" s="158" t="s">
        <v>100</v>
      </c>
      <c r="E117" s="159" t="s">
        <v>218</v>
      </c>
      <c r="F117" s="160" t="s">
        <v>219</v>
      </c>
      <c r="G117" s="161" t="s">
        <v>178</v>
      </c>
      <c r="H117" s="162">
        <v>979.439</v>
      </c>
      <c r="I117" s="163"/>
      <c r="J117" s="164">
        <f>ROUND(I117*H117,2)</f>
        <v>0</v>
      </c>
      <c r="K117" s="160" t="s">
        <v>104</v>
      </c>
      <c r="L117" s="37"/>
      <c r="M117" s="165" t="s">
        <v>19</v>
      </c>
      <c r="N117" s="166" t="s">
        <v>40</v>
      </c>
      <c r="O117" s="62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69" t="s">
        <v>105</v>
      </c>
      <c r="AT117" s="169" t="s">
        <v>100</v>
      </c>
      <c r="AU117" s="169" t="s">
        <v>74</v>
      </c>
      <c r="AY117" s="15" t="s">
        <v>99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5" t="s">
        <v>74</v>
      </c>
      <c r="BK117" s="170">
        <f>ROUND(I117*H117,2)</f>
        <v>0</v>
      </c>
      <c r="BL117" s="15" t="s">
        <v>105</v>
      </c>
      <c r="BM117" s="169" t="s">
        <v>220</v>
      </c>
    </row>
    <row r="118" spans="2:51" s="12" customFormat="1" ht="11.25">
      <c r="B118" s="171"/>
      <c r="C118" s="172"/>
      <c r="D118" s="173" t="s">
        <v>107</v>
      </c>
      <c r="E118" s="174" t="s">
        <v>19</v>
      </c>
      <c r="F118" s="175" t="s">
        <v>221</v>
      </c>
      <c r="G118" s="172"/>
      <c r="H118" s="176">
        <v>979.439</v>
      </c>
      <c r="I118" s="177"/>
      <c r="J118" s="172"/>
      <c r="K118" s="172"/>
      <c r="L118" s="178"/>
      <c r="M118" s="179"/>
      <c r="N118" s="180"/>
      <c r="O118" s="180"/>
      <c r="P118" s="180"/>
      <c r="Q118" s="180"/>
      <c r="R118" s="180"/>
      <c r="S118" s="180"/>
      <c r="T118" s="181"/>
      <c r="AT118" s="182" t="s">
        <v>107</v>
      </c>
      <c r="AU118" s="182" t="s">
        <v>74</v>
      </c>
      <c r="AV118" s="12" t="s">
        <v>76</v>
      </c>
      <c r="AW118" s="12" t="s">
        <v>31</v>
      </c>
      <c r="AX118" s="12" t="s">
        <v>74</v>
      </c>
      <c r="AY118" s="182" t="s">
        <v>99</v>
      </c>
    </row>
    <row r="119" spans="1:65" s="2" customFormat="1" ht="36">
      <c r="A119" s="32"/>
      <c r="B119" s="33"/>
      <c r="C119" s="158" t="s">
        <v>7</v>
      </c>
      <c r="D119" s="158" t="s">
        <v>100</v>
      </c>
      <c r="E119" s="159" t="s">
        <v>222</v>
      </c>
      <c r="F119" s="160" t="s">
        <v>223</v>
      </c>
      <c r="G119" s="161" t="s">
        <v>178</v>
      </c>
      <c r="H119" s="162">
        <v>8814.951</v>
      </c>
      <c r="I119" s="163"/>
      <c r="J119" s="164">
        <f>ROUND(I119*H119,2)</f>
        <v>0</v>
      </c>
      <c r="K119" s="160" t="s">
        <v>104</v>
      </c>
      <c r="L119" s="37"/>
      <c r="M119" s="165" t="s">
        <v>19</v>
      </c>
      <c r="N119" s="166" t="s">
        <v>40</v>
      </c>
      <c r="O119" s="62"/>
      <c r="P119" s="167">
        <f>O119*H119</f>
        <v>0</v>
      </c>
      <c r="Q119" s="167">
        <v>0</v>
      </c>
      <c r="R119" s="167">
        <f>Q119*H119</f>
        <v>0</v>
      </c>
      <c r="S119" s="167">
        <v>0</v>
      </c>
      <c r="T119" s="168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69" t="s">
        <v>105</v>
      </c>
      <c r="AT119" s="169" t="s">
        <v>100</v>
      </c>
      <c r="AU119" s="169" t="s">
        <v>74</v>
      </c>
      <c r="AY119" s="15" t="s">
        <v>99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5" t="s">
        <v>74</v>
      </c>
      <c r="BK119" s="170">
        <f>ROUND(I119*H119,2)</f>
        <v>0</v>
      </c>
      <c r="BL119" s="15" t="s">
        <v>105</v>
      </c>
      <c r="BM119" s="169" t="s">
        <v>224</v>
      </c>
    </row>
    <row r="120" spans="2:51" s="12" customFormat="1" ht="11.25">
      <c r="B120" s="171"/>
      <c r="C120" s="172"/>
      <c r="D120" s="173" t="s">
        <v>107</v>
      </c>
      <c r="E120" s="174" t="s">
        <v>19</v>
      </c>
      <c r="F120" s="175" t="s">
        <v>225</v>
      </c>
      <c r="G120" s="172"/>
      <c r="H120" s="176">
        <v>8814.951</v>
      </c>
      <c r="I120" s="177"/>
      <c r="J120" s="172"/>
      <c r="K120" s="172"/>
      <c r="L120" s="178"/>
      <c r="M120" s="179"/>
      <c r="N120" s="180"/>
      <c r="O120" s="180"/>
      <c r="P120" s="180"/>
      <c r="Q120" s="180"/>
      <c r="R120" s="180"/>
      <c r="S120" s="180"/>
      <c r="T120" s="181"/>
      <c r="AT120" s="182" t="s">
        <v>107</v>
      </c>
      <c r="AU120" s="182" t="s">
        <v>74</v>
      </c>
      <c r="AV120" s="12" t="s">
        <v>76</v>
      </c>
      <c r="AW120" s="12" t="s">
        <v>31</v>
      </c>
      <c r="AX120" s="12" t="s">
        <v>74</v>
      </c>
      <c r="AY120" s="182" t="s">
        <v>99</v>
      </c>
    </row>
    <row r="121" spans="1:65" s="2" customFormat="1" ht="44.25" customHeight="1">
      <c r="A121" s="32"/>
      <c r="B121" s="33"/>
      <c r="C121" s="158" t="s">
        <v>226</v>
      </c>
      <c r="D121" s="158" t="s">
        <v>100</v>
      </c>
      <c r="E121" s="159" t="s">
        <v>227</v>
      </c>
      <c r="F121" s="160" t="s">
        <v>228</v>
      </c>
      <c r="G121" s="161" t="s">
        <v>178</v>
      </c>
      <c r="H121" s="162">
        <v>492.515</v>
      </c>
      <c r="I121" s="163"/>
      <c r="J121" s="164">
        <f>ROUND(I121*H121,2)</f>
        <v>0</v>
      </c>
      <c r="K121" s="160" t="s">
        <v>104</v>
      </c>
      <c r="L121" s="37"/>
      <c r="M121" s="165" t="s">
        <v>19</v>
      </c>
      <c r="N121" s="166" t="s">
        <v>40</v>
      </c>
      <c r="O121" s="62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9" t="s">
        <v>105</v>
      </c>
      <c r="AT121" s="169" t="s">
        <v>100</v>
      </c>
      <c r="AU121" s="169" t="s">
        <v>74</v>
      </c>
      <c r="AY121" s="15" t="s">
        <v>99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5" t="s">
        <v>74</v>
      </c>
      <c r="BK121" s="170">
        <f>ROUND(I121*H121,2)</f>
        <v>0</v>
      </c>
      <c r="BL121" s="15" t="s">
        <v>105</v>
      </c>
      <c r="BM121" s="169" t="s">
        <v>229</v>
      </c>
    </row>
    <row r="122" spans="2:51" s="12" customFormat="1" ht="11.25">
      <c r="B122" s="171"/>
      <c r="C122" s="172"/>
      <c r="D122" s="173" t="s">
        <v>107</v>
      </c>
      <c r="E122" s="174" t="s">
        <v>19</v>
      </c>
      <c r="F122" s="175" t="s">
        <v>230</v>
      </c>
      <c r="G122" s="172"/>
      <c r="H122" s="176">
        <v>492.515</v>
      </c>
      <c r="I122" s="177"/>
      <c r="J122" s="172"/>
      <c r="K122" s="172"/>
      <c r="L122" s="178"/>
      <c r="M122" s="179"/>
      <c r="N122" s="180"/>
      <c r="O122" s="180"/>
      <c r="P122" s="180"/>
      <c r="Q122" s="180"/>
      <c r="R122" s="180"/>
      <c r="S122" s="180"/>
      <c r="T122" s="181"/>
      <c r="AT122" s="182" t="s">
        <v>107</v>
      </c>
      <c r="AU122" s="182" t="s">
        <v>74</v>
      </c>
      <c r="AV122" s="12" t="s">
        <v>76</v>
      </c>
      <c r="AW122" s="12" t="s">
        <v>31</v>
      </c>
      <c r="AX122" s="12" t="s">
        <v>74</v>
      </c>
      <c r="AY122" s="182" t="s">
        <v>99</v>
      </c>
    </row>
    <row r="123" spans="1:65" s="2" customFormat="1" ht="44.25" customHeight="1">
      <c r="A123" s="32"/>
      <c r="B123" s="33"/>
      <c r="C123" s="158" t="s">
        <v>231</v>
      </c>
      <c r="D123" s="158" t="s">
        <v>100</v>
      </c>
      <c r="E123" s="159" t="s">
        <v>232</v>
      </c>
      <c r="F123" s="160" t="s">
        <v>233</v>
      </c>
      <c r="G123" s="161" t="s">
        <v>178</v>
      </c>
      <c r="H123" s="162">
        <v>373.832</v>
      </c>
      <c r="I123" s="163"/>
      <c r="J123" s="164">
        <f>ROUND(I123*H123,2)</f>
        <v>0</v>
      </c>
      <c r="K123" s="160" t="s">
        <v>104</v>
      </c>
      <c r="L123" s="37"/>
      <c r="M123" s="165" t="s">
        <v>19</v>
      </c>
      <c r="N123" s="166" t="s">
        <v>40</v>
      </c>
      <c r="O123" s="62"/>
      <c r="P123" s="167">
        <f>O123*H123</f>
        <v>0</v>
      </c>
      <c r="Q123" s="167">
        <v>0</v>
      </c>
      <c r="R123" s="167">
        <f>Q123*H123</f>
        <v>0</v>
      </c>
      <c r="S123" s="167">
        <v>0</v>
      </c>
      <c r="T123" s="168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9" t="s">
        <v>105</v>
      </c>
      <c r="AT123" s="169" t="s">
        <v>100</v>
      </c>
      <c r="AU123" s="169" t="s">
        <v>74</v>
      </c>
      <c r="AY123" s="15" t="s">
        <v>99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5" t="s">
        <v>74</v>
      </c>
      <c r="BK123" s="170">
        <f>ROUND(I123*H123,2)</f>
        <v>0</v>
      </c>
      <c r="BL123" s="15" t="s">
        <v>105</v>
      </c>
      <c r="BM123" s="169" t="s">
        <v>234</v>
      </c>
    </row>
    <row r="124" spans="2:51" s="12" customFormat="1" ht="11.25">
      <c r="B124" s="171"/>
      <c r="C124" s="172"/>
      <c r="D124" s="173" t="s">
        <v>107</v>
      </c>
      <c r="E124" s="174" t="s">
        <v>19</v>
      </c>
      <c r="F124" s="175" t="s">
        <v>235</v>
      </c>
      <c r="G124" s="172"/>
      <c r="H124" s="176">
        <v>373.832</v>
      </c>
      <c r="I124" s="177"/>
      <c r="J124" s="172"/>
      <c r="K124" s="172"/>
      <c r="L124" s="178"/>
      <c r="M124" s="179"/>
      <c r="N124" s="180"/>
      <c r="O124" s="180"/>
      <c r="P124" s="180"/>
      <c r="Q124" s="180"/>
      <c r="R124" s="180"/>
      <c r="S124" s="180"/>
      <c r="T124" s="181"/>
      <c r="AT124" s="182" t="s">
        <v>107</v>
      </c>
      <c r="AU124" s="182" t="s">
        <v>74</v>
      </c>
      <c r="AV124" s="12" t="s">
        <v>76</v>
      </c>
      <c r="AW124" s="12" t="s">
        <v>31</v>
      </c>
      <c r="AX124" s="12" t="s">
        <v>74</v>
      </c>
      <c r="AY124" s="182" t="s">
        <v>99</v>
      </c>
    </row>
    <row r="125" spans="1:65" s="2" customFormat="1" ht="44.25" customHeight="1">
      <c r="A125" s="32"/>
      <c r="B125" s="33"/>
      <c r="C125" s="158" t="s">
        <v>236</v>
      </c>
      <c r="D125" s="158" t="s">
        <v>100</v>
      </c>
      <c r="E125" s="159" t="s">
        <v>237</v>
      </c>
      <c r="F125" s="160" t="s">
        <v>238</v>
      </c>
      <c r="G125" s="161" t="s">
        <v>178</v>
      </c>
      <c r="H125" s="162">
        <v>113.092</v>
      </c>
      <c r="I125" s="163"/>
      <c r="J125" s="164">
        <f>ROUND(I125*H125,2)</f>
        <v>0</v>
      </c>
      <c r="K125" s="160" t="s">
        <v>104</v>
      </c>
      <c r="L125" s="37"/>
      <c r="M125" s="165" t="s">
        <v>19</v>
      </c>
      <c r="N125" s="166" t="s">
        <v>40</v>
      </c>
      <c r="O125" s="62"/>
      <c r="P125" s="167">
        <f>O125*H125</f>
        <v>0</v>
      </c>
      <c r="Q125" s="167">
        <v>0</v>
      </c>
      <c r="R125" s="167">
        <f>Q125*H125</f>
        <v>0</v>
      </c>
      <c r="S125" s="167">
        <v>0</v>
      </c>
      <c r="T125" s="168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9" t="s">
        <v>105</v>
      </c>
      <c r="AT125" s="169" t="s">
        <v>100</v>
      </c>
      <c r="AU125" s="169" t="s">
        <v>74</v>
      </c>
      <c r="AY125" s="15" t="s">
        <v>99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5" t="s">
        <v>74</v>
      </c>
      <c r="BK125" s="170">
        <f>ROUND(I125*H125,2)</f>
        <v>0</v>
      </c>
      <c r="BL125" s="15" t="s">
        <v>105</v>
      </c>
      <c r="BM125" s="169" t="s">
        <v>239</v>
      </c>
    </row>
    <row r="126" spans="2:63" s="11" customFormat="1" ht="25.9" customHeight="1">
      <c r="B126" s="144"/>
      <c r="C126" s="145"/>
      <c r="D126" s="146" t="s">
        <v>68</v>
      </c>
      <c r="E126" s="147" t="s">
        <v>240</v>
      </c>
      <c r="F126" s="147" t="s">
        <v>241</v>
      </c>
      <c r="G126" s="145"/>
      <c r="H126" s="145"/>
      <c r="I126" s="148"/>
      <c r="J126" s="149">
        <f>BK126</f>
        <v>0</v>
      </c>
      <c r="K126" s="145"/>
      <c r="L126" s="150"/>
      <c r="M126" s="151"/>
      <c r="N126" s="152"/>
      <c r="O126" s="152"/>
      <c r="P126" s="153">
        <f>SUM(P127:P131)</f>
        <v>0</v>
      </c>
      <c r="Q126" s="152"/>
      <c r="R126" s="153">
        <f>SUM(R127:R131)</f>
        <v>0</v>
      </c>
      <c r="S126" s="152"/>
      <c r="T126" s="154">
        <f>SUM(T127:T131)</f>
        <v>0</v>
      </c>
      <c r="AR126" s="155" t="s">
        <v>123</v>
      </c>
      <c r="AT126" s="156" t="s">
        <v>68</v>
      </c>
      <c r="AU126" s="156" t="s">
        <v>69</v>
      </c>
      <c r="AY126" s="155" t="s">
        <v>99</v>
      </c>
      <c r="BK126" s="157">
        <f>SUM(BK127:BK131)</f>
        <v>0</v>
      </c>
    </row>
    <row r="127" spans="1:65" s="2" customFormat="1" ht="16.5" customHeight="1">
      <c r="A127" s="32"/>
      <c r="B127" s="33"/>
      <c r="C127" s="158" t="s">
        <v>242</v>
      </c>
      <c r="D127" s="158" t="s">
        <v>100</v>
      </c>
      <c r="E127" s="159" t="s">
        <v>243</v>
      </c>
      <c r="F127" s="160" t="s">
        <v>244</v>
      </c>
      <c r="G127" s="161" t="s">
        <v>245</v>
      </c>
      <c r="H127" s="162">
        <v>1</v>
      </c>
      <c r="I127" s="163"/>
      <c r="J127" s="164">
        <f>ROUND(I127*H127,2)</f>
        <v>0</v>
      </c>
      <c r="K127" s="160" t="s">
        <v>104</v>
      </c>
      <c r="L127" s="37"/>
      <c r="M127" s="165" t="s">
        <v>19</v>
      </c>
      <c r="N127" s="166" t="s">
        <v>40</v>
      </c>
      <c r="O127" s="62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9" t="s">
        <v>246</v>
      </c>
      <c r="AT127" s="169" t="s">
        <v>100</v>
      </c>
      <c r="AU127" s="169" t="s">
        <v>74</v>
      </c>
      <c r="AY127" s="15" t="s">
        <v>99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5" t="s">
        <v>74</v>
      </c>
      <c r="BK127" s="170">
        <f>ROUND(I127*H127,2)</f>
        <v>0</v>
      </c>
      <c r="BL127" s="15" t="s">
        <v>246</v>
      </c>
      <c r="BM127" s="169" t="s">
        <v>247</v>
      </c>
    </row>
    <row r="128" spans="1:65" s="2" customFormat="1" ht="16.5" customHeight="1">
      <c r="A128" s="32"/>
      <c r="B128" s="33"/>
      <c r="C128" s="158" t="s">
        <v>248</v>
      </c>
      <c r="D128" s="158" t="s">
        <v>100</v>
      </c>
      <c r="E128" s="159" t="s">
        <v>249</v>
      </c>
      <c r="F128" s="160" t="s">
        <v>250</v>
      </c>
      <c r="G128" s="161" t="s">
        <v>245</v>
      </c>
      <c r="H128" s="162">
        <v>1</v>
      </c>
      <c r="I128" s="163"/>
      <c r="J128" s="164">
        <f>ROUND(I128*H128,2)</f>
        <v>0</v>
      </c>
      <c r="K128" s="160" t="s">
        <v>104</v>
      </c>
      <c r="L128" s="37"/>
      <c r="M128" s="165" t="s">
        <v>19</v>
      </c>
      <c r="N128" s="166" t="s">
        <v>40</v>
      </c>
      <c r="O128" s="62"/>
      <c r="P128" s="167">
        <f>O128*H128</f>
        <v>0</v>
      </c>
      <c r="Q128" s="167">
        <v>0</v>
      </c>
      <c r="R128" s="167">
        <f>Q128*H128</f>
        <v>0</v>
      </c>
      <c r="S128" s="167">
        <v>0</v>
      </c>
      <c r="T128" s="168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9" t="s">
        <v>246</v>
      </c>
      <c r="AT128" s="169" t="s">
        <v>100</v>
      </c>
      <c r="AU128" s="169" t="s">
        <v>74</v>
      </c>
      <c r="AY128" s="15" t="s">
        <v>99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5" t="s">
        <v>74</v>
      </c>
      <c r="BK128" s="170">
        <f>ROUND(I128*H128,2)</f>
        <v>0</v>
      </c>
      <c r="BL128" s="15" t="s">
        <v>246</v>
      </c>
      <c r="BM128" s="169" t="s">
        <v>251</v>
      </c>
    </row>
    <row r="129" spans="1:47" s="2" customFormat="1" ht="29.25">
      <c r="A129" s="32"/>
      <c r="B129" s="33"/>
      <c r="C129" s="34"/>
      <c r="D129" s="173" t="s">
        <v>116</v>
      </c>
      <c r="E129" s="34"/>
      <c r="F129" s="183" t="s">
        <v>252</v>
      </c>
      <c r="G129" s="34"/>
      <c r="H129" s="34"/>
      <c r="I129" s="184"/>
      <c r="J129" s="34"/>
      <c r="K129" s="34"/>
      <c r="L129" s="37"/>
      <c r="M129" s="185"/>
      <c r="N129" s="186"/>
      <c r="O129" s="62"/>
      <c r="P129" s="62"/>
      <c r="Q129" s="62"/>
      <c r="R129" s="62"/>
      <c r="S129" s="62"/>
      <c r="T129" s="63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116</v>
      </c>
      <c r="AU129" s="15" t="s">
        <v>74</v>
      </c>
    </row>
    <row r="130" spans="1:65" s="2" customFormat="1" ht="16.5" customHeight="1">
      <c r="A130" s="32"/>
      <c r="B130" s="33"/>
      <c r="C130" s="158" t="s">
        <v>253</v>
      </c>
      <c r="D130" s="158" t="s">
        <v>100</v>
      </c>
      <c r="E130" s="159" t="s">
        <v>254</v>
      </c>
      <c r="F130" s="160" t="s">
        <v>255</v>
      </c>
      <c r="G130" s="161" t="s">
        <v>245</v>
      </c>
      <c r="H130" s="162">
        <v>1</v>
      </c>
      <c r="I130" s="163"/>
      <c r="J130" s="164">
        <f>ROUND(I130*H130,2)</f>
        <v>0</v>
      </c>
      <c r="K130" s="160" t="s">
        <v>104</v>
      </c>
      <c r="L130" s="37"/>
      <c r="M130" s="165" t="s">
        <v>19</v>
      </c>
      <c r="N130" s="166" t="s">
        <v>40</v>
      </c>
      <c r="O130" s="62"/>
      <c r="P130" s="167">
        <f>O130*H130</f>
        <v>0</v>
      </c>
      <c r="Q130" s="167">
        <v>0</v>
      </c>
      <c r="R130" s="167">
        <f>Q130*H130</f>
        <v>0</v>
      </c>
      <c r="S130" s="167">
        <v>0</v>
      </c>
      <c r="T130" s="168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9" t="s">
        <v>246</v>
      </c>
      <c r="AT130" s="169" t="s">
        <v>100</v>
      </c>
      <c r="AU130" s="169" t="s">
        <v>74</v>
      </c>
      <c r="AY130" s="15" t="s">
        <v>99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15" t="s">
        <v>74</v>
      </c>
      <c r="BK130" s="170">
        <f>ROUND(I130*H130,2)</f>
        <v>0</v>
      </c>
      <c r="BL130" s="15" t="s">
        <v>246</v>
      </c>
      <c r="BM130" s="169" t="s">
        <v>256</v>
      </c>
    </row>
    <row r="131" spans="1:65" s="2" customFormat="1" ht="16.5" customHeight="1">
      <c r="A131" s="32"/>
      <c r="B131" s="33"/>
      <c r="C131" s="158" t="s">
        <v>257</v>
      </c>
      <c r="D131" s="158" t="s">
        <v>100</v>
      </c>
      <c r="E131" s="159" t="s">
        <v>258</v>
      </c>
      <c r="F131" s="160" t="s">
        <v>259</v>
      </c>
      <c r="G131" s="161" t="s">
        <v>245</v>
      </c>
      <c r="H131" s="162">
        <v>1</v>
      </c>
      <c r="I131" s="163"/>
      <c r="J131" s="164">
        <f>ROUND(I131*H131,2)</f>
        <v>0</v>
      </c>
      <c r="K131" s="160" t="s">
        <v>19</v>
      </c>
      <c r="L131" s="37"/>
      <c r="M131" s="197" t="s">
        <v>19</v>
      </c>
      <c r="N131" s="198" t="s">
        <v>40</v>
      </c>
      <c r="O131" s="199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9" t="s">
        <v>246</v>
      </c>
      <c r="AT131" s="169" t="s">
        <v>100</v>
      </c>
      <c r="AU131" s="169" t="s">
        <v>74</v>
      </c>
      <c r="AY131" s="15" t="s">
        <v>99</v>
      </c>
      <c r="BE131" s="170">
        <f>IF(N131="základní",J131,0)</f>
        <v>0</v>
      </c>
      <c r="BF131" s="170">
        <f>IF(N131="snížená",J131,0)</f>
        <v>0</v>
      </c>
      <c r="BG131" s="170">
        <f>IF(N131="zákl. přenesená",J131,0)</f>
        <v>0</v>
      </c>
      <c r="BH131" s="170">
        <f>IF(N131="sníž. přenesená",J131,0)</f>
        <v>0</v>
      </c>
      <c r="BI131" s="170">
        <f>IF(N131="nulová",J131,0)</f>
        <v>0</v>
      </c>
      <c r="BJ131" s="15" t="s">
        <v>74</v>
      </c>
      <c r="BK131" s="170">
        <f>ROUND(I131*H131,2)</f>
        <v>0</v>
      </c>
      <c r="BL131" s="15" t="s">
        <v>246</v>
      </c>
      <c r="BM131" s="169" t="s">
        <v>260</v>
      </c>
    </row>
    <row r="132" spans="1:31" s="2" customFormat="1" ht="6.95" customHeight="1">
      <c r="A132" s="32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37"/>
      <c r="M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</sheetData>
  <sheetProtection algorithmName="SHA-512" hashValue="P4MHunv1VPmAhFJLJKkTCoqFBg8/F2Bz81hPNJuaKeCAsVpzMeuJY0hZRet4Ysjofct0LnimDQnMJ5lJEUKogQ==" saltValue="JNwOmtC8JPIS7iDjFdC1iNQrgkYugHWMf8TGa3Kg5aMRQRFZhdZ97l2YPe8ORu1l2WVQUgZgt1YMir/wgXcXaA==" spinCount="100000" sheet="1" objects="1" scenarios="1" formatColumns="0" formatRows="0" autoFilter="0"/>
  <autoFilter ref="C74:K131"/>
  <mergeCells count="6">
    <mergeCell ref="L2:V2"/>
    <mergeCell ref="E7:H7"/>
    <mergeCell ref="E16:H16"/>
    <mergeCell ref="E25:H25"/>
    <mergeCell ref="E46:H46"/>
    <mergeCell ref="E67:H6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3" customFormat="1" ht="45" customHeight="1">
      <c r="B3" s="206"/>
      <c r="C3" s="330" t="s">
        <v>261</v>
      </c>
      <c r="D3" s="330"/>
      <c r="E3" s="330"/>
      <c r="F3" s="330"/>
      <c r="G3" s="330"/>
      <c r="H3" s="330"/>
      <c r="I3" s="330"/>
      <c r="J3" s="330"/>
      <c r="K3" s="207"/>
    </row>
    <row r="4" spans="2:11" s="1" customFormat="1" ht="25.5" customHeight="1">
      <c r="B4" s="208"/>
      <c r="C4" s="335" t="s">
        <v>262</v>
      </c>
      <c r="D4" s="335"/>
      <c r="E4" s="335"/>
      <c r="F4" s="335"/>
      <c r="G4" s="335"/>
      <c r="H4" s="335"/>
      <c r="I4" s="335"/>
      <c r="J4" s="335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34" t="s">
        <v>263</v>
      </c>
      <c r="D6" s="334"/>
      <c r="E6" s="334"/>
      <c r="F6" s="334"/>
      <c r="G6" s="334"/>
      <c r="H6" s="334"/>
      <c r="I6" s="334"/>
      <c r="J6" s="334"/>
      <c r="K6" s="209"/>
    </row>
    <row r="7" spans="2:11" s="1" customFormat="1" ht="15" customHeight="1">
      <c r="B7" s="212"/>
      <c r="C7" s="334" t="s">
        <v>264</v>
      </c>
      <c r="D7" s="334"/>
      <c r="E7" s="334"/>
      <c r="F7" s="334"/>
      <c r="G7" s="334"/>
      <c r="H7" s="334"/>
      <c r="I7" s="334"/>
      <c r="J7" s="334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34" t="s">
        <v>265</v>
      </c>
      <c r="D9" s="334"/>
      <c r="E9" s="334"/>
      <c r="F9" s="334"/>
      <c r="G9" s="334"/>
      <c r="H9" s="334"/>
      <c r="I9" s="334"/>
      <c r="J9" s="334"/>
      <c r="K9" s="209"/>
    </row>
    <row r="10" spans="2:11" s="1" customFormat="1" ht="15" customHeight="1">
      <c r="B10" s="212"/>
      <c r="C10" s="211"/>
      <c r="D10" s="334" t="s">
        <v>266</v>
      </c>
      <c r="E10" s="334"/>
      <c r="F10" s="334"/>
      <c r="G10" s="334"/>
      <c r="H10" s="334"/>
      <c r="I10" s="334"/>
      <c r="J10" s="334"/>
      <c r="K10" s="209"/>
    </row>
    <row r="11" spans="2:11" s="1" customFormat="1" ht="15" customHeight="1">
      <c r="B11" s="212"/>
      <c r="C11" s="213"/>
      <c r="D11" s="334" t="s">
        <v>267</v>
      </c>
      <c r="E11" s="334"/>
      <c r="F11" s="334"/>
      <c r="G11" s="334"/>
      <c r="H11" s="334"/>
      <c r="I11" s="334"/>
      <c r="J11" s="334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268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34" t="s">
        <v>269</v>
      </c>
      <c r="E15" s="334"/>
      <c r="F15" s="334"/>
      <c r="G15" s="334"/>
      <c r="H15" s="334"/>
      <c r="I15" s="334"/>
      <c r="J15" s="334"/>
      <c r="K15" s="209"/>
    </row>
    <row r="16" spans="2:11" s="1" customFormat="1" ht="15" customHeight="1">
      <c r="B16" s="212"/>
      <c r="C16" s="213"/>
      <c r="D16" s="334" t="s">
        <v>270</v>
      </c>
      <c r="E16" s="334"/>
      <c r="F16" s="334"/>
      <c r="G16" s="334"/>
      <c r="H16" s="334"/>
      <c r="I16" s="334"/>
      <c r="J16" s="334"/>
      <c r="K16" s="209"/>
    </row>
    <row r="17" spans="2:11" s="1" customFormat="1" ht="15" customHeight="1">
      <c r="B17" s="212"/>
      <c r="C17" s="213"/>
      <c r="D17" s="334" t="s">
        <v>271</v>
      </c>
      <c r="E17" s="334"/>
      <c r="F17" s="334"/>
      <c r="G17" s="334"/>
      <c r="H17" s="334"/>
      <c r="I17" s="334"/>
      <c r="J17" s="334"/>
      <c r="K17" s="209"/>
    </row>
    <row r="18" spans="2:11" s="1" customFormat="1" ht="15" customHeight="1">
      <c r="B18" s="212"/>
      <c r="C18" s="213"/>
      <c r="D18" s="213"/>
      <c r="E18" s="215" t="s">
        <v>73</v>
      </c>
      <c r="F18" s="334" t="s">
        <v>272</v>
      </c>
      <c r="G18" s="334"/>
      <c r="H18" s="334"/>
      <c r="I18" s="334"/>
      <c r="J18" s="334"/>
      <c r="K18" s="209"/>
    </row>
    <row r="19" spans="2:11" s="1" customFormat="1" ht="15" customHeight="1">
      <c r="B19" s="212"/>
      <c r="C19" s="213"/>
      <c r="D19" s="213"/>
      <c r="E19" s="215" t="s">
        <v>273</v>
      </c>
      <c r="F19" s="334" t="s">
        <v>274</v>
      </c>
      <c r="G19" s="334"/>
      <c r="H19" s="334"/>
      <c r="I19" s="334"/>
      <c r="J19" s="334"/>
      <c r="K19" s="209"/>
    </row>
    <row r="20" spans="2:11" s="1" customFormat="1" ht="15" customHeight="1">
      <c r="B20" s="212"/>
      <c r="C20" s="213"/>
      <c r="D20" s="213"/>
      <c r="E20" s="215" t="s">
        <v>275</v>
      </c>
      <c r="F20" s="334" t="s">
        <v>276</v>
      </c>
      <c r="G20" s="334"/>
      <c r="H20" s="334"/>
      <c r="I20" s="334"/>
      <c r="J20" s="334"/>
      <c r="K20" s="209"/>
    </row>
    <row r="21" spans="2:11" s="1" customFormat="1" ht="15" customHeight="1">
      <c r="B21" s="212"/>
      <c r="C21" s="213"/>
      <c r="D21" s="213"/>
      <c r="E21" s="215" t="s">
        <v>277</v>
      </c>
      <c r="F21" s="334" t="s">
        <v>278</v>
      </c>
      <c r="G21" s="334"/>
      <c r="H21" s="334"/>
      <c r="I21" s="334"/>
      <c r="J21" s="334"/>
      <c r="K21" s="209"/>
    </row>
    <row r="22" spans="2:11" s="1" customFormat="1" ht="15" customHeight="1">
      <c r="B22" s="212"/>
      <c r="C22" s="213"/>
      <c r="D22" s="213"/>
      <c r="E22" s="215" t="s">
        <v>279</v>
      </c>
      <c r="F22" s="334" t="s">
        <v>280</v>
      </c>
      <c r="G22" s="334"/>
      <c r="H22" s="334"/>
      <c r="I22" s="334"/>
      <c r="J22" s="334"/>
      <c r="K22" s="209"/>
    </row>
    <row r="23" spans="2:11" s="1" customFormat="1" ht="15" customHeight="1">
      <c r="B23" s="212"/>
      <c r="C23" s="213"/>
      <c r="D23" s="213"/>
      <c r="E23" s="215" t="s">
        <v>281</v>
      </c>
      <c r="F23" s="334" t="s">
        <v>282</v>
      </c>
      <c r="G23" s="334"/>
      <c r="H23" s="334"/>
      <c r="I23" s="334"/>
      <c r="J23" s="334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34" t="s">
        <v>283</v>
      </c>
      <c r="D25" s="334"/>
      <c r="E25" s="334"/>
      <c r="F25" s="334"/>
      <c r="G25" s="334"/>
      <c r="H25" s="334"/>
      <c r="I25" s="334"/>
      <c r="J25" s="334"/>
      <c r="K25" s="209"/>
    </row>
    <row r="26" spans="2:11" s="1" customFormat="1" ht="15" customHeight="1">
      <c r="B26" s="212"/>
      <c r="C26" s="334" t="s">
        <v>284</v>
      </c>
      <c r="D26" s="334"/>
      <c r="E26" s="334"/>
      <c r="F26" s="334"/>
      <c r="G26" s="334"/>
      <c r="H26" s="334"/>
      <c r="I26" s="334"/>
      <c r="J26" s="334"/>
      <c r="K26" s="209"/>
    </row>
    <row r="27" spans="2:11" s="1" customFormat="1" ht="15" customHeight="1">
      <c r="B27" s="212"/>
      <c r="C27" s="211"/>
      <c r="D27" s="334" t="s">
        <v>285</v>
      </c>
      <c r="E27" s="334"/>
      <c r="F27" s="334"/>
      <c r="G27" s="334"/>
      <c r="H27" s="334"/>
      <c r="I27" s="334"/>
      <c r="J27" s="334"/>
      <c r="K27" s="209"/>
    </row>
    <row r="28" spans="2:11" s="1" customFormat="1" ht="15" customHeight="1">
      <c r="B28" s="212"/>
      <c r="C28" s="213"/>
      <c r="D28" s="334" t="s">
        <v>286</v>
      </c>
      <c r="E28" s="334"/>
      <c r="F28" s="334"/>
      <c r="G28" s="334"/>
      <c r="H28" s="334"/>
      <c r="I28" s="334"/>
      <c r="J28" s="334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34" t="s">
        <v>287</v>
      </c>
      <c r="E30" s="334"/>
      <c r="F30" s="334"/>
      <c r="G30" s="334"/>
      <c r="H30" s="334"/>
      <c r="I30" s="334"/>
      <c r="J30" s="334"/>
      <c r="K30" s="209"/>
    </row>
    <row r="31" spans="2:11" s="1" customFormat="1" ht="15" customHeight="1">
      <c r="B31" s="212"/>
      <c r="C31" s="213"/>
      <c r="D31" s="334" t="s">
        <v>288</v>
      </c>
      <c r="E31" s="334"/>
      <c r="F31" s="334"/>
      <c r="G31" s="334"/>
      <c r="H31" s="334"/>
      <c r="I31" s="334"/>
      <c r="J31" s="334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34" t="s">
        <v>289</v>
      </c>
      <c r="E33" s="334"/>
      <c r="F33" s="334"/>
      <c r="G33" s="334"/>
      <c r="H33" s="334"/>
      <c r="I33" s="334"/>
      <c r="J33" s="334"/>
      <c r="K33" s="209"/>
    </row>
    <row r="34" spans="2:11" s="1" customFormat="1" ht="15" customHeight="1">
      <c r="B34" s="212"/>
      <c r="C34" s="213"/>
      <c r="D34" s="334" t="s">
        <v>290</v>
      </c>
      <c r="E34" s="334"/>
      <c r="F34" s="334"/>
      <c r="G34" s="334"/>
      <c r="H34" s="334"/>
      <c r="I34" s="334"/>
      <c r="J34" s="334"/>
      <c r="K34" s="209"/>
    </row>
    <row r="35" spans="2:11" s="1" customFormat="1" ht="15" customHeight="1">
      <c r="B35" s="212"/>
      <c r="C35" s="213"/>
      <c r="D35" s="334" t="s">
        <v>291</v>
      </c>
      <c r="E35" s="334"/>
      <c r="F35" s="334"/>
      <c r="G35" s="334"/>
      <c r="H35" s="334"/>
      <c r="I35" s="334"/>
      <c r="J35" s="334"/>
      <c r="K35" s="209"/>
    </row>
    <row r="36" spans="2:11" s="1" customFormat="1" ht="15" customHeight="1">
      <c r="B36" s="212"/>
      <c r="C36" s="213"/>
      <c r="D36" s="211"/>
      <c r="E36" s="214" t="s">
        <v>85</v>
      </c>
      <c r="F36" s="211"/>
      <c r="G36" s="334" t="s">
        <v>292</v>
      </c>
      <c r="H36" s="334"/>
      <c r="I36" s="334"/>
      <c r="J36" s="334"/>
      <c r="K36" s="209"/>
    </row>
    <row r="37" spans="2:11" s="1" customFormat="1" ht="30.75" customHeight="1">
      <c r="B37" s="212"/>
      <c r="C37" s="213"/>
      <c r="D37" s="211"/>
      <c r="E37" s="214" t="s">
        <v>293</v>
      </c>
      <c r="F37" s="211"/>
      <c r="G37" s="334" t="s">
        <v>294</v>
      </c>
      <c r="H37" s="334"/>
      <c r="I37" s="334"/>
      <c r="J37" s="334"/>
      <c r="K37" s="209"/>
    </row>
    <row r="38" spans="2:11" s="1" customFormat="1" ht="15" customHeight="1">
      <c r="B38" s="212"/>
      <c r="C38" s="213"/>
      <c r="D38" s="211"/>
      <c r="E38" s="214" t="s">
        <v>50</v>
      </c>
      <c r="F38" s="211"/>
      <c r="G38" s="334" t="s">
        <v>295</v>
      </c>
      <c r="H38" s="334"/>
      <c r="I38" s="334"/>
      <c r="J38" s="334"/>
      <c r="K38" s="209"/>
    </row>
    <row r="39" spans="2:11" s="1" customFormat="1" ht="15" customHeight="1">
      <c r="B39" s="212"/>
      <c r="C39" s="213"/>
      <c r="D39" s="211"/>
      <c r="E39" s="214" t="s">
        <v>51</v>
      </c>
      <c r="F39" s="211"/>
      <c r="G39" s="334" t="s">
        <v>296</v>
      </c>
      <c r="H39" s="334"/>
      <c r="I39" s="334"/>
      <c r="J39" s="334"/>
      <c r="K39" s="209"/>
    </row>
    <row r="40" spans="2:11" s="1" customFormat="1" ht="15" customHeight="1">
      <c r="B40" s="212"/>
      <c r="C40" s="213"/>
      <c r="D40" s="211"/>
      <c r="E40" s="214" t="s">
        <v>86</v>
      </c>
      <c r="F40" s="211"/>
      <c r="G40" s="334" t="s">
        <v>297</v>
      </c>
      <c r="H40" s="334"/>
      <c r="I40" s="334"/>
      <c r="J40" s="334"/>
      <c r="K40" s="209"/>
    </row>
    <row r="41" spans="2:11" s="1" customFormat="1" ht="15" customHeight="1">
      <c r="B41" s="212"/>
      <c r="C41" s="213"/>
      <c r="D41" s="211"/>
      <c r="E41" s="214" t="s">
        <v>87</v>
      </c>
      <c r="F41" s="211"/>
      <c r="G41" s="334" t="s">
        <v>298</v>
      </c>
      <c r="H41" s="334"/>
      <c r="I41" s="334"/>
      <c r="J41" s="334"/>
      <c r="K41" s="209"/>
    </row>
    <row r="42" spans="2:11" s="1" customFormat="1" ht="15" customHeight="1">
      <c r="B42" s="212"/>
      <c r="C42" s="213"/>
      <c r="D42" s="211"/>
      <c r="E42" s="214" t="s">
        <v>299</v>
      </c>
      <c r="F42" s="211"/>
      <c r="G42" s="334" t="s">
        <v>300</v>
      </c>
      <c r="H42" s="334"/>
      <c r="I42" s="334"/>
      <c r="J42" s="334"/>
      <c r="K42" s="209"/>
    </row>
    <row r="43" spans="2:11" s="1" customFormat="1" ht="15" customHeight="1">
      <c r="B43" s="212"/>
      <c r="C43" s="213"/>
      <c r="D43" s="211"/>
      <c r="E43" s="214"/>
      <c r="F43" s="211"/>
      <c r="G43" s="334" t="s">
        <v>301</v>
      </c>
      <c r="H43" s="334"/>
      <c r="I43" s="334"/>
      <c r="J43" s="334"/>
      <c r="K43" s="209"/>
    </row>
    <row r="44" spans="2:11" s="1" customFormat="1" ht="15" customHeight="1">
      <c r="B44" s="212"/>
      <c r="C44" s="213"/>
      <c r="D44" s="211"/>
      <c r="E44" s="214" t="s">
        <v>302</v>
      </c>
      <c r="F44" s="211"/>
      <c r="G44" s="334" t="s">
        <v>303</v>
      </c>
      <c r="H44" s="334"/>
      <c r="I44" s="334"/>
      <c r="J44" s="334"/>
      <c r="K44" s="209"/>
    </row>
    <row r="45" spans="2:11" s="1" customFormat="1" ht="15" customHeight="1">
      <c r="B45" s="212"/>
      <c r="C45" s="213"/>
      <c r="D45" s="211"/>
      <c r="E45" s="214" t="s">
        <v>89</v>
      </c>
      <c r="F45" s="211"/>
      <c r="G45" s="334" t="s">
        <v>304</v>
      </c>
      <c r="H45" s="334"/>
      <c r="I45" s="334"/>
      <c r="J45" s="334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34" t="s">
        <v>305</v>
      </c>
      <c r="E47" s="334"/>
      <c r="F47" s="334"/>
      <c r="G47" s="334"/>
      <c r="H47" s="334"/>
      <c r="I47" s="334"/>
      <c r="J47" s="334"/>
      <c r="K47" s="209"/>
    </row>
    <row r="48" spans="2:11" s="1" customFormat="1" ht="15" customHeight="1">
      <c r="B48" s="212"/>
      <c r="C48" s="213"/>
      <c r="D48" s="213"/>
      <c r="E48" s="334" t="s">
        <v>306</v>
      </c>
      <c r="F48" s="334"/>
      <c r="G48" s="334"/>
      <c r="H48" s="334"/>
      <c r="I48" s="334"/>
      <c r="J48" s="334"/>
      <c r="K48" s="209"/>
    </row>
    <row r="49" spans="2:11" s="1" customFormat="1" ht="15" customHeight="1">
      <c r="B49" s="212"/>
      <c r="C49" s="213"/>
      <c r="D49" s="213"/>
      <c r="E49" s="334" t="s">
        <v>307</v>
      </c>
      <c r="F49" s="334"/>
      <c r="G49" s="334"/>
      <c r="H49" s="334"/>
      <c r="I49" s="334"/>
      <c r="J49" s="334"/>
      <c r="K49" s="209"/>
    </row>
    <row r="50" spans="2:11" s="1" customFormat="1" ht="15" customHeight="1">
      <c r="B50" s="212"/>
      <c r="C50" s="213"/>
      <c r="D50" s="213"/>
      <c r="E50" s="334" t="s">
        <v>308</v>
      </c>
      <c r="F50" s="334"/>
      <c r="G50" s="334"/>
      <c r="H50" s="334"/>
      <c r="I50" s="334"/>
      <c r="J50" s="334"/>
      <c r="K50" s="209"/>
    </row>
    <row r="51" spans="2:11" s="1" customFormat="1" ht="15" customHeight="1">
      <c r="B51" s="212"/>
      <c r="C51" s="213"/>
      <c r="D51" s="334" t="s">
        <v>309</v>
      </c>
      <c r="E51" s="334"/>
      <c r="F51" s="334"/>
      <c r="G51" s="334"/>
      <c r="H51" s="334"/>
      <c r="I51" s="334"/>
      <c r="J51" s="334"/>
      <c r="K51" s="209"/>
    </row>
    <row r="52" spans="2:11" s="1" customFormat="1" ht="25.5" customHeight="1">
      <c r="B52" s="208"/>
      <c r="C52" s="335" t="s">
        <v>310</v>
      </c>
      <c r="D52" s="335"/>
      <c r="E52" s="335"/>
      <c r="F52" s="335"/>
      <c r="G52" s="335"/>
      <c r="H52" s="335"/>
      <c r="I52" s="335"/>
      <c r="J52" s="335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34" t="s">
        <v>311</v>
      </c>
      <c r="D54" s="334"/>
      <c r="E54" s="334"/>
      <c r="F54" s="334"/>
      <c r="G54" s="334"/>
      <c r="H54" s="334"/>
      <c r="I54" s="334"/>
      <c r="J54" s="334"/>
      <c r="K54" s="209"/>
    </row>
    <row r="55" spans="2:11" s="1" customFormat="1" ht="15" customHeight="1">
      <c r="B55" s="208"/>
      <c r="C55" s="334" t="s">
        <v>312</v>
      </c>
      <c r="D55" s="334"/>
      <c r="E55" s="334"/>
      <c r="F55" s="334"/>
      <c r="G55" s="334"/>
      <c r="H55" s="334"/>
      <c r="I55" s="334"/>
      <c r="J55" s="334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34" t="s">
        <v>313</v>
      </c>
      <c r="D57" s="334"/>
      <c r="E57" s="334"/>
      <c r="F57" s="334"/>
      <c r="G57" s="334"/>
      <c r="H57" s="334"/>
      <c r="I57" s="334"/>
      <c r="J57" s="334"/>
      <c r="K57" s="209"/>
    </row>
    <row r="58" spans="2:11" s="1" customFormat="1" ht="15" customHeight="1">
      <c r="B58" s="208"/>
      <c r="C58" s="213"/>
      <c r="D58" s="334" t="s">
        <v>314</v>
      </c>
      <c r="E58" s="334"/>
      <c r="F58" s="334"/>
      <c r="G58" s="334"/>
      <c r="H58" s="334"/>
      <c r="I58" s="334"/>
      <c r="J58" s="334"/>
      <c r="K58" s="209"/>
    </row>
    <row r="59" spans="2:11" s="1" customFormat="1" ht="15" customHeight="1">
      <c r="B59" s="208"/>
      <c r="C59" s="213"/>
      <c r="D59" s="334" t="s">
        <v>315</v>
      </c>
      <c r="E59" s="334"/>
      <c r="F59" s="334"/>
      <c r="G59" s="334"/>
      <c r="H59" s="334"/>
      <c r="I59" s="334"/>
      <c r="J59" s="334"/>
      <c r="K59" s="209"/>
    </row>
    <row r="60" spans="2:11" s="1" customFormat="1" ht="15" customHeight="1">
      <c r="B60" s="208"/>
      <c r="C60" s="213"/>
      <c r="D60" s="334" t="s">
        <v>316</v>
      </c>
      <c r="E60" s="334"/>
      <c r="F60" s="334"/>
      <c r="G60" s="334"/>
      <c r="H60" s="334"/>
      <c r="I60" s="334"/>
      <c r="J60" s="334"/>
      <c r="K60" s="209"/>
    </row>
    <row r="61" spans="2:11" s="1" customFormat="1" ht="15" customHeight="1">
      <c r="B61" s="208"/>
      <c r="C61" s="213"/>
      <c r="D61" s="334" t="s">
        <v>317</v>
      </c>
      <c r="E61" s="334"/>
      <c r="F61" s="334"/>
      <c r="G61" s="334"/>
      <c r="H61" s="334"/>
      <c r="I61" s="334"/>
      <c r="J61" s="334"/>
      <c r="K61" s="209"/>
    </row>
    <row r="62" spans="2:11" s="1" customFormat="1" ht="15" customHeight="1">
      <c r="B62" s="208"/>
      <c r="C62" s="213"/>
      <c r="D62" s="336" t="s">
        <v>318</v>
      </c>
      <c r="E62" s="336"/>
      <c r="F62" s="336"/>
      <c r="G62" s="336"/>
      <c r="H62" s="336"/>
      <c r="I62" s="336"/>
      <c r="J62" s="336"/>
      <c r="K62" s="209"/>
    </row>
    <row r="63" spans="2:11" s="1" customFormat="1" ht="15" customHeight="1">
      <c r="B63" s="208"/>
      <c r="C63" s="213"/>
      <c r="D63" s="334" t="s">
        <v>319</v>
      </c>
      <c r="E63" s="334"/>
      <c r="F63" s="334"/>
      <c r="G63" s="334"/>
      <c r="H63" s="334"/>
      <c r="I63" s="334"/>
      <c r="J63" s="334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34" t="s">
        <v>320</v>
      </c>
      <c r="E65" s="334"/>
      <c r="F65" s="334"/>
      <c r="G65" s="334"/>
      <c r="H65" s="334"/>
      <c r="I65" s="334"/>
      <c r="J65" s="334"/>
      <c r="K65" s="209"/>
    </row>
    <row r="66" spans="2:11" s="1" customFormat="1" ht="15" customHeight="1">
      <c r="B66" s="208"/>
      <c r="C66" s="213"/>
      <c r="D66" s="336" t="s">
        <v>321</v>
      </c>
      <c r="E66" s="336"/>
      <c r="F66" s="336"/>
      <c r="G66" s="336"/>
      <c r="H66" s="336"/>
      <c r="I66" s="336"/>
      <c r="J66" s="336"/>
      <c r="K66" s="209"/>
    </row>
    <row r="67" spans="2:11" s="1" customFormat="1" ht="15" customHeight="1">
      <c r="B67" s="208"/>
      <c r="C67" s="213"/>
      <c r="D67" s="334" t="s">
        <v>322</v>
      </c>
      <c r="E67" s="334"/>
      <c r="F67" s="334"/>
      <c r="G67" s="334"/>
      <c r="H67" s="334"/>
      <c r="I67" s="334"/>
      <c r="J67" s="334"/>
      <c r="K67" s="209"/>
    </row>
    <row r="68" spans="2:11" s="1" customFormat="1" ht="15" customHeight="1">
      <c r="B68" s="208"/>
      <c r="C68" s="213"/>
      <c r="D68" s="334" t="s">
        <v>323</v>
      </c>
      <c r="E68" s="334"/>
      <c r="F68" s="334"/>
      <c r="G68" s="334"/>
      <c r="H68" s="334"/>
      <c r="I68" s="334"/>
      <c r="J68" s="334"/>
      <c r="K68" s="209"/>
    </row>
    <row r="69" spans="2:11" s="1" customFormat="1" ht="15" customHeight="1">
      <c r="B69" s="208"/>
      <c r="C69" s="213"/>
      <c r="D69" s="334" t="s">
        <v>324</v>
      </c>
      <c r="E69" s="334"/>
      <c r="F69" s="334"/>
      <c r="G69" s="334"/>
      <c r="H69" s="334"/>
      <c r="I69" s="334"/>
      <c r="J69" s="334"/>
      <c r="K69" s="209"/>
    </row>
    <row r="70" spans="2:11" s="1" customFormat="1" ht="15" customHeight="1">
      <c r="B70" s="208"/>
      <c r="C70" s="213"/>
      <c r="D70" s="334" t="s">
        <v>325</v>
      </c>
      <c r="E70" s="334"/>
      <c r="F70" s="334"/>
      <c r="G70" s="334"/>
      <c r="H70" s="334"/>
      <c r="I70" s="334"/>
      <c r="J70" s="334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9" t="s">
        <v>326</v>
      </c>
      <c r="D75" s="329"/>
      <c r="E75" s="329"/>
      <c r="F75" s="329"/>
      <c r="G75" s="329"/>
      <c r="H75" s="329"/>
      <c r="I75" s="329"/>
      <c r="J75" s="329"/>
      <c r="K75" s="226"/>
    </row>
    <row r="76" spans="2:11" s="1" customFormat="1" ht="17.25" customHeight="1">
      <c r="B76" s="225"/>
      <c r="C76" s="227" t="s">
        <v>327</v>
      </c>
      <c r="D76" s="227"/>
      <c r="E76" s="227"/>
      <c r="F76" s="227" t="s">
        <v>328</v>
      </c>
      <c r="G76" s="228"/>
      <c r="H76" s="227" t="s">
        <v>51</v>
      </c>
      <c r="I76" s="227" t="s">
        <v>54</v>
      </c>
      <c r="J76" s="227" t="s">
        <v>329</v>
      </c>
      <c r="K76" s="226"/>
    </row>
    <row r="77" spans="2:11" s="1" customFormat="1" ht="17.25" customHeight="1">
      <c r="B77" s="225"/>
      <c r="C77" s="229" t="s">
        <v>330</v>
      </c>
      <c r="D77" s="229"/>
      <c r="E77" s="229"/>
      <c r="F77" s="230" t="s">
        <v>331</v>
      </c>
      <c r="G77" s="231"/>
      <c r="H77" s="229"/>
      <c r="I77" s="229"/>
      <c r="J77" s="229" t="s">
        <v>332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50</v>
      </c>
      <c r="D79" s="234"/>
      <c r="E79" s="234"/>
      <c r="F79" s="235" t="s">
        <v>333</v>
      </c>
      <c r="G79" s="236"/>
      <c r="H79" s="214" t="s">
        <v>334</v>
      </c>
      <c r="I79" s="214" t="s">
        <v>335</v>
      </c>
      <c r="J79" s="214">
        <v>20</v>
      </c>
      <c r="K79" s="226"/>
    </row>
    <row r="80" spans="2:11" s="1" customFormat="1" ht="15" customHeight="1">
      <c r="B80" s="225"/>
      <c r="C80" s="214" t="s">
        <v>336</v>
      </c>
      <c r="D80" s="214"/>
      <c r="E80" s="214"/>
      <c r="F80" s="235" t="s">
        <v>333</v>
      </c>
      <c r="G80" s="236"/>
      <c r="H80" s="214" t="s">
        <v>337</v>
      </c>
      <c r="I80" s="214" t="s">
        <v>335</v>
      </c>
      <c r="J80" s="214">
        <v>120</v>
      </c>
      <c r="K80" s="226"/>
    </row>
    <row r="81" spans="2:11" s="1" customFormat="1" ht="15" customHeight="1">
      <c r="B81" s="237"/>
      <c r="C81" s="214" t="s">
        <v>338</v>
      </c>
      <c r="D81" s="214"/>
      <c r="E81" s="214"/>
      <c r="F81" s="235" t="s">
        <v>339</v>
      </c>
      <c r="G81" s="236"/>
      <c r="H81" s="214" t="s">
        <v>340</v>
      </c>
      <c r="I81" s="214" t="s">
        <v>335</v>
      </c>
      <c r="J81" s="214">
        <v>50</v>
      </c>
      <c r="K81" s="226"/>
    </row>
    <row r="82" spans="2:11" s="1" customFormat="1" ht="15" customHeight="1">
      <c r="B82" s="237"/>
      <c r="C82" s="214" t="s">
        <v>341</v>
      </c>
      <c r="D82" s="214"/>
      <c r="E82" s="214"/>
      <c r="F82" s="235" t="s">
        <v>333</v>
      </c>
      <c r="G82" s="236"/>
      <c r="H82" s="214" t="s">
        <v>342</v>
      </c>
      <c r="I82" s="214" t="s">
        <v>343</v>
      </c>
      <c r="J82" s="214"/>
      <c r="K82" s="226"/>
    </row>
    <row r="83" spans="2:11" s="1" customFormat="1" ht="15" customHeight="1">
      <c r="B83" s="237"/>
      <c r="C83" s="238" t="s">
        <v>344</v>
      </c>
      <c r="D83" s="238"/>
      <c r="E83" s="238"/>
      <c r="F83" s="239" t="s">
        <v>339</v>
      </c>
      <c r="G83" s="238"/>
      <c r="H83" s="238" t="s">
        <v>345</v>
      </c>
      <c r="I83" s="238" t="s">
        <v>335</v>
      </c>
      <c r="J83" s="238">
        <v>15</v>
      </c>
      <c r="K83" s="226"/>
    </row>
    <row r="84" spans="2:11" s="1" customFormat="1" ht="15" customHeight="1">
      <c r="B84" s="237"/>
      <c r="C84" s="238" t="s">
        <v>346</v>
      </c>
      <c r="D84" s="238"/>
      <c r="E84" s="238"/>
      <c r="F84" s="239" t="s">
        <v>339</v>
      </c>
      <c r="G84" s="238"/>
      <c r="H84" s="238" t="s">
        <v>347</v>
      </c>
      <c r="I84" s="238" t="s">
        <v>335</v>
      </c>
      <c r="J84" s="238">
        <v>15</v>
      </c>
      <c r="K84" s="226"/>
    </row>
    <row r="85" spans="2:11" s="1" customFormat="1" ht="15" customHeight="1">
      <c r="B85" s="237"/>
      <c r="C85" s="238" t="s">
        <v>348</v>
      </c>
      <c r="D85" s="238"/>
      <c r="E85" s="238"/>
      <c r="F85" s="239" t="s">
        <v>339</v>
      </c>
      <c r="G85" s="238"/>
      <c r="H85" s="238" t="s">
        <v>349</v>
      </c>
      <c r="I85" s="238" t="s">
        <v>335</v>
      </c>
      <c r="J85" s="238">
        <v>20</v>
      </c>
      <c r="K85" s="226"/>
    </row>
    <row r="86" spans="2:11" s="1" customFormat="1" ht="15" customHeight="1">
      <c r="B86" s="237"/>
      <c r="C86" s="238" t="s">
        <v>350</v>
      </c>
      <c r="D86" s="238"/>
      <c r="E86" s="238"/>
      <c r="F86" s="239" t="s">
        <v>339</v>
      </c>
      <c r="G86" s="238"/>
      <c r="H86" s="238" t="s">
        <v>351</v>
      </c>
      <c r="I86" s="238" t="s">
        <v>335</v>
      </c>
      <c r="J86" s="238">
        <v>20</v>
      </c>
      <c r="K86" s="226"/>
    </row>
    <row r="87" spans="2:11" s="1" customFormat="1" ht="15" customHeight="1">
      <c r="B87" s="237"/>
      <c r="C87" s="214" t="s">
        <v>352</v>
      </c>
      <c r="D87" s="214"/>
      <c r="E87" s="214"/>
      <c r="F87" s="235" t="s">
        <v>339</v>
      </c>
      <c r="G87" s="236"/>
      <c r="H87" s="214" t="s">
        <v>353</v>
      </c>
      <c r="I87" s="214" t="s">
        <v>335</v>
      </c>
      <c r="J87" s="214">
        <v>50</v>
      </c>
      <c r="K87" s="226"/>
    </row>
    <row r="88" spans="2:11" s="1" customFormat="1" ht="15" customHeight="1">
      <c r="B88" s="237"/>
      <c r="C88" s="214" t="s">
        <v>354</v>
      </c>
      <c r="D88" s="214"/>
      <c r="E88" s="214"/>
      <c r="F88" s="235" t="s">
        <v>339</v>
      </c>
      <c r="G88" s="236"/>
      <c r="H88" s="214" t="s">
        <v>355</v>
      </c>
      <c r="I88" s="214" t="s">
        <v>335</v>
      </c>
      <c r="J88" s="214">
        <v>20</v>
      </c>
      <c r="K88" s="226"/>
    </row>
    <row r="89" spans="2:11" s="1" customFormat="1" ht="15" customHeight="1">
      <c r="B89" s="237"/>
      <c r="C89" s="214" t="s">
        <v>356</v>
      </c>
      <c r="D89" s="214"/>
      <c r="E89" s="214"/>
      <c r="F89" s="235" t="s">
        <v>339</v>
      </c>
      <c r="G89" s="236"/>
      <c r="H89" s="214" t="s">
        <v>357</v>
      </c>
      <c r="I89" s="214" t="s">
        <v>335</v>
      </c>
      <c r="J89" s="214">
        <v>20</v>
      </c>
      <c r="K89" s="226"/>
    </row>
    <row r="90" spans="2:11" s="1" customFormat="1" ht="15" customHeight="1">
      <c r="B90" s="237"/>
      <c r="C90" s="214" t="s">
        <v>358</v>
      </c>
      <c r="D90" s="214"/>
      <c r="E90" s="214"/>
      <c r="F90" s="235" t="s">
        <v>339</v>
      </c>
      <c r="G90" s="236"/>
      <c r="H90" s="214" t="s">
        <v>359</v>
      </c>
      <c r="I90" s="214" t="s">
        <v>335</v>
      </c>
      <c r="J90" s="214">
        <v>50</v>
      </c>
      <c r="K90" s="226"/>
    </row>
    <row r="91" spans="2:11" s="1" customFormat="1" ht="15" customHeight="1">
      <c r="B91" s="237"/>
      <c r="C91" s="214" t="s">
        <v>360</v>
      </c>
      <c r="D91" s="214"/>
      <c r="E91" s="214"/>
      <c r="F91" s="235" t="s">
        <v>339</v>
      </c>
      <c r="G91" s="236"/>
      <c r="H91" s="214" t="s">
        <v>360</v>
      </c>
      <c r="I91" s="214" t="s">
        <v>335</v>
      </c>
      <c r="J91" s="214">
        <v>50</v>
      </c>
      <c r="K91" s="226"/>
    </row>
    <row r="92" spans="2:11" s="1" customFormat="1" ht="15" customHeight="1">
      <c r="B92" s="237"/>
      <c r="C92" s="214" t="s">
        <v>361</v>
      </c>
      <c r="D92" s="214"/>
      <c r="E92" s="214"/>
      <c r="F92" s="235" t="s">
        <v>339</v>
      </c>
      <c r="G92" s="236"/>
      <c r="H92" s="214" t="s">
        <v>362</v>
      </c>
      <c r="I92" s="214" t="s">
        <v>335</v>
      </c>
      <c r="J92" s="214">
        <v>255</v>
      </c>
      <c r="K92" s="226"/>
    </row>
    <row r="93" spans="2:11" s="1" customFormat="1" ht="15" customHeight="1">
      <c r="B93" s="237"/>
      <c r="C93" s="214" t="s">
        <v>363</v>
      </c>
      <c r="D93" s="214"/>
      <c r="E93" s="214"/>
      <c r="F93" s="235" t="s">
        <v>333</v>
      </c>
      <c r="G93" s="236"/>
      <c r="H93" s="214" t="s">
        <v>364</v>
      </c>
      <c r="I93" s="214" t="s">
        <v>365</v>
      </c>
      <c r="J93" s="214"/>
      <c r="K93" s="226"/>
    </row>
    <row r="94" spans="2:11" s="1" customFormat="1" ht="15" customHeight="1">
      <c r="B94" s="237"/>
      <c r="C94" s="214" t="s">
        <v>366</v>
      </c>
      <c r="D94" s="214"/>
      <c r="E94" s="214"/>
      <c r="F94" s="235" t="s">
        <v>333</v>
      </c>
      <c r="G94" s="236"/>
      <c r="H94" s="214" t="s">
        <v>367</v>
      </c>
      <c r="I94" s="214" t="s">
        <v>368</v>
      </c>
      <c r="J94" s="214"/>
      <c r="K94" s="226"/>
    </row>
    <row r="95" spans="2:11" s="1" customFormat="1" ht="15" customHeight="1">
      <c r="B95" s="237"/>
      <c r="C95" s="214" t="s">
        <v>369</v>
      </c>
      <c r="D95" s="214"/>
      <c r="E95" s="214"/>
      <c r="F95" s="235" t="s">
        <v>333</v>
      </c>
      <c r="G95" s="236"/>
      <c r="H95" s="214" t="s">
        <v>369</v>
      </c>
      <c r="I95" s="214" t="s">
        <v>368</v>
      </c>
      <c r="J95" s="214"/>
      <c r="K95" s="226"/>
    </row>
    <row r="96" spans="2:11" s="1" customFormat="1" ht="15" customHeight="1">
      <c r="B96" s="237"/>
      <c r="C96" s="214" t="s">
        <v>35</v>
      </c>
      <c r="D96" s="214"/>
      <c r="E96" s="214"/>
      <c r="F96" s="235" t="s">
        <v>333</v>
      </c>
      <c r="G96" s="236"/>
      <c r="H96" s="214" t="s">
        <v>370</v>
      </c>
      <c r="I96" s="214" t="s">
        <v>368</v>
      </c>
      <c r="J96" s="214"/>
      <c r="K96" s="226"/>
    </row>
    <row r="97" spans="2:11" s="1" customFormat="1" ht="15" customHeight="1">
      <c r="B97" s="237"/>
      <c r="C97" s="214" t="s">
        <v>45</v>
      </c>
      <c r="D97" s="214"/>
      <c r="E97" s="214"/>
      <c r="F97" s="235" t="s">
        <v>333</v>
      </c>
      <c r="G97" s="236"/>
      <c r="H97" s="214" t="s">
        <v>371</v>
      </c>
      <c r="I97" s="214" t="s">
        <v>368</v>
      </c>
      <c r="J97" s="214"/>
      <c r="K97" s="226"/>
    </row>
    <row r="98" spans="2:11" s="1" customFormat="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s="1" customFormat="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9" t="s">
        <v>372</v>
      </c>
      <c r="D102" s="329"/>
      <c r="E102" s="329"/>
      <c r="F102" s="329"/>
      <c r="G102" s="329"/>
      <c r="H102" s="329"/>
      <c r="I102" s="329"/>
      <c r="J102" s="329"/>
      <c r="K102" s="226"/>
    </row>
    <row r="103" spans="2:11" s="1" customFormat="1" ht="17.25" customHeight="1">
      <c r="B103" s="225"/>
      <c r="C103" s="227" t="s">
        <v>327</v>
      </c>
      <c r="D103" s="227"/>
      <c r="E103" s="227"/>
      <c r="F103" s="227" t="s">
        <v>328</v>
      </c>
      <c r="G103" s="228"/>
      <c r="H103" s="227" t="s">
        <v>51</v>
      </c>
      <c r="I103" s="227" t="s">
        <v>54</v>
      </c>
      <c r="J103" s="227" t="s">
        <v>329</v>
      </c>
      <c r="K103" s="226"/>
    </row>
    <row r="104" spans="2:11" s="1" customFormat="1" ht="17.25" customHeight="1">
      <c r="B104" s="225"/>
      <c r="C104" s="229" t="s">
        <v>330</v>
      </c>
      <c r="D104" s="229"/>
      <c r="E104" s="229"/>
      <c r="F104" s="230" t="s">
        <v>331</v>
      </c>
      <c r="G104" s="231"/>
      <c r="H104" s="229"/>
      <c r="I104" s="229"/>
      <c r="J104" s="229" t="s">
        <v>332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5"/>
      <c r="H105" s="227"/>
      <c r="I105" s="227"/>
      <c r="J105" s="227"/>
      <c r="K105" s="226"/>
    </row>
    <row r="106" spans="2:11" s="1" customFormat="1" ht="15" customHeight="1">
      <c r="B106" s="225"/>
      <c r="C106" s="214" t="s">
        <v>50</v>
      </c>
      <c r="D106" s="234"/>
      <c r="E106" s="234"/>
      <c r="F106" s="235" t="s">
        <v>333</v>
      </c>
      <c r="G106" s="214"/>
      <c r="H106" s="214" t="s">
        <v>373</v>
      </c>
      <c r="I106" s="214" t="s">
        <v>335</v>
      </c>
      <c r="J106" s="214">
        <v>20</v>
      </c>
      <c r="K106" s="226"/>
    </row>
    <row r="107" spans="2:11" s="1" customFormat="1" ht="15" customHeight="1">
      <c r="B107" s="225"/>
      <c r="C107" s="214" t="s">
        <v>336</v>
      </c>
      <c r="D107" s="214"/>
      <c r="E107" s="214"/>
      <c r="F107" s="235" t="s">
        <v>333</v>
      </c>
      <c r="G107" s="214"/>
      <c r="H107" s="214" t="s">
        <v>373</v>
      </c>
      <c r="I107" s="214" t="s">
        <v>335</v>
      </c>
      <c r="J107" s="214">
        <v>120</v>
      </c>
      <c r="K107" s="226"/>
    </row>
    <row r="108" spans="2:11" s="1" customFormat="1" ht="15" customHeight="1">
      <c r="B108" s="237"/>
      <c r="C108" s="214" t="s">
        <v>338</v>
      </c>
      <c r="D108" s="214"/>
      <c r="E108" s="214"/>
      <c r="F108" s="235" t="s">
        <v>339</v>
      </c>
      <c r="G108" s="214"/>
      <c r="H108" s="214" t="s">
        <v>373</v>
      </c>
      <c r="I108" s="214" t="s">
        <v>335</v>
      </c>
      <c r="J108" s="214">
        <v>50</v>
      </c>
      <c r="K108" s="226"/>
    </row>
    <row r="109" spans="2:11" s="1" customFormat="1" ht="15" customHeight="1">
      <c r="B109" s="237"/>
      <c r="C109" s="214" t="s">
        <v>341</v>
      </c>
      <c r="D109" s="214"/>
      <c r="E109" s="214"/>
      <c r="F109" s="235" t="s">
        <v>333</v>
      </c>
      <c r="G109" s="214"/>
      <c r="H109" s="214" t="s">
        <v>373</v>
      </c>
      <c r="I109" s="214" t="s">
        <v>343</v>
      </c>
      <c r="J109" s="214"/>
      <c r="K109" s="226"/>
    </row>
    <row r="110" spans="2:11" s="1" customFormat="1" ht="15" customHeight="1">
      <c r="B110" s="237"/>
      <c r="C110" s="214" t="s">
        <v>352</v>
      </c>
      <c r="D110" s="214"/>
      <c r="E110" s="214"/>
      <c r="F110" s="235" t="s">
        <v>339</v>
      </c>
      <c r="G110" s="214"/>
      <c r="H110" s="214" t="s">
        <v>373</v>
      </c>
      <c r="I110" s="214" t="s">
        <v>335</v>
      </c>
      <c r="J110" s="214">
        <v>50</v>
      </c>
      <c r="K110" s="226"/>
    </row>
    <row r="111" spans="2:11" s="1" customFormat="1" ht="15" customHeight="1">
      <c r="B111" s="237"/>
      <c r="C111" s="214" t="s">
        <v>360</v>
      </c>
      <c r="D111" s="214"/>
      <c r="E111" s="214"/>
      <c r="F111" s="235" t="s">
        <v>339</v>
      </c>
      <c r="G111" s="214"/>
      <c r="H111" s="214" t="s">
        <v>373</v>
      </c>
      <c r="I111" s="214" t="s">
        <v>335</v>
      </c>
      <c r="J111" s="214">
        <v>50</v>
      </c>
      <c r="K111" s="226"/>
    </row>
    <row r="112" spans="2:11" s="1" customFormat="1" ht="15" customHeight="1">
      <c r="B112" s="237"/>
      <c r="C112" s="214" t="s">
        <v>358</v>
      </c>
      <c r="D112" s="214"/>
      <c r="E112" s="214"/>
      <c r="F112" s="235" t="s">
        <v>339</v>
      </c>
      <c r="G112" s="214"/>
      <c r="H112" s="214" t="s">
        <v>373</v>
      </c>
      <c r="I112" s="214" t="s">
        <v>335</v>
      </c>
      <c r="J112" s="214">
        <v>50</v>
      </c>
      <c r="K112" s="226"/>
    </row>
    <row r="113" spans="2:11" s="1" customFormat="1" ht="15" customHeight="1">
      <c r="B113" s="237"/>
      <c r="C113" s="214" t="s">
        <v>50</v>
      </c>
      <c r="D113" s="214"/>
      <c r="E113" s="214"/>
      <c r="F113" s="235" t="s">
        <v>333</v>
      </c>
      <c r="G113" s="214"/>
      <c r="H113" s="214" t="s">
        <v>374</v>
      </c>
      <c r="I113" s="214" t="s">
        <v>335</v>
      </c>
      <c r="J113" s="214">
        <v>20</v>
      </c>
      <c r="K113" s="226"/>
    </row>
    <row r="114" spans="2:11" s="1" customFormat="1" ht="15" customHeight="1">
      <c r="B114" s="237"/>
      <c r="C114" s="214" t="s">
        <v>375</v>
      </c>
      <c r="D114" s="214"/>
      <c r="E114" s="214"/>
      <c r="F114" s="235" t="s">
        <v>333</v>
      </c>
      <c r="G114" s="214"/>
      <c r="H114" s="214" t="s">
        <v>376</v>
      </c>
      <c r="I114" s="214" t="s">
        <v>335</v>
      </c>
      <c r="J114" s="214">
        <v>120</v>
      </c>
      <c r="K114" s="226"/>
    </row>
    <row r="115" spans="2:11" s="1" customFormat="1" ht="15" customHeight="1">
      <c r="B115" s="237"/>
      <c r="C115" s="214" t="s">
        <v>35</v>
      </c>
      <c r="D115" s="214"/>
      <c r="E115" s="214"/>
      <c r="F115" s="235" t="s">
        <v>333</v>
      </c>
      <c r="G115" s="214"/>
      <c r="H115" s="214" t="s">
        <v>377</v>
      </c>
      <c r="I115" s="214" t="s">
        <v>368</v>
      </c>
      <c r="J115" s="214"/>
      <c r="K115" s="226"/>
    </row>
    <row r="116" spans="2:11" s="1" customFormat="1" ht="15" customHeight="1">
      <c r="B116" s="237"/>
      <c r="C116" s="214" t="s">
        <v>45</v>
      </c>
      <c r="D116" s="214"/>
      <c r="E116" s="214"/>
      <c r="F116" s="235" t="s">
        <v>333</v>
      </c>
      <c r="G116" s="214"/>
      <c r="H116" s="214" t="s">
        <v>378</v>
      </c>
      <c r="I116" s="214" t="s">
        <v>368</v>
      </c>
      <c r="J116" s="214"/>
      <c r="K116" s="226"/>
    </row>
    <row r="117" spans="2:11" s="1" customFormat="1" ht="15" customHeight="1">
      <c r="B117" s="237"/>
      <c r="C117" s="214" t="s">
        <v>54</v>
      </c>
      <c r="D117" s="214"/>
      <c r="E117" s="214"/>
      <c r="F117" s="235" t="s">
        <v>333</v>
      </c>
      <c r="G117" s="214"/>
      <c r="H117" s="214" t="s">
        <v>379</v>
      </c>
      <c r="I117" s="214" t="s">
        <v>380</v>
      </c>
      <c r="J117" s="214"/>
      <c r="K117" s="226"/>
    </row>
    <row r="118" spans="2:11" s="1" customFormat="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s="1" customFormat="1" ht="18.75" customHeight="1">
      <c r="B119" s="247"/>
      <c r="C119" s="248"/>
      <c r="D119" s="248"/>
      <c r="E119" s="248"/>
      <c r="F119" s="249"/>
      <c r="G119" s="248"/>
      <c r="H119" s="248"/>
      <c r="I119" s="248"/>
      <c r="J119" s="248"/>
      <c r="K119" s="247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s="1" customFormat="1" ht="45" customHeight="1">
      <c r="B122" s="253"/>
      <c r="C122" s="330" t="s">
        <v>381</v>
      </c>
      <c r="D122" s="330"/>
      <c r="E122" s="330"/>
      <c r="F122" s="330"/>
      <c r="G122" s="330"/>
      <c r="H122" s="330"/>
      <c r="I122" s="330"/>
      <c r="J122" s="330"/>
      <c r="K122" s="254"/>
    </row>
    <row r="123" spans="2:11" s="1" customFormat="1" ht="17.25" customHeight="1">
      <c r="B123" s="255"/>
      <c r="C123" s="227" t="s">
        <v>327</v>
      </c>
      <c r="D123" s="227"/>
      <c r="E123" s="227"/>
      <c r="F123" s="227" t="s">
        <v>328</v>
      </c>
      <c r="G123" s="228"/>
      <c r="H123" s="227" t="s">
        <v>51</v>
      </c>
      <c r="I123" s="227" t="s">
        <v>54</v>
      </c>
      <c r="J123" s="227" t="s">
        <v>329</v>
      </c>
      <c r="K123" s="256"/>
    </row>
    <row r="124" spans="2:11" s="1" customFormat="1" ht="17.25" customHeight="1">
      <c r="B124" s="255"/>
      <c r="C124" s="229" t="s">
        <v>330</v>
      </c>
      <c r="D124" s="229"/>
      <c r="E124" s="229"/>
      <c r="F124" s="230" t="s">
        <v>331</v>
      </c>
      <c r="G124" s="231"/>
      <c r="H124" s="229"/>
      <c r="I124" s="229"/>
      <c r="J124" s="229" t="s">
        <v>332</v>
      </c>
      <c r="K124" s="256"/>
    </row>
    <row r="125" spans="2:11" s="1" customFormat="1" ht="5.25" customHeight="1">
      <c r="B125" s="257"/>
      <c r="C125" s="232"/>
      <c r="D125" s="232"/>
      <c r="E125" s="232"/>
      <c r="F125" s="232"/>
      <c r="G125" s="258"/>
      <c r="H125" s="232"/>
      <c r="I125" s="232"/>
      <c r="J125" s="232"/>
      <c r="K125" s="259"/>
    </row>
    <row r="126" spans="2:11" s="1" customFormat="1" ht="15" customHeight="1">
      <c r="B126" s="257"/>
      <c r="C126" s="214" t="s">
        <v>336</v>
      </c>
      <c r="D126" s="234"/>
      <c r="E126" s="234"/>
      <c r="F126" s="235" t="s">
        <v>333</v>
      </c>
      <c r="G126" s="214"/>
      <c r="H126" s="214" t="s">
        <v>373</v>
      </c>
      <c r="I126" s="214" t="s">
        <v>335</v>
      </c>
      <c r="J126" s="214">
        <v>120</v>
      </c>
      <c r="K126" s="260"/>
    </row>
    <row r="127" spans="2:11" s="1" customFormat="1" ht="15" customHeight="1">
      <c r="B127" s="257"/>
      <c r="C127" s="214" t="s">
        <v>382</v>
      </c>
      <c r="D127" s="214"/>
      <c r="E127" s="214"/>
      <c r="F127" s="235" t="s">
        <v>333</v>
      </c>
      <c r="G127" s="214"/>
      <c r="H127" s="214" t="s">
        <v>383</v>
      </c>
      <c r="I127" s="214" t="s">
        <v>335</v>
      </c>
      <c r="J127" s="214" t="s">
        <v>384</v>
      </c>
      <c r="K127" s="260"/>
    </row>
    <row r="128" spans="2:11" s="1" customFormat="1" ht="15" customHeight="1">
      <c r="B128" s="257"/>
      <c r="C128" s="214" t="s">
        <v>281</v>
      </c>
      <c r="D128" s="214"/>
      <c r="E128" s="214"/>
      <c r="F128" s="235" t="s">
        <v>333</v>
      </c>
      <c r="G128" s="214"/>
      <c r="H128" s="214" t="s">
        <v>385</v>
      </c>
      <c r="I128" s="214" t="s">
        <v>335</v>
      </c>
      <c r="J128" s="214" t="s">
        <v>384</v>
      </c>
      <c r="K128" s="260"/>
    </row>
    <row r="129" spans="2:11" s="1" customFormat="1" ht="15" customHeight="1">
      <c r="B129" s="257"/>
      <c r="C129" s="214" t="s">
        <v>344</v>
      </c>
      <c r="D129" s="214"/>
      <c r="E129" s="214"/>
      <c r="F129" s="235" t="s">
        <v>339</v>
      </c>
      <c r="G129" s="214"/>
      <c r="H129" s="214" t="s">
        <v>345</v>
      </c>
      <c r="I129" s="214" t="s">
        <v>335</v>
      </c>
      <c r="J129" s="214">
        <v>15</v>
      </c>
      <c r="K129" s="260"/>
    </row>
    <row r="130" spans="2:11" s="1" customFormat="1" ht="15" customHeight="1">
      <c r="B130" s="257"/>
      <c r="C130" s="238" t="s">
        <v>346</v>
      </c>
      <c r="D130" s="238"/>
      <c r="E130" s="238"/>
      <c r="F130" s="239" t="s">
        <v>339</v>
      </c>
      <c r="G130" s="238"/>
      <c r="H130" s="238" t="s">
        <v>347</v>
      </c>
      <c r="I130" s="238" t="s">
        <v>335</v>
      </c>
      <c r="J130" s="238">
        <v>15</v>
      </c>
      <c r="K130" s="260"/>
    </row>
    <row r="131" spans="2:11" s="1" customFormat="1" ht="15" customHeight="1">
      <c r="B131" s="257"/>
      <c r="C131" s="238" t="s">
        <v>348</v>
      </c>
      <c r="D131" s="238"/>
      <c r="E131" s="238"/>
      <c r="F131" s="239" t="s">
        <v>339</v>
      </c>
      <c r="G131" s="238"/>
      <c r="H131" s="238" t="s">
        <v>349</v>
      </c>
      <c r="I131" s="238" t="s">
        <v>335</v>
      </c>
      <c r="J131" s="238">
        <v>20</v>
      </c>
      <c r="K131" s="260"/>
    </row>
    <row r="132" spans="2:11" s="1" customFormat="1" ht="15" customHeight="1">
      <c r="B132" s="257"/>
      <c r="C132" s="238" t="s">
        <v>350</v>
      </c>
      <c r="D132" s="238"/>
      <c r="E132" s="238"/>
      <c r="F132" s="239" t="s">
        <v>339</v>
      </c>
      <c r="G132" s="238"/>
      <c r="H132" s="238" t="s">
        <v>351</v>
      </c>
      <c r="I132" s="238" t="s">
        <v>335</v>
      </c>
      <c r="J132" s="238">
        <v>20</v>
      </c>
      <c r="K132" s="260"/>
    </row>
    <row r="133" spans="2:11" s="1" customFormat="1" ht="15" customHeight="1">
      <c r="B133" s="257"/>
      <c r="C133" s="214" t="s">
        <v>338</v>
      </c>
      <c r="D133" s="214"/>
      <c r="E133" s="214"/>
      <c r="F133" s="235" t="s">
        <v>339</v>
      </c>
      <c r="G133" s="214"/>
      <c r="H133" s="214" t="s">
        <v>373</v>
      </c>
      <c r="I133" s="214" t="s">
        <v>335</v>
      </c>
      <c r="J133" s="214">
        <v>50</v>
      </c>
      <c r="K133" s="260"/>
    </row>
    <row r="134" spans="2:11" s="1" customFormat="1" ht="15" customHeight="1">
      <c r="B134" s="257"/>
      <c r="C134" s="214" t="s">
        <v>352</v>
      </c>
      <c r="D134" s="214"/>
      <c r="E134" s="214"/>
      <c r="F134" s="235" t="s">
        <v>339</v>
      </c>
      <c r="G134" s="214"/>
      <c r="H134" s="214" t="s">
        <v>373</v>
      </c>
      <c r="I134" s="214" t="s">
        <v>335</v>
      </c>
      <c r="J134" s="214">
        <v>50</v>
      </c>
      <c r="K134" s="260"/>
    </row>
    <row r="135" spans="2:11" s="1" customFormat="1" ht="15" customHeight="1">
      <c r="B135" s="257"/>
      <c r="C135" s="214" t="s">
        <v>358</v>
      </c>
      <c r="D135" s="214"/>
      <c r="E135" s="214"/>
      <c r="F135" s="235" t="s">
        <v>339</v>
      </c>
      <c r="G135" s="214"/>
      <c r="H135" s="214" t="s">
        <v>373</v>
      </c>
      <c r="I135" s="214" t="s">
        <v>335</v>
      </c>
      <c r="J135" s="214">
        <v>50</v>
      </c>
      <c r="K135" s="260"/>
    </row>
    <row r="136" spans="2:11" s="1" customFormat="1" ht="15" customHeight="1">
      <c r="B136" s="257"/>
      <c r="C136" s="214" t="s">
        <v>360</v>
      </c>
      <c r="D136" s="214"/>
      <c r="E136" s="214"/>
      <c r="F136" s="235" t="s">
        <v>339</v>
      </c>
      <c r="G136" s="214"/>
      <c r="H136" s="214" t="s">
        <v>373</v>
      </c>
      <c r="I136" s="214" t="s">
        <v>335</v>
      </c>
      <c r="J136" s="214">
        <v>50</v>
      </c>
      <c r="K136" s="260"/>
    </row>
    <row r="137" spans="2:11" s="1" customFormat="1" ht="15" customHeight="1">
      <c r="B137" s="257"/>
      <c r="C137" s="214" t="s">
        <v>361</v>
      </c>
      <c r="D137" s="214"/>
      <c r="E137" s="214"/>
      <c r="F137" s="235" t="s">
        <v>339</v>
      </c>
      <c r="G137" s="214"/>
      <c r="H137" s="214" t="s">
        <v>386</v>
      </c>
      <c r="I137" s="214" t="s">
        <v>335</v>
      </c>
      <c r="J137" s="214">
        <v>255</v>
      </c>
      <c r="K137" s="260"/>
    </row>
    <row r="138" spans="2:11" s="1" customFormat="1" ht="15" customHeight="1">
      <c r="B138" s="257"/>
      <c r="C138" s="214" t="s">
        <v>363</v>
      </c>
      <c r="D138" s="214"/>
      <c r="E138" s="214"/>
      <c r="F138" s="235" t="s">
        <v>333</v>
      </c>
      <c r="G138" s="214"/>
      <c r="H138" s="214" t="s">
        <v>387</v>
      </c>
      <c r="I138" s="214" t="s">
        <v>365</v>
      </c>
      <c r="J138" s="214"/>
      <c r="K138" s="260"/>
    </row>
    <row r="139" spans="2:11" s="1" customFormat="1" ht="15" customHeight="1">
      <c r="B139" s="257"/>
      <c r="C139" s="214" t="s">
        <v>366</v>
      </c>
      <c r="D139" s="214"/>
      <c r="E139" s="214"/>
      <c r="F139" s="235" t="s">
        <v>333</v>
      </c>
      <c r="G139" s="214"/>
      <c r="H139" s="214" t="s">
        <v>388</v>
      </c>
      <c r="I139" s="214" t="s">
        <v>368</v>
      </c>
      <c r="J139" s="214"/>
      <c r="K139" s="260"/>
    </row>
    <row r="140" spans="2:11" s="1" customFormat="1" ht="15" customHeight="1">
      <c r="B140" s="257"/>
      <c r="C140" s="214" t="s">
        <v>369</v>
      </c>
      <c r="D140" s="214"/>
      <c r="E140" s="214"/>
      <c r="F140" s="235" t="s">
        <v>333</v>
      </c>
      <c r="G140" s="214"/>
      <c r="H140" s="214" t="s">
        <v>369</v>
      </c>
      <c r="I140" s="214" t="s">
        <v>368</v>
      </c>
      <c r="J140" s="214"/>
      <c r="K140" s="260"/>
    </row>
    <row r="141" spans="2:11" s="1" customFormat="1" ht="15" customHeight="1">
      <c r="B141" s="257"/>
      <c r="C141" s="214" t="s">
        <v>35</v>
      </c>
      <c r="D141" s="214"/>
      <c r="E141" s="214"/>
      <c r="F141" s="235" t="s">
        <v>333</v>
      </c>
      <c r="G141" s="214"/>
      <c r="H141" s="214" t="s">
        <v>389</v>
      </c>
      <c r="I141" s="214" t="s">
        <v>368</v>
      </c>
      <c r="J141" s="214"/>
      <c r="K141" s="260"/>
    </row>
    <row r="142" spans="2:11" s="1" customFormat="1" ht="15" customHeight="1">
      <c r="B142" s="257"/>
      <c r="C142" s="214" t="s">
        <v>390</v>
      </c>
      <c r="D142" s="214"/>
      <c r="E142" s="214"/>
      <c r="F142" s="235" t="s">
        <v>333</v>
      </c>
      <c r="G142" s="214"/>
      <c r="H142" s="214" t="s">
        <v>391</v>
      </c>
      <c r="I142" s="214" t="s">
        <v>368</v>
      </c>
      <c r="J142" s="214"/>
      <c r="K142" s="260"/>
    </row>
    <row r="143" spans="2:11" s="1" customFormat="1" ht="15" customHeight="1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>
      <c r="B144" s="248"/>
      <c r="C144" s="248"/>
      <c r="D144" s="248"/>
      <c r="E144" s="248"/>
      <c r="F144" s="249"/>
      <c r="G144" s="248"/>
      <c r="H144" s="248"/>
      <c r="I144" s="248"/>
      <c r="J144" s="248"/>
      <c r="K144" s="248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9" t="s">
        <v>392</v>
      </c>
      <c r="D147" s="329"/>
      <c r="E147" s="329"/>
      <c r="F147" s="329"/>
      <c r="G147" s="329"/>
      <c r="H147" s="329"/>
      <c r="I147" s="329"/>
      <c r="J147" s="329"/>
      <c r="K147" s="226"/>
    </row>
    <row r="148" spans="2:11" s="1" customFormat="1" ht="17.25" customHeight="1">
      <c r="B148" s="225"/>
      <c r="C148" s="227" t="s">
        <v>327</v>
      </c>
      <c r="D148" s="227"/>
      <c r="E148" s="227"/>
      <c r="F148" s="227" t="s">
        <v>328</v>
      </c>
      <c r="G148" s="228"/>
      <c r="H148" s="227" t="s">
        <v>51</v>
      </c>
      <c r="I148" s="227" t="s">
        <v>54</v>
      </c>
      <c r="J148" s="227" t="s">
        <v>329</v>
      </c>
      <c r="K148" s="226"/>
    </row>
    <row r="149" spans="2:11" s="1" customFormat="1" ht="17.25" customHeight="1">
      <c r="B149" s="225"/>
      <c r="C149" s="229" t="s">
        <v>330</v>
      </c>
      <c r="D149" s="229"/>
      <c r="E149" s="229"/>
      <c r="F149" s="230" t="s">
        <v>331</v>
      </c>
      <c r="G149" s="231"/>
      <c r="H149" s="229"/>
      <c r="I149" s="229"/>
      <c r="J149" s="229" t="s">
        <v>332</v>
      </c>
      <c r="K149" s="226"/>
    </row>
    <row r="150" spans="2:11" s="1" customFormat="1" ht="5.25" customHeight="1">
      <c r="B150" s="237"/>
      <c r="C150" s="232"/>
      <c r="D150" s="232"/>
      <c r="E150" s="232"/>
      <c r="F150" s="232"/>
      <c r="G150" s="233"/>
      <c r="H150" s="232"/>
      <c r="I150" s="232"/>
      <c r="J150" s="232"/>
      <c r="K150" s="260"/>
    </row>
    <row r="151" spans="2:11" s="1" customFormat="1" ht="15" customHeight="1">
      <c r="B151" s="237"/>
      <c r="C151" s="264" t="s">
        <v>336</v>
      </c>
      <c r="D151" s="214"/>
      <c r="E151" s="214"/>
      <c r="F151" s="265" t="s">
        <v>333</v>
      </c>
      <c r="G151" s="214"/>
      <c r="H151" s="264" t="s">
        <v>373</v>
      </c>
      <c r="I151" s="264" t="s">
        <v>335</v>
      </c>
      <c r="J151" s="264">
        <v>120</v>
      </c>
      <c r="K151" s="260"/>
    </row>
    <row r="152" spans="2:11" s="1" customFormat="1" ht="15" customHeight="1">
      <c r="B152" s="237"/>
      <c r="C152" s="264" t="s">
        <v>382</v>
      </c>
      <c r="D152" s="214"/>
      <c r="E152" s="214"/>
      <c r="F152" s="265" t="s">
        <v>333</v>
      </c>
      <c r="G152" s="214"/>
      <c r="H152" s="264" t="s">
        <v>393</v>
      </c>
      <c r="I152" s="264" t="s">
        <v>335</v>
      </c>
      <c r="J152" s="264" t="s">
        <v>384</v>
      </c>
      <c r="K152" s="260"/>
    </row>
    <row r="153" spans="2:11" s="1" customFormat="1" ht="15" customHeight="1">
      <c r="B153" s="237"/>
      <c r="C153" s="264" t="s">
        <v>281</v>
      </c>
      <c r="D153" s="214"/>
      <c r="E153" s="214"/>
      <c r="F153" s="265" t="s">
        <v>333</v>
      </c>
      <c r="G153" s="214"/>
      <c r="H153" s="264" t="s">
        <v>394</v>
      </c>
      <c r="I153" s="264" t="s">
        <v>335</v>
      </c>
      <c r="J153" s="264" t="s">
        <v>384</v>
      </c>
      <c r="K153" s="260"/>
    </row>
    <row r="154" spans="2:11" s="1" customFormat="1" ht="15" customHeight="1">
      <c r="B154" s="237"/>
      <c r="C154" s="264" t="s">
        <v>338</v>
      </c>
      <c r="D154" s="214"/>
      <c r="E154" s="214"/>
      <c r="F154" s="265" t="s">
        <v>339</v>
      </c>
      <c r="G154" s="214"/>
      <c r="H154" s="264" t="s">
        <v>373</v>
      </c>
      <c r="I154" s="264" t="s">
        <v>335</v>
      </c>
      <c r="J154" s="264">
        <v>50</v>
      </c>
      <c r="K154" s="260"/>
    </row>
    <row r="155" spans="2:11" s="1" customFormat="1" ht="15" customHeight="1">
      <c r="B155" s="237"/>
      <c r="C155" s="264" t="s">
        <v>341</v>
      </c>
      <c r="D155" s="214"/>
      <c r="E155" s="214"/>
      <c r="F155" s="265" t="s">
        <v>333</v>
      </c>
      <c r="G155" s="214"/>
      <c r="H155" s="264" t="s">
        <v>373</v>
      </c>
      <c r="I155" s="264" t="s">
        <v>343</v>
      </c>
      <c r="J155" s="264"/>
      <c r="K155" s="260"/>
    </row>
    <row r="156" spans="2:11" s="1" customFormat="1" ht="15" customHeight="1">
      <c r="B156" s="237"/>
      <c r="C156" s="264" t="s">
        <v>352</v>
      </c>
      <c r="D156" s="214"/>
      <c r="E156" s="214"/>
      <c r="F156" s="265" t="s">
        <v>339</v>
      </c>
      <c r="G156" s="214"/>
      <c r="H156" s="264" t="s">
        <v>373</v>
      </c>
      <c r="I156" s="264" t="s">
        <v>335</v>
      </c>
      <c r="J156" s="264">
        <v>50</v>
      </c>
      <c r="K156" s="260"/>
    </row>
    <row r="157" spans="2:11" s="1" customFormat="1" ht="15" customHeight="1">
      <c r="B157" s="237"/>
      <c r="C157" s="264" t="s">
        <v>360</v>
      </c>
      <c r="D157" s="214"/>
      <c r="E157" s="214"/>
      <c r="F157" s="265" t="s">
        <v>339</v>
      </c>
      <c r="G157" s="214"/>
      <c r="H157" s="264" t="s">
        <v>373</v>
      </c>
      <c r="I157" s="264" t="s">
        <v>335</v>
      </c>
      <c r="J157" s="264">
        <v>50</v>
      </c>
      <c r="K157" s="260"/>
    </row>
    <row r="158" spans="2:11" s="1" customFormat="1" ht="15" customHeight="1">
      <c r="B158" s="237"/>
      <c r="C158" s="264" t="s">
        <v>358</v>
      </c>
      <c r="D158" s="214"/>
      <c r="E158" s="214"/>
      <c r="F158" s="265" t="s">
        <v>339</v>
      </c>
      <c r="G158" s="214"/>
      <c r="H158" s="264" t="s">
        <v>373</v>
      </c>
      <c r="I158" s="264" t="s">
        <v>335</v>
      </c>
      <c r="J158" s="264">
        <v>50</v>
      </c>
      <c r="K158" s="260"/>
    </row>
    <row r="159" spans="2:11" s="1" customFormat="1" ht="15" customHeight="1">
      <c r="B159" s="237"/>
      <c r="C159" s="264" t="s">
        <v>79</v>
      </c>
      <c r="D159" s="214"/>
      <c r="E159" s="214"/>
      <c r="F159" s="265" t="s">
        <v>333</v>
      </c>
      <c r="G159" s="214"/>
      <c r="H159" s="264" t="s">
        <v>395</v>
      </c>
      <c r="I159" s="264" t="s">
        <v>335</v>
      </c>
      <c r="J159" s="264" t="s">
        <v>396</v>
      </c>
      <c r="K159" s="260"/>
    </row>
    <row r="160" spans="2:11" s="1" customFormat="1" ht="15" customHeight="1">
      <c r="B160" s="237"/>
      <c r="C160" s="264" t="s">
        <v>397</v>
      </c>
      <c r="D160" s="214"/>
      <c r="E160" s="214"/>
      <c r="F160" s="265" t="s">
        <v>333</v>
      </c>
      <c r="G160" s="214"/>
      <c r="H160" s="264" t="s">
        <v>398</v>
      </c>
      <c r="I160" s="264" t="s">
        <v>368</v>
      </c>
      <c r="J160" s="264"/>
      <c r="K160" s="260"/>
    </row>
    <row r="161" spans="2:11" s="1" customFormat="1" ht="15" customHeight="1">
      <c r="B161" s="266"/>
      <c r="C161" s="246"/>
      <c r="D161" s="246"/>
      <c r="E161" s="246"/>
      <c r="F161" s="246"/>
      <c r="G161" s="246"/>
      <c r="H161" s="246"/>
      <c r="I161" s="246"/>
      <c r="J161" s="246"/>
      <c r="K161" s="267"/>
    </row>
    <row r="162" spans="2:11" s="1" customFormat="1" ht="18.75" customHeight="1">
      <c r="B162" s="248"/>
      <c r="C162" s="258"/>
      <c r="D162" s="258"/>
      <c r="E162" s="258"/>
      <c r="F162" s="268"/>
      <c r="G162" s="258"/>
      <c r="H162" s="258"/>
      <c r="I162" s="258"/>
      <c r="J162" s="258"/>
      <c r="K162" s="248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30" t="s">
        <v>399</v>
      </c>
      <c r="D165" s="330"/>
      <c r="E165" s="330"/>
      <c r="F165" s="330"/>
      <c r="G165" s="330"/>
      <c r="H165" s="330"/>
      <c r="I165" s="330"/>
      <c r="J165" s="330"/>
      <c r="K165" s="207"/>
    </row>
    <row r="166" spans="2:11" s="1" customFormat="1" ht="17.25" customHeight="1">
      <c r="B166" s="206"/>
      <c r="C166" s="227" t="s">
        <v>327</v>
      </c>
      <c r="D166" s="227"/>
      <c r="E166" s="227"/>
      <c r="F166" s="227" t="s">
        <v>328</v>
      </c>
      <c r="G166" s="269"/>
      <c r="H166" s="270" t="s">
        <v>51</v>
      </c>
      <c r="I166" s="270" t="s">
        <v>54</v>
      </c>
      <c r="J166" s="227" t="s">
        <v>329</v>
      </c>
      <c r="K166" s="207"/>
    </row>
    <row r="167" spans="2:11" s="1" customFormat="1" ht="17.25" customHeight="1">
      <c r="B167" s="208"/>
      <c r="C167" s="229" t="s">
        <v>330</v>
      </c>
      <c r="D167" s="229"/>
      <c r="E167" s="229"/>
      <c r="F167" s="230" t="s">
        <v>331</v>
      </c>
      <c r="G167" s="271"/>
      <c r="H167" s="272"/>
      <c r="I167" s="272"/>
      <c r="J167" s="229" t="s">
        <v>332</v>
      </c>
      <c r="K167" s="209"/>
    </row>
    <row r="168" spans="2:11" s="1" customFormat="1" ht="5.25" customHeight="1">
      <c r="B168" s="237"/>
      <c r="C168" s="232"/>
      <c r="D168" s="232"/>
      <c r="E168" s="232"/>
      <c r="F168" s="232"/>
      <c r="G168" s="233"/>
      <c r="H168" s="232"/>
      <c r="I168" s="232"/>
      <c r="J168" s="232"/>
      <c r="K168" s="260"/>
    </row>
    <row r="169" spans="2:11" s="1" customFormat="1" ht="15" customHeight="1">
      <c r="B169" s="237"/>
      <c r="C169" s="214" t="s">
        <v>336</v>
      </c>
      <c r="D169" s="214"/>
      <c r="E169" s="214"/>
      <c r="F169" s="235" t="s">
        <v>333</v>
      </c>
      <c r="G169" s="214"/>
      <c r="H169" s="214" t="s">
        <v>373</v>
      </c>
      <c r="I169" s="214" t="s">
        <v>335</v>
      </c>
      <c r="J169" s="214">
        <v>120</v>
      </c>
      <c r="K169" s="260"/>
    </row>
    <row r="170" spans="2:11" s="1" customFormat="1" ht="15" customHeight="1">
      <c r="B170" s="237"/>
      <c r="C170" s="214" t="s">
        <v>382</v>
      </c>
      <c r="D170" s="214"/>
      <c r="E170" s="214"/>
      <c r="F170" s="235" t="s">
        <v>333</v>
      </c>
      <c r="G170" s="214"/>
      <c r="H170" s="214" t="s">
        <v>383</v>
      </c>
      <c r="I170" s="214" t="s">
        <v>335</v>
      </c>
      <c r="J170" s="214" t="s">
        <v>384</v>
      </c>
      <c r="K170" s="260"/>
    </row>
    <row r="171" spans="2:11" s="1" customFormat="1" ht="15" customHeight="1">
      <c r="B171" s="237"/>
      <c r="C171" s="214" t="s">
        <v>281</v>
      </c>
      <c r="D171" s="214"/>
      <c r="E171" s="214"/>
      <c r="F171" s="235" t="s">
        <v>333</v>
      </c>
      <c r="G171" s="214"/>
      <c r="H171" s="214" t="s">
        <v>400</v>
      </c>
      <c r="I171" s="214" t="s">
        <v>335</v>
      </c>
      <c r="J171" s="214" t="s">
        <v>384</v>
      </c>
      <c r="K171" s="260"/>
    </row>
    <row r="172" spans="2:11" s="1" customFormat="1" ht="15" customHeight="1">
      <c r="B172" s="237"/>
      <c r="C172" s="214" t="s">
        <v>338</v>
      </c>
      <c r="D172" s="214"/>
      <c r="E172" s="214"/>
      <c r="F172" s="235" t="s">
        <v>339</v>
      </c>
      <c r="G172" s="214"/>
      <c r="H172" s="214" t="s">
        <v>400</v>
      </c>
      <c r="I172" s="214" t="s">
        <v>335</v>
      </c>
      <c r="J172" s="214">
        <v>50</v>
      </c>
      <c r="K172" s="260"/>
    </row>
    <row r="173" spans="2:11" s="1" customFormat="1" ht="15" customHeight="1">
      <c r="B173" s="237"/>
      <c r="C173" s="214" t="s">
        <v>341</v>
      </c>
      <c r="D173" s="214"/>
      <c r="E173" s="214"/>
      <c r="F173" s="235" t="s">
        <v>333</v>
      </c>
      <c r="G173" s="214"/>
      <c r="H173" s="214" t="s">
        <v>400</v>
      </c>
      <c r="I173" s="214" t="s">
        <v>343</v>
      </c>
      <c r="J173" s="214"/>
      <c r="K173" s="260"/>
    </row>
    <row r="174" spans="2:11" s="1" customFormat="1" ht="15" customHeight="1">
      <c r="B174" s="237"/>
      <c r="C174" s="214" t="s">
        <v>352</v>
      </c>
      <c r="D174" s="214"/>
      <c r="E174" s="214"/>
      <c r="F174" s="235" t="s">
        <v>339</v>
      </c>
      <c r="G174" s="214"/>
      <c r="H174" s="214" t="s">
        <v>400</v>
      </c>
      <c r="I174" s="214" t="s">
        <v>335</v>
      </c>
      <c r="J174" s="214">
        <v>50</v>
      </c>
      <c r="K174" s="260"/>
    </row>
    <row r="175" spans="2:11" s="1" customFormat="1" ht="15" customHeight="1">
      <c r="B175" s="237"/>
      <c r="C175" s="214" t="s">
        <v>360</v>
      </c>
      <c r="D175" s="214"/>
      <c r="E175" s="214"/>
      <c r="F175" s="235" t="s">
        <v>339</v>
      </c>
      <c r="G175" s="214"/>
      <c r="H175" s="214" t="s">
        <v>400</v>
      </c>
      <c r="I175" s="214" t="s">
        <v>335</v>
      </c>
      <c r="J175" s="214">
        <v>50</v>
      </c>
      <c r="K175" s="260"/>
    </row>
    <row r="176" spans="2:11" s="1" customFormat="1" ht="15" customHeight="1">
      <c r="B176" s="237"/>
      <c r="C176" s="214" t="s">
        <v>358</v>
      </c>
      <c r="D176" s="214"/>
      <c r="E176" s="214"/>
      <c r="F176" s="235" t="s">
        <v>339</v>
      </c>
      <c r="G176" s="214"/>
      <c r="H176" s="214" t="s">
        <v>400</v>
      </c>
      <c r="I176" s="214" t="s">
        <v>335</v>
      </c>
      <c r="J176" s="214">
        <v>50</v>
      </c>
      <c r="K176" s="260"/>
    </row>
    <row r="177" spans="2:11" s="1" customFormat="1" ht="15" customHeight="1">
      <c r="B177" s="237"/>
      <c r="C177" s="214" t="s">
        <v>85</v>
      </c>
      <c r="D177" s="214"/>
      <c r="E177" s="214"/>
      <c r="F177" s="235" t="s">
        <v>333</v>
      </c>
      <c r="G177" s="214"/>
      <c r="H177" s="214" t="s">
        <v>401</v>
      </c>
      <c r="I177" s="214" t="s">
        <v>402</v>
      </c>
      <c r="J177" s="214"/>
      <c r="K177" s="260"/>
    </row>
    <row r="178" spans="2:11" s="1" customFormat="1" ht="15" customHeight="1">
      <c r="B178" s="237"/>
      <c r="C178" s="214" t="s">
        <v>54</v>
      </c>
      <c r="D178" s="214"/>
      <c r="E178" s="214"/>
      <c r="F178" s="235" t="s">
        <v>333</v>
      </c>
      <c r="G178" s="214"/>
      <c r="H178" s="214" t="s">
        <v>403</v>
      </c>
      <c r="I178" s="214" t="s">
        <v>404</v>
      </c>
      <c r="J178" s="214">
        <v>1</v>
      </c>
      <c r="K178" s="260"/>
    </row>
    <row r="179" spans="2:11" s="1" customFormat="1" ht="15" customHeight="1">
      <c r="B179" s="237"/>
      <c r="C179" s="214" t="s">
        <v>50</v>
      </c>
      <c r="D179" s="214"/>
      <c r="E179" s="214"/>
      <c r="F179" s="235" t="s">
        <v>333</v>
      </c>
      <c r="G179" s="214"/>
      <c r="H179" s="214" t="s">
        <v>405</v>
      </c>
      <c r="I179" s="214" t="s">
        <v>335</v>
      </c>
      <c r="J179" s="214">
        <v>20</v>
      </c>
      <c r="K179" s="260"/>
    </row>
    <row r="180" spans="2:11" s="1" customFormat="1" ht="15" customHeight="1">
      <c r="B180" s="237"/>
      <c r="C180" s="214" t="s">
        <v>51</v>
      </c>
      <c r="D180" s="214"/>
      <c r="E180" s="214"/>
      <c r="F180" s="235" t="s">
        <v>333</v>
      </c>
      <c r="G180" s="214"/>
      <c r="H180" s="214" t="s">
        <v>406</v>
      </c>
      <c r="I180" s="214" t="s">
        <v>335</v>
      </c>
      <c r="J180" s="214">
        <v>255</v>
      </c>
      <c r="K180" s="260"/>
    </row>
    <row r="181" spans="2:11" s="1" customFormat="1" ht="15" customHeight="1">
      <c r="B181" s="237"/>
      <c r="C181" s="214" t="s">
        <v>86</v>
      </c>
      <c r="D181" s="214"/>
      <c r="E181" s="214"/>
      <c r="F181" s="235" t="s">
        <v>333</v>
      </c>
      <c r="G181" s="214"/>
      <c r="H181" s="214" t="s">
        <v>297</v>
      </c>
      <c r="I181" s="214" t="s">
        <v>335</v>
      </c>
      <c r="J181" s="214">
        <v>10</v>
      </c>
      <c r="K181" s="260"/>
    </row>
    <row r="182" spans="2:11" s="1" customFormat="1" ht="15" customHeight="1">
      <c r="B182" s="237"/>
      <c r="C182" s="214" t="s">
        <v>87</v>
      </c>
      <c r="D182" s="214"/>
      <c r="E182" s="214"/>
      <c r="F182" s="235" t="s">
        <v>333</v>
      </c>
      <c r="G182" s="214"/>
      <c r="H182" s="214" t="s">
        <v>407</v>
      </c>
      <c r="I182" s="214" t="s">
        <v>368</v>
      </c>
      <c r="J182" s="214"/>
      <c r="K182" s="260"/>
    </row>
    <row r="183" spans="2:11" s="1" customFormat="1" ht="15" customHeight="1">
      <c r="B183" s="237"/>
      <c r="C183" s="214" t="s">
        <v>408</v>
      </c>
      <c r="D183" s="214"/>
      <c r="E183" s="214"/>
      <c r="F183" s="235" t="s">
        <v>333</v>
      </c>
      <c r="G183" s="214"/>
      <c r="H183" s="214" t="s">
        <v>409</v>
      </c>
      <c r="I183" s="214" t="s">
        <v>368</v>
      </c>
      <c r="J183" s="214"/>
      <c r="K183" s="260"/>
    </row>
    <row r="184" spans="2:11" s="1" customFormat="1" ht="15" customHeight="1">
      <c r="B184" s="237"/>
      <c r="C184" s="214" t="s">
        <v>397</v>
      </c>
      <c r="D184" s="214"/>
      <c r="E184" s="214"/>
      <c r="F184" s="235" t="s">
        <v>333</v>
      </c>
      <c r="G184" s="214"/>
      <c r="H184" s="214" t="s">
        <v>410</v>
      </c>
      <c r="I184" s="214" t="s">
        <v>368</v>
      </c>
      <c r="J184" s="214"/>
      <c r="K184" s="260"/>
    </row>
    <row r="185" spans="2:11" s="1" customFormat="1" ht="15" customHeight="1">
      <c r="B185" s="237"/>
      <c r="C185" s="214" t="s">
        <v>89</v>
      </c>
      <c r="D185" s="214"/>
      <c r="E185" s="214"/>
      <c r="F185" s="235" t="s">
        <v>339</v>
      </c>
      <c r="G185" s="214"/>
      <c r="H185" s="214" t="s">
        <v>411</v>
      </c>
      <c r="I185" s="214" t="s">
        <v>335</v>
      </c>
      <c r="J185" s="214">
        <v>50</v>
      </c>
      <c r="K185" s="260"/>
    </row>
    <row r="186" spans="2:11" s="1" customFormat="1" ht="15" customHeight="1">
      <c r="B186" s="237"/>
      <c r="C186" s="214" t="s">
        <v>412</v>
      </c>
      <c r="D186" s="214"/>
      <c r="E186" s="214"/>
      <c r="F186" s="235" t="s">
        <v>339</v>
      </c>
      <c r="G186" s="214"/>
      <c r="H186" s="214" t="s">
        <v>413</v>
      </c>
      <c r="I186" s="214" t="s">
        <v>414</v>
      </c>
      <c r="J186" s="214"/>
      <c r="K186" s="260"/>
    </row>
    <row r="187" spans="2:11" s="1" customFormat="1" ht="15" customHeight="1">
      <c r="B187" s="237"/>
      <c r="C187" s="214" t="s">
        <v>415</v>
      </c>
      <c r="D187" s="214"/>
      <c r="E187" s="214"/>
      <c r="F187" s="235" t="s">
        <v>339</v>
      </c>
      <c r="G187" s="214"/>
      <c r="H187" s="214" t="s">
        <v>416</v>
      </c>
      <c r="I187" s="214" t="s">
        <v>414</v>
      </c>
      <c r="J187" s="214"/>
      <c r="K187" s="260"/>
    </row>
    <row r="188" spans="2:11" s="1" customFormat="1" ht="15" customHeight="1">
      <c r="B188" s="237"/>
      <c r="C188" s="214" t="s">
        <v>417</v>
      </c>
      <c r="D188" s="214"/>
      <c r="E188" s="214"/>
      <c r="F188" s="235" t="s">
        <v>339</v>
      </c>
      <c r="G188" s="214"/>
      <c r="H188" s="214" t="s">
        <v>418</v>
      </c>
      <c r="I188" s="214" t="s">
        <v>414</v>
      </c>
      <c r="J188" s="214"/>
      <c r="K188" s="260"/>
    </row>
    <row r="189" spans="2:11" s="1" customFormat="1" ht="15" customHeight="1">
      <c r="B189" s="237"/>
      <c r="C189" s="273" t="s">
        <v>419</v>
      </c>
      <c r="D189" s="214"/>
      <c r="E189" s="214"/>
      <c r="F189" s="235" t="s">
        <v>339</v>
      </c>
      <c r="G189" s="214"/>
      <c r="H189" s="214" t="s">
        <v>420</v>
      </c>
      <c r="I189" s="214" t="s">
        <v>421</v>
      </c>
      <c r="J189" s="274" t="s">
        <v>422</v>
      </c>
      <c r="K189" s="260"/>
    </row>
    <row r="190" spans="2:11" s="1" customFormat="1" ht="15" customHeight="1">
      <c r="B190" s="237"/>
      <c r="C190" s="273" t="s">
        <v>39</v>
      </c>
      <c r="D190" s="214"/>
      <c r="E190" s="214"/>
      <c r="F190" s="235" t="s">
        <v>333</v>
      </c>
      <c r="G190" s="214"/>
      <c r="H190" s="211" t="s">
        <v>423</v>
      </c>
      <c r="I190" s="214" t="s">
        <v>424</v>
      </c>
      <c r="J190" s="214"/>
      <c r="K190" s="260"/>
    </row>
    <row r="191" spans="2:11" s="1" customFormat="1" ht="15" customHeight="1">
      <c r="B191" s="237"/>
      <c r="C191" s="273" t="s">
        <v>425</v>
      </c>
      <c r="D191" s="214"/>
      <c r="E191" s="214"/>
      <c r="F191" s="235" t="s">
        <v>333</v>
      </c>
      <c r="G191" s="214"/>
      <c r="H191" s="214" t="s">
        <v>426</v>
      </c>
      <c r="I191" s="214" t="s">
        <v>368</v>
      </c>
      <c r="J191" s="214"/>
      <c r="K191" s="260"/>
    </row>
    <row r="192" spans="2:11" s="1" customFormat="1" ht="15" customHeight="1">
      <c r="B192" s="237"/>
      <c r="C192" s="273" t="s">
        <v>427</v>
      </c>
      <c r="D192" s="214"/>
      <c r="E192" s="214"/>
      <c r="F192" s="235" t="s">
        <v>333</v>
      </c>
      <c r="G192" s="214"/>
      <c r="H192" s="214" t="s">
        <v>428</v>
      </c>
      <c r="I192" s="214" t="s">
        <v>368</v>
      </c>
      <c r="J192" s="214"/>
      <c r="K192" s="260"/>
    </row>
    <row r="193" spans="2:11" s="1" customFormat="1" ht="15" customHeight="1">
      <c r="B193" s="237"/>
      <c r="C193" s="273" t="s">
        <v>429</v>
      </c>
      <c r="D193" s="214"/>
      <c r="E193" s="214"/>
      <c r="F193" s="235" t="s">
        <v>339</v>
      </c>
      <c r="G193" s="214"/>
      <c r="H193" s="214" t="s">
        <v>430</v>
      </c>
      <c r="I193" s="214" t="s">
        <v>368</v>
      </c>
      <c r="J193" s="214"/>
      <c r="K193" s="260"/>
    </row>
    <row r="194" spans="2:11" s="1" customFormat="1" ht="15" customHeight="1">
      <c r="B194" s="266"/>
      <c r="C194" s="275"/>
      <c r="D194" s="246"/>
      <c r="E194" s="246"/>
      <c r="F194" s="246"/>
      <c r="G194" s="246"/>
      <c r="H194" s="246"/>
      <c r="I194" s="246"/>
      <c r="J194" s="246"/>
      <c r="K194" s="267"/>
    </row>
    <row r="195" spans="2:11" s="1" customFormat="1" ht="18.75" customHeight="1">
      <c r="B195" s="248"/>
      <c r="C195" s="258"/>
      <c r="D195" s="258"/>
      <c r="E195" s="258"/>
      <c r="F195" s="268"/>
      <c r="G195" s="258"/>
      <c r="H195" s="258"/>
      <c r="I195" s="258"/>
      <c r="J195" s="258"/>
      <c r="K195" s="248"/>
    </row>
    <row r="196" spans="2:11" s="1" customFormat="1" ht="18.75" customHeight="1">
      <c r="B196" s="248"/>
      <c r="C196" s="258"/>
      <c r="D196" s="258"/>
      <c r="E196" s="258"/>
      <c r="F196" s="268"/>
      <c r="G196" s="258"/>
      <c r="H196" s="258"/>
      <c r="I196" s="258"/>
      <c r="J196" s="258"/>
      <c r="K196" s="248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30" t="s">
        <v>431</v>
      </c>
      <c r="D199" s="330"/>
      <c r="E199" s="330"/>
      <c r="F199" s="330"/>
      <c r="G199" s="330"/>
      <c r="H199" s="330"/>
      <c r="I199" s="330"/>
      <c r="J199" s="330"/>
      <c r="K199" s="207"/>
    </row>
    <row r="200" spans="2:11" s="1" customFormat="1" ht="25.5" customHeight="1">
      <c r="B200" s="206"/>
      <c r="C200" s="276" t="s">
        <v>432</v>
      </c>
      <c r="D200" s="276"/>
      <c r="E200" s="276"/>
      <c r="F200" s="276" t="s">
        <v>433</v>
      </c>
      <c r="G200" s="277"/>
      <c r="H200" s="331" t="s">
        <v>434</v>
      </c>
      <c r="I200" s="331"/>
      <c r="J200" s="331"/>
      <c r="K200" s="207"/>
    </row>
    <row r="201" spans="2:11" s="1" customFormat="1" ht="5.25" customHeight="1">
      <c r="B201" s="237"/>
      <c r="C201" s="232"/>
      <c r="D201" s="232"/>
      <c r="E201" s="232"/>
      <c r="F201" s="232"/>
      <c r="G201" s="258"/>
      <c r="H201" s="232"/>
      <c r="I201" s="232"/>
      <c r="J201" s="232"/>
      <c r="K201" s="260"/>
    </row>
    <row r="202" spans="2:11" s="1" customFormat="1" ht="15" customHeight="1">
      <c r="B202" s="237"/>
      <c r="C202" s="214" t="s">
        <v>424</v>
      </c>
      <c r="D202" s="214"/>
      <c r="E202" s="214"/>
      <c r="F202" s="235" t="s">
        <v>40</v>
      </c>
      <c r="G202" s="214"/>
      <c r="H202" s="332" t="s">
        <v>435</v>
      </c>
      <c r="I202" s="332"/>
      <c r="J202" s="332"/>
      <c r="K202" s="260"/>
    </row>
    <row r="203" spans="2:11" s="1" customFormat="1" ht="15" customHeight="1">
      <c r="B203" s="237"/>
      <c r="C203" s="214"/>
      <c r="D203" s="214"/>
      <c r="E203" s="214"/>
      <c r="F203" s="235" t="s">
        <v>41</v>
      </c>
      <c r="G203" s="214"/>
      <c r="H203" s="332" t="s">
        <v>436</v>
      </c>
      <c r="I203" s="332"/>
      <c r="J203" s="332"/>
      <c r="K203" s="260"/>
    </row>
    <row r="204" spans="2:11" s="1" customFormat="1" ht="15" customHeight="1">
      <c r="B204" s="237"/>
      <c r="C204" s="214"/>
      <c r="D204" s="214"/>
      <c r="E204" s="214"/>
      <c r="F204" s="235" t="s">
        <v>44</v>
      </c>
      <c r="G204" s="214"/>
      <c r="H204" s="332" t="s">
        <v>437</v>
      </c>
      <c r="I204" s="332"/>
      <c r="J204" s="332"/>
      <c r="K204" s="260"/>
    </row>
    <row r="205" spans="2:11" s="1" customFormat="1" ht="15" customHeight="1">
      <c r="B205" s="237"/>
      <c r="C205" s="214"/>
      <c r="D205" s="214"/>
      <c r="E205" s="214"/>
      <c r="F205" s="235" t="s">
        <v>42</v>
      </c>
      <c r="G205" s="214"/>
      <c r="H205" s="332" t="s">
        <v>438</v>
      </c>
      <c r="I205" s="332"/>
      <c r="J205" s="332"/>
      <c r="K205" s="260"/>
    </row>
    <row r="206" spans="2:11" s="1" customFormat="1" ht="15" customHeight="1">
      <c r="B206" s="237"/>
      <c r="C206" s="214"/>
      <c r="D206" s="214"/>
      <c r="E206" s="214"/>
      <c r="F206" s="235" t="s">
        <v>43</v>
      </c>
      <c r="G206" s="214"/>
      <c r="H206" s="332" t="s">
        <v>439</v>
      </c>
      <c r="I206" s="332"/>
      <c r="J206" s="332"/>
      <c r="K206" s="260"/>
    </row>
    <row r="207" spans="2:11" s="1" customFormat="1" ht="15" customHeight="1">
      <c r="B207" s="237"/>
      <c r="C207" s="214"/>
      <c r="D207" s="214"/>
      <c r="E207" s="214"/>
      <c r="F207" s="235"/>
      <c r="G207" s="214"/>
      <c r="H207" s="214"/>
      <c r="I207" s="214"/>
      <c r="J207" s="214"/>
      <c r="K207" s="260"/>
    </row>
    <row r="208" spans="2:11" s="1" customFormat="1" ht="15" customHeight="1">
      <c r="B208" s="237"/>
      <c r="C208" s="214" t="s">
        <v>380</v>
      </c>
      <c r="D208" s="214"/>
      <c r="E208" s="214"/>
      <c r="F208" s="235" t="s">
        <v>73</v>
      </c>
      <c r="G208" s="214"/>
      <c r="H208" s="332" t="s">
        <v>440</v>
      </c>
      <c r="I208" s="332"/>
      <c r="J208" s="332"/>
      <c r="K208" s="260"/>
    </row>
    <row r="209" spans="2:11" s="1" customFormat="1" ht="15" customHeight="1">
      <c r="B209" s="237"/>
      <c r="C209" s="214"/>
      <c r="D209" s="214"/>
      <c r="E209" s="214"/>
      <c r="F209" s="235" t="s">
        <v>275</v>
      </c>
      <c r="G209" s="214"/>
      <c r="H209" s="332" t="s">
        <v>276</v>
      </c>
      <c r="I209" s="332"/>
      <c r="J209" s="332"/>
      <c r="K209" s="260"/>
    </row>
    <row r="210" spans="2:11" s="1" customFormat="1" ht="15" customHeight="1">
      <c r="B210" s="237"/>
      <c r="C210" s="214"/>
      <c r="D210" s="214"/>
      <c r="E210" s="214"/>
      <c r="F210" s="235" t="s">
        <v>273</v>
      </c>
      <c r="G210" s="214"/>
      <c r="H210" s="332" t="s">
        <v>441</v>
      </c>
      <c r="I210" s="332"/>
      <c r="J210" s="332"/>
      <c r="K210" s="260"/>
    </row>
    <row r="211" spans="2:11" s="1" customFormat="1" ht="15" customHeight="1">
      <c r="B211" s="278"/>
      <c r="C211" s="214"/>
      <c r="D211" s="214"/>
      <c r="E211" s="214"/>
      <c r="F211" s="235" t="s">
        <v>277</v>
      </c>
      <c r="G211" s="273"/>
      <c r="H211" s="333" t="s">
        <v>278</v>
      </c>
      <c r="I211" s="333"/>
      <c r="J211" s="333"/>
      <c r="K211" s="279"/>
    </row>
    <row r="212" spans="2:11" s="1" customFormat="1" ht="15" customHeight="1">
      <c r="B212" s="278"/>
      <c r="C212" s="214"/>
      <c r="D212" s="214"/>
      <c r="E212" s="214"/>
      <c r="F212" s="235" t="s">
        <v>279</v>
      </c>
      <c r="G212" s="273"/>
      <c r="H212" s="333" t="s">
        <v>442</v>
      </c>
      <c r="I212" s="333"/>
      <c r="J212" s="333"/>
      <c r="K212" s="279"/>
    </row>
    <row r="213" spans="2:11" s="1" customFormat="1" ht="15" customHeight="1">
      <c r="B213" s="278"/>
      <c r="C213" s="214"/>
      <c r="D213" s="214"/>
      <c r="E213" s="214"/>
      <c r="F213" s="235"/>
      <c r="G213" s="273"/>
      <c r="H213" s="264"/>
      <c r="I213" s="264"/>
      <c r="J213" s="264"/>
      <c r="K213" s="279"/>
    </row>
    <row r="214" spans="2:11" s="1" customFormat="1" ht="15" customHeight="1">
      <c r="B214" s="278"/>
      <c r="C214" s="214" t="s">
        <v>404</v>
      </c>
      <c r="D214" s="214"/>
      <c r="E214" s="214"/>
      <c r="F214" s="235">
        <v>1</v>
      </c>
      <c r="G214" s="273"/>
      <c r="H214" s="333" t="s">
        <v>443</v>
      </c>
      <c r="I214" s="333"/>
      <c r="J214" s="333"/>
      <c r="K214" s="279"/>
    </row>
    <row r="215" spans="2:11" s="1" customFormat="1" ht="15" customHeight="1">
      <c r="B215" s="278"/>
      <c r="C215" s="214"/>
      <c r="D215" s="214"/>
      <c r="E215" s="214"/>
      <c r="F215" s="235">
        <v>2</v>
      </c>
      <c r="G215" s="273"/>
      <c r="H215" s="333" t="s">
        <v>444</v>
      </c>
      <c r="I215" s="333"/>
      <c r="J215" s="333"/>
      <c r="K215" s="279"/>
    </row>
    <row r="216" spans="2:11" s="1" customFormat="1" ht="15" customHeight="1">
      <c r="B216" s="278"/>
      <c r="C216" s="214"/>
      <c r="D216" s="214"/>
      <c r="E216" s="214"/>
      <c r="F216" s="235">
        <v>3</v>
      </c>
      <c r="G216" s="273"/>
      <c r="H216" s="333" t="s">
        <v>445</v>
      </c>
      <c r="I216" s="333"/>
      <c r="J216" s="333"/>
      <c r="K216" s="279"/>
    </row>
    <row r="217" spans="2:11" s="1" customFormat="1" ht="15" customHeight="1">
      <c r="B217" s="278"/>
      <c r="C217" s="214"/>
      <c r="D217" s="214"/>
      <c r="E217" s="214"/>
      <c r="F217" s="235">
        <v>4</v>
      </c>
      <c r="G217" s="273"/>
      <c r="H217" s="333" t="s">
        <v>446</v>
      </c>
      <c r="I217" s="333"/>
      <c r="J217" s="333"/>
      <c r="K217" s="279"/>
    </row>
    <row r="218" spans="2:11" s="1" customFormat="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539A583C7B6D488A66F37E4EAE4484" ma:contentTypeVersion="10" ma:contentTypeDescription="Vytvoří nový dokument" ma:contentTypeScope="" ma:versionID="e08cada9785c62723a56f23effee2560">
  <xsd:schema xmlns:xsd="http://www.w3.org/2001/XMLSchema" xmlns:xs="http://www.w3.org/2001/XMLSchema" xmlns:p="http://schemas.microsoft.com/office/2006/metadata/properties" xmlns:ns2="2242ebdc-6962-4c24-8fca-b614b3334365" xmlns:ns3="fe7f4270-bc2c-4c70-8c33-a02f1180570c" targetNamespace="http://schemas.microsoft.com/office/2006/metadata/properties" ma:root="true" ma:fieldsID="fa3c104a3500b2bd2fb274ed116b0025" ns2:_="" ns3:_="">
    <xsd:import namespace="2242ebdc-6962-4c24-8fca-b614b3334365"/>
    <xsd:import namespace="fe7f4270-bc2c-4c70-8c33-a02f11805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2ebdc-6962-4c24-8fca-b614b3334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f4270-bc2c-4c70-8c33-a02f11805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6716F7-7DA5-40BE-AE63-2E5924D18D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D672F8-2061-4446-84E9-5825A5FCBD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80D9D-A8E5-4D26-8D5C-EA0C7CB6B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42ebdc-6962-4c24-8fca-b614b3334365"/>
    <ds:schemaRef ds:uri="fe7f4270-bc2c-4c70-8c33-a02f11805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Kajzar Richard</cp:lastModifiedBy>
  <dcterms:created xsi:type="dcterms:W3CDTF">2021-04-15T09:03:10Z</dcterms:created>
  <dcterms:modified xsi:type="dcterms:W3CDTF">2021-05-04T08:28:36Z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0x010100ED539A583C7B6D488A66F37E4EAE4484</vt:lpwstr>
  </property>
</Properties>
</file>