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1 - Stavební úpravy pod..." sheetId="2" r:id="rId2"/>
    <sheet name="002 - Vytápění " sheetId="3" r:id="rId3"/>
    <sheet name="003 - Hromosvod, elektroi..." sheetId="4" r:id="rId4"/>
    <sheet name="004 - ostatní a vedlejší ..." sheetId="5" r:id="rId5"/>
  </sheets>
  <definedNames>
    <definedName name="_xlnm.Print_Area" localSheetId="0">'Rekapitulace stavby'!$D$4:$AO$76,'Rekapitulace stavby'!$C$82:$AQ$99</definedName>
    <definedName name="_xlnm._FilterDatabase" localSheetId="1" hidden="1">'001 - Stavební úpravy pod...'!$C$134:$K$386</definedName>
    <definedName name="_xlnm.Print_Area" localSheetId="1">'001 - Stavební úpravy pod...'!$C$82:$J$116,'001 - Stavební úpravy pod...'!$C$122:$K$386</definedName>
    <definedName name="_xlnm._FilterDatabase" localSheetId="2" hidden="1">'002 - Vytápění '!$C$122:$K$176</definedName>
    <definedName name="_xlnm.Print_Area" localSheetId="2">'002 - Vytápění '!$C$82:$J$104,'002 - Vytápění '!$C$110:$K$176</definedName>
    <definedName name="_xlnm._FilterDatabase" localSheetId="3" hidden="1">'003 - Hromosvod, elektroi...'!$C$119:$K$171</definedName>
    <definedName name="_xlnm.Print_Area" localSheetId="3">'003 - Hromosvod, elektroi...'!$C$82:$J$101,'003 - Hromosvod, elektroi...'!$C$107:$K$171</definedName>
    <definedName name="_xlnm._FilterDatabase" localSheetId="4" hidden="1">'004 - ostatní a vedlejší ...'!$C$120:$K$140</definedName>
    <definedName name="_xlnm.Print_Area" localSheetId="4">'004 - ostatní a vedlejší ...'!$C$82:$J$102,'004 - ostatní a vedlejší ...'!$C$108:$K$140</definedName>
    <definedName name="_xlnm.Print_Titles" localSheetId="0">'Rekapitulace stavby'!$92:$92</definedName>
    <definedName name="_xlnm.Print_Titles" localSheetId="1">'001 - Stavební úpravy pod...'!$134:$134</definedName>
    <definedName name="_xlnm.Print_Titles" localSheetId="2">'002 - Vytápění '!$122:$122</definedName>
    <definedName name="_xlnm.Print_Titles" localSheetId="4">'004 - ostatní a vedlejší ...'!$120:$120</definedName>
  </definedNames>
  <calcPr fullCalcOnLoad="1"/>
</workbook>
</file>

<file path=xl/sharedStrings.xml><?xml version="1.0" encoding="utf-8"?>
<sst xmlns="http://schemas.openxmlformats.org/spreadsheetml/2006/main" count="5014" uniqueCount="1004">
  <si>
    <t>Export Komplet</t>
  </si>
  <si>
    <t/>
  </si>
  <si>
    <t>2.0</t>
  </si>
  <si>
    <t>ZAMOK</t>
  </si>
  <si>
    <t>False</t>
  </si>
  <si>
    <t>{aa734722-bd35-4385-8f97-b8b06cf2c4cd}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</si>
  <si>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</si>
  <si>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</si>
  <si>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</si>
  <si>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</si>
  <si>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</si>
  <si>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</si>
  <si>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</si>
  <si>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</si>
  <si>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20213103001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</si>
  <si>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</si>
  <si>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</si>
  <si>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podkroví budovy č.p. 618/11 na ul. Karola Sliwky v Karviné - Fryštátě</t>
  </si>
  <si>
    <t>KSO:</t>
  </si>
  <si>
    <t>CC-CZ:</t>
  </si>
  <si>
    <t>Místo:</t>
  </si>
  <si>
    <t>Karviná</t>
  </si>
  <si>
    <t>Datum:</t>
  </si>
  <si>
    <t>3. 4. 2021</t>
  </si>
  <si>
    <t>Zadavatel:</t>
  </si>
  <si>
    <t>IČ:</t>
  </si>
  <si>
    <t>Statutární město Karviná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</si>
  <si>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</si>
  <si>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</si>
  <si>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</si>
  <si>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</si>
  <si>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</si>
  <si>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</si>
  <si>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</si>
  <si>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</si>
  <si>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</si>
  <si>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</si>
  <si>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</si>
  <si>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</si>
  <si>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</si>
  <si>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</si>
  <si>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</si>
  <si>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</si>
  <si>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</si>
  <si>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</si>
  <si>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</si>
  <si>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</si>
  <si>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</si>
  <si>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</si>
  <si>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</si>
  <si>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</si>
  <si>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</si>
  <si>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</si>
  <si>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</si>
  <si>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</si>
  <si>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</si>
  <si>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</si>
  <si>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</si>
  <si>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</si>
  <si>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</si>
  <si>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</si>
  <si>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</si>
  <si>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</si>
  <si>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</si>
  <si>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</si>
  <si>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</si>
  <si>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</si>
  <si>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</si>
  <si>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</si>
  <si>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</si>
  <si>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</si>
  <si>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</si>
  <si>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</si>
  <si>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</si>
  <si>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</si>
  <si>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</si>
  <si>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</si>
  <si>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</si>
  <si>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</si>
  <si>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</si>
  <si>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001</t>
  </si>
  <si>
    <t>STA</t>
  </si>
  <si>
    <t>1</t>
  </si>
  <si>
    <t>{47bfae27-3f09-4f38-aa44-7b799d4f39f3}</t>
  </si>
  <si>
    <t>2</t>
  </si>
  <si>
    <t>002</t>
  </si>
  <si>
    <t xml:space="preserve">Vytápění </t>
  </si>
  <si>
    <t>{420afed7-1a84-474a-86a5-5a24f23fadfe}</t>
  </si>
  <si>
    <t>003</t>
  </si>
  <si>
    <t xml:space="preserve">Hromosvod, elektroinstalace </t>
  </si>
  <si>
    <t>{1b23ea5e-48a8-46e9-91f3-7d99832d83f3}</t>
  </si>
  <si>
    <t>004</t>
  </si>
  <si>
    <t xml:space="preserve">ostatní a vedlejší náklady </t>
  </si>
  <si>
    <t>{ce3fa928-f41b-492f-9735-f04aa22eaf04}</t>
  </si>
  <si>
    <t>KRYCÍ LIST SOUPISU PRACÍ</t>
  </si>
  <si>
    <t>Objekt:</t>
  </si>
  <si>
    <t>001 - Stavební úpravy podkroví budovy č.p. 618/11 na ul. Karola Sliwky v Karviné - Fryštátě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</si>
  <si>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</si>
  <si>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</si>
  <si>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</si>
  <si>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</si>
  <si>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</si>
  <si>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</si>
  <si>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</si>
  <si>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</si>
  <si>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práce-bourání</t>
  </si>
  <si>
    <t xml:space="preserve">      99 - Přesun hmot a manipulace se sutí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</si>
  <si>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</si>
  <si>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</si>
  <si>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</si>
  <si>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</si>
  <si>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</si>
  <si>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</si>
  <si>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</si>
  <si>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</si>
  <si>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</si>
  <si>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767 - Konstrukce zámečnické</t>
  </si>
  <si>
    <t xml:space="preserve">    776 - Podlahy povlakové</t>
  </si>
  <si>
    <t xml:space="preserve">    784 - Dokončovací práce - malby a tapety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</si>
  <si>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</si>
  <si>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</si>
  <si>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</si>
  <si>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</si>
  <si>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</si>
  <si>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</si>
  <si>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</si>
  <si>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</si>
  <si>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</si>
  <si>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</si>
  <si>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</si>
  <si>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</si>
  <si>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</si>
  <si>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</si>
  <si>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</si>
  <si>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</si>
  <si>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</si>
  <si>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</si>
  <si>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</si>
  <si>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</si>
  <si>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</si>
  <si>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311272211</t>
  </si>
  <si>
    <t>Zdivo z pórobetonových tvárnic hladkých do P2 do 450 kg/m3 na tenkovrstvou maltu tl 300 mm</t>
  </si>
  <si>
    <t>m2</t>
  </si>
  <si>
    <t>CS ÚRS 2021 01</t>
  </si>
  <si>
    <t>4</t>
  </si>
  <si>
    <t>-1521727986</t>
  </si>
  <si>
    <t>VV</t>
  </si>
  <si>
    <t>"podezdívky hranolů"28</t>
  </si>
  <si>
    <t>6</t>
  </si>
  <si>
    <t>Úpravy povrchů, podlahy a osazování výplní</t>
  </si>
  <si>
    <t>612142001</t>
  </si>
  <si>
    <t>Potažení vnitřních stěn sklovláknitým pletivem vtlačeným do tenkovrstvé hmoty</t>
  </si>
  <si>
    <t>-2066999325</t>
  </si>
  <si>
    <t>"viz. výkresy nového stavu"60</t>
  </si>
  <si>
    <t>612311131</t>
  </si>
  <si>
    <t>Potažení vnitřních stěn vápenným štukem tloušťky do 3 mm</t>
  </si>
  <si>
    <t>-505085143</t>
  </si>
  <si>
    <t>612325412</t>
  </si>
  <si>
    <t>Oprava vnitřní vápenocementové hladké omítky stěn v rozsahu plochy do 30%</t>
  </si>
  <si>
    <t>-400101752</t>
  </si>
  <si>
    <t>5</t>
  </si>
  <si>
    <t>619991001</t>
  </si>
  <si>
    <t>Zakrytí podlah fólií přilepenou lepící páskou</t>
  </si>
  <si>
    <t>779986454</t>
  </si>
  <si>
    <t>"choba"50</t>
  </si>
  <si>
    <t>619991011</t>
  </si>
  <si>
    <t>Obalení konstrukcí a prvků fólií přilepenou lepící páskou</t>
  </si>
  <si>
    <t>-228446837</t>
  </si>
  <si>
    <t>25</t>
  </si>
  <si>
    <t>7</t>
  </si>
  <si>
    <t>R-6253000</t>
  </si>
  <si>
    <t>Komplet skladba SP05</t>
  </si>
  <si>
    <t>-510315433</t>
  </si>
  <si>
    <t>P</t>
  </si>
  <si>
    <t xml:space="preserve">Poznámka k položce:
Položka obsahuje : 
očištění fasády 
Dodávku a montáž : 
- PLECHOVÝ SYSTÉM ÚHLOVÉ STOJATÉ DRÁŽKY TL. DLE TYPU
- CELOPLOŠNÉ BEDNĚNÍ, OSB III DESKA (kotveno na L profil) TL. 18,0 mm
-  L profil
- TEPELNÁ IZOLACE MINERÁLNÍ VATA TL. 160,0 mm
Veškeré systémové příslušenství a doplňky a veškeré kotevní a spojovací prvky 
</t>
  </si>
  <si>
    <t>"viz. výkresy ového stavu"15</t>
  </si>
  <si>
    <t>8</t>
  </si>
  <si>
    <t>R-6253001</t>
  </si>
  <si>
    <t>Komplet skladba SP06</t>
  </si>
  <si>
    <t>1172766553</t>
  </si>
  <si>
    <t xml:space="preserve">Poznámka k položce:
Položka obsahuje : 
Dodávku a montáž : 
- PLECHOVÝ SYSTÉM BEZ DRÁŽKY TL. DLE TYPU
- CELOPLOŠNÉ BEDNĚNÍ, OSB III DESKA (kotveno na L profil) TL. 18,0 mm
-  L profil
Veškeré systémové příslušenství a doplňky a veškeré kotevní a spojovací prvky 
</t>
  </si>
  <si>
    <t>"viz. výkresy ového stavu"12</t>
  </si>
  <si>
    <t>9</t>
  </si>
  <si>
    <t>R-6323090</t>
  </si>
  <si>
    <t>Vyčištění, vyrovnání a vyspravení stávající konstrukce podlahy vč. dodávky materiálu</t>
  </si>
  <si>
    <t>2008324218</t>
  </si>
  <si>
    <t>"viz. skladba P01"81,5</t>
  </si>
  <si>
    <t>Ostatní konstrukce a práce-bourání</t>
  </si>
  <si>
    <t>10</t>
  </si>
  <si>
    <t>919726123</t>
  </si>
  <si>
    <t>Geotextilie pro ochranu, separaci a filtraci netkaná měrná hmotnost do 500 g/m2</t>
  </si>
  <si>
    <t>1538648997</t>
  </si>
  <si>
    <t>"pod lešení "110*3</t>
  </si>
  <si>
    <t>11</t>
  </si>
  <si>
    <t>938902121</t>
  </si>
  <si>
    <t>Čištění ploch dřevěných konstrukcí ocelovými kartáči</t>
  </si>
  <si>
    <t>-143619150</t>
  </si>
  <si>
    <t>"stávající dř. konstrukce"352</t>
  </si>
  <si>
    <t>12</t>
  </si>
  <si>
    <t>941321112</t>
  </si>
  <si>
    <t>Montáž lešení řadového modulového těžkého zatížení do 300 kg/m2 š do 1,2 m v do 25 m</t>
  </si>
  <si>
    <t>-1102458768</t>
  </si>
  <si>
    <t>" pro střechu a skleník"60*16+50*16</t>
  </si>
  <si>
    <t>13</t>
  </si>
  <si>
    <t>941321211</t>
  </si>
  <si>
    <t>Příplatek k lešení řadovému modulovému těžkému š 1,2 m v do 25 m za první a ZKD den použití</t>
  </si>
  <si>
    <t>1504290663</t>
  </si>
  <si>
    <t>"nájem na 60 dnů"1760*60</t>
  </si>
  <si>
    <t>14</t>
  </si>
  <si>
    <t>941321812</t>
  </si>
  <si>
    <t>Demontáž lešení řadového modulového těžkého zatížení do 300 kg/m2 š do 1,2 m v do 25 m</t>
  </si>
  <si>
    <t>-496740412</t>
  </si>
  <si>
    <t>944511111</t>
  </si>
  <si>
    <t>Montáž ochranné sítě z textilie z umělých vláken</t>
  </si>
  <si>
    <t>-546000885</t>
  </si>
  <si>
    <t>16</t>
  </si>
  <si>
    <t>944511211</t>
  </si>
  <si>
    <t>Příplatek k ochranné síti za první a ZKD den použití</t>
  </si>
  <si>
    <t>-303055393</t>
  </si>
  <si>
    <t>17</t>
  </si>
  <si>
    <t>944511811</t>
  </si>
  <si>
    <t>Demontáž ochranné sítě z textilie z umělých vláken</t>
  </si>
  <si>
    <t>-461658077</t>
  </si>
  <si>
    <t>18</t>
  </si>
  <si>
    <t>978013141</t>
  </si>
  <si>
    <t>Otlučení (osekání) vnitřní vápenné nebo vápenocementové omítky stěn v rozsahu do 30 %</t>
  </si>
  <si>
    <t>-1462306067</t>
  </si>
  <si>
    <t>"stávající omítka skleníku"60</t>
  </si>
  <si>
    <t>19</t>
  </si>
  <si>
    <t>R-9529011</t>
  </si>
  <si>
    <t>Vyčištění půdy a vyklizení půdy</t>
  </si>
  <si>
    <t>-513569601</t>
  </si>
  <si>
    <t>20</t>
  </si>
  <si>
    <t>968072641</t>
  </si>
  <si>
    <t>Vybourání kovových stěn kromě výkladních</t>
  </si>
  <si>
    <t>1344351568</t>
  </si>
  <si>
    <t>Poznámka k položce:
ODBORNÁ DEMONTÁŽ HLINÍKOVÉ SESTAVY ZASTŘEŠENÍ a stěny , VČ. OPLECHOVÁNÍ A KOTEVNÍCH PRVKŮ</t>
  </si>
  <si>
    <t>"viz. výkresy bouracích prací"6,7*7,6</t>
  </si>
  <si>
    <t>R-9563020</t>
  </si>
  <si>
    <t>ODBORNÉ ODSTRANĚNÍ STUPÍNKU AŽ NA NOSNÝ PODKLAD</t>
  </si>
  <si>
    <t>m</t>
  </si>
  <si>
    <t>1261472555</t>
  </si>
  <si>
    <t>99</t>
  </si>
  <si>
    <t>Přesun hmot a manipulace se sutí</t>
  </si>
  <si>
    <t>997</t>
  </si>
  <si>
    <t>Přesun sutě</t>
  </si>
  <si>
    <t>22</t>
  </si>
  <si>
    <t>997013215</t>
  </si>
  <si>
    <t>Vnitrostaveništní doprava suti a vybouraných hmot pro budovy v do 18 m ručně</t>
  </si>
  <si>
    <t>t</t>
  </si>
  <si>
    <t>-719429825</t>
  </si>
  <si>
    <t>23</t>
  </si>
  <si>
    <t>997013501</t>
  </si>
  <si>
    <t>Odvoz suti a vybouraných hmot na skládku nebo meziskládku do 1 km se složením</t>
  </si>
  <si>
    <t>-2110859462</t>
  </si>
  <si>
    <t>24</t>
  </si>
  <si>
    <t>997013509</t>
  </si>
  <si>
    <t>Příplatek k odvozu suti a vybouraných hmot na skládku ZKD 1 km přes 1 km</t>
  </si>
  <si>
    <t>-1554057093</t>
  </si>
  <si>
    <t>23,145*19 'Přepočtené koeficientem množství</t>
  </si>
  <si>
    <t>997013631</t>
  </si>
  <si>
    <t>Poplatek za uložení na skládce (skládkovné) stavebního odpadu směsného kód odpadu 17 09 04</t>
  </si>
  <si>
    <t>-1880147617</t>
  </si>
  <si>
    <t>26</t>
  </si>
  <si>
    <t>997013811</t>
  </si>
  <si>
    <t>Poplatek za uložení na skládce (skládkovné) stavebního odpadu dřevěného kód odpadu 17 02 01</t>
  </si>
  <si>
    <t>1654244353</t>
  </si>
  <si>
    <t>27</t>
  </si>
  <si>
    <t>R-9970138</t>
  </si>
  <si>
    <t xml:space="preserve">Poplatek za uložení na skládce (skládkovné) stavebního odpadu krytina cementovláknitá </t>
  </si>
  <si>
    <t>-577968765</t>
  </si>
  <si>
    <t>998</t>
  </si>
  <si>
    <t>Přesun hmot</t>
  </si>
  <si>
    <t>28</t>
  </si>
  <si>
    <t>998018003</t>
  </si>
  <si>
    <t>Přesun hmot ruční pro budovy v do 24 m</t>
  </si>
  <si>
    <t>-1218048639</t>
  </si>
  <si>
    <t>29</t>
  </si>
  <si>
    <t>998018011</t>
  </si>
  <si>
    <t>Příplatek k ručnímu přesunu hmot pro budovy za zvětšený přesun ZKD 100 m</t>
  </si>
  <si>
    <t>-1419836365</t>
  </si>
  <si>
    <t>PSV</t>
  </si>
  <si>
    <t>Práce a dodávky PSV</t>
  </si>
  <si>
    <t>712</t>
  </si>
  <si>
    <t>Povlakové krytiny</t>
  </si>
  <si>
    <t>30</t>
  </si>
  <si>
    <t>712431111</t>
  </si>
  <si>
    <t>Provedení povlakové krytiny střech do 30° podkladní vrstvy pásy na sucho samolepící</t>
  </si>
  <si>
    <t>-1408733424</t>
  </si>
  <si>
    <t>"viz. skladba SP02"51</t>
  </si>
  <si>
    <t>31</t>
  </si>
  <si>
    <t>M</t>
  </si>
  <si>
    <t>62853001</t>
  </si>
  <si>
    <t xml:space="preserve">pás asfaltový samolepicí modifikovaný SBS tl 4,0mm  jemnozrnným minerálním posypem </t>
  </si>
  <si>
    <t>32</t>
  </si>
  <si>
    <t>-1981852227</t>
  </si>
  <si>
    <t>51*1,1655 'Přepočtené koeficientem množství</t>
  </si>
  <si>
    <t>998712203</t>
  </si>
  <si>
    <t>Přesun hmot procentní pro krytiny povlakové v objektech v do 24 m</t>
  </si>
  <si>
    <t>%</t>
  </si>
  <si>
    <t>758924420</t>
  </si>
  <si>
    <t>33</t>
  </si>
  <si>
    <t>998712292</t>
  </si>
  <si>
    <t>Příplatek k přesunu hmot procentní 712 za zvětšený přesun do 100 m</t>
  </si>
  <si>
    <t>1714775453</t>
  </si>
  <si>
    <t>34</t>
  </si>
  <si>
    <t>R-7125060</t>
  </si>
  <si>
    <t xml:space="preserve">D+M EPDM fólie, vč. lepení a dodávky lepidla, vč. všech sytémových příslušenství a doplňků </t>
  </si>
  <si>
    <t>-528189600</t>
  </si>
  <si>
    <t>"viz. skladba SP01"62*1,15</t>
  </si>
  <si>
    <t>"viz. skladba SP02"51*1,15</t>
  </si>
  <si>
    <t>Součet</t>
  </si>
  <si>
    <t>35</t>
  </si>
  <si>
    <t>R-7125061</t>
  </si>
  <si>
    <t>D+M POJISTNÁ DIFÚZNÍ FÓLIE</t>
  </si>
  <si>
    <t>-1377323797</t>
  </si>
  <si>
    <t>"viz. skladba SP002"51</t>
  </si>
  <si>
    <t>36</t>
  </si>
  <si>
    <t>R-7125062</t>
  </si>
  <si>
    <t>D+M DIFÚZNĚ PROPUSTNÁ FÓLIE</t>
  </si>
  <si>
    <t>1624362861</t>
  </si>
  <si>
    <t>"viz. skladba SP003"360</t>
  </si>
  <si>
    <t>713</t>
  </si>
  <si>
    <t>Izolace tepelné</t>
  </si>
  <si>
    <t>37</t>
  </si>
  <si>
    <t>713120813</t>
  </si>
  <si>
    <t>Odstranění tepelné izolace podlah volně kladené z vláknitých materiálů suchých tl přes 100 mm</t>
  </si>
  <si>
    <t>871971969</t>
  </si>
  <si>
    <t>"stávající izolace"142+109</t>
  </si>
  <si>
    <t>38</t>
  </si>
  <si>
    <t>998713203</t>
  </si>
  <si>
    <t>Přesun hmot procentní pro izolace tepelné v objektech v do 24 m</t>
  </si>
  <si>
    <t>115499826</t>
  </si>
  <si>
    <t>39</t>
  </si>
  <si>
    <t>998713292</t>
  </si>
  <si>
    <t>Příplatek k přesunu hmot procentní 713 za zvětšený přesun do 100 m</t>
  </si>
  <si>
    <t>-814494667</t>
  </si>
  <si>
    <t>40</t>
  </si>
  <si>
    <t>R-7131511</t>
  </si>
  <si>
    <t xml:space="preserve">Montáž izolace tepelné střech  ve dvou vrstvách vč. kotvení a dodávky kotevncíh prvků </t>
  </si>
  <si>
    <t>-140856061</t>
  </si>
  <si>
    <t>"viz. skladba SP03"109</t>
  </si>
  <si>
    <t>"VIZ. SKLADBA sp01"62</t>
  </si>
  <si>
    <t>"VIZ. SKLADBA SP04"142</t>
  </si>
  <si>
    <t>41</t>
  </si>
  <si>
    <t>28376501</t>
  </si>
  <si>
    <t>deska izolační PIR tl. 100mm</t>
  </si>
  <si>
    <t>1143862282</t>
  </si>
  <si>
    <t>51*1,1 'Přepočtené koeficientem množství</t>
  </si>
  <si>
    <t>42</t>
  </si>
  <si>
    <t>63141192</t>
  </si>
  <si>
    <t>deska tepelně izolační minerální do šikmých střech a stěn  tl 140mm</t>
  </si>
  <si>
    <t>1919164228</t>
  </si>
  <si>
    <t>"skladba SP03"109*1,1</t>
  </si>
  <si>
    <t>43</t>
  </si>
  <si>
    <t>63141194</t>
  </si>
  <si>
    <t>deska tepelně izolační minerální do šikmých střech a stěn   tl 160mm</t>
  </si>
  <si>
    <t>563438505</t>
  </si>
  <si>
    <t>"SKLADBA SP01"62*1,1</t>
  </si>
  <si>
    <t>"SKLADBA SP04"142*1,1</t>
  </si>
  <si>
    <t>44</t>
  </si>
  <si>
    <t>63141188</t>
  </si>
  <si>
    <t>deska tepelně izolační minerální do šikmých střech a stěn   tl 100mm</t>
  </si>
  <si>
    <t>-1050125799</t>
  </si>
  <si>
    <t>"VIZ SKLADBA SP04"142*1,1</t>
  </si>
  <si>
    <t>45</t>
  </si>
  <si>
    <t>63141184</t>
  </si>
  <si>
    <t>deska tepelně izolační minerální do šikmých střech a stěn   tl 60mm</t>
  </si>
  <si>
    <t>-1244329437</t>
  </si>
  <si>
    <t>"VIZ. SKLADBA SP01"62*1,1</t>
  </si>
  <si>
    <t>46</t>
  </si>
  <si>
    <t>28376504</t>
  </si>
  <si>
    <t>deska izolační PIR s tl. 140mm</t>
  </si>
  <si>
    <t>-1975284362</t>
  </si>
  <si>
    <t>47</t>
  </si>
  <si>
    <t>R-7135060</t>
  </si>
  <si>
    <t>demontáž, dodávka , montáž tepelné izolace VZT</t>
  </si>
  <si>
    <t>-614256538</t>
  </si>
  <si>
    <t>762</t>
  </si>
  <si>
    <t>Konstrukce tesařské</t>
  </si>
  <si>
    <t>48</t>
  </si>
  <si>
    <t>762332132</t>
  </si>
  <si>
    <t>Montáž vázaných kcí krovů pravidelných z hraněného řeziva průřezové plochy do 224 cm2</t>
  </si>
  <si>
    <t>-1447624952</t>
  </si>
  <si>
    <t>"viz. stavebně konstrukční řešení"5,15*11+7,55</t>
  </si>
  <si>
    <t>"viz. výpis truhlářských prvkůT0-T10"7,7*4</t>
  </si>
  <si>
    <t>6,2+8,12</t>
  </si>
  <si>
    <t>0,5*3</t>
  </si>
  <si>
    <t>5,7*10</t>
  </si>
  <si>
    <t>5,2*3</t>
  </si>
  <si>
    <t>7,6*7</t>
  </si>
  <si>
    <t>5,43*8</t>
  </si>
  <si>
    <t>49</t>
  </si>
  <si>
    <t>61223270</t>
  </si>
  <si>
    <t>hranol konstrukční KVH lepený průřezu 100x100-280mm pohledový</t>
  </si>
  <si>
    <t>m3</t>
  </si>
  <si>
    <t>-1474680614</t>
  </si>
  <si>
    <t>"viz. stavebně konstrukční řešení"5,15*0,1*0,22*1,1*11</t>
  </si>
  <si>
    <t>"viz. výpis truhl. prvků - T09,T10"0,1*0,22*7,6*7*1,1</t>
  </si>
  <si>
    <t>0,1*0,22*5,43*8*1,1</t>
  </si>
  <si>
    <t>50</t>
  </si>
  <si>
    <t>60512126</t>
  </si>
  <si>
    <t>hranol stavební řezivo průřezu do 120cm2 dl 6-8m</t>
  </si>
  <si>
    <t>1719065538</t>
  </si>
  <si>
    <t>"viz. výpis truhl. prvků - T01-T08"0,14*0,06*7,7*4*1,1</t>
  </si>
  <si>
    <t>0,14*0,006*6,2*1,1</t>
  </si>
  <si>
    <t>0,14*0,06*8,12*1,1</t>
  </si>
  <si>
    <t>0,12*0,06*0,5*3*1,1</t>
  </si>
  <si>
    <t>0,1*0,06*5,7*10*1,1</t>
  </si>
  <si>
    <t>0,1*0,06*5,2*3*1,1</t>
  </si>
  <si>
    <t>0,04*0,006*5,7*10*1,1</t>
  </si>
  <si>
    <t>0,04*0,06*5,2*3*1,1</t>
  </si>
  <si>
    <t>51</t>
  </si>
  <si>
    <t>61223269</t>
  </si>
  <si>
    <t>hranol konstrukční KVH lepený průřezu 80x80-280mm pohledový</t>
  </si>
  <si>
    <t>-2043048514</t>
  </si>
  <si>
    <t>"viz. stavebně konstruční řešeníí"0,08*0,12*7,66*1,1</t>
  </si>
  <si>
    <t>52</t>
  </si>
  <si>
    <t>762341024</t>
  </si>
  <si>
    <t>Bednění střech rovných z desek OSB tl 18 mm na pero a drážku šroubovaných na krokve</t>
  </si>
  <si>
    <t>-403963568</t>
  </si>
  <si>
    <t xml:space="preserve">Poznámka k položce:
vč. dodávky a montáže veškerých kotevních a spojovacích prvků </t>
  </si>
  <si>
    <t>"viz. skladba SP01"62</t>
  </si>
  <si>
    <t>"viz. skladba SP03"360</t>
  </si>
  <si>
    <t>53</t>
  </si>
  <si>
    <t>762395000</t>
  </si>
  <si>
    <t>Spojovací prostředky krovů, bednění, laťování, nadstřešních konstrukcí</t>
  </si>
  <si>
    <t>-1456726778</t>
  </si>
  <si>
    <t>3,709+0,913+0,081</t>
  </si>
  <si>
    <t>54</t>
  </si>
  <si>
    <t>762083122</t>
  </si>
  <si>
    <t>Impregnace řeziva proti dřevokaznému hmyzu, houbám a plísním máčením třída ohrožení 3 a 4</t>
  </si>
  <si>
    <t>-731841787</t>
  </si>
  <si>
    <t>"stávající a nový krov"3,709+0,913+0,081+12,8</t>
  </si>
  <si>
    <t>55</t>
  </si>
  <si>
    <t>762521811</t>
  </si>
  <si>
    <t>Demontáž podlah bez polštářů z prken tloušťky do 32 mm</t>
  </si>
  <si>
    <t>-1857020215</t>
  </si>
  <si>
    <t>"PODLAHA PůDY "142</t>
  </si>
  <si>
    <t>56</t>
  </si>
  <si>
    <t>998762203</t>
  </si>
  <si>
    <t>Přesun hmot procentní pro kce tesařské v objektech v do 24 m</t>
  </si>
  <si>
    <t>563460277</t>
  </si>
  <si>
    <t>57</t>
  </si>
  <si>
    <t>998762294</t>
  </si>
  <si>
    <t>Příplatek k přesunu hmot procentní 762 za zvětšený přesun do 1000 m</t>
  </si>
  <si>
    <t>-1673130162</t>
  </si>
  <si>
    <t>58</t>
  </si>
  <si>
    <t>R-7625031</t>
  </si>
  <si>
    <t>Ošetření dřeva  prostředkem  proti plísni , minimální příjem cca 40-50g/m2 vč. dodávky materiálu</t>
  </si>
  <si>
    <t>624419888</t>
  </si>
  <si>
    <t>59</t>
  </si>
  <si>
    <t>R-7623410</t>
  </si>
  <si>
    <t xml:space="preserve">Bednění střech rovných z desek cemetotřískových ve dvou vrstvách 2x 10 mm (dodávka + montáž)vč. dodávky a montáže všech kotevních a spojovacích prvků </t>
  </si>
  <si>
    <t>1642992445</t>
  </si>
  <si>
    <t>60</t>
  </si>
  <si>
    <t>R-7625010</t>
  </si>
  <si>
    <t xml:space="preserve">Výměna stávajících krokví a dřevěných prvků krovu </t>
  </si>
  <si>
    <t>-1390168302</t>
  </si>
  <si>
    <t xml:space="preserve">Poznámka k položce:
Položka obsahuje : 
demontáž dřevěného prvku
dodávku a montáž nového dřevěného prvku
veškeré spojovací a kotevní prvky </t>
  </si>
  <si>
    <t>"předpoklad"320</t>
  </si>
  <si>
    <t>61</t>
  </si>
  <si>
    <t>R-7625030</t>
  </si>
  <si>
    <t xml:space="preserve">Tlaková injektáž pozednic vč dodávky materiálu </t>
  </si>
  <si>
    <t>-1329742165</t>
  </si>
  <si>
    <t>62</t>
  </si>
  <si>
    <t>R-7625630</t>
  </si>
  <si>
    <t xml:space="preserve">D+M DŘEVĚNÝ HRANOL ( ROŠT) 140/60 a1250 mm, vč. impregnace, vč. kotvení a dodávky kotevních a spojovacích prvků </t>
  </si>
  <si>
    <t>331879744</t>
  </si>
  <si>
    <t>63</t>
  </si>
  <si>
    <t>R-7625631</t>
  </si>
  <si>
    <t xml:space="preserve">D+M DŘEVĚNÝ HRANOL (ROŠT) 100/60 a625 mm, vč. impregnace, vč. kotvení a dodávky kotevních a spojovacích prvků </t>
  </si>
  <si>
    <t>-303362754</t>
  </si>
  <si>
    <t>64</t>
  </si>
  <si>
    <t>R-7625632</t>
  </si>
  <si>
    <t xml:space="preserve">D+M DDŘEVĚNÁ LAŤ 40/60 (nevětraná vzduchová mezera, vč. impregnace, vč. kotvení a dodávky kotevních a spojovacích prvků </t>
  </si>
  <si>
    <t>-198994636</t>
  </si>
  <si>
    <t>65</t>
  </si>
  <si>
    <t>R-7625633</t>
  </si>
  <si>
    <t xml:space="preserve">D+M KONTRALAŤ 50/60, vč. impregnace, vč. kotvení a dodávky kotevních a spojovacích prvků </t>
  </si>
  <si>
    <t>2128947432</t>
  </si>
  <si>
    <t>763</t>
  </si>
  <si>
    <t>Konstrukce suché výstavby</t>
  </si>
  <si>
    <t>66</t>
  </si>
  <si>
    <t>998763202</t>
  </si>
  <si>
    <t>Přesun hmot procentní pro dřevostavby v objektech v do 24 m</t>
  </si>
  <si>
    <t>336729873</t>
  </si>
  <si>
    <t>67</t>
  </si>
  <si>
    <t>998763294</t>
  </si>
  <si>
    <t>Příplatek k přesunu hmot procentní 763 za zvětšený přesun do 1000 m</t>
  </si>
  <si>
    <t>817861679</t>
  </si>
  <si>
    <t>68</t>
  </si>
  <si>
    <t>R-7632056</t>
  </si>
  <si>
    <t>Výměna protipožárního SDK po provedených pracích vč. podkladního roštu</t>
  </si>
  <si>
    <t>-978849926</t>
  </si>
  <si>
    <t>"předpoklad výměny poškozeného SDK při provádění prací"60</t>
  </si>
  <si>
    <t>69</t>
  </si>
  <si>
    <t>R-7635020</t>
  </si>
  <si>
    <t>D+M protipožárního podhledu  2x SDK deska tl. 12,5 mm vč. podkladního roštu</t>
  </si>
  <si>
    <t>330345616</t>
  </si>
  <si>
    <t xml:space="preserve">Poznámka k položce:
vč. všech systémových příslušenství a doplňků </t>
  </si>
  <si>
    <t>"viz. skladba P02"35</t>
  </si>
  <si>
    <t>70</t>
  </si>
  <si>
    <t>R-7635021</t>
  </si>
  <si>
    <t>D+M protipožárního obkladu  SDK deska tl. 2x 12,5 mm vč. podkladního roštu</t>
  </si>
  <si>
    <t>421926953</t>
  </si>
  <si>
    <t>"stávající dřevěné prvky "21+9</t>
  </si>
  <si>
    <t>71</t>
  </si>
  <si>
    <t>R-7635896</t>
  </si>
  <si>
    <t>Demontáž SDk kastlíku vč. podkl. roštu</t>
  </si>
  <si>
    <t>1731642810</t>
  </si>
  <si>
    <t>764</t>
  </si>
  <si>
    <t>Konstrukce klempířské</t>
  </si>
  <si>
    <t>72</t>
  </si>
  <si>
    <t>764001821</t>
  </si>
  <si>
    <t>Demontáž krytiny ze svitků nebo tabulí do suti</t>
  </si>
  <si>
    <t>1530467846</t>
  </si>
  <si>
    <t xml:space="preserve">Poznámka k položce:
vč. celé skladby až na nnosnou konstrukci </t>
  </si>
  <si>
    <t>"viz. výkresy bouracích prací"62</t>
  </si>
  <si>
    <t>73</t>
  </si>
  <si>
    <t>764002801</t>
  </si>
  <si>
    <t>Demontáž oplechování  do suti</t>
  </si>
  <si>
    <t>960520801</t>
  </si>
  <si>
    <t>"viz. výkresy bouracích prací"86</t>
  </si>
  <si>
    <t>74</t>
  </si>
  <si>
    <t>764004801</t>
  </si>
  <si>
    <t>Demontáž podokapního žlabu do suti</t>
  </si>
  <si>
    <t>-1163896476</t>
  </si>
  <si>
    <t>"viz. výkresy bouracích prací" 17,5+17,4</t>
  </si>
  <si>
    <t>75</t>
  </si>
  <si>
    <t>764004861</t>
  </si>
  <si>
    <t>Demontáž svodu do suti</t>
  </si>
  <si>
    <t>259042263</t>
  </si>
  <si>
    <t>76</t>
  </si>
  <si>
    <t>764218407</t>
  </si>
  <si>
    <t>Oplechování rovné římsy mechanicky kotvené z Pz plechu rš 670 mm</t>
  </si>
  <si>
    <t>-779864750</t>
  </si>
  <si>
    <t>"viz. výpis kl. prvků- K03"8,62</t>
  </si>
  <si>
    <t>77</t>
  </si>
  <si>
    <t>764521404</t>
  </si>
  <si>
    <t>Žlab podokapní půlkruhový z Al plechu rš 330 mm</t>
  </si>
  <si>
    <t>1928445410</t>
  </si>
  <si>
    <t>"viz. výpis kl. prvků - K01"17,5</t>
  </si>
  <si>
    <t>78</t>
  </si>
  <si>
    <t>764521405</t>
  </si>
  <si>
    <t>Žlab podokapní půlkruhový z Al plechu rš 400 mm</t>
  </si>
  <si>
    <t>1813222510</t>
  </si>
  <si>
    <t>"viz. výpis kl. prvků - K04"17,4</t>
  </si>
  <si>
    <t>79</t>
  </si>
  <si>
    <t>764528422</t>
  </si>
  <si>
    <t>Svody kruhové včetně objímek, kolen, odskoků z Al plechu průměru 100 mm</t>
  </si>
  <si>
    <t>1218629887</t>
  </si>
  <si>
    <t>"viz. výpis kl. prvků - K02"2,8</t>
  </si>
  <si>
    <t>"K05"5</t>
  </si>
  <si>
    <t>80</t>
  </si>
  <si>
    <t>998764203</t>
  </si>
  <si>
    <t>Přesun hmot procentní pro konstrukce klempířské v objektech v do 24 m</t>
  </si>
  <si>
    <t>-1046181726</t>
  </si>
  <si>
    <t>81</t>
  </si>
  <si>
    <t>998764292</t>
  </si>
  <si>
    <t>Příplatek k přesunu hmot procentní 764 za zvětšený přesun do 100 m</t>
  </si>
  <si>
    <t>622934391</t>
  </si>
  <si>
    <t>82</t>
  </si>
  <si>
    <t>R-7642001</t>
  </si>
  <si>
    <t>D+M okapničky u pojistné izolace vč. kotvení a dodávky kotevních prvků - viz. K06</t>
  </si>
  <si>
    <t>-227820357</t>
  </si>
  <si>
    <t>83</t>
  </si>
  <si>
    <t>R-7642002</t>
  </si>
  <si>
    <t>D+M ochranná větrací mřížka  vč. kotvení a dodávky kotevních prvků - viz. K07</t>
  </si>
  <si>
    <t>217962057</t>
  </si>
  <si>
    <t>84</t>
  </si>
  <si>
    <t>R-7642003</t>
  </si>
  <si>
    <t>D+M okapničky u střešní krytiny  vč. kotvení a dodávky kotevních prvků - viz. K08</t>
  </si>
  <si>
    <t>1972791341</t>
  </si>
  <si>
    <t>85</t>
  </si>
  <si>
    <t>R-7642004</t>
  </si>
  <si>
    <t>D+M závětrná lišta  vč. kotvení a dodávky kotevních prvků - viz. K09</t>
  </si>
  <si>
    <t>-1216080136</t>
  </si>
  <si>
    <t>86</t>
  </si>
  <si>
    <t>R-7642006</t>
  </si>
  <si>
    <t>D+M oplechování přechodu   vč. kotvení a dodávky kotevních prvků - viz. K10</t>
  </si>
  <si>
    <t>-491577305</t>
  </si>
  <si>
    <t>87</t>
  </si>
  <si>
    <t>R-7642007</t>
  </si>
  <si>
    <t>D+M oplechování atiky    vč. kotvení a dodávky kotevních prvků - viz. K11</t>
  </si>
  <si>
    <t>-1210637260</t>
  </si>
  <si>
    <t>88</t>
  </si>
  <si>
    <t>R-7642008</t>
  </si>
  <si>
    <t>D+M oplechování komínů     vč. kotvení a dodávky kotevních prvků - viz. K12</t>
  </si>
  <si>
    <t>949321783</t>
  </si>
  <si>
    <t>89</t>
  </si>
  <si>
    <t>R-7642009</t>
  </si>
  <si>
    <t>D+M oplechování komínů     vč. kotvení a dodávky kotevních prvků - viz. K13</t>
  </si>
  <si>
    <t>-266284720</t>
  </si>
  <si>
    <t>765</t>
  </si>
  <si>
    <t>Krytina skládaná</t>
  </si>
  <si>
    <t>90</t>
  </si>
  <si>
    <t>765131801</t>
  </si>
  <si>
    <t>Demontáž vláknocementové skládané krytiny sklonu do 30° do suti</t>
  </si>
  <si>
    <t>2120009816</t>
  </si>
  <si>
    <t>Poznámka k položce:
vč. fólie a latí</t>
  </si>
  <si>
    <t>"viz. výkresy bouracích prací"360</t>
  </si>
  <si>
    <t>91</t>
  </si>
  <si>
    <t>765131841</t>
  </si>
  <si>
    <t>Příplatek k cenám demontáže skládané vláknocementové krytiny za sklon přes 30°</t>
  </si>
  <si>
    <t>-1251346856</t>
  </si>
  <si>
    <t>92</t>
  </si>
  <si>
    <t>765192811</t>
  </si>
  <si>
    <t>Demontáž střešního výlezu jakkékoliv plochy</t>
  </si>
  <si>
    <t>kus</t>
  </si>
  <si>
    <t>-1459740051</t>
  </si>
  <si>
    <t>93</t>
  </si>
  <si>
    <t>998765203</t>
  </si>
  <si>
    <t>Přesun hmot procentní pro krytiny skládané v objektech v do 24 m</t>
  </si>
  <si>
    <t>1073695796</t>
  </si>
  <si>
    <t>94</t>
  </si>
  <si>
    <t>998765292</t>
  </si>
  <si>
    <t>Příplatek k přesunu hmot procentní 765 za zvětšený přesun do 100 m</t>
  </si>
  <si>
    <t>-933138834</t>
  </si>
  <si>
    <t>95</t>
  </si>
  <si>
    <t>R-7652030</t>
  </si>
  <si>
    <t xml:space="preserve">D+M STŘEŠNÍ KRYTINA - MALOFORMÁTOVÁ VLÁKNOCEMENTOVÁ KRYTINA vč. všech systémových příslušenství a doplňků </t>
  </si>
  <si>
    <t>1987724715</t>
  </si>
  <si>
    <t>"vz. skladba SP03"360</t>
  </si>
  <si>
    <t>767</t>
  </si>
  <si>
    <t>Konstrukce zámečnické</t>
  </si>
  <si>
    <t>96</t>
  </si>
  <si>
    <t>998767203</t>
  </si>
  <si>
    <t>Přesun hmot procentní pro zámečnické konstrukce v objektech v do 24 m</t>
  </si>
  <si>
    <t>-1429315491</t>
  </si>
  <si>
    <t>97</t>
  </si>
  <si>
    <t>998767292</t>
  </si>
  <si>
    <t>Příplatek k přesunu hmot procentní 767 za zvětšený přesun do 100 m</t>
  </si>
  <si>
    <t>1641213737</t>
  </si>
  <si>
    <t>98</t>
  </si>
  <si>
    <t>R-7667456</t>
  </si>
  <si>
    <t>D+M žebříku - viz. Z06, vč. povrchové úpravy, vč. kotvení a dodávky kotevních prvků - viz. Z06</t>
  </si>
  <si>
    <t>1531961830</t>
  </si>
  <si>
    <t>R-7675420</t>
  </si>
  <si>
    <t xml:space="preserve">D+M větracích komínků kanalizace vč. souvisejícch stavebních úprav </t>
  </si>
  <si>
    <t>-1585728658</t>
  </si>
  <si>
    <t>100</t>
  </si>
  <si>
    <t>R-7675690</t>
  </si>
  <si>
    <t>D+M systémového sněhového zachytávače - viz. Z07</t>
  </si>
  <si>
    <t>-874881786</t>
  </si>
  <si>
    <t>Poznámka k položce:
VČETNĚ SPOJEK, SVOREK A KOTVENÍ, NUTNO ZPRACOVAT KLADEČSKÝ PLÁN, terý musí být odsouhlasen objednatele a projektantem</t>
  </si>
  <si>
    <t>101</t>
  </si>
  <si>
    <t>R-7675989</t>
  </si>
  <si>
    <t>D+M střešního výlezu - viz. Z04</t>
  </si>
  <si>
    <t>230435183</t>
  </si>
  <si>
    <t>102</t>
  </si>
  <si>
    <t>R-7678569</t>
  </si>
  <si>
    <t>D+M systémového sněhového zachytávače pro EPDM fólii - viz. Z03</t>
  </si>
  <si>
    <t>-974934768</t>
  </si>
  <si>
    <t xml:space="preserve">Poznámka k položce:
VČETNĚ SPOJEK, SVOREK A KOTVENÍ, NUTNO ZPRACOVAT KLADEČSKÝ PLÁN, který musí být odsouhlasen objednatelem a projektantem </t>
  </si>
  <si>
    <t>103</t>
  </si>
  <si>
    <t>R-7678001</t>
  </si>
  <si>
    <t xml:space="preserve">D+M hliníkové sestavy - viz. Z01 - vč. vnitřní a vnější pásky, vč. všech systémových příslušenství a doplńků </t>
  </si>
  <si>
    <t xml:space="preserve">kus </t>
  </si>
  <si>
    <t>-1687008408</t>
  </si>
  <si>
    <t xml:space="preserve">Poznámka k položce:
před zadáním do výroby zpracuje zhotovitel výrobní dokumentaci, která musí být předložena objednateli a projektantovi k odsouhlasení. 
</t>
  </si>
  <si>
    <t>104</t>
  </si>
  <si>
    <t>R-7678002</t>
  </si>
  <si>
    <t>D+M předokenní venkovní žaluzie - viz. Z02</t>
  </si>
  <si>
    <t>-1864822598</t>
  </si>
  <si>
    <t xml:space="preserve">Poznámka k položce:
vč. kotvení a dodávky kotevních prvků, vč. veškerého systémového příslušenství a doplŃKů 
před zadáním do výroby zpracuje zhotovitel výrobní dokumentaci, která musí být předložena objednateli a projektantovi k odsouhlasení. 
</t>
  </si>
  <si>
    <t>105</t>
  </si>
  <si>
    <t>R-7678009</t>
  </si>
  <si>
    <t>ODBORNÁ DEMONTÁŽ STÁVAJÍCÍ OCELOVÉ KONSTRUKCE</t>
  </si>
  <si>
    <t>kg</t>
  </si>
  <si>
    <t>564253175</t>
  </si>
  <si>
    <t>"stávající ocelová konstrukce "2625</t>
  </si>
  <si>
    <t>106</t>
  </si>
  <si>
    <t>R-7678091</t>
  </si>
  <si>
    <t xml:space="preserve">D+M ocelové konstrukce vč. povrchové úpravy, vč. kotvení a dodávky kotevních a spojovacích prků - viz. statická část </t>
  </si>
  <si>
    <t>451381888</t>
  </si>
  <si>
    <t xml:space="preserve">Poznámka k položce:
Položka obsahuje : 
- Dodávku a montáž ocelové konstrukce vč. kotvení a dodávky všech kotevních a spojovacích prvků, vč. svárů, nátěr ocelové konstrukce 
  Uvedená hmostnost udává hmostnost hotového výrobku, zhotovitel je povinen ocwnit položku tak, aby dle svých zkušeností a technologických       možností započetl  veškerý prořez materiálu do ceny položky. 
- dopravu materiálu na stavbu, veškeré přesuny hmot 
- zpracování dílenské dokumentace, která musí být zpracována před zadáním ocelové konstrukce do výroby a odsouhlasena objednatelem a     projektantem 
- zpracování techologického postupu provádění prací, který bude zhotovitele předložen objednateli a projektantovi k odsouhlasení
- výchozí  kontrolním prohlídku ocelové konstrukce dle ČSN 732604
</t>
  </si>
  <si>
    <t>"viz. stavebně konstrukční řešení" 326</t>
  </si>
  <si>
    <t>107</t>
  </si>
  <si>
    <t>R-7679001</t>
  </si>
  <si>
    <t>ODBORNÁ DEMONTÁŽ STÁVAJICÍHO STÍNĚNÍ - VENKOVNÍ ŽALUZIE, VČ. ODSTRANĚNÍ EL. ROZVODU A PŘÍSLUŠENSTVÍ</t>
  </si>
  <si>
    <t>-1068142020</t>
  </si>
  <si>
    <t>776</t>
  </si>
  <si>
    <t>Podlahy povlakové</t>
  </si>
  <si>
    <t>108</t>
  </si>
  <si>
    <t>776111115</t>
  </si>
  <si>
    <t>Broušení podkladu povlakových podlah před litím stěrky</t>
  </si>
  <si>
    <t>-1133746658</t>
  </si>
  <si>
    <t>109</t>
  </si>
  <si>
    <t>776111311</t>
  </si>
  <si>
    <t>Vysátí podkladu povlakových podlah</t>
  </si>
  <si>
    <t>-659760233</t>
  </si>
  <si>
    <t>110</t>
  </si>
  <si>
    <t>776141122</t>
  </si>
  <si>
    <t>Vyrovnání podkladu povlakových podlah stěrkou pevnosti 30 MPa tl 5 mm</t>
  </si>
  <si>
    <t>471524043</t>
  </si>
  <si>
    <t>111</t>
  </si>
  <si>
    <t>776201812</t>
  </si>
  <si>
    <t>Demontáž lepených povlakových podlah s podložkou ručně</t>
  </si>
  <si>
    <t>775739711</t>
  </si>
  <si>
    <t>"viz. výkresy bouracích prací"79</t>
  </si>
  <si>
    <t>112</t>
  </si>
  <si>
    <t>998776203</t>
  </si>
  <si>
    <t>Přesun hmot procentní pro podlahy povlakové v objektech v do 24 m</t>
  </si>
  <si>
    <t>-12177651</t>
  </si>
  <si>
    <t>113</t>
  </si>
  <si>
    <t>998776292</t>
  </si>
  <si>
    <t>Příplatek k přesunu hmot procentní 776 za zvětšený přesun do 100 m</t>
  </si>
  <si>
    <t>-665869489</t>
  </si>
  <si>
    <t>114</t>
  </si>
  <si>
    <t>R-7765020</t>
  </si>
  <si>
    <t xml:space="preserve">D+M vinylové podlahy vč. podložky, vč. lepení a dodávky lepidla </t>
  </si>
  <si>
    <t>1809454187</t>
  </si>
  <si>
    <t>115</t>
  </si>
  <si>
    <t>R-7765023</t>
  </si>
  <si>
    <t>D+M soklové lišty</t>
  </si>
  <si>
    <t>5657919</t>
  </si>
  <si>
    <t>784</t>
  </si>
  <si>
    <t>Dokončovací práce - malby a tapety</t>
  </si>
  <si>
    <t>116</t>
  </si>
  <si>
    <t>784181111</t>
  </si>
  <si>
    <t>Základní silikátová jednonásobná penetrace podkladu v místnostech výšky do 3,80m</t>
  </si>
  <si>
    <t>CS ÚRS 2020 01</t>
  </si>
  <si>
    <t>1893777663</t>
  </si>
  <si>
    <t>46*3+90+164+100</t>
  </si>
  <si>
    <t>117</t>
  </si>
  <si>
    <t>784221101</t>
  </si>
  <si>
    <t>Dvojnásobné bílé malby ze směsí za sucha dobře otěruvzdorných v místnostech do 3,80 m</t>
  </si>
  <si>
    <t>1642593763</t>
  </si>
  <si>
    <t>Práce a dodávky M</t>
  </si>
  <si>
    <t>21-M</t>
  </si>
  <si>
    <t>Elektromontáže</t>
  </si>
  <si>
    <t>118</t>
  </si>
  <si>
    <t>R-21090</t>
  </si>
  <si>
    <t xml:space="preserve">Přeložení datové sítě </t>
  </si>
  <si>
    <t>soubor</t>
  </si>
  <si>
    <t>2106578610</t>
  </si>
  <si>
    <t xml:space="preserve">002 - Vytápění 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</si>
  <si>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</si>
  <si>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</si>
  <si>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</si>
  <si>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VRN - Vedlejší rozpočtové náklady</t>
  </si>
  <si>
    <t xml:space="preserve">    VRN4 - Inženýrská činnost</t>
  </si>
  <si>
    <t>713463211</t>
  </si>
  <si>
    <t>Montáž izolace tepelné potrubí potrubními pouzdry s Al fólií staženými Al páskou 1x D do 50 mm</t>
  </si>
  <si>
    <t>1687383206</t>
  </si>
  <si>
    <t>"TZ, v.č. D14b-301"18</t>
  </si>
  <si>
    <t>63154003</t>
  </si>
  <si>
    <t>pouzdro izolační potrubní z minerální vlny s Al fólií max. 250/100°C 18/20mm</t>
  </si>
  <si>
    <t>-1923419492</t>
  </si>
  <si>
    <t>733</t>
  </si>
  <si>
    <t>Ústřední vytápění - rozvodné potrubí</t>
  </si>
  <si>
    <t>733110803</t>
  </si>
  <si>
    <t>Demontáž potrubí ocelového závitového do DN 15</t>
  </si>
  <si>
    <t>-1307640774</t>
  </si>
  <si>
    <t>"TZ, v.č. D14b-302"44</t>
  </si>
  <si>
    <t>733223302</t>
  </si>
  <si>
    <t>Potrubí měděné tvrdé spojované lisováním DN 15 ÚT</t>
  </si>
  <si>
    <t>-1905008240</t>
  </si>
  <si>
    <t>"TZ, v.č. D14b-301"36</t>
  </si>
  <si>
    <t>733224223</t>
  </si>
  <si>
    <t>Příplatek k potrubí měděnému za zhotovení přípojky z trubek měděných D 18x1</t>
  </si>
  <si>
    <t>-323509713</t>
  </si>
  <si>
    <t>733291101</t>
  </si>
  <si>
    <t>Zkouška těsnosti potrubí měděné do D 35x1,5</t>
  </si>
  <si>
    <t>864468639</t>
  </si>
  <si>
    <t>733890803</t>
  </si>
  <si>
    <t>Přemístění potrubí demontovaného vodorovně do 100 m v objektech výšky přes 6 do 24 m</t>
  </si>
  <si>
    <t>605500365</t>
  </si>
  <si>
    <t>998733103</t>
  </si>
  <si>
    <t>Přesun hmot tonážní pro rozvody potrubí v objektech v do 24 m</t>
  </si>
  <si>
    <t>1965820637</t>
  </si>
  <si>
    <t>9997330201</t>
  </si>
  <si>
    <t>Cu přechod vnitřní 18 - 1/2"</t>
  </si>
  <si>
    <t>ks</t>
  </si>
  <si>
    <t>512</t>
  </si>
  <si>
    <t>1714475120</t>
  </si>
  <si>
    <t>734</t>
  </si>
  <si>
    <t>Ústřední vytápění - armatury</t>
  </si>
  <si>
    <t>734200811</t>
  </si>
  <si>
    <t>Demontáž armatury závitové s jedním závitem do G 1/2</t>
  </si>
  <si>
    <t>1357044203</t>
  </si>
  <si>
    <t>"TZ, v.č. D14b-302"4</t>
  </si>
  <si>
    <t>734200821</t>
  </si>
  <si>
    <t>Demontáž armatury závitové se dvěma závity do G 1/2</t>
  </si>
  <si>
    <t>1722364363</t>
  </si>
  <si>
    <t>"TZ, v.č. D14b-302"8</t>
  </si>
  <si>
    <t>734209113</t>
  </si>
  <si>
    <t>Montáž armatury závitové s dvěma závity G 1/2</t>
  </si>
  <si>
    <t>837279715</t>
  </si>
  <si>
    <t>"TZ, v.č. D14b-301"10</t>
  </si>
  <si>
    <t>999734002</t>
  </si>
  <si>
    <t>Připojovací šroubení DN 15 spodní přímé pro ot. tělesa s integrovanou ventilovou vložkou, uzavírání, vypouštění a napouštění tělesa</t>
  </si>
  <si>
    <t>-1922163742</t>
  </si>
  <si>
    <t>"TZ, v.č. D14b-301"5</t>
  </si>
  <si>
    <t>999734009</t>
  </si>
  <si>
    <t>svěrné šroubení pro měď 18 x 1</t>
  </si>
  <si>
    <t>-818521535</t>
  </si>
  <si>
    <t>999734007</t>
  </si>
  <si>
    <t>Termostatická hlavice VK pro tělesa s integrovaným ventilem - bílá barva, rozsah nastavení od 6 °C do 28 °C</t>
  </si>
  <si>
    <t>2114821219</t>
  </si>
  <si>
    <t>"TZ"5</t>
  </si>
  <si>
    <t>734890803</t>
  </si>
  <si>
    <t>Přemístění demontovaných armatur vodorovně do 100 m v objektech výšky přes 6 do 24 m</t>
  </si>
  <si>
    <t>-1694352050</t>
  </si>
  <si>
    <t>998734103</t>
  </si>
  <si>
    <t>Přesun hmot tonážní pro armatury v objektech v do 24 m</t>
  </si>
  <si>
    <t>1919936261</t>
  </si>
  <si>
    <t>735</t>
  </si>
  <si>
    <t>Ústřední vytápění - otopná tělesa</t>
  </si>
  <si>
    <t>735000912</t>
  </si>
  <si>
    <t>Vyregulování ventilu nebo kohoutu dvojregulačního s termostatickým ovládáním</t>
  </si>
  <si>
    <t>2072116534</t>
  </si>
  <si>
    <t>735151821</t>
  </si>
  <si>
    <t>Demontáž otopného tělesa panelového dvouřadého délka do 1500 mm</t>
  </si>
  <si>
    <t>963713553</t>
  </si>
  <si>
    <t>"TZ, D14b-302"4</t>
  </si>
  <si>
    <t>735159210</t>
  </si>
  <si>
    <t>Montáž otopných těles panelových dvouřadých délky do 1140 mm</t>
  </si>
  <si>
    <t>-1993526800</t>
  </si>
  <si>
    <t>"TZ, v.č.D14b-301"5</t>
  </si>
  <si>
    <t>48457253</t>
  </si>
  <si>
    <t>22-050-100 VK těleso otopné panelové 2 deskové 2 přídavné přestupní plochy v 500mm dl 1000mm 972 W pro 20°</t>
  </si>
  <si>
    <t>-1392987843</t>
  </si>
  <si>
    <t>"TZ, v.č. D14b-301"2</t>
  </si>
  <si>
    <t>48457223</t>
  </si>
  <si>
    <t>22-060-120 VK těleso otopné panelové 2 deskové 2 přídavné přestupní plochy v 600mm dl 1200mm 1348 W pro 20°C</t>
  </si>
  <si>
    <t>-1144949044</t>
  </si>
  <si>
    <t>"TZ, v.č. D14b-301"3</t>
  </si>
  <si>
    <t>48451002.1</t>
  </si>
  <si>
    <t>uchycení tělesa - stojánková konzola vnější (sada+nosný profil)</t>
  </si>
  <si>
    <t>sada</t>
  </si>
  <si>
    <t>-1509622542</t>
  </si>
  <si>
    <t>735191903</t>
  </si>
  <si>
    <t>Vyčištění otopných těles ocelových nebo hliníkových proplachem vodou</t>
  </si>
  <si>
    <t>-1414581003</t>
  </si>
  <si>
    <t>735191905</t>
  </si>
  <si>
    <t>Odvzdušnění otopných těles</t>
  </si>
  <si>
    <t>-773927849</t>
  </si>
  <si>
    <t>735191910</t>
  </si>
  <si>
    <t>Napuštění vody do otopných těles</t>
  </si>
  <si>
    <t>-628889698</t>
  </si>
  <si>
    <t>735494811</t>
  </si>
  <si>
    <t>Vypuštění vody z otopných těles</t>
  </si>
  <si>
    <t>-942497156</t>
  </si>
  <si>
    <t>735890801</t>
  </si>
  <si>
    <t>Přemístění demontovaného otopného tělesa vodorovně 100 m v objektech výšky do 6 m</t>
  </si>
  <si>
    <t>-1469726428</t>
  </si>
  <si>
    <t>998735103</t>
  </si>
  <si>
    <t>Přesun hmot tonážní pro otopná tělesa v objektech v do 24 m</t>
  </si>
  <si>
    <t>1950036045</t>
  </si>
  <si>
    <t>VRN</t>
  </si>
  <si>
    <t>Vedlejší rozpočtové náklady</t>
  </si>
  <si>
    <t>VRN4</t>
  </si>
  <si>
    <t>Inženýrská činnost</t>
  </si>
  <si>
    <t>0431030001</t>
  </si>
  <si>
    <t>Topná zkouška</t>
  </si>
  <si>
    <t>h</t>
  </si>
  <si>
    <t>1024</t>
  </si>
  <si>
    <t>791654216</t>
  </si>
  <si>
    <t xml:space="preserve">003 - Hromosvod, elektroinstalace </t>
  </si>
  <si>
    <t xml:space="preserve">D1 - Elektromontáže </t>
  </si>
  <si>
    <t>D2 - Materiály</t>
  </si>
  <si>
    <t>D3 - HZS</t>
  </si>
  <si>
    <t>D6 - HZS</t>
  </si>
  <si>
    <t>D1</t>
  </si>
  <si>
    <t xml:space="preserve">Elektromontáže </t>
  </si>
  <si>
    <t>Pol1</t>
  </si>
  <si>
    <t>lišta vklád.PH 18x13</t>
  </si>
  <si>
    <t>Pol2</t>
  </si>
  <si>
    <t>krab.list 6481-14 ,  LK80/3  ;svor;vč.zap.</t>
  </si>
  <si>
    <t>Pol3</t>
  </si>
  <si>
    <t>ukonč.kab.smršt.zákl.do 4x10 mm2</t>
  </si>
  <si>
    <t>Pol4</t>
  </si>
  <si>
    <t>spín. včet. zap. č. 5  sériový</t>
  </si>
  <si>
    <t>Pol5</t>
  </si>
  <si>
    <t>svit.zářivk.LED 33-55W stropní,podhl.</t>
  </si>
  <si>
    <t>Ks</t>
  </si>
  <si>
    <t>Pol6</t>
  </si>
  <si>
    <t>svod. vodiče AlMgSi  (CUI) R=8mm + podpěry</t>
  </si>
  <si>
    <t>Pol7</t>
  </si>
  <si>
    <t>jímací tyč do 3m délky do dřeva vč.upevnění</t>
  </si>
  <si>
    <t>Pol8</t>
  </si>
  <si>
    <t>svorky hromosvodové do 2 šroubu  SS</t>
  </si>
  <si>
    <t>Pol9</t>
  </si>
  <si>
    <t>svorky hromosv.nad 2 šrouby SO</t>
  </si>
  <si>
    <t>Pol10</t>
  </si>
  <si>
    <t>svorky hromosv.nad 2 šrouby SK</t>
  </si>
  <si>
    <t>Pol11</t>
  </si>
  <si>
    <t>CYKY O 3x1.5 mm2 750V (PO) (do LV nebo žlabu)</t>
  </si>
  <si>
    <t>Pol12</t>
  </si>
  <si>
    <t>CYKY J 3x1.5 mm2 750V (PO) (do LV nebo žlabu)</t>
  </si>
  <si>
    <t>Pol13</t>
  </si>
  <si>
    <t>osazení hmoždinky do cihlového zdiva HM 8</t>
  </si>
  <si>
    <t>D2</t>
  </si>
  <si>
    <t>Materiály</t>
  </si>
  <si>
    <t>Pol14</t>
  </si>
  <si>
    <t>CYKY-O  3X1,5 (A)</t>
  </si>
  <si>
    <t>Pol15</t>
  </si>
  <si>
    <t>CYKY-J  3X1,5 (C)</t>
  </si>
  <si>
    <t>Pol16</t>
  </si>
  <si>
    <t>ZEM.TYC JIMACI JP 2M AL</t>
  </si>
  <si>
    <t>KS</t>
  </si>
  <si>
    <t>Pol17</t>
  </si>
  <si>
    <t>ZEM.SVORKA SK</t>
  </si>
  <si>
    <t>Pol18</t>
  </si>
  <si>
    <t>ZEM.OCHR. STRISKA OS 04 OBD.</t>
  </si>
  <si>
    <t>Pol19</t>
  </si>
  <si>
    <t>ZEM.PODPERA PV 15</t>
  </si>
  <si>
    <t>Pol20</t>
  </si>
  <si>
    <t>ZEM.PODPERA PV 32</t>
  </si>
  <si>
    <t>Pol21</t>
  </si>
  <si>
    <t>ZEM.SVORKA SS</t>
  </si>
  <si>
    <t>Pol22</t>
  </si>
  <si>
    <t>ZEM.SVORKA SJ 01</t>
  </si>
  <si>
    <t>Pol23</t>
  </si>
  <si>
    <t>ZEM.SVORKA SO VELKA</t>
  </si>
  <si>
    <t>Pol24</t>
  </si>
  <si>
    <t>ZEM.DJ4D</t>
  </si>
  <si>
    <t>Pol25</t>
  </si>
  <si>
    <t>ZEM.DJ4H</t>
  </si>
  <si>
    <t>Pol26</t>
  </si>
  <si>
    <t>ZEM.PODPERA PV 22</t>
  </si>
  <si>
    <t>Pol27</t>
  </si>
  <si>
    <t>ZEM.V  DRAT AlMgSi 8mm</t>
  </si>
  <si>
    <t>KG</t>
  </si>
  <si>
    <t>Pol28</t>
  </si>
  <si>
    <t>WAGO 273-104 3X1-2,5</t>
  </si>
  <si>
    <t>Pol29</t>
  </si>
  <si>
    <t>WAGO 273-112 2X1-2,5</t>
  </si>
  <si>
    <t>Pol30</t>
  </si>
  <si>
    <t>SP. KRYT DVOJ.</t>
  </si>
  <si>
    <t>Pol31</t>
  </si>
  <si>
    <t>SP. RAM.JEDN.</t>
  </si>
  <si>
    <t>Pol32</t>
  </si>
  <si>
    <t>SP.3559-A05345 STROJEK SPINACE</t>
  </si>
  <si>
    <t>Pol33</t>
  </si>
  <si>
    <t>KR.LK 80R/2 JED.+VI</t>
  </si>
  <si>
    <t>Pol34</t>
  </si>
  <si>
    <t>LISTA LV  18X13 2M</t>
  </si>
  <si>
    <t>Pol35</t>
  </si>
  <si>
    <t>SV.LED 35W ,600X600, IP40 ,4400lm</t>
  </si>
  <si>
    <t>D3</t>
  </si>
  <si>
    <t>HZS</t>
  </si>
  <si>
    <t>Pol36</t>
  </si>
  <si>
    <t>Vyhledání původ.obvodů</t>
  </si>
  <si>
    <t>hod.</t>
  </si>
  <si>
    <t>Pol37</t>
  </si>
  <si>
    <t>Revize elektro</t>
  </si>
  <si>
    <t>Pol38</t>
  </si>
  <si>
    <t>Demontáž el.zařízení</t>
  </si>
  <si>
    <t>Pol39</t>
  </si>
  <si>
    <t>Demontáž hromosvodu</t>
  </si>
  <si>
    <t>Pol40</t>
  </si>
  <si>
    <t>Dokončovací práce</t>
  </si>
  <si>
    <t>D6</t>
  </si>
  <si>
    <t>Prořez materiálu 5% z ceny materiálu</t>
  </si>
  <si>
    <t>-328623581</t>
  </si>
  <si>
    <t xml:space="preserve">Podružný materiál </t>
  </si>
  <si>
    <t>2135765133</t>
  </si>
  <si>
    <t>Podíl přidružených výkonů</t>
  </si>
  <si>
    <t>649630175</t>
  </si>
  <si>
    <t xml:space="preserve">004 - ostatní a vedlejší náklady </t>
  </si>
  <si>
    <t xml:space="preserve">    VRN9 - Ostatní náklady</t>
  </si>
  <si>
    <t>VRN1 - Průzkumné, geodetické a projektové práce</t>
  </si>
  <si>
    <t>VRN3 - Zařízení staveniště</t>
  </si>
  <si>
    <t>VRN4 - Inženýrská činnost</t>
  </si>
  <si>
    <t>VRN9</t>
  </si>
  <si>
    <t>Ostatní náklady</t>
  </si>
  <si>
    <t>091003000</t>
  </si>
  <si>
    <t xml:space="preserve">Náklady na zajištštění střechy proti zatečení (zaplachtování , zakrytí konstrukcí, apod. )vč. dodávky plachet </t>
  </si>
  <si>
    <t>-1608169341</t>
  </si>
  <si>
    <t>VRN1</t>
  </si>
  <si>
    <t>Průzkumné, geodetické a projektové práce</t>
  </si>
  <si>
    <t>013254000</t>
  </si>
  <si>
    <t>Dokumentace skutečného provedení stavby</t>
  </si>
  <si>
    <t>CS ÚRS 2016 01</t>
  </si>
  <si>
    <t>1308762941</t>
  </si>
  <si>
    <t xml:space="preserve">Poznámka k položce:
Dokumentace skutečného provedení v rozsahu dle platné vyhlášky na dokumentaci staveb v počtu dle SOD </t>
  </si>
  <si>
    <t>013254001</t>
  </si>
  <si>
    <t xml:space="preserve">Výrobní a dílenská dokumentace </t>
  </si>
  <si>
    <t>-1304587452</t>
  </si>
  <si>
    <t xml:space="preserve">Poznámka k položce:
</t>
  </si>
  <si>
    <t>013254101</t>
  </si>
  <si>
    <t xml:space="preserve">Monitoring v průběhu výstavby </t>
  </si>
  <si>
    <t>-859811763</t>
  </si>
  <si>
    <t xml:space="preserve">Poznámka k položce:
Fotografie nebo videozáznamy zakrývaných konstrukcí a jiných skutečností rozhodných např. pro vícepráce a méněpráce
</t>
  </si>
  <si>
    <t>R-99001</t>
  </si>
  <si>
    <t xml:space="preserve">Zpracování technologických postupů proádění prací na jednotlivé činnosti </t>
  </si>
  <si>
    <t>-1802160067</t>
  </si>
  <si>
    <t>R-990010</t>
  </si>
  <si>
    <t xml:space="preserve">Vytýčení  a ochrana stávajících   inženýrských sítí </t>
  </si>
  <si>
    <t>1972846106</t>
  </si>
  <si>
    <t>Poznámka k položce:
Ochrana stávajících inženýrských sítí na staveništi, 
náklady na přezoumání podkladu objednatele o stavu inženýrských sítí probíhajících staveništěm nebo dotčenými stavbou i mimo území staveniště.
Vytýčení jejich skutečné trasy dle podmínek správců sítí v dokladové části. 
Zajištění aktualizace vyjádření správců sítí v případě ukončení platnosti vyjádření.
Zajištění a zabezpečení stávajících inženýrských sítí a přípojke při výkopových a bouracích pracích.</t>
  </si>
  <si>
    <t>VRN3</t>
  </si>
  <si>
    <t>Zařízení staveniště</t>
  </si>
  <si>
    <t>032103000</t>
  </si>
  <si>
    <t xml:space="preserve">Zařízení staveniště - zřízení, provoz, odstranění </t>
  </si>
  <si>
    <t>-1703602339</t>
  </si>
  <si>
    <t xml:space="preserve">Poznámka k položce:
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
Zajištění bezpečného příjezdu a přístupu na staveniště vč. dopravního zmnačení a potřebných souhlasů a rozhodnutí s vybudováním zařízení staveniště, náklady na připojení staveniště na energie vč. zajištění měření odběru energiií, vytýčení obvodu staveniště, oplocení a zabezpečení prostoru staveniště proti neoprávněnému vstupu 
Položka obsahuje i zřízení příjezdu ke stavbě, zřízení zpevněné a manipulační plochy např. pro jeřáb nebo jinou techniku. 
</t>
  </si>
  <si>
    <t>043103000</t>
  </si>
  <si>
    <t xml:space="preserve">Náklady na provedení zkoušek, revizí a měření </t>
  </si>
  <si>
    <t>295891293</t>
  </si>
  <si>
    <t xml:space="preserve">Poznámka k položce:
Náklady na provedení zkoušek, revizí a měření, které jsou vyžadovány v  technických normách a dalších předpisech ve vztahu k prováděným pracím, dodávkám a službám a jejichž počet a druh by měl být specifikovaný v dokumentu KZP vyhotoveným zhotovitelem.
Pokud nejsou uvedeny v jednotlivých profesích
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</si>
</sst>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20213103001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Stavební úpravy podkroví budovy č.p. 618/11 na ul. Karola Sliwky v Karviné - Fryštátě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Karviná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3. 4. 2021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Statutární město Karviná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74</v>
      </c>
      <c r="BT94" s="116" t="s">
        <v>75</v>
      </c>
      <c r="BU94" s="117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1" s="7" customFormat="1" ht="37.5" customHeight="1">
      <c r="A95" s="118" t="s">
        <v>79</v>
      </c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'001 - Stavební úpravy pod...'!J30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81</v>
      </c>
      <c r="AR95" s="125"/>
      <c r="AS95" s="126">
        <v>0</v>
      </c>
      <c r="AT95" s="127">
        <f>ROUND(SUM(AV95:AW95),2)</f>
        <v>0</v>
      </c>
      <c r="AU95" s="128">
        <f>'001 - Stavební úpravy pod...'!P135</f>
        <v>0</v>
      </c>
      <c r="AV95" s="127">
        <f>'001 - Stavební úpravy pod...'!J33</f>
        <v>0</v>
      </c>
      <c r="AW95" s="127">
        <f>'001 - Stavební úpravy pod...'!J34</f>
        <v>0</v>
      </c>
      <c r="AX95" s="127">
        <f>'001 - Stavební úpravy pod...'!J35</f>
        <v>0</v>
      </c>
      <c r="AY95" s="127">
        <f>'001 - Stavební úpravy pod...'!J36</f>
        <v>0</v>
      </c>
      <c r="AZ95" s="127">
        <f>'001 - Stavební úpravy pod...'!F33</f>
        <v>0</v>
      </c>
      <c r="BA95" s="127">
        <f>'001 - Stavební úpravy pod...'!F34</f>
        <v>0</v>
      </c>
      <c r="BB95" s="127">
        <f>'001 - Stavební úpravy pod...'!F35</f>
        <v>0</v>
      </c>
      <c r="BC95" s="127">
        <f>'001 - Stavební úpravy pod...'!F36</f>
        <v>0</v>
      </c>
      <c r="BD95" s="129">
        <f>'001 - Stavební úpravy pod...'!F37</f>
        <v>0</v>
      </c>
      <c r="BE95" s="7"/>
      <c r="BT95" s="130" t="s">
        <v>82</v>
      </c>
      <c r="BV95" s="130" t="s">
        <v>77</v>
      </c>
      <c r="BW95" s="130" t="s">
        <v>83</v>
      </c>
      <c r="BX95" s="130" t="s">
        <v>5</v>
      </c>
      <c r="CL95" s="130" t="s">
        <v>1</v>
      </c>
      <c r="CM95" s="130" t="s">
        <v>84</v>
      </c>
    </row>
    <row r="96" spans="1:91" s="7" customFormat="1" ht="16.5" customHeight="1">
      <c r="A96" s="118" t="s">
        <v>79</v>
      </c>
      <c r="B96" s="119"/>
      <c r="C96" s="120"/>
      <c r="D96" s="121" t="s">
        <v>85</v>
      </c>
      <c r="E96" s="121"/>
      <c r="F96" s="121"/>
      <c r="G96" s="121"/>
      <c r="H96" s="121"/>
      <c r="I96" s="122"/>
      <c r="J96" s="121" t="s">
        <v>86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'002 - Vytápění 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81</v>
      </c>
      <c r="AR96" s="125"/>
      <c r="AS96" s="126">
        <v>0</v>
      </c>
      <c r="AT96" s="127">
        <f>ROUND(SUM(AV96:AW96),2)</f>
        <v>0</v>
      </c>
      <c r="AU96" s="128">
        <f>'002 - Vytápění '!P123</f>
        <v>0</v>
      </c>
      <c r="AV96" s="127">
        <f>'002 - Vytápění '!J33</f>
        <v>0</v>
      </c>
      <c r="AW96" s="127">
        <f>'002 - Vytápění '!J34</f>
        <v>0</v>
      </c>
      <c r="AX96" s="127">
        <f>'002 - Vytápění '!J35</f>
        <v>0</v>
      </c>
      <c r="AY96" s="127">
        <f>'002 - Vytápění '!J36</f>
        <v>0</v>
      </c>
      <c r="AZ96" s="127">
        <f>'002 - Vytápění '!F33</f>
        <v>0</v>
      </c>
      <c r="BA96" s="127">
        <f>'002 - Vytápění '!F34</f>
        <v>0</v>
      </c>
      <c r="BB96" s="127">
        <f>'002 - Vytápění '!F35</f>
        <v>0</v>
      </c>
      <c r="BC96" s="127">
        <f>'002 - Vytápění '!F36</f>
        <v>0</v>
      </c>
      <c r="BD96" s="129">
        <f>'002 - Vytápění '!F37</f>
        <v>0</v>
      </c>
      <c r="BE96" s="7"/>
      <c r="BT96" s="130" t="s">
        <v>82</v>
      </c>
      <c r="BV96" s="130" t="s">
        <v>77</v>
      </c>
      <c r="BW96" s="130" t="s">
        <v>87</v>
      </c>
      <c r="BX96" s="130" t="s">
        <v>5</v>
      </c>
      <c r="CL96" s="130" t="s">
        <v>1</v>
      </c>
      <c r="CM96" s="130" t="s">
        <v>84</v>
      </c>
    </row>
    <row r="97" spans="1:91" s="7" customFormat="1" ht="16.5" customHeight="1">
      <c r="A97" s="118" t="s">
        <v>79</v>
      </c>
      <c r="B97" s="119"/>
      <c r="C97" s="120"/>
      <c r="D97" s="121" t="s">
        <v>88</v>
      </c>
      <c r="E97" s="121"/>
      <c r="F97" s="121"/>
      <c r="G97" s="121"/>
      <c r="H97" s="121"/>
      <c r="I97" s="122"/>
      <c r="J97" s="121" t="s">
        <v>89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'003 - Hromosvod, elektroi...'!J30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81</v>
      </c>
      <c r="AR97" s="125"/>
      <c r="AS97" s="126">
        <v>0</v>
      </c>
      <c r="AT97" s="127">
        <f>ROUND(SUM(AV97:AW97),2)</f>
        <v>0</v>
      </c>
      <c r="AU97" s="128">
        <f>'003 - Hromosvod, elektroi...'!P120</f>
        <v>0</v>
      </c>
      <c r="AV97" s="127">
        <f>'003 - Hromosvod, elektroi...'!J33</f>
        <v>0</v>
      </c>
      <c r="AW97" s="127">
        <f>'003 - Hromosvod, elektroi...'!J34</f>
        <v>0</v>
      </c>
      <c r="AX97" s="127">
        <f>'003 - Hromosvod, elektroi...'!J35</f>
        <v>0</v>
      </c>
      <c r="AY97" s="127">
        <f>'003 - Hromosvod, elektroi...'!J36</f>
        <v>0</v>
      </c>
      <c r="AZ97" s="127">
        <f>'003 - Hromosvod, elektroi...'!F33</f>
        <v>0</v>
      </c>
      <c r="BA97" s="127">
        <f>'003 - Hromosvod, elektroi...'!F34</f>
        <v>0</v>
      </c>
      <c r="BB97" s="127">
        <f>'003 - Hromosvod, elektroi...'!F35</f>
        <v>0</v>
      </c>
      <c r="BC97" s="127">
        <f>'003 - Hromosvod, elektroi...'!F36</f>
        <v>0</v>
      </c>
      <c r="BD97" s="129">
        <f>'003 - Hromosvod, elektroi...'!F37</f>
        <v>0</v>
      </c>
      <c r="BE97" s="7"/>
      <c r="BT97" s="130" t="s">
        <v>82</v>
      </c>
      <c r="BV97" s="130" t="s">
        <v>77</v>
      </c>
      <c r="BW97" s="130" t="s">
        <v>90</v>
      </c>
      <c r="BX97" s="130" t="s">
        <v>5</v>
      </c>
      <c r="CL97" s="130" t="s">
        <v>1</v>
      </c>
      <c r="CM97" s="130" t="s">
        <v>84</v>
      </c>
    </row>
    <row r="98" spans="1:91" s="7" customFormat="1" ht="16.5" customHeight="1">
      <c r="A98" s="118" t="s">
        <v>79</v>
      </c>
      <c r="B98" s="119"/>
      <c r="C98" s="120"/>
      <c r="D98" s="121" t="s">
        <v>91</v>
      </c>
      <c r="E98" s="121"/>
      <c r="F98" s="121"/>
      <c r="G98" s="121"/>
      <c r="H98" s="121"/>
      <c r="I98" s="122"/>
      <c r="J98" s="121" t="s">
        <v>92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'004 - ostatní a vedlejší 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81</v>
      </c>
      <c r="AR98" s="125"/>
      <c r="AS98" s="131">
        <v>0</v>
      </c>
      <c r="AT98" s="132">
        <f>ROUND(SUM(AV98:AW98),2)</f>
        <v>0</v>
      </c>
      <c r="AU98" s="133">
        <f>'004 - ostatní a vedlejší ...'!P121</f>
        <v>0</v>
      </c>
      <c r="AV98" s="132">
        <f>'004 - ostatní a vedlejší ...'!J33</f>
        <v>0</v>
      </c>
      <c r="AW98" s="132">
        <f>'004 - ostatní a vedlejší ...'!J34</f>
        <v>0</v>
      </c>
      <c r="AX98" s="132">
        <f>'004 - ostatní a vedlejší ...'!J35</f>
        <v>0</v>
      </c>
      <c r="AY98" s="132">
        <f>'004 - ostatní a vedlejší ...'!J36</f>
        <v>0</v>
      </c>
      <c r="AZ98" s="132">
        <f>'004 - ostatní a vedlejší ...'!F33</f>
        <v>0</v>
      </c>
      <c r="BA98" s="132">
        <f>'004 - ostatní a vedlejší ...'!F34</f>
        <v>0</v>
      </c>
      <c r="BB98" s="132">
        <f>'004 - ostatní a vedlejší ...'!F35</f>
        <v>0</v>
      </c>
      <c r="BC98" s="132">
        <f>'004 - ostatní a vedlejší ...'!F36</f>
        <v>0</v>
      </c>
      <c r="BD98" s="134">
        <f>'004 - ostatní a vedlejší ...'!F37</f>
        <v>0</v>
      </c>
      <c r="BE98" s="7"/>
      <c r="BT98" s="130" t="s">
        <v>82</v>
      </c>
      <c r="BV98" s="130" t="s">
        <v>77</v>
      </c>
      <c r="BW98" s="130" t="s">
        <v>93</v>
      </c>
      <c r="BX98" s="130" t="s">
        <v>5</v>
      </c>
      <c r="CL98" s="130" t="s">
        <v>1</v>
      </c>
      <c r="CM98" s="130" t="s">
        <v>84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01 - Stavební úpravy pod...'!C2" display="/"/>
    <hyperlink ref="A96" location="'002 - Vytápění '!C2" display="/"/>
    <hyperlink ref="A97" location="'003 - Hromosvod, elektroi...'!C2" display="/"/>
    <hyperlink ref="A98" location="'004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83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84</v>
      </c>
    </row>
    <row r="4" spans="2:46" s="1" customFormat="1" ht="24.95" customHeight="1" hidden="1">
      <c r="B4" s="19"/>
      <c r="D4" s="137" t="s">
        <v>94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26.25" customHeight="1" hidden="1">
      <c r="B7" s="19"/>
      <c r="E7" s="140" t="str">
        <f>'Rekapitulace stavby'!K6</f>
        <v>Stavební úpravy podkroví budovy č.p. 618/11 na ul. Karola Sliwky v Karviné - Fryštátě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95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30" customHeight="1" hidden="1">
      <c r="A9" s="37"/>
      <c r="B9" s="43"/>
      <c r="C9" s="37"/>
      <c r="D9" s="37"/>
      <c r="E9" s="141" t="s">
        <v>96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3. 4. 2021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ROUND(J135,2)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39</v>
      </c>
      <c r="E33" s="139" t="s">
        <v>40</v>
      </c>
      <c r="F33" s="153">
        <f>ROUND((SUM(BE135:BE386)),2)</f>
        <v>0</v>
      </c>
      <c r="G33" s="37"/>
      <c r="H33" s="37"/>
      <c r="I33" s="154">
        <v>0.21</v>
      </c>
      <c r="J33" s="153">
        <f>ROUND(((SUM(BE135:BE386))*I33),2)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41</v>
      </c>
      <c r="F34" s="153">
        <f>ROUND((SUM(BF135:BF386)),2)</f>
        <v>0</v>
      </c>
      <c r="G34" s="37"/>
      <c r="H34" s="37"/>
      <c r="I34" s="154">
        <v>0.15</v>
      </c>
      <c r="J34" s="153">
        <f>ROUND(((SUM(BF135:BF386))*I34),2)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ROUND((SUM(BG135:BG386)),2)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ROUND((SUM(BH135:BH386)),2)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ROUND((SUM(BI135:BI386)),2)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Stavební úpravy podkroví budovy č.p. 618/11 na ul. Karola Sliwky v Karviné - Fryštátě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30" customHeight="1">
      <c r="A87" s="37"/>
      <c r="B87" s="38"/>
      <c r="C87" s="39"/>
      <c r="D87" s="39"/>
      <c r="E87" s="75" t="str">
        <f>E9</f>
        <v>001 - Stavební úpravy podkroví budovy č.p. 618/11 na ul. Karola Sliwky v Karviné - Fryštátě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Karviná</v>
      </c>
      <c r="G89" s="39"/>
      <c r="H89" s="39"/>
      <c r="I89" s="31" t="s">
        <v>22</v>
      </c>
      <c r="J89" s="78" t="str">
        <f>IF(J12="","",J12)</f>
        <v>3. 4. 2021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Karviná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98</v>
      </c>
      <c r="D94" s="175"/>
      <c r="E94" s="175"/>
      <c r="F94" s="175"/>
      <c r="G94" s="175"/>
      <c r="H94" s="175"/>
      <c r="I94" s="175"/>
      <c r="J94" s="176" t="s">
        <v>99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100</v>
      </c>
      <c r="D96" s="39"/>
      <c r="E96" s="39"/>
      <c r="F96" s="39"/>
      <c r="G96" s="39"/>
      <c r="H96" s="39"/>
      <c r="I96" s="39"/>
      <c r="J96" s="109">
        <f>J135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101</v>
      </c>
    </row>
    <row r="97" spans="1:31" s="9" customFormat="1" ht="24.95" customHeight="1">
      <c r="A97" s="9"/>
      <c r="B97" s="178"/>
      <c r="C97" s="179"/>
      <c r="D97" s="180" t="s">
        <v>102</v>
      </c>
      <c r="E97" s="181"/>
      <c r="F97" s="181"/>
      <c r="G97" s="181"/>
      <c r="H97" s="181"/>
      <c r="I97" s="181"/>
      <c r="J97" s="182">
        <f>J136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103</v>
      </c>
      <c r="E98" s="187"/>
      <c r="F98" s="187"/>
      <c r="G98" s="187"/>
      <c r="H98" s="187"/>
      <c r="I98" s="187"/>
      <c r="J98" s="188">
        <f>J137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104</v>
      </c>
      <c r="E99" s="187"/>
      <c r="F99" s="187"/>
      <c r="G99" s="187"/>
      <c r="H99" s="187"/>
      <c r="I99" s="187"/>
      <c r="J99" s="188">
        <f>J140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105</v>
      </c>
      <c r="E100" s="187"/>
      <c r="F100" s="187"/>
      <c r="G100" s="187"/>
      <c r="H100" s="187"/>
      <c r="I100" s="187"/>
      <c r="J100" s="188">
        <f>J159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4"/>
      <c r="C101" s="185"/>
      <c r="D101" s="186" t="s">
        <v>106</v>
      </c>
      <c r="E101" s="187"/>
      <c r="F101" s="187"/>
      <c r="G101" s="187"/>
      <c r="H101" s="187"/>
      <c r="I101" s="187"/>
      <c r="J101" s="188">
        <f>J179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107</v>
      </c>
      <c r="E102" s="187"/>
      <c r="F102" s="187"/>
      <c r="G102" s="187"/>
      <c r="H102" s="187"/>
      <c r="I102" s="187"/>
      <c r="J102" s="188">
        <f>J180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108</v>
      </c>
      <c r="E103" s="187"/>
      <c r="F103" s="187"/>
      <c r="G103" s="187"/>
      <c r="H103" s="187"/>
      <c r="I103" s="187"/>
      <c r="J103" s="188">
        <f>J188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8"/>
      <c r="C104" s="179"/>
      <c r="D104" s="180" t="s">
        <v>109</v>
      </c>
      <c r="E104" s="181"/>
      <c r="F104" s="181"/>
      <c r="G104" s="181"/>
      <c r="H104" s="181"/>
      <c r="I104" s="181"/>
      <c r="J104" s="182">
        <f>J191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4"/>
      <c r="C105" s="185"/>
      <c r="D105" s="186" t="s">
        <v>110</v>
      </c>
      <c r="E105" s="187"/>
      <c r="F105" s="187"/>
      <c r="G105" s="187"/>
      <c r="H105" s="187"/>
      <c r="I105" s="187"/>
      <c r="J105" s="188">
        <f>J192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4"/>
      <c r="C106" s="185"/>
      <c r="D106" s="186" t="s">
        <v>111</v>
      </c>
      <c r="E106" s="187"/>
      <c r="F106" s="187"/>
      <c r="G106" s="187"/>
      <c r="H106" s="187"/>
      <c r="I106" s="187"/>
      <c r="J106" s="188">
        <f>J207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4"/>
      <c r="C107" s="185"/>
      <c r="D107" s="186" t="s">
        <v>112</v>
      </c>
      <c r="E107" s="187"/>
      <c r="F107" s="187"/>
      <c r="G107" s="187"/>
      <c r="H107" s="187"/>
      <c r="I107" s="187"/>
      <c r="J107" s="188">
        <f>J234</f>
        <v>0</v>
      </c>
      <c r="K107" s="185"/>
      <c r="L107" s="18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4"/>
      <c r="C108" s="185"/>
      <c r="D108" s="186" t="s">
        <v>113</v>
      </c>
      <c r="E108" s="187"/>
      <c r="F108" s="187"/>
      <c r="G108" s="187"/>
      <c r="H108" s="187"/>
      <c r="I108" s="187"/>
      <c r="J108" s="188">
        <f>J293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4"/>
      <c r="C109" s="185"/>
      <c r="D109" s="186" t="s">
        <v>114</v>
      </c>
      <c r="E109" s="187"/>
      <c r="F109" s="187"/>
      <c r="G109" s="187"/>
      <c r="H109" s="187"/>
      <c r="I109" s="187"/>
      <c r="J109" s="188">
        <f>J304</f>
        <v>0</v>
      </c>
      <c r="K109" s="185"/>
      <c r="L109" s="18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4"/>
      <c r="C110" s="185"/>
      <c r="D110" s="186" t="s">
        <v>115</v>
      </c>
      <c r="E110" s="187"/>
      <c r="F110" s="187"/>
      <c r="G110" s="187"/>
      <c r="H110" s="187"/>
      <c r="I110" s="187"/>
      <c r="J110" s="188">
        <f>J333</f>
        <v>0</v>
      </c>
      <c r="K110" s="185"/>
      <c r="L110" s="18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4"/>
      <c r="C111" s="185"/>
      <c r="D111" s="186" t="s">
        <v>116</v>
      </c>
      <c r="E111" s="187"/>
      <c r="F111" s="187"/>
      <c r="G111" s="187"/>
      <c r="H111" s="187"/>
      <c r="I111" s="187"/>
      <c r="J111" s="188">
        <f>J344</f>
        <v>0</v>
      </c>
      <c r="K111" s="185"/>
      <c r="L111" s="18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4"/>
      <c r="C112" s="185"/>
      <c r="D112" s="186" t="s">
        <v>117</v>
      </c>
      <c r="E112" s="187"/>
      <c r="F112" s="187"/>
      <c r="G112" s="187"/>
      <c r="H112" s="187"/>
      <c r="I112" s="187"/>
      <c r="J112" s="188">
        <f>J365</f>
        <v>0</v>
      </c>
      <c r="K112" s="185"/>
      <c r="L112" s="18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4"/>
      <c r="C113" s="185"/>
      <c r="D113" s="186" t="s">
        <v>118</v>
      </c>
      <c r="E113" s="187"/>
      <c r="F113" s="187"/>
      <c r="G113" s="187"/>
      <c r="H113" s="187"/>
      <c r="I113" s="187"/>
      <c r="J113" s="188">
        <f>J380</f>
        <v>0</v>
      </c>
      <c r="K113" s="185"/>
      <c r="L113" s="18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9" customFormat="1" ht="24.95" customHeight="1">
      <c r="A114" s="9"/>
      <c r="B114" s="178"/>
      <c r="C114" s="179"/>
      <c r="D114" s="180" t="s">
        <v>119</v>
      </c>
      <c r="E114" s="181"/>
      <c r="F114" s="181"/>
      <c r="G114" s="181"/>
      <c r="H114" s="181"/>
      <c r="I114" s="181"/>
      <c r="J114" s="182">
        <f>J384</f>
        <v>0</v>
      </c>
      <c r="K114" s="179"/>
      <c r="L114" s="183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10" customFormat="1" ht="19.9" customHeight="1">
      <c r="A115" s="10"/>
      <c r="B115" s="184"/>
      <c r="C115" s="185"/>
      <c r="D115" s="186" t="s">
        <v>120</v>
      </c>
      <c r="E115" s="187"/>
      <c r="F115" s="187"/>
      <c r="G115" s="187"/>
      <c r="H115" s="187"/>
      <c r="I115" s="187"/>
      <c r="J115" s="188">
        <f>J385</f>
        <v>0</v>
      </c>
      <c r="K115" s="185"/>
      <c r="L115" s="18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21" spans="1:31" s="2" customFormat="1" ht="6.95" customHeight="1">
      <c r="A121" s="37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24.95" customHeight="1">
      <c r="A122" s="37"/>
      <c r="B122" s="38"/>
      <c r="C122" s="22" t="s">
        <v>121</v>
      </c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1" t="s">
        <v>16</v>
      </c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26.25" customHeight="1">
      <c r="A125" s="37"/>
      <c r="B125" s="38"/>
      <c r="C125" s="39"/>
      <c r="D125" s="39"/>
      <c r="E125" s="173" t="str">
        <f>E7</f>
        <v>Stavební úpravy podkroví budovy č.p. 618/11 na ul. Karola Sliwky v Karviné - Fryštátě</v>
      </c>
      <c r="F125" s="31"/>
      <c r="G125" s="31"/>
      <c r="H125" s="31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1" t="s">
        <v>95</v>
      </c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30" customHeight="1">
      <c r="A127" s="37"/>
      <c r="B127" s="38"/>
      <c r="C127" s="39"/>
      <c r="D127" s="39"/>
      <c r="E127" s="75" t="str">
        <f>E9</f>
        <v>001 - Stavební úpravy podkroví budovy č.p. 618/11 na ul. Karola Sliwky v Karviné - Fryštátě</v>
      </c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6.95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2" customHeight="1">
      <c r="A129" s="37"/>
      <c r="B129" s="38"/>
      <c r="C129" s="31" t="s">
        <v>20</v>
      </c>
      <c r="D129" s="39"/>
      <c r="E129" s="39"/>
      <c r="F129" s="26" t="str">
        <f>F12</f>
        <v>Karviná</v>
      </c>
      <c r="G129" s="39"/>
      <c r="H129" s="39"/>
      <c r="I129" s="31" t="s">
        <v>22</v>
      </c>
      <c r="J129" s="78" t="str">
        <f>IF(J12="","",J12)</f>
        <v>3. 4. 2021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6.95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15.15" customHeight="1">
      <c r="A131" s="37"/>
      <c r="B131" s="38"/>
      <c r="C131" s="31" t="s">
        <v>24</v>
      </c>
      <c r="D131" s="39"/>
      <c r="E131" s="39"/>
      <c r="F131" s="26" t="str">
        <f>E15</f>
        <v>Statutární město Karviná</v>
      </c>
      <c r="G131" s="39"/>
      <c r="H131" s="39"/>
      <c r="I131" s="31" t="s">
        <v>30</v>
      </c>
      <c r="J131" s="35" t="str">
        <f>E21</f>
        <v xml:space="preserve"> 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5.15" customHeight="1">
      <c r="A132" s="37"/>
      <c r="B132" s="38"/>
      <c r="C132" s="31" t="s">
        <v>28</v>
      </c>
      <c r="D132" s="39"/>
      <c r="E132" s="39"/>
      <c r="F132" s="26" t="str">
        <f>IF(E18="","",E18)</f>
        <v>Vyplň údaj</v>
      </c>
      <c r="G132" s="39"/>
      <c r="H132" s="39"/>
      <c r="I132" s="31" t="s">
        <v>33</v>
      </c>
      <c r="J132" s="35" t="str">
        <f>E24</f>
        <v xml:space="preserve"> </v>
      </c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2" customFormat="1" ht="10.3" customHeight="1">
      <c r="A133" s="37"/>
      <c r="B133" s="38"/>
      <c r="C133" s="39"/>
      <c r="D133" s="39"/>
      <c r="E133" s="39"/>
      <c r="F133" s="39"/>
      <c r="G133" s="39"/>
      <c r="H133" s="39"/>
      <c r="I133" s="39"/>
      <c r="J133" s="39"/>
      <c r="K133" s="39"/>
      <c r="L133" s="62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  <row r="134" spans="1:31" s="11" customFormat="1" ht="29.25" customHeight="1">
      <c r="A134" s="190"/>
      <c r="B134" s="191"/>
      <c r="C134" s="192" t="s">
        <v>122</v>
      </c>
      <c r="D134" s="193" t="s">
        <v>60</v>
      </c>
      <c r="E134" s="193" t="s">
        <v>56</v>
      </c>
      <c r="F134" s="193" t="s">
        <v>57</v>
      </c>
      <c r="G134" s="193" t="s">
        <v>123</v>
      </c>
      <c r="H134" s="193" t="s">
        <v>124</v>
      </c>
      <c r="I134" s="193" t="s">
        <v>125</v>
      </c>
      <c r="J134" s="193" t="s">
        <v>99</v>
      </c>
      <c r="K134" s="194" t="s">
        <v>126</v>
      </c>
      <c r="L134" s="195"/>
      <c r="M134" s="99" t="s">
        <v>1</v>
      </c>
      <c r="N134" s="100" t="s">
        <v>39</v>
      </c>
      <c r="O134" s="100" t="s">
        <v>127</v>
      </c>
      <c r="P134" s="100" t="s">
        <v>128</v>
      </c>
      <c r="Q134" s="100" t="s">
        <v>129</v>
      </c>
      <c r="R134" s="100" t="s">
        <v>130</v>
      </c>
      <c r="S134" s="100" t="s">
        <v>131</v>
      </c>
      <c r="T134" s="101" t="s">
        <v>132</v>
      </c>
      <c r="U134" s="190"/>
      <c r="V134" s="190"/>
      <c r="W134" s="190"/>
      <c r="X134" s="190"/>
      <c r="Y134" s="190"/>
      <c r="Z134" s="190"/>
      <c r="AA134" s="190"/>
      <c r="AB134" s="190"/>
      <c r="AC134" s="190"/>
      <c r="AD134" s="190"/>
      <c r="AE134" s="190"/>
    </row>
    <row r="135" spans="1:63" s="2" customFormat="1" ht="22.8" customHeight="1">
      <c r="A135" s="37"/>
      <c r="B135" s="38"/>
      <c r="C135" s="106" t="s">
        <v>133</v>
      </c>
      <c r="D135" s="39"/>
      <c r="E135" s="39"/>
      <c r="F135" s="39"/>
      <c r="G135" s="39"/>
      <c r="H135" s="39"/>
      <c r="I135" s="39"/>
      <c r="J135" s="196">
        <f>BK135</f>
        <v>0</v>
      </c>
      <c r="K135" s="39"/>
      <c r="L135" s="43"/>
      <c r="M135" s="102"/>
      <c r="N135" s="197"/>
      <c r="O135" s="103"/>
      <c r="P135" s="198">
        <f>P136+P191+P384</f>
        <v>0</v>
      </c>
      <c r="Q135" s="103"/>
      <c r="R135" s="198">
        <f>R136+R191+R384</f>
        <v>24.62202818</v>
      </c>
      <c r="S135" s="103"/>
      <c r="T135" s="199">
        <f>T136+T191+T384</f>
        <v>23.144651999999997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74</v>
      </c>
      <c r="AU135" s="16" t="s">
        <v>101</v>
      </c>
      <c r="BK135" s="200">
        <f>BK136+BK191+BK384</f>
        <v>0</v>
      </c>
    </row>
    <row r="136" spans="1:63" s="12" customFormat="1" ht="25.9" customHeight="1">
      <c r="A136" s="12"/>
      <c r="B136" s="201"/>
      <c r="C136" s="202"/>
      <c r="D136" s="203" t="s">
        <v>74</v>
      </c>
      <c r="E136" s="204" t="s">
        <v>134</v>
      </c>
      <c r="F136" s="204" t="s">
        <v>135</v>
      </c>
      <c r="G136" s="202"/>
      <c r="H136" s="202"/>
      <c r="I136" s="205"/>
      <c r="J136" s="206">
        <f>BK136</f>
        <v>0</v>
      </c>
      <c r="K136" s="202"/>
      <c r="L136" s="207"/>
      <c r="M136" s="208"/>
      <c r="N136" s="209"/>
      <c r="O136" s="209"/>
      <c r="P136" s="210">
        <f>P137+P140+P159+P180+P188</f>
        <v>0</v>
      </c>
      <c r="Q136" s="209"/>
      <c r="R136" s="210">
        <f>R137+R140+R159+R180+R188</f>
        <v>6.87796</v>
      </c>
      <c r="S136" s="209"/>
      <c r="T136" s="211">
        <f>T137+T140+T159+T180+T188</f>
        <v>2.008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82</v>
      </c>
      <c r="AT136" s="213" t="s">
        <v>74</v>
      </c>
      <c r="AU136" s="213" t="s">
        <v>75</v>
      </c>
      <c r="AY136" s="212" t="s">
        <v>136</v>
      </c>
      <c r="BK136" s="214">
        <f>BK137+BK140+BK159+BK180+BK188</f>
        <v>0</v>
      </c>
    </row>
    <row r="137" spans="1:63" s="12" customFormat="1" ht="22.8" customHeight="1">
      <c r="A137" s="12"/>
      <c r="B137" s="201"/>
      <c r="C137" s="202"/>
      <c r="D137" s="203" t="s">
        <v>74</v>
      </c>
      <c r="E137" s="215" t="s">
        <v>137</v>
      </c>
      <c r="F137" s="215" t="s">
        <v>138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SUM(P138:P139)</f>
        <v>0</v>
      </c>
      <c r="Q137" s="209"/>
      <c r="R137" s="210">
        <f>SUM(R138:R139)</f>
        <v>4.85828</v>
      </c>
      <c r="S137" s="209"/>
      <c r="T137" s="211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82</v>
      </c>
      <c r="AT137" s="213" t="s">
        <v>74</v>
      </c>
      <c r="AU137" s="213" t="s">
        <v>82</v>
      </c>
      <c r="AY137" s="212" t="s">
        <v>136</v>
      </c>
      <c r="BK137" s="214">
        <f>SUM(BK138:BK139)</f>
        <v>0</v>
      </c>
    </row>
    <row r="138" spans="1:65" s="2" customFormat="1" ht="24.15" customHeight="1">
      <c r="A138" s="37"/>
      <c r="B138" s="38"/>
      <c r="C138" s="217" t="s">
        <v>82</v>
      </c>
      <c r="D138" s="217" t="s">
        <v>139</v>
      </c>
      <c r="E138" s="218" t="s">
        <v>140</v>
      </c>
      <c r="F138" s="219" t="s">
        <v>141</v>
      </c>
      <c r="G138" s="220" t="s">
        <v>142</v>
      </c>
      <c r="H138" s="221">
        <v>28</v>
      </c>
      <c r="I138" s="222"/>
      <c r="J138" s="223">
        <f>ROUND(I138*H138,2)</f>
        <v>0</v>
      </c>
      <c r="K138" s="219" t="s">
        <v>143</v>
      </c>
      <c r="L138" s="43"/>
      <c r="M138" s="224" t="s">
        <v>1</v>
      </c>
      <c r="N138" s="225" t="s">
        <v>40</v>
      </c>
      <c r="O138" s="90"/>
      <c r="P138" s="226">
        <f>O138*H138</f>
        <v>0</v>
      </c>
      <c r="Q138" s="226">
        <v>0.17351</v>
      </c>
      <c r="R138" s="226">
        <f>Q138*H138</f>
        <v>4.85828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144</v>
      </c>
      <c r="AT138" s="228" t="s">
        <v>139</v>
      </c>
      <c r="AU138" s="228" t="s">
        <v>84</v>
      </c>
      <c r="AY138" s="16" t="s">
        <v>136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82</v>
      </c>
      <c r="BK138" s="229">
        <f>ROUND(I138*H138,2)</f>
        <v>0</v>
      </c>
      <c r="BL138" s="16" t="s">
        <v>144</v>
      </c>
      <c r="BM138" s="228" t="s">
        <v>145</v>
      </c>
    </row>
    <row r="139" spans="1:51" s="13" customFormat="1" ht="12">
      <c r="A139" s="13"/>
      <c r="B139" s="230"/>
      <c r="C139" s="231"/>
      <c r="D139" s="232" t="s">
        <v>146</v>
      </c>
      <c r="E139" s="233" t="s">
        <v>1</v>
      </c>
      <c r="F139" s="234" t="s">
        <v>147</v>
      </c>
      <c r="G139" s="231"/>
      <c r="H139" s="235">
        <v>28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146</v>
      </c>
      <c r="AU139" s="241" t="s">
        <v>84</v>
      </c>
      <c r="AV139" s="13" t="s">
        <v>84</v>
      </c>
      <c r="AW139" s="13" t="s">
        <v>32</v>
      </c>
      <c r="AX139" s="13" t="s">
        <v>82</v>
      </c>
      <c r="AY139" s="241" t="s">
        <v>136</v>
      </c>
    </row>
    <row r="140" spans="1:63" s="12" customFormat="1" ht="22.8" customHeight="1">
      <c r="A140" s="12"/>
      <c r="B140" s="201"/>
      <c r="C140" s="202"/>
      <c r="D140" s="203" t="s">
        <v>74</v>
      </c>
      <c r="E140" s="215" t="s">
        <v>148</v>
      </c>
      <c r="F140" s="215" t="s">
        <v>149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SUM(P141:P158)</f>
        <v>0</v>
      </c>
      <c r="Q140" s="209"/>
      <c r="R140" s="210">
        <f>SUM(R141:R158)</f>
        <v>1.7862999999999998</v>
      </c>
      <c r="S140" s="209"/>
      <c r="T140" s="211">
        <f>SUM(T141:T158)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82</v>
      </c>
      <c r="AT140" s="213" t="s">
        <v>74</v>
      </c>
      <c r="AU140" s="213" t="s">
        <v>82</v>
      </c>
      <c r="AY140" s="212" t="s">
        <v>136</v>
      </c>
      <c r="BK140" s="214">
        <f>SUM(BK141:BK158)</f>
        <v>0</v>
      </c>
    </row>
    <row r="141" spans="1:65" s="2" customFormat="1" ht="24.15" customHeight="1">
      <c r="A141" s="37"/>
      <c r="B141" s="38"/>
      <c r="C141" s="217" t="s">
        <v>84</v>
      </c>
      <c r="D141" s="217" t="s">
        <v>139</v>
      </c>
      <c r="E141" s="218" t="s">
        <v>150</v>
      </c>
      <c r="F141" s="219" t="s">
        <v>151</v>
      </c>
      <c r="G141" s="220" t="s">
        <v>142</v>
      </c>
      <c r="H141" s="221">
        <v>60</v>
      </c>
      <c r="I141" s="222"/>
      <c r="J141" s="223">
        <f>ROUND(I141*H141,2)</f>
        <v>0</v>
      </c>
      <c r="K141" s="219" t="s">
        <v>143</v>
      </c>
      <c r="L141" s="43"/>
      <c r="M141" s="224" t="s">
        <v>1</v>
      </c>
      <c r="N141" s="225" t="s">
        <v>40</v>
      </c>
      <c r="O141" s="90"/>
      <c r="P141" s="226">
        <f>O141*H141</f>
        <v>0</v>
      </c>
      <c r="Q141" s="226">
        <v>0.00438</v>
      </c>
      <c r="R141" s="226">
        <f>Q141*H141</f>
        <v>0.26280000000000003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144</v>
      </c>
      <c r="AT141" s="228" t="s">
        <v>139</v>
      </c>
      <c r="AU141" s="228" t="s">
        <v>84</v>
      </c>
      <c r="AY141" s="16" t="s">
        <v>136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82</v>
      </c>
      <c r="BK141" s="229">
        <f>ROUND(I141*H141,2)</f>
        <v>0</v>
      </c>
      <c r="BL141" s="16" t="s">
        <v>144</v>
      </c>
      <c r="BM141" s="228" t="s">
        <v>152</v>
      </c>
    </row>
    <row r="142" spans="1:51" s="13" customFormat="1" ht="12">
      <c r="A142" s="13"/>
      <c r="B142" s="230"/>
      <c r="C142" s="231"/>
      <c r="D142" s="232" t="s">
        <v>146</v>
      </c>
      <c r="E142" s="233" t="s">
        <v>1</v>
      </c>
      <c r="F142" s="234" t="s">
        <v>153</v>
      </c>
      <c r="G142" s="231"/>
      <c r="H142" s="235">
        <v>60</v>
      </c>
      <c r="I142" s="236"/>
      <c r="J142" s="231"/>
      <c r="K142" s="231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146</v>
      </c>
      <c r="AU142" s="241" t="s">
        <v>84</v>
      </c>
      <c r="AV142" s="13" t="s">
        <v>84</v>
      </c>
      <c r="AW142" s="13" t="s">
        <v>32</v>
      </c>
      <c r="AX142" s="13" t="s">
        <v>82</v>
      </c>
      <c r="AY142" s="241" t="s">
        <v>136</v>
      </c>
    </row>
    <row r="143" spans="1:65" s="2" customFormat="1" ht="24.15" customHeight="1">
      <c r="A143" s="37"/>
      <c r="B143" s="38"/>
      <c r="C143" s="217" t="s">
        <v>137</v>
      </c>
      <c r="D143" s="217" t="s">
        <v>139</v>
      </c>
      <c r="E143" s="218" t="s">
        <v>154</v>
      </c>
      <c r="F143" s="219" t="s">
        <v>155</v>
      </c>
      <c r="G143" s="220" t="s">
        <v>142</v>
      </c>
      <c r="H143" s="221">
        <v>60</v>
      </c>
      <c r="I143" s="222"/>
      <c r="J143" s="223">
        <f>ROUND(I143*H143,2)</f>
        <v>0</v>
      </c>
      <c r="K143" s="219" t="s">
        <v>143</v>
      </c>
      <c r="L143" s="43"/>
      <c r="M143" s="224" t="s">
        <v>1</v>
      </c>
      <c r="N143" s="225" t="s">
        <v>40</v>
      </c>
      <c r="O143" s="90"/>
      <c r="P143" s="226">
        <f>O143*H143</f>
        <v>0</v>
      </c>
      <c r="Q143" s="226">
        <v>0.003</v>
      </c>
      <c r="R143" s="226">
        <f>Q143*H143</f>
        <v>0.18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144</v>
      </c>
      <c r="AT143" s="228" t="s">
        <v>139</v>
      </c>
      <c r="AU143" s="228" t="s">
        <v>84</v>
      </c>
      <c r="AY143" s="16" t="s">
        <v>136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82</v>
      </c>
      <c r="BK143" s="229">
        <f>ROUND(I143*H143,2)</f>
        <v>0</v>
      </c>
      <c r="BL143" s="16" t="s">
        <v>144</v>
      </c>
      <c r="BM143" s="228" t="s">
        <v>156</v>
      </c>
    </row>
    <row r="144" spans="1:51" s="13" customFormat="1" ht="12">
      <c r="A144" s="13"/>
      <c r="B144" s="230"/>
      <c r="C144" s="231"/>
      <c r="D144" s="232" t="s">
        <v>146</v>
      </c>
      <c r="E144" s="233" t="s">
        <v>1</v>
      </c>
      <c r="F144" s="234" t="s">
        <v>153</v>
      </c>
      <c r="G144" s="231"/>
      <c r="H144" s="235">
        <v>60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146</v>
      </c>
      <c r="AU144" s="241" t="s">
        <v>84</v>
      </c>
      <c r="AV144" s="13" t="s">
        <v>84</v>
      </c>
      <c r="AW144" s="13" t="s">
        <v>32</v>
      </c>
      <c r="AX144" s="13" t="s">
        <v>82</v>
      </c>
      <c r="AY144" s="241" t="s">
        <v>136</v>
      </c>
    </row>
    <row r="145" spans="1:65" s="2" customFormat="1" ht="24.15" customHeight="1">
      <c r="A145" s="37"/>
      <c r="B145" s="38"/>
      <c r="C145" s="217" t="s">
        <v>144</v>
      </c>
      <c r="D145" s="217" t="s">
        <v>139</v>
      </c>
      <c r="E145" s="218" t="s">
        <v>157</v>
      </c>
      <c r="F145" s="219" t="s">
        <v>158</v>
      </c>
      <c r="G145" s="220" t="s">
        <v>142</v>
      </c>
      <c r="H145" s="221">
        <v>60</v>
      </c>
      <c r="I145" s="222"/>
      <c r="J145" s="223">
        <f>ROUND(I145*H145,2)</f>
        <v>0</v>
      </c>
      <c r="K145" s="219" t="s">
        <v>143</v>
      </c>
      <c r="L145" s="43"/>
      <c r="M145" s="224" t="s">
        <v>1</v>
      </c>
      <c r="N145" s="225" t="s">
        <v>40</v>
      </c>
      <c r="O145" s="90"/>
      <c r="P145" s="226">
        <f>O145*H145</f>
        <v>0</v>
      </c>
      <c r="Q145" s="226">
        <v>0.0156</v>
      </c>
      <c r="R145" s="226">
        <f>Q145*H145</f>
        <v>0.9359999999999999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144</v>
      </c>
      <c r="AT145" s="228" t="s">
        <v>139</v>
      </c>
      <c r="AU145" s="228" t="s">
        <v>84</v>
      </c>
      <c r="AY145" s="16" t="s">
        <v>136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82</v>
      </c>
      <c r="BK145" s="229">
        <f>ROUND(I145*H145,2)</f>
        <v>0</v>
      </c>
      <c r="BL145" s="16" t="s">
        <v>144</v>
      </c>
      <c r="BM145" s="228" t="s">
        <v>159</v>
      </c>
    </row>
    <row r="146" spans="1:51" s="13" customFormat="1" ht="12">
      <c r="A146" s="13"/>
      <c r="B146" s="230"/>
      <c r="C146" s="231"/>
      <c r="D146" s="232" t="s">
        <v>146</v>
      </c>
      <c r="E146" s="233" t="s">
        <v>1</v>
      </c>
      <c r="F146" s="234" t="s">
        <v>153</v>
      </c>
      <c r="G146" s="231"/>
      <c r="H146" s="235">
        <v>60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146</v>
      </c>
      <c r="AU146" s="241" t="s">
        <v>84</v>
      </c>
      <c r="AV146" s="13" t="s">
        <v>84</v>
      </c>
      <c r="AW146" s="13" t="s">
        <v>32</v>
      </c>
      <c r="AX146" s="13" t="s">
        <v>82</v>
      </c>
      <c r="AY146" s="241" t="s">
        <v>136</v>
      </c>
    </row>
    <row r="147" spans="1:65" s="2" customFormat="1" ht="14.4" customHeight="1">
      <c r="A147" s="37"/>
      <c r="B147" s="38"/>
      <c r="C147" s="217" t="s">
        <v>160</v>
      </c>
      <c r="D147" s="217" t="s">
        <v>139</v>
      </c>
      <c r="E147" s="218" t="s">
        <v>161</v>
      </c>
      <c r="F147" s="219" t="s">
        <v>162</v>
      </c>
      <c r="G147" s="220" t="s">
        <v>142</v>
      </c>
      <c r="H147" s="221">
        <v>50</v>
      </c>
      <c r="I147" s="222"/>
      <c r="J147" s="223">
        <f>ROUND(I147*H147,2)</f>
        <v>0</v>
      </c>
      <c r="K147" s="219" t="s">
        <v>143</v>
      </c>
      <c r="L147" s="43"/>
      <c r="M147" s="224" t="s">
        <v>1</v>
      </c>
      <c r="N147" s="225" t="s">
        <v>40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144</v>
      </c>
      <c r="AT147" s="228" t="s">
        <v>139</v>
      </c>
      <c r="AU147" s="228" t="s">
        <v>84</v>
      </c>
      <c r="AY147" s="16" t="s">
        <v>136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82</v>
      </c>
      <c r="BK147" s="229">
        <f>ROUND(I147*H147,2)</f>
        <v>0</v>
      </c>
      <c r="BL147" s="16" t="s">
        <v>144</v>
      </c>
      <c r="BM147" s="228" t="s">
        <v>163</v>
      </c>
    </row>
    <row r="148" spans="1:51" s="13" customFormat="1" ht="12">
      <c r="A148" s="13"/>
      <c r="B148" s="230"/>
      <c r="C148" s="231"/>
      <c r="D148" s="232" t="s">
        <v>146</v>
      </c>
      <c r="E148" s="233" t="s">
        <v>1</v>
      </c>
      <c r="F148" s="234" t="s">
        <v>164</v>
      </c>
      <c r="G148" s="231"/>
      <c r="H148" s="235">
        <v>50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146</v>
      </c>
      <c r="AU148" s="241" t="s">
        <v>84</v>
      </c>
      <c r="AV148" s="13" t="s">
        <v>84</v>
      </c>
      <c r="AW148" s="13" t="s">
        <v>32</v>
      </c>
      <c r="AX148" s="13" t="s">
        <v>82</v>
      </c>
      <c r="AY148" s="241" t="s">
        <v>136</v>
      </c>
    </row>
    <row r="149" spans="1:65" s="2" customFormat="1" ht="24.15" customHeight="1">
      <c r="A149" s="37"/>
      <c r="B149" s="38"/>
      <c r="C149" s="217" t="s">
        <v>148</v>
      </c>
      <c r="D149" s="217" t="s">
        <v>139</v>
      </c>
      <c r="E149" s="218" t="s">
        <v>165</v>
      </c>
      <c r="F149" s="219" t="s">
        <v>166</v>
      </c>
      <c r="G149" s="220" t="s">
        <v>142</v>
      </c>
      <c r="H149" s="221">
        <v>25</v>
      </c>
      <c r="I149" s="222"/>
      <c r="J149" s="223">
        <f>ROUND(I149*H149,2)</f>
        <v>0</v>
      </c>
      <c r="K149" s="219" t="s">
        <v>143</v>
      </c>
      <c r="L149" s="43"/>
      <c r="M149" s="224" t="s">
        <v>1</v>
      </c>
      <c r="N149" s="225" t="s">
        <v>40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144</v>
      </c>
      <c r="AT149" s="228" t="s">
        <v>139</v>
      </c>
      <c r="AU149" s="228" t="s">
        <v>84</v>
      </c>
      <c r="AY149" s="16" t="s">
        <v>136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82</v>
      </c>
      <c r="BK149" s="229">
        <f>ROUND(I149*H149,2)</f>
        <v>0</v>
      </c>
      <c r="BL149" s="16" t="s">
        <v>144</v>
      </c>
      <c r="BM149" s="228" t="s">
        <v>167</v>
      </c>
    </row>
    <row r="150" spans="1:51" s="13" customFormat="1" ht="12">
      <c r="A150" s="13"/>
      <c r="B150" s="230"/>
      <c r="C150" s="231"/>
      <c r="D150" s="232" t="s">
        <v>146</v>
      </c>
      <c r="E150" s="233" t="s">
        <v>1</v>
      </c>
      <c r="F150" s="234" t="s">
        <v>168</v>
      </c>
      <c r="G150" s="231"/>
      <c r="H150" s="235">
        <v>25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146</v>
      </c>
      <c r="AU150" s="241" t="s">
        <v>84</v>
      </c>
      <c r="AV150" s="13" t="s">
        <v>84</v>
      </c>
      <c r="AW150" s="13" t="s">
        <v>32</v>
      </c>
      <c r="AX150" s="13" t="s">
        <v>82</v>
      </c>
      <c r="AY150" s="241" t="s">
        <v>136</v>
      </c>
    </row>
    <row r="151" spans="1:65" s="2" customFormat="1" ht="14.4" customHeight="1">
      <c r="A151" s="37"/>
      <c r="B151" s="38"/>
      <c r="C151" s="217" t="s">
        <v>169</v>
      </c>
      <c r="D151" s="217" t="s">
        <v>139</v>
      </c>
      <c r="E151" s="218" t="s">
        <v>170</v>
      </c>
      <c r="F151" s="219" t="s">
        <v>171</v>
      </c>
      <c r="G151" s="220" t="s">
        <v>142</v>
      </c>
      <c r="H151" s="221">
        <v>15</v>
      </c>
      <c r="I151" s="222"/>
      <c r="J151" s="223">
        <f>ROUND(I151*H151,2)</f>
        <v>0</v>
      </c>
      <c r="K151" s="219" t="s">
        <v>1</v>
      </c>
      <c r="L151" s="43"/>
      <c r="M151" s="224" t="s">
        <v>1</v>
      </c>
      <c r="N151" s="225" t="s">
        <v>40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144</v>
      </c>
      <c r="AT151" s="228" t="s">
        <v>139</v>
      </c>
      <c r="AU151" s="228" t="s">
        <v>84</v>
      </c>
      <c r="AY151" s="16" t="s">
        <v>136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82</v>
      </c>
      <c r="BK151" s="229">
        <f>ROUND(I151*H151,2)</f>
        <v>0</v>
      </c>
      <c r="BL151" s="16" t="s">
        <v>144</v>
      </c>
      <c r="BM151" s="228" t="s">
        <v>172</v>
      </c>
    </row>
    <row r="152" spans="1:47" s="2" customFormat="1" ht="12">
      <c r="A152" s="37"/>
      <c r="B152" s="38"/>
      <c r="C152" s="39"/>
      <c r="D152" s="232" t="s">
        <v>173</v>
      </c>
      <c r="E152" s="39"/>
      <c r="F152" s="242" t="s">
        <v>174</v>
      </c>
      <c r="G152" s="39"/>
      <c r="H152" s="39"/>
      <c r="I152" s="243"/>
      <c r="J152" s="39"/>
      <c r="K152" s="39"/>
      <c r="L152" s="43"/>
      <c r="M152" s="244"/>
      <c r="N152" s="245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6" t="s">
        <v>173</v>
      </c>
      <c r="AU152" s="16" t="s">
        <v>84</v>
      </c>
    </row>
    <row r="153" spans="1:51" s="13" customFormat="1" ht="12">
      <c r="A153" s="13"/>
      <c r="B153" s="230"/>
      <c r="C153" s="231"/>
      <c r="D153" s="232" t="s">
        <v>146</v>
      </c>
      <c r="E153" s="233" t="s">
        <v>1</v>
      </c>
      <c r="F153" s="234" t="s">
        <v>175</v>
      </c>
      <c r="G153" s="231"/>
      <c r="H153" s="235">
        <v>15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146</v>
      </c>
      <c r="AU153" s="241" t="s">
        <v>84</v>
      </c>
      <c r="AV153" s="13" t="s">
        <v>84</v>
      </c>
      <c r="AW153" s="13" t="s">
        <v>32</v>
      </c>
      <c r="AX153" s="13" t="s">
        <v>82</v>
      </c>
      <c r="AY153" s="241" t="s">
        <v>136</v>
      </c>
    </row>
    <row r="154" spans="1:65" s="2" customFormat="1" ht="14.4" customHeight="1">
      <c r="A154" s="37"/>
      <c r="B154" s="38"/>
      <c r="C154" s="217" t="s">
        <v>176</v>
      </c>
      <c r="D154" s="217" t="s">
        <v>139</v>
      </c>
      <c r="E154" s="218" t="s">
        <v>177</v>
      </c>
      <c r="F154" s="219" t="s">
        <v>178</v>
      </c>
      <c r="G154" s="220" t="s">
        <v>142</v>
      </c>
      <c r="H154" s="221">
        <v>12</v>
      </c>
      <c r="I154" s="222"/>
      <c r="J154" s="223">
        <f>ROUND(I154*H154,2)</f>
        <v>0</v>
      </c>
      <c r="K154" s="219" t="s">
        <v>1</v>
      </c>
      <c r="L154" s="43"/>
      <c r="M154" s="224" t="s">
        <v>1</v>
      </c>
      <c r="N154" s="225" t="s">
        <v>40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144</v>
      </c>
      <c r="AT154" s="228" t="s">
        <v>139</v>
      </c>
      <c r="AU154" s="228" t="s">
        <v>84</v>
      </c>
      <c r="AY154" s="16" t="s">
        <v>136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82</v>
      </c>
      <c r="BK154" s="229">
        <f>ROUND(I154*H154,2)</f>
        <v>0</v>
      </c>
      <c r="BL154" s="16" t="s">
        <v>144</v>
      </c>
      <c r="BM154" s="228" t="s">
        <v>179</v>
      </c>
    </row>
    <row r="155" spans="1:47" s="2" customFormat="1" ht="12">
      <c r="A155" s="37"/>
      <c r="B155" s="38"/>
      <c r="C155" s="39"/>
      <c r="D155" s="232" t="s">
        <v>173</v>
      </c>
      <c r="E155" s="39"/>
      <c r="F155" s="242" t="s">
        <v>180</v>
      </c>
      <c r="G155" s="39"/>
      <c r="H155" s="39"/>
      <c r="I155" s="243"/>
      <c r="J155" s="39"/>
      <c r="K155" s="39"/>
      <c r="L155" s="43"/>
      <c r="M155" s="244"/>
      <c r="N155" s="245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173</v>
      </c>
      <c r="AU155" s="16" t="s">
        <v>84</v>
      </c>
    </row>
    <row r="156" spans="1:51" s="13" customFormat="1" ht="12">
      <c r="A156" s="13"/>
      <c r="B156" s="230"/>
      <c r="C156" s="231"/>
      <c r="D156" s="232" t="s">
        <v>146</v>
      </c>
      <c r="E156" s="233" t="s">
        <v>1</v>
      </c>
      <c r="F156" s="234" t="s">
        <v>181</v>
      </c>
      <c r="G156" s="231"/>
      <c r="H156" s="235">
        <v>12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146</v>
      </c>
      <c r="AU156" s="241" t="s">
        <v>84</v>
      </c>
      <c r="AV156" s="13" t="s">
        <v>84</v>
      </c>
      <c r="AW156" s="13" t="s">
        <v>32</v>
      </c>
      <c r="AX156" s="13" t="s">
        <v>82</v>
      </c>
      <c r="AY156" s="241" t="s">
        <v>136</v>
      </c>
    </row>
    <row r="157" spans="1:65" s="2" customFormat="1" ht="24.15" customHeight="1">
      <c r="A157" s="37"/>
      <c r="B157" s="38"/>
      <c r="C157" s="217" t="s">
        <v>182</v>
      </c>
      <c r="D157" s="217" t="s">
        <v>139</v>
      </c>
      <c r="E157" s="218" t="s">
        <v>183</v>
      </c>
      <c r="F157" s="219" t="s">
        <v>184</v>
      </c>
      <c r="G157" s="220" t="s">
        <v>142</v>
      </c>
      <c r="H157" s="221">
        <v>81.5</v>
      </c>
      <c r="I157" s="222"/>
      <c r="J157" s="223">
        <f>ROUND(I157*H157,2)</f>
        <v>0</v>
      </c>
      <c r="K157" s="219" t="s">
        <v>1</v>
      </c>
      <c r="L157" s="43"/>
      <c r="M157" s="224" t="s">
        <v>1</v>
      </c>
      <c r="N157" s="225" t="s">
        <v>40</v>
      </c>
      <c r="O157" s="90"/>
      <c r="P157" s="226">
        <f>O157*H157</f>
        <v>0</v>
      </c>
      <c r="Q157" s="226">
        <v>0.005</v>
      </c>
      <c r="R157" s="226">
        <f>Q157*H157</f>
        <v>0.40750000000000003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144</v>
      </c>
      <c r="AT157" s="228" t="s">
        <v>139</v>
      </c>
      <c r="AU157" s="228" t="s">
        <v>84</v>
      </c>
      <c r="AY157" s="16" t="s">
        <v>136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82</v>
      </c>
      <c r="BK157" s="229">
        <f>ROUND(I157*H157,2)</f>
        <v>0</v>
      </c>
      <c r="BL157" s="16" t="s">
        <v>144</v>
      </c>
      <c r="BM157" s="228" t="s">
        <v>185</v>
      </c>
    </row>
    <row r="158" spans="1:51" s="13" customFormat="1" ht="12">
      <c r="A158" s="13"/>
      <c r="B158" s="230"/>
      <c r="C158" s="231"/>
      <c r="D158" s="232" t="s">
        <v>146</v>
      </c>
      <c r="E158" s="233" t="s">
        <v>1</v>
      </c>
      <c r="F158" s="234" t="s">
        <v>186</v>
      </c>
      <c r="G158" s="231"/>
      <c r="H158" s="235">
        <v>81.5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146</v>
      </c>
      <c r="AU158" s="241" t="s">
        <v>84</v>
      </c>
      <c r="AV158" s="13" t="s">
        <v>84</v>
      </c>
      <c r="AW158" s="13" t="s">
        <v>32</v>
      </c>
      <c r="AX158" s="13" t="s">
        <v>82</v>
      </c>
      <c r="AY158" s="241" t="s">
        <v>136</v>
      </c>
    </row>
    <row r="159" spans="1:63" s="12" customFormat="1" ht="22.8" customHeight="1">
      <c r="A159" s="12"/>
      <c r="B159" s="201"/>
      <c r="C159" s="202"/>
      <c r="D159" s="203" t="s">
        <v>74</v>
      </c>
      <c r="E159" s="215" t="s">
        <v>182</v>
      </c>
      <c r="F159" s="215" t="s">
        <v>187</v>
      </c>
      <c r="G159" s="202"/>
      <c r="H159" s="202"/>
      <c r="I159" s="205"/>
      <c r="J159" s="216">
        <f>BK159</f>
        <v>0</v>
      </c>
      <c r="K159" s="202"/>
      <c r="L159" s="207"/>
      <c r="M159" s="208"/>
      <c r="N159" s="209"/>
      <c r="O159" s="209"/>
      <c r="P159" s="210">
        <f>SUM(P160:P179)</f>
        <v>0</v>
      </c>
      <c r="Q159" s="209"/>
      <c r="R159" s="210">
        <f>SUM(R160:R179)</f>
        <v>0.23337999999999998</v>
      </c>
      <c r="S159" s="209"/>
      <c r="T159" s="211">
        <f>SUM(T160:T179)</f>
        <v>2.008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2" t="s">
        <v>82</v>
      </c>
      <c r="AT159" s="213" t="s">
        <v>74</v>
      </c>
      <c r="AU159" s="213" t="s">
        <v>82</v>
      </c>
      <c r="AY159" s="212" t="s">
        <v>136</v>
      </c>
      <c r="BK159" s="214">
        <f>SUM(BK160:BK179)</f>
        <v>0</v>
      </c>
    </row>
    <row r="160" spans="1:65" s="2" customFormat="1" ht="24.15" customHeight="1">
      <c r="A160" s="37"/>
      <c r="B160" s="38"/>
      <c r="C160" s="217" t="s">
        <v>188</v>
      </c>
      <c r="D160" s="217" t="s">
        <v>139</v>
      </c>
      <c r="E160" s="218" t="s">
        <v>189</v>
      </c>
      <c r="F160" s="219" t="s">
        <v>190</v>
      </c>
      <c r="G160" s="220" t="s">
        <v>142</v>
      </c>
      <c r="H160" s="221">
        <v>330</v>
      </c>
      <c r="I160" s="222"/>
      <c r="J160" s="223">
        <f>ROUND(I160*H160,2)</f>
        <v>0</v>
      </c>
      <c r="K160" s="219" t="s">
        <v>143</v>
      </c>
      <c r="L160" s="43"/>
      <c r="M160" s="224" t="s">
        <v>1</v>
      </c>
      <c r="N160" s="225" t="s">
        <v>40</v>
      </c>
      <c r="O160" s="90"/>
      <c r="P160" s="226">
        <f>O160*H160</f>
        <v>0</v>
      </c>
      <c r="Q160" s="226">
        <v>0.00069</v>
      </c>
      <c r="R160" s="226">
        <f>Q160*H160</f>
        <v>0.22769999999999999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144</v>
      </c>
      <c r="AT160" s="228" t="s">
        <v>139</v>
      </c>
      <c r="AU160" s="228" t="s">
        <v>84</v>
      </c>
      <c r="AY160" s="16" t="s">
        <v>136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82</v>
      </c>
      <c r="BK160" s="229">
        <f>ROUND(I160*H160,2)</f>
        <v>0</v>
      </c>
      <c r="BL160" s="16" t="s">
        <v>144</v>
      </c>
      <c r="BM160" s="228" t="s">
        <v>191</v>
      </c>
    </row>
    <row r="161" spans="1:51" s="13" customFormat="1" ht="12">
      <c r="A161" s="13"/>
      <c r="B161" s="230"/>
      <c r="C161" s="231"/>
      <c r="D161" s="232" t="s">
        <v>146</v>
      </c>
      <c r="E161" s="233" t="s">
        <v>1</v>
      </c>
      <c r="F161" s="234" t="s">
        <v>192</v>
      </c>
      <c r="G161" s="231"/>
      <c r="H161" s="235">
        <v>330</v>
      </c>
      <c r="I161" s="236"/>
      <c r="J161" s="231"/>
      <c r="K161" s="231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146</v>
      </c>
      <c r="AU161" s="241" t="s">
        <v>84</v>
      </c>
      <c r="AV161" s="13" t="s">
        <v>84</v>
      </c>
      <c r="AW161" s="13" t="s">
        <v>32</v>
      </c>
      <c r="AX161" s="13" t="s">
        <v>82</v>
      </c>
      <c r="AY161" s="241" t="s">
        <v>136</v>
      </c>
    </row>
    <row r="162" spans="1:65" s="2" customFormat="1" ht="14.4" customHeight="1">
      <c r="A162" s="37"/>
      <c r="B162" s="38"/>
      <c r="C162" s="217" t="s">
        <v>193</v>
      </c>
      <c r="D162" s="217" t="s">
        <v>139</v>
      </c>
      <c r="E162" s="218" t="s">
        <v>194</v>
      </c>
      <c r="F162" s="219" t="s">
        <v>195</v>
      </c>
      <c r="G162" s="220" t="s">
        <v>142</v>
      </c>
      <c r="H162" s="221">
        <v>352</v>
      </c>
      <c r="I162" s="222"/>
      <c r="J162" s="223">
        <f>ROUND(I162*H162,2)</f>
        <v>0</v>
      </c>
      <c r="K162" s="219" t="s">
        <v>1</v>
      </c>
      <c r="L162" s="43"/>
      <c r="M162" s="224" t="s">
        <v>1</v>
      </c>
      <c r="N162" s="225" t="s">
        <v>40</v>
      </c>
      <c r="O162" s="9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144</v>
      </c>
      <c r="AT162" s="228" t="s">
        <v>139</v>
      </c>
      <c r="AU162" s="228" t="s">
        <v>84</v>
      </c>
      <c r="AY162" s="16" t="s">
        <v>136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82</v>
      </c>
      <c r="BK162" s="229">
        <f>ROUND(I162*H162,2)</f>
        <v>0</v>
      </c>
      <c r="BL162" s="16" t="s">
        <v>144</v>
      </c>
      <c r="BM162" s="228" t="s">
        <v>196</v>
      </c>
    </row>
    <row r="163" spans="1:51" s="13" customFormat="1" ht="12">
      <c r="A163" s="13"/>
      <c r="B163" s="230"/>
      <c r="C163" s="231"/>
      <c r="D163" s="232" t="s">
        <v>146</v>
      </c>
      <c r="E163" s="233" t="s">
        <v>1</v>
      </c>
      <c r="F163" s="234" t="s">
        <v>197</v>
      </c>
      <c r="G163" s="231"/>
      <c r="H163" s="235">
        <v>352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146</v>
      </c>
      <c r="AU163" s="241" t="s">
        <v>84</v>
      </c>
      <c r="AV163" s="13" t="s">
        <v>84</v>
      </c>
      <c r="AW163" s="13" t="s">
        <v>32</v>
      </c>
      <c r="AX163" s="13" t="s">
        <v>82</v>
      </c>
      <c r="AY163" s="241" t="s">
        <v>136</v>
      </c>
    </row>
    <row r="164" spans="1:65" s="2" customFormat="1" ht="24.15" customHeight="1">
      <c r="A164" s="37"/>
      <c r="B164" s="38"/>
      <c r="C164" s="217" t="s">
        <v>198</v>
      </c>
      <c r="D164" s="217" t="s">
        <v>139</v>
      </c>
      <c r="E164" s="218" t="s">
        <v>199</v>
      </c>
      <c r="F164" s="219" t="s">
        <v>200</v>
      </c>
      <c r="G164" s="220" t="s">
        <v>142</v>
      </c>
      <c r="H164" s="221">
        <v>1760</v>
      </c>
      <c r="I164" s="222"/>
      <c r="J164" s="223">
        <f>ROUND(I164*H164,2)</f>
        <v>0</v>
      </c>
      <c r="K164" s="219" t="s">
        <v>143</v>
      </c>
      <c r="L164" s="43"/>
      <c r="M164" s="224" t="s">
        <v>1</v>
      </c>
      <c r="N164" s="225" t="s">
        <v>40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144</v>
      </c>
      <c r="AT164" s="228" t="s">
        <v>139</v>
      </c>
      <c r="AU164" s="228" t="s">
        <v>84</v>
      </c>
      <c r="AY164" s="16" t="s">
        <v>136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82</v>
      </c>
      <c r="BK164" s="229">
        <f>ROUND(I164*H164,2)</f>
        <v>0</v>
      </c>
      <c r="BL164" s="16" t="s">
        <v>144</v>
      </c>
      <c r="BM164" s="228" t="s">
        <v>201</v>
      </c>
    </row>
    <row r="165" spans="1:51" s="13" customFormat="1" ht="12">
      <c r="A165" s="13"/>
      <c r="B165" s="230"/>
      <c r="C165" s="231"/>
      <c r="D165" s="232" t="s">
        <v>146</v>
      </c>
      <c r="E165" s="233" t="s">
        <v>1</v>
      </c>
      <c r="F165" s="234" t="s">
        <v>202</v>
      </c>
      <c r="G165" s="231"/>
      <c r="H165" s="235">
        <v>1760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146</v>
      </c>
      <c r="AU165" s="241" t="s">
        <v>84</v>
      </c>
      <c r="AV165" s="13" t="s">
        <v>84</v>
      </c>
      <c r="AW165" s="13" t="s">
        <v>32</v>
      </c>
      <c r="AX165" s="13" t="s">
        <v>82</v>
      </c>
      <c r="AY165" s="241" t="s">
        <v>136</v>
      </c>
    </row>
    <row r="166" spans="1:65" s="2" customFormat="1" ht="24.15" customHeight="1">
      <c r="A166" s="37"/>
      <c r="B166" s="38"/>
      <c r="C166" s="217" t="s">
        <v>203</v>
      </c>
      <c r="D166" s="217" t="s">
        <v>139</v>
      </c>
      <c r="E166" s="218" t="s">
        <v>204</v>
      </c>
      <c r="F166" s="219" t="s">
        <v>205</v>
      </c>
      <c r="G166" s="220" t="s">
        <v>142</v>
      </c>
      <c r="H166" s="221">
        <v>105600</v>
      </c>
      <c r="I166" s="222"/>
      <c r="J166" s="223">
        <f>ROUND(I166*H166,2)</f>
        <v>0</v>
      </c>
      <c r="K166" s="219" t="s">
        <v>143</v>
      </c>
      <c r="L166" s="43"/>
      <c r="M166" s="224" t="s">
        <v>1</v>
      </c>
      <c r="N166" s="225" t="s">
        <v>40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144</v>
      </c>
      <c r="AT166" s="228" t="s">
        <v>139</v>
      </c>
      <c r="AU166" s="228" t="s">
        <v>84</v>
      </c>
      <c r="AY166" s="16" t="s">
        <v>136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82</v>
      </c>
      <c r="BK166" s="229">
        <f>ROUND(I166*H166,2)</f>
        <v>0</v>
      </c>
      <c r="BL166" s="16" t="s">
        <v>144</v>
      </c>
      <c r="BM166" s="228" t="s">
        <v>206</v>
      </c>
    </row>
    <row r="167" spans="1:51" s="13" customFormat="1" ht="12">
      <c r="A167" s="13"/>
      <c r="B167" s="230"/>
      <c r="C167" s="231"/>
      <c r="D167" s="232" t="s">
        <v>146</v>
      </c>
      <c r="E167" s="233" t="s">
        <v>1</v>
      </c>
      <c r="F167" s="234" t="s">
        <v>207</v>
      </c>
      <c r="G167" s="231"/>
      <c r="H167" s="235">
        <v>105600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146</v>
      </c>
      <c r="AU167" s="241" t="s">
        <v>84</v>
      </c>
      <c r="AV167" s="13" t="s">
        <v>84</v>
      </c>
      <c r="AW167" s="13" t="s">
        <v>32</v>
      </c>
      <c r="AX167" s="13" t="s">
        <v>82</v>
      </c>
      <c r="AY167" s="241" t="s">
        <v>136</v>
      </c>
    </row>
    <row r="168" spans="1:65" s="2" customFormat="1" ht="24.15" customHeight="1">
      <c r="A168" s="37"/>
      <c r="B168" s="38"/>
      <c r="C168" s="217" t="s">
        <v>208</v>
      </c>
      <c r="D168" s="217" t="s">
        <v>139</v>
      </c>
      <c r="E168" s="218" t="s">
        <v>209</v>
      </c>
      <c r="F168" s="219" t="s">
        <v>210</v>
      </c>
      <c r="G168" s="220" t="s">
        <v>142</v>
      </c>
      <c r="H168" s="221">
        <v>1760</v>
      </c>
      <c r="I168" s="222"/>
      <c r="J168" s="223">
        <f>ROUND(I168*H168,2)</f>
        <v>0</v>
      </c>
      <c r="K168" s="219" t="s">
        <v>143</v>
      </c>
      <c r="L168" s="43"/>
      <c r="M168" s="224" t="s">
        <v>1</v>
      </c>
      <c r="N168" s="225" t="s">
        <v>40</v>
      </c>
      <c r="O168" s="9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144</v>
      </c>
      <c r="AT168" s="228" t="s">
        <v>139</v>
      </c>
      <c r="AU168" s="228" t="s">
        <v>84</v>
      </c>
      <c r="AY168" s="16" t="s">
        <v>136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82</v>
      </c>
      <c r="BK168" s="229">
        <f>ROUND(I168*H168,2)</f>
        <v>0</v>
      </c>
      <c r="BL168" s="16" t="s">
        <v>144</v>
      </c>
      <c r="BM168" s="228" t="s">
        <v>211</v>
      </c>
    </row>
    <row r="169" spans="1:65" s="2" customFormat="1" ht="14.4" customHeight="1">
      <c r="A169" s="37"/>
      <c r="B169" s="38"/>
      <c r="C169" s="217" t="s">
        <v>8</v>
      </c>
      <c r="D169" s="217" t="s">
        <v>139</v>
      </c>
      <c r="E169" s="218" t="s">
        <v>212</v>
      </c>
      <c r="F169" s="219" t="s">
        <v>213</v>
      </c>
      <c r="G169" s="220" t="s">
        <v>142</v>
      </c>
      <c r="H169" s="221">
        <v>1760</v>
      </c>
      <c r="I169" s="222"/>
      <c r="J169" s="223">
        <f>ROUND(I169*H169,2)</f>
        <v>0</v>
      </c>
      <c r="K169" s="219" t="s">
        <v>143</v>
      </c>
      <c r="L169" s="43"/>
      <c r="M169" s="224" t="s">
        <v>1</v>
      </c>
      <c r="N169" s="225" t="s">
        <v>40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144</v>
      </c>
      <c r="AT169" s="228" t="s">
        <v>139</v>
      </c>
      <c r="AU169" s="228" t="s">
        <v>84</v>
      </c>
      <c r="AY169" s="16" t="s">
        <v>136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82</v>
      </c>
      <c r="BK169" s="229">
        <f>ROUND(I169*H169,2)</f>
        <v>0</v>
      </c>
      <c r="BL169" s="16" t="s">
        <v>144</v>
      </c>
      <c r="BM169" s="228" t="s">
        <v>214</v>
      </c>
    </row>
    <row r="170" spans="1:65" s="2" customFormat="1" ht="14.4" customHeight="1">
      <c r="A170" s="37"/>
      <c r="B170" s="38"/>
      <c r="C170" s="217" t="s">
        <v>215</v>
      </c>
      <c r="D170" s="217" t="s">
        <v>139</v>
      </c>
      <c r="E170" s="218" t="s">
        <v>216</v>
      </c>
      <c r="F170" s="219" t="s">
        <v>217</v>
      </c>
      <c r="G170" s="220" t="s">
        <v>142</v>
      </c>
      <c r="H170" s="221">
        <v>105600</v>
      </c>
      <c r="I170" s="222"/>
      <c r="J170" s="223">
        <f>ROUND(I170*H170,2)</f>
        <v>0</v>
      </c>
      <c r="K170" s="219" t="s">
        <v>143</v>
      </c>
      <c r="L170" s="43"/>
      <c r="M170" s="224" t="s">
        <v>1</v>
      </c>
      <c r="N170" s="225" t="s">
        <v>40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144</v>
      </c>
      <c r="AT170" s="228" t="s">
        <v>139</v>
      </c>
      <c r="AU170" s="228" t="s">
        <v>84</v>
      </c>
      <c r="AY170" s="16" t="s">
        <v>136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82</v>
      </c>
      <c r="BK170" s="229">
        <f>ROUND(I170*H170,2)</f>
        <v>0</v>
      </c>
      <c r="BL170" s="16" t="s">
        <v>144</v>
      </c>
      <c r="BM170" s="228" t="s">
        <v>218</v>
      </c>
    </row>
    <row r="171" spans="1:65" s="2" customFormat="1" ht="14.4" customHeight="1">
      <c r="A171" s="37"/>
      <c r="B171" s="38"/>
      <c r="C171" s="217" t="s">
        <v>219</v>
      </c>
      <c r="D171" s="217" t="s">
        <v>139</v>
      </c>
      <c r="E171" s="218" t="s">
        <v>220</v>
      </c>
      <c r="F171" s="219" t="s">
        <v>221</v>
      </c>
      <c r="G171" s="220" t="s">
        <v>142</v>
      </c>
      <c r="H171" s="221">
        <v>1760</v>
      </c>
      <c r="I171" s="222"/>
      <c r="J171" s="223">
        <f>ROUND(I171*H171,2)</f>
        <v>0</v>
      </c>
      <c r="K171" s="219" t="s">
        <v>143</v>
      </c>
      <c r="L171" s="43"/>
      <c r="M171" s="224" t="s">
        <v>1</v>
      </c>
      <c r="N171" s="225" t="s">
        <v>40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144</v>
      </c>
      <c r="AT171" s="228" t="s">
        <v>139</v>
      </c>
      <c r="AU171" s="228" t="s">
        <v>84</v>
      </c>
      <c r="AY171" s="16" t="s">
        <v>136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82</v>
      </c>
      <c r="BK171" s="229">
        <f>ROUND(I171*H171,2)</f>
        <v>0</v>
      </c>
      <c r="BL171" s="16" t="s">
        <v>144</v>
      </c>
      <c r="BM171" s="228" t="s">
        <v>222</v>
      </c>
    </row>
    <row r="172" spans="1:65" s="2" customFormat="1" ht="24.15" customHeight="1">
      <c r="A172" s="37"/>
      <c r="B172" s="38"/>
      <c r="C172" s="217" t="s">
        <v>223</v>
      </c>
      <c r="D172" s="217" t="s">
        <v>139</v>
      </c>
      <c r="E172" s="218" t="s">
        <v>224</v>
      </c>
      <c r="F172" s="219" t="s">
        <v>225</v>
      </c>
      <c r="G172" s="220" t="s">
        <v>142</v>
      </c>
      <c r="H172" s="221">
        <v>60</v>
      </c>
      <c r="I172" s="222"/>
      <c r="J172" s="223">
        <f>ROUND(I172*H172,2)</f>
        <v>0</v>
      </c>
      <c r="K172" s="219" t="s">
        <v>143</v>
      </c>
      <c r="L172" s="43"/>
      <c r="M172" s="224" t="s">
        <v>1</v>
      </c>
      <c r="N172" s="225" t="s">
        <v>40</v>
      </c>
      <c r="O172" s="90"/>
      <c r="P172" s="226">
        <f>O172*H172</f>
        <v>0</v>
      </c>
      <c r="Q172" s="226">
        <v>0</v>
      </c>
      <c r="R172" s="226">
        <f>Q172*H172</f>
        <v>0</v>
      </c>
      <c r="S172" s="226">
        <v>0.01</v>
      </c>
      <c r="T172" s="227">
        <f>S172*H172</f>
        <v>0.6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144</v>
      </c>
      <c r="AT172" s="228" t="s">
        <v>139</v>
      </c>
      <c r="AU172" s="228" t="s">
        <v>84</v>
      </c>
      <c r="AY172" s="16" t="s">
        <v>136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82</v>
      </c>
      <c r="BK172" s="229">
        <f>ROUND(I172*H172,2)</f>
        <v>0</v>
      </c>
      <c r="BL172" s="16" t="s">
        <v>144</v>
      </c>
      <c r="BM172" s="228" t="s">
        <v>226</v>
      </c>
    </row>
    <row r="173" spans="1:51" s="13" customFormat="1" ht="12">
      <c r="A173" s="13"/>
      <c r="B173" s="230"/>
      <c r="C173" s="231"/>
      <c r="D173" s="232" t="s">
        <v>146</v>
      </c>
      <c r="E173" s="233" t="s">
        <v>1</v>
      </c>
      <c r="F173" s="234" t="s">
        <v>227</v>
      </c>
      <c r="G173" s="231"/>
      <c r="H173" s="235">
        <v>60</v>
      </c>
      <c r="I173" s="236"/>
      <c r="J173" s="231"/>
      <c r="K173" s="231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146</v>
      </c>
      <c r="AU173" s="241" t="s">
        <v>84</v>
      </c>
      <c r="AV173" s="13" t="s">
        <v>84</v>
      </c>
      <c r="AW173" s="13" t="s">
        <v>32</v>
      </c>
      <c r="AX173" s="13" t="s">
        <v>82</v>
      </c>
      <c r="AY173" s="241" t="s">
        <v>136</v>
      </c>
    </row>
    <row r="174" spans="1:65" s="2" customFormat="1" ht="14.4" customHeight="1">
      <c r="A174" s="37"/>
      <c r="B174" s="38"/>
      <c r="C174" s="217" t="s">
        <v>228</v>
      </c>
      <c r="D174" s="217" t="s">
        <v>139</v>
      </c>
      <c r="E174" s="218" t="s">
        <v>229</v>
      </c>
      <c r="F174" s="219" t="s">
        <v>230</v>
      </c>
      <c r="G174" s="220" t="s">
        <v>142</v>
      </c>
      <c r="H174" s="221">
        <v>142</v>
      </c>
      <c r="I174" s="222"/>
      <c r="J174" s="223">
        <f>ROUND(I174*H174,2)</f>
        <v>0</v>
      </c>
      <c r="K174" s="219" t="s">
        <v>1</v>
      </c>
      <c r="L174" s="43"/>
      <c r="M174" s="224" t="s">
        <v>1</v>
      </c>
      <c r="N174" s="225" t="s">
        <v>40</v>
      </c>
      <c r="O174" s="90"/>
      <c r="P174" s="226">
        <f>O174*H174</f>
        <v>0</v>
      </c>
      <c r="Q174" s="226">
        <v>4E-05</v>
      </c>
      <c r="R174" s="226">
        <f>Q174*H174</f>
        <v>0.00568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144</v>
      </c>
      <c r="AT174" s="228" t="s">
        <v>139</v>
      </c>
      <c r="AU174" s="228" t="s">
        <v>84</v>
      </c>
      <c r="AY174" s="16" t="s">
        <v>136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82</v>
      </c>
      <c r="BK174" s="229">
        <f>ROUND(I174*H174,2)</f>
        <v>0</v>
      </c>
      <c r="BL174" s="16" t="s">
        <v>144</v>
      </c>
      <c r="BM174" s="228" t="s">
        <v>231</v>
      </c>
    </row>
    <row r="175" spans="1:65" s="2" customFormat="1" ht="14.4" customHeight="1">
      <c r="A175" s="37"/>
      <c r="B175" s="38"/>
      <c r="C175" s="217" t="s">
        <v>232</v>
      </c>
      <c r="D175" s="217" t="s">
        <v>139</v>
      </c>
      <c r="E175" s="218" t="s">
        <v>233</v>
      </c>
      <c r="F175" s="219" t="s">
        <v>234</v>
      </c>
      <c r="G175" s="220" t="s">
        <v>142</v>
      </c>
      <c r="H175" s="221">
        <v>50.92</v>
      </c>
      <c r="I175" s="222"/>
      <c r="J175" s="223">
        <f>ROUND(I175*H175,2)</f>
        <v>0</v>
      </c>
      <c r="K175" s="219" t="s">
        <v>143</v>
      </c>
      <c r="L175" s="43"/>
      <c r="M175" s="224" t="s">
        <v>1</v>
      </c>
      <c r="N175" s="225" t="s">
        <v>40</v>
      </c>
      <c r="O175" s="90"/>
      <c r="P175" s="226">
        <f>O175*H175</f>
        <v>0</v>
      </c>
      <c r="Q175" s="226">
        <v>0</v>
      </c>
      <c r="R175" s="226">
        <f>Q175*H175</f>
        <v>0</v>
      </c>
      <c r="S175" s="226">
        <v>0.025</v>
      </c>
      <c r="T175" s="227">
        <f>S175*H175</f>
        <v>1.2730000000000001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144</v>
      </c>
      <c r="AT175" s="228" t="s">
        <v>139</v>
      </c>
      <c r="AU175" s="228" t="s">
        <v>84</v>
      </c>
      <c r="AY175" s="16" t="s">
        <v>136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82</v>
      </c>
      <c r="BK175" s="229">
        <f>ROUND(I175*H175,2)</f>
        <v>0</v>
      </c>
      <c r="BL175" s="16" t="s">
        <v>144</v>
      </c>
      <c r="BM175" s="228" t="s">
        <v>235</v>
      </c>
    </row>
    <row r="176" spans="1:47" s="2" customFormat="1" ht="12">
      <c r="A176" s="37"/>
      <c r="B176" s="38"/>
      <c r="C176" s="39"/>
      <c r="D176" s="232" t="s">
        <v>173</v>
      </c>
      <c r="E176" s="39"/>
      <c r="F176" s="242" t="s">
        <v>236</v>
      </c>
      <c r="G176" s="39"/>
      <c r="H176" s="39"/>
      <c r="I176" s="243"/>
      <c r="J176" s="39"/>
      <c r="K176" s="39"/>
      <c r="L176" s="43"/>
      <c r="M176" s="244"/>
      <c r="N176" s="245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6" t="s">
        <v>173</v>
      </c>
      <c r="AU176" s="16" t="s">
        <v>84</v>
      </c>
    </row>
    <row r="177" spans="1:51" s="13" customFormat="1" ht="12">
      <c r="A177" s="13"/>
      <c r="B177" s="230"/>
      <c r="C177" s="231"/>
      <c r="D177" s="232" t="s">
        <v>146</v>
      </c>
      <c r="E177" s="233" t="s">
        <v>1</v>
      </c>
      <c r="F177" s="234" t="s">
        <v>237</v>
      </c>
      <c r="G177" s="231"/>
      <c r="H177" s="235">
        <v>50.92</v>
      </c>
      <c r="I177" s="236"/>
      <c r="J177" s="231"/>
      <c r="K177" s="231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146</v>
      </c>
      <c r="AU177" s="241" t="s">
        <v>84</v>
      </c>
      <c r="AV177" s="13" t="s">
        <v>84</v>
      </c>
      <c r="AW177" s="13" t="s">
        <v>32</v>
      </c>
      <c r="AX177" s="13" t="s">
        <v>82</v>
      </c>
      <c r="AY177" s="241" t="s">
        <v>136</v>
      </c>
    </row>
    <row r="178" spans="1:65" s="2" customFormat="1" ht="24.15" customHeight="1">
      <c r="A178" s="37"/>
      <c r="B178" s="38"/>
      <c r="C178" s="217" t="s">
        <v>7</v>
      </c>
      <c r="D178" s="217" t="s">
        <v>139</v>
      </c>
      <c r="E178" s="218" t="s">
        <v>238</v>
      </c>
      <c r="F178" s="219" t="s">
        <v>239</v>
      </c>
      <c r="G178" s="220" t="s">
        <v>240</v>
      </c>
      <c r="H178" s="221">
        <v>9</v>
      </c>
      <c r="I178" s="222"/>
      <c r="J178" s="223">
        <f>ROUND(I178*H178,2)</f>
        <v>0</v>
      </c>
      <c r="K178" s="219" t="s">
        <v>1</v>
      </c>
      <c r="L178" s="43"/>
      <c r="M178" s="224" t="s">
        <v>1</v>
      </c>
      <c r="N178" s="225" t="s">
        <v>40</v>
      </c>
      <c r="O178" s="90"/>
      <c r="P178" s="226">
        <f>O178*H178</f>
        <v>0</v>
      </c>
      <c r="Q178" s="226">
        <v>0</v>
      </c>
      <c r="R178" s="226">
        <f>Q178*H178</f>
        <v>0</v>
      </c>
      <c r="S178" s="226">
        <v>0.015</v>
      </c>
      <c r="T178" s="227">
        <f>S178*H178</f>
        <v>0.135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144</v>
      </c>
      <c r="AT178" s="228" t="s">
        <v>139</v>
      </c>
      <c r="AU178" s="228" t="s">
        <v>84</v>
      </c>
      <c r="AY178" s="16" t="s">
        <v>136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82</v>
      </c>
      <c r="BK178" s="229">
        <f>ROUND(I178*H178,2)</f>
        <v>0</v>
      </c>
      <c r="BL178" s="16" t="s">
        <v>144</v>
      </c>
      <c r="BM178" s="228" t="s">
        <v>241</v>
      </c>
    </row>
    <row r="179" spans="1:63" s="12" customFormat="1" ht="20.85" customHeight="1">
      <c r="A179" s="12"/>
      <c r="B179" s="201"/>
      <c r="C179" s="202"/>
      <c r="D179" s="203" t="s">
        <v>74</v>
      </c>
      <c r="E179" s="215" t="s">
        <v>242</v>
      </c>
      <c r="F179" s="215" t="s">
        <v>243</v>
      </c>
      <c r="G179" s="202"/>
      <c r="H179" s="202"/>
      <c r="I179" s="205"/>
      <c r="J179" s="216">
        <f>BK179</f>
        <v>0</v>
      </c>
      <c r="K179" s="202"/>
      <c r="L179" s="207"/>
      <c r="M179" s="208"/>
      <c r="N179" s="209"/>
      <c r="O179" s="209"/>
      <c r="P179" s="210">
        <v>0</v>
      </c>
      <c r="Q179" s="209"/>
      <c r="R179" s="210">
        <v>0</v>
      </c>
      <c r="S179" s="209"/>
      <c r="T179" s="211"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2" t="s">
        <v>82</v>
      </c>
      <c r="AT179" s="213" t="s">
        <v>74</v>
      </c>
      <c r="AU179" s="213" t="s">
        <v>84</v>
      </c>
      <c r="AY179" s="212" t="s">
        <v>136</v>
      </c>
      <c r="BK179" s="214">
        <v>0</v>
      </c>
    </row>
    <row r="180" spans="1:63" s="12" customFormat="1" ht="22.8" customHeight="1">
      <c r="A180" s="12"/>
      <c r="B180" s="201"/>
      <c r="C180" s="202"/>
      <c r="D180" s="203" t="s">
        <v>74</v>
      </c>
      <c r="E180" s="215" t="s">
        <v>244</v>
      </c>
      <c r="F180" s="215" t="s">
        <v>245</v>
      </c>
      <c r="G180" s="202"/>
      <c r="H180" s="202"/>
      <c r="I180" s="205"/>
      <c r="J180" s="216">
        <f>BK180</f>
        <v>0</v>
      </c>
      <c r="K180" s="202"/>
      <c r="L180" s="207"/>
      <c r="M180" s="208"/>
      <c r="N180" s="209"/>
      <c r="O180" s="209"/>
      <c r="P180" s="210">
        <f>SUM(P181:P187)</f>
        <v>0</v>
      </c>
      <c r="Q180" s="209"/>
      <c r="R180" s="210">
        <f>SUM(R181:R187)</f>
        <v>0</v>
      </c>
      <c r="S180" s="209"/>
      <c r="T180" s="211">
        <f>SUM(T181:T187)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2" t="s">
        <v>82</v>
      </c>
      <c r="AT180" s="213" t="s">
        <v>74</v>
      </c>
      <c r="AU180" s="213" t="s">
        <v>82</v>
      </c>
      <c r="AY180" s="212" t="s">
        <v>136</v>
      </c>
      <c r="BK180" s="214">
        <f>SUM(BK181:BK187)</f>
        <v>0</v>
      </c>
    </row>
    <row r="181" spans="1:65" s="2" customFormat="1" ht="24.15" customHeight="1">
      <c r="A181" s="37"/>
      <c r="B181" s="38"/>
      <c r="C181" s="217" t="s">
        <v>246</v>
      </c>
      <c r="D181" s="217" t="s">
        <v>139</v>
      </c>
      <c r="E181" s="218" t="s">
        <v>247</v>
      </c>
      <c r="F181" s="219" t="s">
        <v>248</v>
      </c>
      <c r="G181" s="220" t="s">
        <v>249</v>
      </c>
      <c r="H181" s="221">
        <v>23.145</v>
      </c>
      <c r="I181" s="222"/>
      <c r="J181" s="223">
        <f>ROUND(I181*H181,2)</f>
        <v>0</v>
      </c>
      <c r="K181" s="219" t="s">
        <v>143</v>
      </c>
      <c r="L181" s="43"/>
      <c r="M181" s="224" t="s">
        <v>1</v>
      </c>
      <c r="N181" s="225" t="s">
        <v>40</v>
      </c>
      <c r="O181" s="9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144</v>
      </c>
      <c r="AT181" s="228" t="s">
        <v>139</v>
      </c>
      <c r="AU181" s="228" t="s">
        <v>84</v>
      </c>
      <c r="AY181" s="16" t="s">
        <v>136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82</v>
      </c>
      <c r="BK181" s="229">
        <f>ROUND(I181*H181,2)</f>
        <v>0</v>
      </c>
      <c r="BL181" s="16" t="s">
        <v>144</v>
      </c>
      <c r="BM181" s="228" t="s">
        <v>250</v>
      </c>
    </row>
    <row r="182" spans="1:65" s="2" customFormat="1" ht="24.15" customHeight="1">
      <c r="A182" s="37"/>
      <c r="B182" s="38"/>
      <c r="C182" s="217" t="s">
        <v>251</v>
      </c>
      <c r="D182" s="217" t="s">
        <v>139</v>
      </c>
      <c r="E182" s="218" t="s">
        <v>252</v>
      </c>
      <c r="F182" s="219" t="s">
        <v>253</v>
      </c>
      <c r="G182" s="220" t="s">
        <v>249</v>
      </c>
      <c r="H182" s="221">
        <v>23.145</v>
      </c>
      <c r="I182" s="222"/>
      <c r="J182" s="223">
        <f>ROUND(I182*H182,2)</f>
        <v>0</v>
      </c>
      <c r="K182" s="219" t="s">
        <v>143</v>
      </c>
      <c r="L182" s="43"/>
      <c r="M182" s="224" t="s">
        <v>1</v>
      </c>
      <c r="N182" s="225" t="s">
        <v>40</v>
      </c>
      <c r="O182" s="9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144</v>
      </c>
      <c r="AT182" s="228" t="s">
        <v>139</v>
      </c>
      <c r="AU182" s="228" t="s">
        <v>84</v>
      </c>
      <c r="AY182" s="16" t="s">
        <v>136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82</v>
      </c>
      <c r="BK182" s="229">
        <f>ROUND(I182*H182,2)</f>
        <v>0</v>
      </c>
      <c r="BL182" s="16" t="s">
        <v>144</v>
      </c>
      <c r="BM182" s="228" t="s">
        <v>254</v>
      </c>
    </row>
    <row r="183" spans="1:65" s="2" customFormat="1" ht="24.15" customHeight="1">
      <c r="A183" s="37"/>
      <c r="B183" s="38"/>
      <c r="C183" s="217" t="s">
        <v>255</v>
      </c>
      <c r="D183" s="217" t="s">
        <v>139</v>
      </c>
      <c r="E183" s="218" t="s">
        <v>256</v>
      </c>
      <c r="F183" s="219" t="s">
        <v>257</v>
      </c>
      <c r="G183" s="220" t="s">
        <v>249</v>
      </c>
      <c r="H183" s="221">
        <v>439.755</v>
      </c>
      <c r="I183" s="222"/>
      <c r="J183" s="223">
        <f>ROUND(I183*H183,2)</f>
        <v>0</v>
      </c>
      <c r="K183" s="219" t="s">
        <v>143</v>
      </c>
      <c r="L183" s="43"/>
      <c r="M183" s="224" t="s">
        <v>1</v>
      </c>
      <c r="N183" s="225" t="s">
        <v>40</v>
      </c>
      <c r="O183" s="9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144</v>
      </c>
      <c r="AT183" s="228" t="s">
        <v>139</v>
      </c>
      <c r="AU183" s="228" t="s">
        <v>84</v>
      </c>
      <c r="AY183" s="16" t="s">
        <v>136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82</v>
      </c>
      <c r="BK183" s="229">
        <f>ROUND(I183*H183,2)</f>
        <v>0</v>
      </c>
      <c r="BL183" s="16" t="s">
        <v>144</v>
      </c>
      <c r="BM183" s="228" t="s">
        <v>258</v>
      </c>
    </row>
    <row r="184" spans="1:51" s="13" customFormat="1" ht="12">
      <c r="A184" s="13"/>
      <c r="B184" s="230"/>
      <c r="C184" s="231"/>
      <c r="D184" s="232" t="s">
        <v>146</v>
      </c>
      <c r="E184" s="231"/>
      <c r="F184" s="234" t="s">
        <v>259</v>
      </c>
      <c r="G184" s="231"/>
      <c r="H184" s="235">
        <v>439.755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1" t="s">
        <v>146</v>
      </c>
      <c r="AU184" s="241" t="s">
        <v>84</v>
      </c>
      <c r="AV184" s="13" t="s">
        <v>84</v>
      </c>
      <c r="AW184" s="13" t="s">
        <v>4</v>
      </c>
      <c r="AX184" s="13" t="s">
        <v>82</v>
      </c>
      <c r="AY184" s="241" t="s">
        <v>136</v>
      </c>
    </row>
    <row r="185" spans="1:65" s="2" customFormat="1" ht="24.15" customHeight="1">
      <c r="A185" s="37"/>
      <c r="B185" s="38"/>
      <c r="C185" s="217" t="s">
        <v>168</v>
      </c>
      <c r="D185" s="217" t="s">
        <v>139</v>
      </c>
      <c r="E185" s="218" t="s">
        <v>260</v>
      </c>
      <c r="F185" s="219" t="s">
        <v>261</v>
      </c>
      <c r="G185" s="220" t="s">
        <v>249</v>
      </c>
      <c r="H185" s="221">
        <v>13.544</v>
      </c>
      <c r="I185" s="222"/>
      <c r="J185" s="223">
        <f>ROUND(I185*H185,2)</f>
        <v>0</v>
      </c>
      <c r="K185" s="219" t="s">
        <v>143</v>
      </c>
      <c r="L185" s="43"/>
      <c r="M185" s="224" t="s">
        <v>1</v>
      </c>
      <c r="N185" s="225" t="s">
        <v>40</v>
      </c>
      <c r="O185" s="9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144</v>
      </c>
      <c r="AT185" s="228" t="s">
        <v>139</v>
      </c>
      <c r="AU185" s="228" t="s">
        <v>84</v>
      </c>
      <c r="AY185" s="16" t="s">
        <v>136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82</v>
      </c>
      <c r="BK185" s="229">
        <f>ROUND(I185*H185,2)</f>
        <v>0</v>
      </c>
      <c r="BL185" s="16" t="s">
        <v>144</v>
      </c>
      <c r="BM185" s="228" t="s">
        <v>262</v>
      </c>
    </row>
    <row r="186" spans="1:65" s="2" customFormat="1" ht="24.15" customHeight="1">
      <c r="A186" s="37"/>
      <c r="B186" s="38"/>
      <c r="C186" s="217" t="s">
        <v>263</v>
      </c>
      <c r="D186" s="217" t="s">
        <v>139</v>
      </c>
      <c r="E186" s="218" t="s">
        <v>264</v>
      </c>
      <c r="F186" s="219" t="s">
        <v>265</v>
      </c>
      <c r="G186" s="220" t="s">
        <v>249</v>
      </c>
      <c r="H186" s="221">
        <v>3.2</v>
      </c>
      <c r="I186" s="222"/>
      <c r="J186" s="223">
        <f>ROUND(I186*H186,2)</f>
        <v>0</v>
      </c>
      <c r="K186" s="219" t="s">
        <v>143</v>
      </c>
      <c r="L186" s="43"/>
      <c r="M186" s="224" t="s">
        <v>1</v>
      </c>
      <c r="N186" s="225" t="s">
        <v>40</v>
      </c>
      <c r="O186" s="9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144</v>
      </c>
      <c r="AT186" s="228" t="s">
        <v>139</v>
      </c>
      <c r="AU186" s="228" t="s">
        <v>84</v>
      </c>
      <c r="AY186" s="16" t="s">
        <v>136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82</v>
      </c>
      <c r="BK186" s="229">
        <f>ROUND(I186*H186,2)</f>
        <v>0</v>
      </c>
      <c r="BL186" s="16" t="s">
        <v>144</v>
      </c>
      <c r="BM186" s="228" t="s">
        <v>266</v>
      </c>
    </row>
    <row r="187" spans="1:65" s="2" customFormat="1" ht="24.15" customHeight="1">
      <c r="A187" s="37"/>
      <c r="B187" s="38"/>
      <c r="C187" s="217" t="s">
        <v>267</v>
      </c>
      <c r="D187" s="217" t="s">
        <v>139</v>
      </c>
      <c r="E187" s="218" t="s">
        <v>268</v>
      </c>
      <c r="F187" s="219" t="s">
        <v>269</v>
      </c>
      <c r="G187" s="220" t="s">
        <v>249</v>
      </c>
      <c r="H187" s="221">
        <v>6.401</v>
      </c>
      <c r="I187" s="222"/>
      <c r="J187" s="223">
        <f>ROUND(I187*H187,2)</f>
        <v>0</v>
      </c>
      <c r="K187" s="219" t="s">
        <v>1</v>
      </c>
      <c r="L187" s="43"/>
      <c r="M187" s="224" t="s">
        <v>1</v>
      </c>
      <c r="N187" s="225" t="s">
        <v>40</v>
      </c>
      <c r="O187" s="9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144</v>
      </c>
      <c r="AT187" s="228" t="s">
        <v>139</v>
      </c>
      <c r="AU187" s="228" t="s">
        <v>84</v>
      </c>
      <c r="AY187" s="16" t="s">
        <v>136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82</v>
      </c>
      <c r="BK187" s="229">
        <f>ROUND(I187*H187,2)</f>
        <v>0</v>
      </c>
      <c r="BL187" s="16" t="s">
        <v>144</v>
      </c>
      <c r="BM187" s="228" t="s">
        <v>270</v>
      </c>
    </row>
    <row r="188" spans="1:63" s="12" customFormat="1" ht="22.8" customHeight="1">
      <c r="A188" s="12"/>
      <c r="B188" s="201"/>
      <c r="C188" s="202"/>
      <c r="D188" s="203" t="s">
        <v>74</v>
      </c>
      <c r="E188" s="215" t="s">
        <v>271</v>
      </c>
      <c r="F188" s="215" t="s">
        <v>272</v>
      </c>
      <c r="G188" s="202"/>
      <c r="H188" s="202"/>
      <c r="I188" s="205"/>
      <c r="J188" s="216">
        <f>BK188</f>
        <v>0</v>
      </c>
      <c r="K188" s="202"/>
      <c r="L188" s="207"/>
      <c r="M188" s="208"/>
      <c r="N188" s="209"/>
      <c r="O188" s="209"/>
      <c r="P188" s="210">
        <f>SUM(P189:P190)</f>
        <v>0</v>
      </c>
      <c r="Q188" s="209"/>
      <c r="R188" s="210">
        <f>SUM(R189:R190)</f>
        <v>0</v>
      </c>
      <c r="S188" s="209"/>
      <c r="T188" s="211">
        <f>SUM(T189:T190)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12" t="s">
        <v>82</v>
      </c>
      <c r="AT188" s="213" t="s">
        <v>74</v>
      </c>
      <c r="AU188" s="213" t="s">
        <v>82</v>
      </c>
      <c r="AY188" s="212" t="s">
        <v>136</v>
      </c>
      <c r="BK188" s="214">
        <f>SUM(BK189:BK190)</f>
        <v>0</v>
      </c>
    </row>
    <row r="189" spans="1:65" s="2" customFormat="1" ht="14.4" customHeight="1">
      <c r="A189" s="37"/>
      <c r="B189" s="38"/>
      <c r="C189" s="217" t="s">
        <v>273</v>
      </c>
      <c r="D189" s="217" t="s">
        <v>139</v>
      </c>
      <c r="E189" s="218" t="s">
        <v>274</v>
      </c>
      <c r="F189" s="219" t="s">
        <v>275</v>
      </c>
      <c r="G189" s="220" t="s">
        <v>249</v>
      </c>
      <c r="H189" s="221">
        <v>6.878</v>
      </c>
      <c r="I189" s="222"/>
      <c r="J189" s="223">
        <f>ROUND(I189*H189,2)</f>
        <v>0</v>
      </c>
      <c r="K189" s="219" t="s">
        <v>143</v>
      </c>
      <c r="L189" s="43"/>
      <c r="M189" s="224" t="s">
        <v>1</v>
      </c>
      <c r="N189" s="225" t="s">
        <v>40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144</v>
      </c>
      <c r="AT189" s="228" t="s">
        <v>139</v>
      </c>
      <c r="AU189" s="228" t="s">
        <v>84</v>
      </c>
      <c r="AY189" s="16" t="s">
        <v>136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82</v>
      </c>
      <c r="BK189" s="229">
        <f>ROUND(I189*H189,2)</f>
        <v>0</v>
      </c>
      <c r="BL189" s="16" t="s">
        <v>144</v>
      </c>
      <c r="BM189" s="228" t="s">
        <v>276</v>
      </c>
    </row>
    <row r="190" spans="1:65" s="2" customFormat="1" ht="24.15" customHeight="1">
      <c r="A190" s="37"/>
      <c r="B190" s="38"/>
      <c r="C190" s="217" t="s">
        <v>277</v>
      </c>
      <c r="D190" s="217" t="s">
        <v>139</v>
      </c>
      <c r="E190" s="218" t="s">
        <v>278</v>
      </c>
      <c r="F190" s="219" t="s">
        <v>279</v>
      </c>
      <c r="G190" s="220" t="s">
        <v>249</v>
      </c>
      <c r="H190" s="221">
        <v>6.878</v>
      </c>
      <c r="I190" s="222"/>
      <c r="J190" s="223">
        <f>ROUND(I190*H190,2)</f>
        <v>0</v>
      </c>
      <c r="K190" s="219" t="s">
        <v>143</v>
      </c>
      <c r="L190" s="43"/>
      <c r="M190" s="224" t="s">
        <v>1</v>
      </c>
      <c r="N190" s="225" t="s">
        <v>40</v>
      </c>
      <c r="O190" s="90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8" t="s">
        <v>144</v>
      </c>
      <c r="AT190" s="228" t="s">
        <v>139</v>
      </c>
      <c r="AU190" s="228" t="s">
        <v>84</v>
      </c>
      <c r="AY190" s="16" t="s">
        <v>136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6" t="s">
        <v>82</v>
      </c>
      <c r="BK190" s="229">
        <f>ROUND(I190*H190,2)</f>
        <v>0</v>
      </c>
      <c r="BL190" s="16" t="s">
        <v>144</v>
      </c>
      <c r="BM190" s="228" t="s">
        <v>280</v>
      </c>
    </row>
    <row r="191" spans="1:63" s="12" customFormat="1" ht="25.9" customHeight="1">
      <c r="A191" s="12"/>
      <c r="B191" s="201"/>
      <c r="C191" s="202"/>
      <c r="D191" s="203" t="s">
        <v>74</v>
      </c>
      <c r="E191" s="204" t="s">
        <v>281</v>
      </c>
      <c r="F191" s="204" t="s">
        <v>282</v>
      </c>
      <c r="G191" s="202"/>
      <c r="H191" s="202"/>
      <c r="I191" s="205"/>
      <c r="J191" s="206">
        <f>BK191</f>
        <v>0</v>
      </c>
      <c r="K191" s="202"/>
      <c r="L191" s="207"/>
      <c r="M191" s="208"/>
      <c r="N191" s="209"/>
      <c r="O191" s="209"/>
      <c r="P191" s="210">
        <f>P192+P207+P234+P293+P304+P333+P344+P365+P380</f>
        <v>0</v>
      </c>
      <c r="Q191" s="209"/>
      <c r="R191" s="210">
        <f>R192+R207+R234+R293+R304+R333+R344+R365+R380</f>
        <v>17.74406818</v>
      </c>
      <c r="S191" s="209"/>
      <c r="T191" s="211">
        <f>T192+T207+T234+T293+T304+T333+T344+T365+T380</f>
        <v>21.136651999999998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2" t="s">
        <v>84</v>
      </c>
      <c r="AT191" s="213" t="s">
        <v>74</v>
      </c>
      <c r="AU191" s="213" t="s">
        <v>75</v>
      </c>
      <c r="AY191" s="212" t="s">
        <v>136</v>
      </c>
      <c r="BK191" s="214">
        <f>BK192+BK207+BK234+BK293+BK304+BK333+BK344+BK365+BK380</f>
        <v>0</v>
      </c>
    </row>
    <row r="192" spans="1:63" s="12" customFormat="1" ht="22.8" customHeight="1">
      <c r="A192" s="12"/>
      <c r="B192" s="201"/>
      <c r="C192" s="202"/>
      <c r="D192" s="203" t="s">
        <v>74</v>
      </c>
      <c r="E192" s="215" t="s">
        <v>283</v>
      </c>
      <c r="F192" s="215" t="s">
        <v>284</v>
      </c>
      <c r="G192" s="202"/>
      <c r="H192" s="202"/>
      <c r="I192" s="205"/>
      <c r="J192" s="216">
        <f>BK192</f>
        <v>0</v>
      </c>
      <c r="K192" s="202"/>
      <c r="L192" s="207"/>
      <c r="M192" s="208"/>
      <c r="N192" s="209"/>
      <c r="O192" s="209"/>
      <c r="P192" s="210">
        <f>SUM(P193:P206)</f>
        <v>0</v>
      </c>
      <c r="Q192" s="209"/>
      <c r="R192" s="210">
        <f>SUM(R193:R206)</f>
        <v>0.2853168</v>
      </c>
      <c r="S192" s="209"/>
      <c r="T192" s="211">
        <f>SUM(T193:T206)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2" t="s">
        <v>84</v>
      </c>
      <c r="AT192" s="213" t="s">
        <v>74</v>
      </c>
      <c r="AU192" s="213" t="s">
        <v>82</v>
      </c>
      <c r="AY192" s="212" t="s">
        <v>136</v>
      </c>
      <c r="BK192" s="214">
        <f>SUM(BK193:BK206)</f>
        <v>0</v>
      </c>
    </row>
    <row r="193" spans="1:65" s="2" customFormat="1" ht="24.15" customHeight="1">
      <c r="A193" s="37"/>
      <c r="B193" s="38"/>
      <c r="C193" s="217" t="s">
        <v>285</v>
      </c>
      <c r="D193" s="217" t="s">
        <v>139</v>
      </c>
      <c r="E193" s="218" t="s">
        <v>286</v>
      </c>
      <c r="F193" s="219" t="s">
        <v>287</v>
      </c>
      <c r="G193" s="220" t="s">
        <v>142</v>
      </c>
      <c r="H193" s="221">
        <v>51</v>
      </c>
      <c r="I193" s="222"/>
      <c r="J193" s="223">
        <f>ROUND(I193*H193,2)</f>
        <v>0</v>
      </c>
      <c r="K193" s="219" t="s">
        <v>143</v>
      </c>
      <c r="L193" s="43"/>
      <c r="M193" s="224" t="s">
        <v>1</v>
      </c>
      <c r="N193" s="225" t="s">
        <v>40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215</v>
      </c>
      <c r="AT193" s="228" t="s">
        <v>139</v>
      </c>
      <c r="AU193" s="228" t="s">
        <v>84</v>
      </c>
      <c r="AY193" s="16" t="s">
        <v>136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82</v>
      </c>
      <c r="BK193" s="229">
        <f>ROUND(I193*H193,2)</f>
        <v>0</v>
      </c>
      <c r="BL193" s="16" t="s">
        <v>215</v>
      </c>
      <c r="BM193" s="228" t="s">
        <v>288</v>
      </c>
    </row>
    <row r="194" spans="1:51" s="13" customFormat="1" ht="12">
      <c r="A194" s="13"/>
      <c r="B194" s="230"/>
      <c r="C194" s="231"/>
      <c r="D194" s="232" t="s">
        <v>146</v>
      </c>
      <c r="E194" s="233" t="s">
        <v>1</v>
      </c>
      <c r="F194" s="234" t="s">
        <v>289</v>
      </c>
      <c r="G194" s="231"/>
      <c r="H194" s="235">
        <v>51</v>
      </c>
      <c r="I194" s="236"/>
      <c r="J194" s="231"/>
      <c r="K194" s="231"/>
      <c r="L194" s="237"/>
      <c r="M194" s="238"/>
      <c r="N194" s="239"/>
      <c r="O194" s="239"/>
      <c r="P194" s="239"/>
      <c r="Q194" s="239"/>
      <c r="R194" s="239"/>
      <c r="S194" s="239"/>
      <c r="T194" s="24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1" t="s">
        <v>146</v>
      </c>
      <c r="AU194" s="241" t="s">
        <v>84</v>
      </c>
      <c r="AV194" s="13" t="s">
        <v>84</v>
      </c>
      <c r="AW194" s="13" t="s">
        <v>32</v>
      </c>
      <c r="AX194" s="13" t="s">
        <v>82</v>
      </c>
      <c r="AY194" s="241" t="s">
        <v>136</v>
      </c>
    </row>
    <row r="195" spans="1:65" s="2" customFormat="1" ht="24.15" customHeight="1">
      <c r="A195" s="37"/>
      <c r="B195" s="38"/>
      <c r="C195" s="246" t="s">
        <v>290</v>
      </c>
      <c r="D195" s="246" t="s">
        <v>291</v>
      </c>
      <c r="E195" s="247" t="s">
        <v>292</v>
      </c>
      <c r="F195" s="248" t="s">
        <v>293</v>
      </c>
      <c r="G195" s="249" t="s">
        <v>142</v>
      </c>
      <c r="H195" s="250">
        <v>59.441</v>
      </c>
      <c r="I195" s="251"/>
      <c r="J195" s="252">
        <f>ROUND(I195*H195,2)</f>
        <v>0</v>
      </c>
      <c r="K195" s="248" t="s">
        <v>143</v>
      </c>
      <c r="L195" s="253"/>
      <c r="M195" s="254" t="s">
        <v>1</v>
      </c>
      <c r="N195" s="255" t="s">
        <v>40</v>
      </c>
      <c r="O195" s="90"/>
      <c r="P195" s="226">
        <f>O195*H195</f>
        <v>0</v>
      </c>
      <c r="Q195" s="226">
        <v>0.0048</v>
      </c>
      <c r="R195" s="226">
        <f>Q195*H195</f>
        <v>0.2853168</v>
      </c>
      <c r="S195" s="226">
        <v>0</v>
      </c>
      <c r="T195" s="227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28" t="s">
        <v>294</v>
      </c>
      <c r="AT195" s="228" t="s">
        <v>291</v>
      </c>
      <c r="AU195" s="228" t="s">
        <v>84</v>
      </c>
      <c r="AY195" s="16" t="s">
        <v>136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6" t="s">
        <v>82</v>
      </c>
      <c r="BK195" s="229">
        <f>ROUND(I195*H195,2)</f>
        <v>0</v>
      </c>
      <c r="BL195" s="16" t="s">
        <v>215</v>
      </c>
      <c r="BM195" s="228" t="s">
        <v>295</v>
      </c>
    </row>
    <row r="196" spans="1:51" s="13" customFormat="1" ht="12">
      <c r="A196" s="13"/>
      <c r="B196" s="230"/>
      <c r="C196" s="231"/>
      <c r="D196" s="232" t="s">
        <v>146</v>
      </c>
      <c r="E196" s="231"/>
      <c r="F196" s="234" t="s">
        <v>296</v>
      </c>
      <c r="G196" s="231"/>
      <c r="H196" s="235">
        <v>59.441</v>
      </c>
      <c r="I196" s="236"/>
      <c r="J196" s="231"/>
      <c r="K196" s="231"/>
      <c r="L196" s="237"/>
      <c r="M196" s="238"/>
      <c r="N196" s="239"/>
      <c r="O196" s="239"/>
      <c r="P196" s="239"/>
      <c r="Q196" s="239"/>
      <c r="R196" s="239"/>
      <c r="S196" s="239"/>
      <c r="T196" s="24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1" t="s">
        <v>146</v>
      </c>
      <c r="AU196" s="241" t="s">
        <v>84</v>
      </c>
      <c r="AV196" s="13" t="s">
        <v>84</v>
      </c>
      <c r="AW196" s="13" t="s">
        <v>4</v>
      </c>
      <c r="AX196" s="13" t="s">
        <v>82</v>
      </c>
      <c r="AY196" s="241" t="s">
        <v>136</v>
      </c>
    </row>
    <row r="197" spans="1:65" s="2" customFormat="1" ht="24.15" customHeight="1">
      <c r="A197" s="37"/>
      <c r="B197" s="38"/>
      <c r="C197" s="217" t="s">
        <v>294</v>
      </c>
      <c r="D197" s="217" t="s">
        <v>139</v>
      </c>
      <c r="E197" s="218" t="s">
        <v>297</v>
      </c>
      <c r="F197" s="219" t="s">
        <v>298</v>
      </c>
      <c r="G197" s="220" t="s">
        <v>299</v>
      </c>
      <c r="H197" s="256"/>
      <c r="I197" s="222"/>
      <c r="J197" s="223">
        <f>ROUND(I197*H197,2)</f>
        <v>0</v>
      </c>
      <c r="K197" s="219" t="s">
        <v>143</v>
      </c>
      <c r="L197" s="43"/>
      <c r="M197" s="224" t="s">
        <v>1</v>
      </c>
      <c r="N197" s="225" t="s">
        <v>40</v>
      </c>
      <c r="O197" s="90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28" t="s">
        <v>215</v>
      </c>
      <c r="AT197" s="228" t="s">
        <v>139</v>
      </c>
      <c r="AU197" s="228" t="s">
        <v>84</v>
      </c>
      <c r="AY197" s="16" t="s">
        <v>136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6" t="s">
        <v>82</v>
      </c>
      <c r="BK197" s="229">
        <f>ROUND(I197*H197,2)</f>
        <v>0</v>
      </c>
      <c r="BL197" s="16" t="s">
        <v>215</v>
      </c>
      <c r="BM197" s="228" t="s">
        <v>300</v>
      </c>
    </row>
    <row r="198" spans="1:65" s="2" customFormat="1" ht="24.15" customHeight="1">
      <c r="A198" s="37"/>
      <c r="B198" s="38"/>
      <c r="C198" s="217" t="s">
        <v>301</v>
      </c>
      <c r="D198" s="217" t="s">
        <v>139</v>
      </c>
      <c r="E198" s="218" t="s">
        <v>302</v>
      </c>
      <c r="F198" s="219" t="s">
        <v>303</v>
      </c>
      <c r="G198" s="220" t="s">
        <v>299</v>
      </c>
      <c r="H198" s="256"/>
      <c r="I198" s="222"/>
      <c r="J198" s="223">
        <f>ROUND(I198*H198,2)</f>
        <v>0</v>
      </c>
      <c r="K198" s="219" t="s">
        <v>143</v>
      </c>
      <c r="L198" s="43"/>
      <c r="M198" s="224" t="s">
        <v>1</v>
      </c>
      <c r="N198" s="225" t="s">
        <v>40</v>
      </c>
      <c r="O198" s="9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215</v>
      </c>
      <c r="AT198" s="228" t="s">
        <v>139</v>
      </c>
      <c r="AU198" s="228" t="s">
        <v>84</v>
      </c>
      <c r="AY198" s="16" t="s">
        <v>136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82</v>
      </c>
      <c r="BK198" s="229">
        <f>ROUND(I198*H198,2)</f>
        <v>0</v>
      </c>
      <c r="BL198" s="16" t="s">
        <v>215</v>
      </c>
      <c r="BM198" s="228" t="s">
        <v>304</v>
      </c>
    </row>
    <row r="199" spans="1:65" s="2" customFormat="1" ht="24.15" customHeight="1">
      <c r="A199" s="37"/>
      <c r="B199" s="38"/>
      <c r="C199" s="217" t="s">
        <v>305</v>
      </c>
      <c r="D199" s="217" t="s">
        <v>139</v>
      </c>
      <c r="E199" s="218" t="s">
        <v>306</v>
      </c>
      <c r="F199" s="219" t="s">
        <v>307</v>
      </c>
      <c r="G199" s="220" t="s">
        <v>142</v>
      </c>
      <c r="H199" s="221">
        <v>129.95</v>
      </c>
      <c r="I199" s="222"/>
      <c r="J199" s="223">
        <f>ROUND(I199*H199,2)</f>
        <v>0</v>
      </c>
      <c r="K199" s="219" t="s">
        <v>1</v>
      </c>
      <c r="L199" s="43"/>
      <c r="M199" s="224" t="s">
        <v>1</v>
      </c>
      <c r="N199" s="225" t="s">
        <v>40</v>
      </c>
      <c r="O199" s="9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28" t="s">
        <v>215</v>
      </c>
      <c r="AT199" s="228" t="s">
        <v>139</v>
      </c>
      <c r="AU199" s="228" t="s">
        <v>84</v>
      </c>
      <c r="AY199" s="16" t="s">
        <v>136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6" t="s">
        <v>82</v>
      </c>
      <c r="BK199" s="229">
        <f>ROUND(I199*H199,2)</f>
        <v>0</v>
      </c>
      <c r="BL199" s="16" t="s">
        <v>215</v>
      </c>
      <c r="BM199" s="228" t="s">
        <v>308</v>
      </c>
    </row>
    <row r="200" spans="1:51" s="13" customFormat="1" ht="12">
      <c r="A200" s="13"/>
      <c r="B200" s="230"/>
      <c r="C200" s="231"/>
      <c r="D200" s="232" t="s">
        <v>146</v>
      </c>
      <c r="E200" s="233" t="s">
        <v>1</v>
      </c>
      <c r="F200" s="234" t="s">
        <v>309</v>
      </c>
      <c r="G200" s="231"/>
      <c r="H200" s="235">
        <v>71.3</v>
      </c>
      <c r="I200" s="236"/>
      <c r="J200" s="231"/>
      <c r="K200" s="231"/>
      <c r="L200" s="237"/>
      <c r="M200" s="238"/>
      <c r="N200" s="239"/>
      <c r="O200" s="239"/>
      <c r="P200" s="239"/>
      <c r="Q200" s="239"/>
      <c r="R200" s="239"/>
      <c r="S200" s="239"/>
      <c r="T200" s="24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1" t="s">
        <v>146</v>
      </c>
      <c r="AU200" s="241" t="s">
        <v>84</v>
      </c>
      <c r="AV200" s="13" t="s">
        <v>84</v>
      </c>
      <c r="AW200" s="13" t="s">
        <v>32</v>
      </c>
      <c r="AX200" s="13" t="s">
        <v>75</v>
      </c>
      <c r="AY200" s="241" t="s">
        <v>136</v>
      </c>
    </row>
    <row r="201" spans="1:51" s="13" customFormat="1" ht="12">
      <c r="A201" s="13"/>
      <c r="B201" s="230"/>
      <c r="C201" s="231"/>
      <c r="D201" s="232" t="s">
        <v>146</v>
      </c>
      <c r="E201" s="233" t="s">
        <v>1</v>
      </c>
      <c r="F201" s="234" t="s">
        <v>310</v>
      </c>
      <c r="G201" s="231"/>
      <c r="H201" s="235">
        <v>58.65</v>
      </c>
      <c r="I201" s="236"/>
      <c r="J201" s="231"/>
      <c r="K201" s="231"/>
      <c r="L201" s="237"/>
      <c r="M201" s="238"/>
      <c r="N201" s="239"/>
      <c r="O201" s="239"/>
      <c r="P201" s="239"/>
      <c r="Q201" s="239"/>
      <c r="R201" s="239"/>
      <c r="S201" s="239"/>
      <c r="T201" s="240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1" t="s">
        <v>146</v>
      </c>
      <c r="AU201" s="241" t="s">
        <v>84</v>
      </c>
      <c r="AV201" s="13" t="s">
        <v>84</v>
      </c>
      <c r="AW201" s="13" t="s">
        <v>32</v>
      </c>
      <c r="AX201" s="13" t="s">
        <v>75</v>
      </c>
      <c r="AY201" s="241" t="s">
        <v>136</v>
      </c>
    </row>
    <row r="202" spans="1:51" s="14" customFormat="1" ht="12">
      <c r="A202" s="14"/>
      <c r="B202" s="257"/>
      <c r="C202" s="258"/>
      <c r="D202" s="232" t="s">
        <v>146</v>
      </c>
      <c r="E202" s="259" t="s">
        <v>1</v>
      </c>
      <c r="F202" s="260" t="s">
        <v>311</v>
      </c>
      <c r="G202" s="258"/>
      <c r="H202" s="261">
        <v>129.95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7" t="s">
        <v>146</v>
      </c>
      <c r="AU202" s="267" t="s">
        <v>84</v>
      </c>
      <c r="AV202" s="14" t="s">
        <v>144</v>
      </c>
      <c r="AW202" s="14" t="s">
        <v>32</v>
      </c>
      <c r="AX202" s="14" t="s">
        <v>82</v>
      </c>
      <c r="AY202" s="267" t="s">
        <v>136</v>
      </c>
    </row>
    <row r="203" spans="1:65" s="2" customFormat="1" ht="14.4" customHeight="1">
      <c r="A203" s="37"/>
      <c r="B203" s="38"/>
      <c r="C203" s="217" t="s">
        <v>312</v>
      </c>
      <c r="D203" s="217" t="s">
        <v>139</v>
      </c>
      <c r="E203" s="218" t="s">
        <v>313</v>
      </c>
      <c r="F203" s="219" t="s">
        <v>314</v>
      </c>
      <c r="G203" s="220" t="s">
        <v>142</v>
      </c>
      <c r="H203" s="221">
        <v>51</v>
      </c>
      <c r="I203" s="222"/>
      <c r="J203" s="223">
        <f>ROUND(I203*H203,2)</f>
        <v>0</v>
      </c>
      <c r="K203" s="219" t="s">
        <v>1</v>
      </c>
      <c r="L203" s="43"/>
      <c r="M203" s="224" t="s">
        <v>1</v>
      </c>
      <c r="N203" s="225" t="s">
        <v>40</v>
      </c>
      <c r="O203" s="90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28" t="s">
        <v>215</v>
      </c>
      <c r="AT203" s="228" t="s">
        <v>139</v>
      </c>
      <c r="AU203" s="228" t="s">
        <v>84</v>
      </c>
      <c r="AY203" s="16" t="s">
        <v>136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16" t="s">
        <v>82</v>
      </c>
      <c r="BK203" s="229">
        <f>ROUND(I203*H203,2)</f>
        <v>0</v>
      </c>
      <c r="BL203" s="16" t="s">
        <v>215</v>
      </c>
      <c r="BM203" s="228" t="s">
        <v>315</v>
      </c>
    </row>
    <row r="204" spans="1:51" s="13" customFormat="1" ht="12">
      <c r="A204" s="13"/>
      <c r="B204" s="230"/>
      <c r="C204" s="231"/>
      <c r="D204" s="232" t="s">
        <v>146</v>
      </c>
      <c r="E204" s="233" t="s">
        <v>1</v>
      </c>
      <c r="F204" s="234" t="s">
        <v>316</v>
      </c>
      <c r="G204" s="231"/>
      <c r="H204" s="235">
        <v>51</v>
      </c>
      <c r="I204" s="236"/>
      <c r="J204" s="231"/>
      <c r="K204" s="231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146</v>
      </c>
      <c r="AU204" s="241" t="s">
        <v>84</v>
      </c>
      <c r="AV204" s="13" t="s">
        <v>84</v>
      </c>
      <c r="AW204" s="13" t="s">
        <v>32</v>
      </c>
      <c r="AX204" s="13" t="s">
        <v>82</v>
      </c>
      <c r="AY204" s="241" t="s">
        <v>136</v>
      </c>
    </row>
    <row r="205" spans="1:65" s="2" customFormat="1" ht="14.4" customHeight="1">
      <c r="A205" s="37"/>
      <c r="B205" s="38"/>
      <c r="C205" s="217" t="s">
        <v>317</v>
      </c>
      <c r="D205" s="217" t="s">
        <v>139</v>
      </c>
      <c r="E205" s="218" t="s">
        <v>318</v>
      </c>
      <c r="F205" s="219" t="s">
        <v>319</v>
      </c>
      <c r="G205" s="220" t="s">
        <v>142</v>
      </c>
      <c r="H205" s="221">
        <v>360</v>
      </c>
      <c r="I205" s="222"/>
      <c r="J205" s="223">
        <f>ROUND(I205*H205,2)</f>
        <v>0</v>
      </c>
      <c r="K205" s="219" t="s">
        <v>1</v>
      </c>
      <c r="L205" s="43"/>
      <c r="M205" s="224" t="s">
        <v>1</v>
      </c>
      <c r="N205" s="225" t="s">
        <v>40</v>
      </c>
      <c r="O205" s="9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28" t="s">
        <v>215</v>
      </c>
      <c r="AT205" s="228" t="s">
        <v>139</v>
      </c>
      <c r="AU205" s="228" t="s">
        <v>84</v>
      </c>
      <c r="AY205" s="16" t="s">
        <v>136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6" t="s">
        <v>82</v>
      </c>
      <c r="BK205" s="229">
        <f>ROUND(I205*H205,2)</f>
        <v>0</v>
      </c>
      <c r="BL205" s="16" t="s">
        <v>215</v>
      </c>
      <c r="BM205" s="228" t="s">
        <v>320</v>
      </c>
    </row>
    <row r="206" spans="1:51" s="13" customFormat="1" ht="12">
      <c r="A206" s="13"/>
      <c r="B206" s="230"/>
      <c r="C206" s="231"/>
      <c r="D206" s="232" t="s">
        <v>146</v>
      </c>
      <c r="E206" s="233" t="s">
        <v>1</v>
      </c>
      <c r="F206" s="234" t="s">
        <v>321</v>
      </c>
      <c r="G206" s="231"/>
      <c r="H206" s="235">
        <v>360</v>
      </c>
      <c r="I206" s="236"/>
      <c r="J206" s="231"/>
      <c r="K206" s="231"/>
      <c r="L206" s="237"/>
      <c r="M206" s="238"/>
      <c r="N206" s="239"/>
      <c r="O206" s="239"/>
      <c r="P206" s="239"/>
      <c r="Q206" s="239"/>
      <c r="R206" s="239"/>
      <c r="S206" s="239"/>
      <c r="T206" s="240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1" t="s">
        <v>146</v>
      </c>
      <c r="AU206" s="241" t="s">
        <v>84</v>
      </c>
      <c r="AV206" s="13" t="s">
        <v>84</v>
      </c>
      <c r="AW206" s="13" t="s">
        <v>32</v>
      </c>
      <c r="AX206" s="13" t="s">
        <v>82</v>
      </c>
      <c r="AY206" s="241" t="s">
        <v>136</v>
      </c>
    </row>
    <row r="207" spans="1:63" s="12" customFormat="1" ht="22.8" customHeight="1">
      <c r="A207" s="12"/>
      <c r="B207" s="201"/>
      <c r="C207" s="202"/>
      <c r="D207" s="203" t="s">
        <v>74</v>
      </c>
      <c r="E207" s="215" t="s">
        <v>322</v>
      </c>
      <c r="F207" s="215" t="s">
        <v>323</v>
      </c>
      <c r="G207" s="202"/>
      <c r="H207" s="202"/>
      <c r="I207" s="205"/>
      <c r="J207" s="216">
        <f>BK207</f>
        <v>0</v>
      </c>
      <c r="K207" s="202"/>
      <c r="L207" s="207"/>
      <c r="M207" s="208"/>
      <c r="N207" s="209"/>
      <c r="O207" s="209"/>
      <c r="P207" s="210">
        <f>SUM(P208:P233)</f>
        <v>0</v>
      </c>
      <c r="Q207" s="209"/>
      <c r="R207" s="210">
        <f>SUM(R208:R233)</f>
        <v>4.98322</v>
      </c>
      <c r="S207" s="209"/>
      <c r="T207" s="211">
        <f>SUM(T208:T233)</f>
        <v>4.518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2" t="s">
        <v>84</v>
      </c>
      <c r="AT207" s="213" t="s">
        <v>74</v>
      </c>
      <c r="AU207" s="213" t="s">
        <v>82</v>
      </c>
      <c r="AY207" s="212" t="s">
        <v>136</v>
      </c>
      <c r="BK207" s="214">
        <f>SUM(BK208:BK233)</f>
        <v>0</v>
      </c>
    </row>
    <row r="208" spans="1:65" s="2" customFormat="1" ht="24.15" customHeight="1">
      <c r="A208" s="37"/>
      <c r="B208" s="38"/>
      <c r="C208" s="217" t="s">
        <v>324</v>
      </c>
      <c r="D208" s="217" t="s">
        <v>139</v>
      </c>
      <c r="E208" s="218" t="s">
        <v>325</v>
      </c>
      <c r="F208" s="219" t="s">
        <v>326</v>
      </c>
      <c r="G208" s="220" t="s">
        <v>142</v>
      </c>
      <c r="H208" s="221">
        <v>251</v>
      </c>
      <c r="I208" s="222"/>
      <c r="J208" s="223">
        <f>ROUND(I208*H208,2)</f>
        <v>0</v>
      </c>
      <c r="K208" s="219" t="s">
        <v>143</v>
      </c>
      <c r="L208" s="43"/>
      <c r="M208" s="224" t="s">
        <v>1</v>
      </c>
      <c r="N208" s="225" t="s">
        <v>40</v>
      </c>
      <c r="O208" s="90"/>
      <c r="P208" s="226">
        <f>O208*H208</f>
        <v>0</v>
      </c>
      <c r="Q208" s="226">
        <v>0</v>
      </c>
      <c r="R208" s="226">
        <f>Q208*H208</f>
        <v>0</v>
      </c>
      <c r="S208" s="226">
        <v>0.018</v>
      </c>
      <c r="T208" s="227">
        <f>S208*H208</f>
        <v>4.518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28" t="s">
        <v>215</v>
      </c>
      <c r="AT208" s="228" t="s">
        <v>139</v>
      </c>
      <c r="AU208" s="228" t="s">
        <v>84</v>
      </c>
      <c r="AY208" s="16" t="s">
        <v>136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6" t="s">
        <v>82</v>
      </c>
      <c r="BK208" s="229">
        <f>ROUND(I208*H208,2)</f>
        <v>0</v>
      </c>
      <c r="BL208" s="16" t="s">
        <v>215</v>
      </c>
      <c r="BM208" s="228" t="s">
        <v>327</v>
      </c>
    </row>
    <row r="209" spans="1:51" s="13" customFormat="1" ht="12">
      <c r="A209" s="13"/>
      <c r="B209" s="230"/>
      <c r="C209" s="231"/>
      <c r="D209" s="232" t="s">
        <v>146</v>
      </c>
      <c r="E209" s="233" t="s">
        <v>1</v>
      </c>
      <c r="F209" s="234" t="s">
        <v>328</v>
      </c>
      <c r="G209" s="231"/>
      <c r="H209" s="235">
        <v>251</v>
      </c>
      <c r="I209" s="236"/>
      <c r="J209" s="231"/>
      <c r="K209" s="231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146</v>
      </c>
      <c r="AU209" s="241" t="s">
        <v>84</v>
      </c>
      <c r="AV209" s="13" t="s">
        <v>84</v>
      </c>
      <c r="AW209" s="13" t="s">
        <v>32</v>
      </c>
      <c r="AX209" s="13" t="s">
        <v>82</v>
      </c>
      <c r="AY209" s="241" t="s">
        <v>136</v>
      </c>
    </row>
    <row r="210" spans="1:65" s="2" customFormat="1" ht="24.15" customHeight="1">
      <c r="A210" s="37"/>
      <c r="B210" s="38"/>
      <c r="C210" s="217" t="s">
        <v>329</v>
      </c>
      <c r="D210" s="217" t="s">
        <v>139</v>
      </c>
      <c r="E210" s="218" t="s">
        <v>330</v>
      </c>
      <c r="F210" s="219" t="s">
        <v>331</v>
      </c>
      <c r="G210" s="220" t="s">
        <v>299</v>
      </c>
      <c r="H210" s="256"/>
      <c r="I210" s="222"/>
      <c r="J210" s="223">
        <f>ROUND(I210*H210,2)</f>
        <v>0</v>
      </c>
      <c r="K210" s="219" t="s">
        <v>143</v>
      </c>
      <c r="L210" s="43"/>
      <c r="M210" s="224" t="s">
        <v>1</v>
      </c>
      <c r="N210" s="225" t="s">
        <v>40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215</v>
      </c>
      <c r="AT210" s="228" t="s">
        <v>139</v>
      </c>
      <c r="AU210" s="228" t="s">
        <v>84</v>
      </c>
      <c r="AY210" s="16" t="s">
        <v>136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82</v>
      </c>
      <c r="BK210" s="229">
        <f>ROUND(I210*H210,2)</f>
        <v>0</v>
      </c>
      <c r="BL210" s="16" t="s">
        <v>215</v>
      </c>
      <c r="BM210" s="228" t="s">
        <v>332</v>
      </c>
    </row>
    <row r="211" spans="1:65" s="2" customFormat="1" ht="24.15" customHeight="1">
      <c r="A211" s="37"/>
      <c r="B211" s="38"/>
      <c r="C211" s="217" t="s">
        <v>333</v>
      </c>
      <c r="D211" s="217" t="s">
        <v>139</v>
      </c>
      <c r="E211" s="218" t="s">
        <v>334</v>
      </c>
      <c r="F211" s="219" t="s">
        <v>335</v>
      </c>
      <c r="G211" s="220" t="s">
        <v>299</v>
      </c>
      <c r="H211" s="256"/>
      <c r="I211" s="222"/>
      <c r="J211" s="223">
        <f>ROUND(I211*H211,2)</f>
        <v>0</v>
      </c>
      <c r="K211" s="219" t="s">
        <v>143</v>
      </c>
      <c r="L211" s="43"/>
      <c r="M211" s="224" t="s">
        <v>1</v>
      </c>
      <c r="N211" s="225" t="s">
        <v>40</v>
      </c>
      <c r="O211" s="9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8" t="s">
        <v>215</v>
      </c>
      <c r="AT211" s="228" t="s">
        <v>139</v>
      </c>
      <c r="AU211" s="228" t="s">
        <v>84</v>
      </c>
      <c r="AY211" s="16" t="s">
        <v>136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6" t="s">
        <v>82</v>
      </c>
      <c r="BK211" s="229">
        <f>ROUND(I211*H211,2)</f>
        <v>0</v>
      </c>
      <c r="BL211" s="16" t="s">
        <v>215</v>
      </c>
      <c r="BM211" s="228" t="s">
        <v>336</v>
      </c>
    </row>
    <row r="212" spans="1:65" s="2" customFormat="1" ht="24.15" customHeight="1">
      <c r="A212" s="37"/>
      <c r="B212" s="38"/>
      <c r="C212" s="217" t="s">
        <v>337</v>
      </c>
      <c r="D212" s="217" t="s">
        <v>139</v>
      </c>
      <c r="E212" s="218" t="s">
        <v>338</v>
      </c>
      <c r="F212" s="219" t="s">
        <v>339</v>
      </c>
      <c r="G212" s="220" t="s">
        <v>142</v>
      </c>
      <c r="H212" s="221">
        <v>364</v>
      </c>
      <c r="I212" s="222"/>
      <c r="J212" s="223">
        <f>ROUND(I212*H212,2)</f>
        <v>0</v>
      </c>
      <c r="K212" s="219" t="s">
        <v>1</v>
      </c>
      <c r="L212" s="43"/>
      <c r="M212" s="224" t="s">
        <v>1</v>
      </c>
      <c r="N212" s="225" t="s">
        <v>40</v>
      </c>
      <c r="O212" s="90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28" t="s">
        <v>215</v>
      </c>
      <c r="AT212" s="228" t="s">
        <v>139</v>
      </c>
      <c r="AU212" s="228" t="s">
        <v>84</v>
      </c>
      <c r="AY212" s="16" t="s">
        <v>136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6" t="s">
        <v>82</v>
      </c>
      <c r="BK212" s="229">
        <f>ROUND(I212*H212,2)</f>
        <v>0</v>
      </c>
      <c r="BL212" s="16" t="s">
        <v>215</v>
      </c>
      <c r="BM212" s="228" t="s">
        <v>340</v>
      </c>
    </row>
    <row r="213" spans="1:51" s="13" customFormat="1" ht="12">
      <c r="A213" s="13"/>
      <c r="B213" s="230"/>
      <c r="C213" s="231"/>
      <c r="D213" s="232" t="s">
        <v>146</v>
      </c>
      <c r="E213" s="233" t="s">
        <v>1</v>
      </c>
      <c r="F213" s="234" t="s">
        <v>289</v>
      </c>
      <c r="G213" s="231"/>
      <c r="H213" s="235">
        <v>51</v>
      </c>
      <c r="I213" s="236"/>
      <c r="J213" s="231"/>
      <c r="K213" s="231"/>
      <c r="L213" s="237"/>
      <c r="M213" s="238"/>
      <c r="N213" s="239"/>
      <c r="O213" s="239"/>
      <c r="P213" s="239"/>
      <c r="Q213" s="239"/>
      <c r="R213" s="239"/>
      <c r="S213" s="239"/>
      <c r="T213" s="24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1" t="s">
        <v>146</v>
      </c>
      <c r="AU213" s="241" t="s">
        <v>84</v>
      </c>
      <c r="AV213" s="13" t="s">
        <v>84</v>
      </c>
      <c r="AW213" s="13" t="s">
        <v>32</v>
      </c>
      <c r="AX213" s="13" t="s">
        <v>75</v>
      </c>
      <c r="AY213" s="241" t="s">
        <v>136</v>
      </c>
    </row>
    <row r="214" spans="1:51" s="13" customFormat="1" ht="12">
      <c r="A214" s="13"/>
      <c r="B214" s="230"/>
      <c r="C214" s="231"/>
      <c r="D214" s="232" t="s">
        <v>146</v>
      </c>
      <c r="E214" s="233" t="s">
        <v>1</v>
      </c>
      <c r="F214" s="234" t="s">
        <v>341</v>
      </c>
      <c r="G214" s="231"/>
      <c r="H214" s="235">
        <v>109</v>
      </c>
      <c r="I214" s="236"/>
      <c r="J214" s="231"/>
      <c r="K214" s="231"/>
      <c r="L214" s="237"/>
      <c r="M214" s="238"/>
      <c r="N214" s="239"/>
      <c r="O214" s="239"/>
      <c r="P214" s="239"/>
      <c r="Q214" s="239"/>
      <c r="R214" s="239"/>
      <c r="S214" s="239"/>
      <c r="T214" s="240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1" t="s">
        <v>146</v>
      </c>
      <c r="AU214" s="241" t="s">
        <v>84</v>
      </c>
      <c r="AV214" s="13" t="s">
        <v>84</v>
      </c>
      <c r="AW214" s="13" t="s">
        <v>32</v>
      </c>
      <c r="AX214" s="13" t="s">
        <v>75</v>
      </c>
      <c r="AY214" s="241" t="s">
        <v>136</v>
      </c>
    </row>
    <row r="215" spans="1:51" s="13" customFormat="1" ht="12">
      <c r="A215" s="13"/>
      <c r="B215" s="230"/>
      <c r="C215" s="231"/>
      <c r="D215" s="232" t="s">
        <v>146</v>
      </c>
      <c r="E215" s="233" t="s">
        <v>1</v>
      </c>
      <c r="F215" s="234" t="s">
        <v>342</v>
      </c>
      <c r="G215" s="231"/>
      <c r="H215" s="235">
        <v>62</v>
      </c>
      <c r="I215" s="236"/>
      <c r="J215" s="231"/>
      <c r="K215" s="231"/>
      <c r="L215" s="237"/>
      <c r="M215" s="238"/>
      <c r="N215" s="239"/>
      <c r="O215" s="239"/>
      <c r="P215" s="239"/>
      <c r="Q215" s="239"/>
      <c r="R215" s="239"/>
      <c r="S215" s="239"/>
      <c r="T215" s="24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1" t="s">
        <v>146</v>
      </c>
      <c r="AU215" s="241" t="s">
        <v>84</v>
      </c>
      <c r="AV215" s="13" t="s">
        <v>84</v>
      </c>
      <c r="AW215" s="13" t="s">
        <v>32</v>
      </c>
      <c r="AX215" s="13" t="s">
        <v>75</v>
      </c>
      <c r="AY215" s="241" t="s">
        <v>136</v>
      </c>
    </row>
    <row r="216" spans="1:51" s="13" customFormat="1" ht="12">
      <c r="A216" s="13"/>
      <c r="B216" s="230"/>
      <c r="C216" s="231"/>
      <c r="D216" s="232" t="s">
        <v>146</v>
      </c>
      <c r="E216" s="233" t="s">
        <v>1</v>
      </c>
      <c r="F216" s="234" t="s">
        <v>343</v>
      </c>
      <c r="G216" s="231"/>
      <c r="H216" s="235">
        <v>142</v>
      </c>
      <c r="I216" s="236"/>
      <c r="J216" s="231"/>
      <c r="K216" s="231"/>
      <c r="L216" s="237"/>
      <c r="M216" s="238"/>
      <c r="N216" s="239"/>
      <c r="O216" s="239"/>
      <c r="P216" s="239"/>
      <c r="Q216" s="239"/>
      <c r="R216" s="239"/>
      <c r="S216" s="239"/>
      <c r="T216" s="240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1" t="s">
        <v>146</v>
      </c>
      <c r="AU216" s="241" t="s">
        <v>84</v>
      </c>
      <c r="AV216" s="13" t="s">
        <v>84</v>
      </c>
      <c r="AW216" s="13" t="s">
        <v>32</v>
      </c>
      <c r="AX216" s="13" t="s">
        <v>75</v>
      </c>
      <c r="AY216" s="241" t="s">
        <v>136</v>
      </c>
    </row>
    <row r="217" spans="1:51" s="14" customFormat="1" ht="12">
      <c r="A217" s="14"/>
      <c r="B217" s="257"/>
      <c r="C217" s="258"/>
      <c r="D217" s="232" t="s">
        <v>146</v>
      </c>
      <c r="E217" s="259" t="s">
        <v>1</v>
      </c>
      <c r="F217" s="260" t="s">
        <v>311</v>
      </c>
      <c r="G217" s="258"/>
      <c r="H217" s="261">
        <v>364</v>
      </c>
      <c r="I217" s="262"/>
      <c r="J217" s="258"/>
      <c r="K217" s="258"/>
      <c r="L217" s="263"/>
      <c r="M217" s="264"/>
      <c r="N217" s="265"/>
      <c r="O217" s="265"/>
      <c r="P217" s="265"/>
      <c r="Q217" s="265"/>
      <c r="R217" s="265"/>
      <c r="S217" s="265"/>
      <c r="T217" s="266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67" t="s">
        <v>146</v>
      </c>
      <c r="AU217" s="267" t="s">
        <v>84</v>
      </c>
      <c r="AV217" s="14" t="s">
        <v>144</v>
      </c>
      <c r="AW217" s="14" t="s">
        <v>32</v>
      </c>
      <c r="AX217" s="14" t="s">
        <v>82</v>
      </c>
      <c r="AY217" s="267" t="s">
        <v>136</v>
      </c>
    </row>
    <row r="218" spans="1:65" s="2" customFormat="1" ht="14.4" customHeight="1">
      <c r="A218" s="37"/>
      <c r="B218" s="38"/>
      <c r="C218" s="246" t="s">
        <v>344</v>
      </c>
      <c r="D218" s="246" t="s">
        <v>291</v>
      </c>
      <c r="E218" s="247" t="s">
        <v>345</v>
      </c>
      <c r="F218" s="248" t="s">
        <v>346</v>
      </c>
      <c r="G218" s="249" t="s">
        <v>142</v>
      </c>
      <c r="H218" s="250">
        <v>56.1</v>
      </c>
      <c r="I218" s="251"/>
      <c r="J218" s="252">
        <f>ROUND(I218*H218,2)</f>
        <v>0</v>
      </c>
      <c r="K218" s="248" t="s">
        <v>143</v>
      </c>
      <c r="L218" s="253"/>
      <c r="M218" s="254" t="s">
        <v>1</v>
      </c>
      <c r="N218" s="255" t="s">
        <v>40</v>
      </c>
      <c r="O218" s="90"/>
      <c r="P218" s="226">
        <f>O218*H218</f>
        <v>0</v>
      </c>
      <c r="Q218" s="226">
        <v>0.003</v>
      </c>
      <c r="R218" s="226">
        <f>Q218*H218</f>
        <v>0.1683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294</v>
      </c>
      <c r="AT218" s="228" t="s">
        <v>291</v>
      </c>
      <c r="AU218" s="228" t="s">
        <v>84</v>
      </c>
      <c r="AY218" s="16" t="s">
        <v>136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82</v>
      </c>
      <c r="BK218" s="229">
        <f>ROUND(I218*H218,2)</f>
        <v>0</v>
      </c>
      <c r="BL218" s="16" t="s">
        <v>215</v>
      </c>
      <c r="BM218" s="228" t="s">
        <v>347</v>
      </c>
    </row>
    <row r="219" spans="1:51" s="13" customFormat="1" ht="12">
      <c r="A219" s="13"/>
      <c r="B219" s="230"/>
      <c r="C219" s="231"/>
      <c r="D219" s="232" t="s">
        <v>146</v>
      </c>
      <c r="E219" s="231"/>
      <c r="F219" s="234" t="s">
        <v>348</v>
      </c>
      <c r="G219" s="231"/>
      <c r="H219" s="235">
        <v>56.1</v>
      </c>
      <c r="I219" s="236"/>
      <c r="J219" s="231"/>
      <c r="K219" s="231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146</v>
      </c>
      <c r="AU219" s="241" t="s">
        <v>84</v>
      </c>
      <c r="AV219" s="13" t="s">
        <v>84</v>
      </c>
      <c r="AW219" s="13" t="s">
        <v>4</v>
      </c>
      <c r="AX219" s="13" t="s">
        <v>82</v>
      </c>
      <c r="AY219" s="241" t="s">
        <v>136</v>
      </c>
    </row>
    <row r="220" spans="1:65" s="2" customFormat="1" ht="24.15" customHeight="1">
      <c r="A220" s="37"/>
      <c r="B220" s="38"/>
      <c r="C220" s="246" t="s">
        <v>349</v>
      </c>
      <c r="D220" s="246" t="s">
        <v>291</v>
      </c>
      <c r="E220" s="247" t="s">
        <v>350</v>
      </c>
      <c r="F220" s="248" t="s">
        <v>351</v>
      </c>
      <c r="G220" s="249" t="s">
        <v>142</v>
      </c>
      <c r="H220" s="250">
        <v>119.9</v>
      </c>
      <c r="I220" s="251"/>
      <c r="J220" s="252">
        <f>ROUND(I220*H220,2)</f>
        <v>0</v>
      </c>
      <c r="K220" s="248" t="s">
        <v>143</v>
      </c>
      <c r="L220" s="253"/>
      <c r="M220" s="254" t="s">
        <v>1</v>
      </c>
      <c r="N220" s="255" t="s">
        <v>40</v>
      </c>
      <c r="O220" s="90"/>
      <c r="P220" s="226">
        <f>O220*H220</f>
        <v>0</v>
      </c>
      <c r="Q220" s="226">
        <v>0.007</v>
      </c>
      <c r="R220" s="226">
        <f>Q220*H220</f>
        <v>0.8393</v>
      </c>
      <c r="S220" s="226">
        <v>0</v>
      </c>
      <c r="T220" s="227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28" t="s">
        <v>294</v>
      </c>
      <c r="AT220" s="228" t="s">
        <v>291</v>
      </c>
      <c r="AU220" s="228" t="s">
        <v>84</v>
      </c>
      <c r="AY220" s="16" t="s">
        <v>136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6" t="s">
        <v>82</v>
      </c>
      <c r="BK220" s="229">
        <f>ROUND(I220*H220,2)</f>
        <v>0</v>
      </c>
      <c r="BL220" s="16" t="s">
        <v>215</v>
      </c>
      <c r="BM220" s="228" t="s">
        <v>352</v>
      </c>
    </row>
    <row r="221" spans="1:51" s="13" customFormat="1" ht="12">
      <c r="A221" s="13"/>
      <c r="B221" s="230"/>
      <c r="C221" s="231"/>
      <c r="D221" s="232" t="s">
        <v>146</v>
      </c>
      <c r="E221" s="233" t="s">
        <v>1</v>
      </c>
      <c r="F221" s="234" t="s">
        <v>353</v>
      </c>
      <c r="G221" s="231"/>
      <c r="H221" s="235">
        <v>119.9</v>
      </c>
      <c r="I221" s="236"/>
      <c r="J221" s="231"/>
      <c r="K221" s="231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146</v>
      </c>
      <c r="AU221" s="241" t="s">
        <v>84</v>
      </c>
      <c r="AV221" s="13" t="s">
        <v>84</v>
      </c>
      <c r="AW221" s="13" t="s">
        <v>32</v>
      </c>
      <c r="AX221" s="13" t="s">
        <v>82</v>
      </c>
      <c r="AY221" s="241" t="s">
        <v>136</v>
      </c>
    </row>
    <row r="222" spans="1:65" s="2" customFormat="1" ht="24.15" customHeight="1">
      <c r="A222" s="37"/>
      <c r="B222" s="38"/>
      <c r="C222" s="246" t="s">
        <v>354</v>
      </c>
      <c r="D222" s="246" t="s">
        <v>291</v>
      </c>
      <c r="E222" s="247" t="s">
        <v>355</v>
      </c>
      <c r="F222" s="248" t="s">
        <v>356</v>
      </c>
      <c r="G222" s="249" t="s">
        <v>142</v>
      </c>
      <c r="H222" s="250">
        <v>344.3</v>
      </c>
      <c r="I222" s="251"/>
      <c r="J222" s="252">
        <f>ROUND(I222*H222,2)</f>
        <v>0</v>
      </c>
      <c r="K222" s="248" t="s">
        <v>143</v>
      </c>
      <c r="L222" s="253"/>
      <c r="M222" s="254" t="s">
        <v>1</v>
      </c>
      <c r="N222" s="255" t="s">
        <v>40</v>
      </c>
      <c r="O222" s="90"/>
      <c r="P222" s="226">
        <f>O222*H222</f>
        <v>0</v>
      </c>
      <c r="Q222" s="226">
        <v>0.008</v>
      </c>
      <c r="R222" s="226">
        <f>Q222*H222</f>
        <v>2.7544</v>
      </c>
      <c r="S222" s="226">
        <v>0</v>
      </c>
      <c r="T222" s="227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28" t="s">
        <v>294</v>
      </c>
      <c r="AT222" s="228" t="s">
        <v>291</v>
      </c>
      <c r="AU222" s="228" t="s">
        <v>84</v>
      </c>
      <c r="AY222" s="16" t="s">
        <v>136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16" t="s">
        <v>82</v>
      </c>
      <c r="BK222" s="229">
        <f>ROUND(I222*H222,2)</f>
        <v>0</v>
      </c>
      <c r="BL222" s="16" t="s">
        <v>215</v>
      </c>
      <c r="BM222" s="228" t="s">
        <v>357</v>
      </c>
    </row>
    <row r="223" spans="1:51" s="13" customFormat="1" ht="12">
      <c r="A223" s="13"/>
      <c r="B223" s="230"/>
      <c r="C223" s="231"/>
      <c r="D223" s="232" t="s">
        <v>146</v>
      </c>
      <c r="E223" s="233" t="s">
        <v>1</v>
      </c>
      <c r="F223" s="234" t="s">
        <v>353</v>
      </c>
      <c r="G223" s="231"/>
      <c r="H223" s="235">
        <v>119.9</v>
      </c>
      <c r="I223" s="236"/>
      <c r="J223" s="231"/>
      <c r="K223" s="231"/>
      <c r="L223" s="237"/>
      <c r="M223" s="238"/>
      <c r="N223" s="239"/>
      <c r="O223" s="239"/>
      <c r="P223" s="239"/>
      <c r="Q223" s="239"/>
      <c r="R223" s="239"/>
      <c r="S223" s="239"/>
      <c r="T223" s="240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1" t="s">
        <v>146</v>
      </c>
      <c r="AU223" s="241" t="s">
        <v>84</v>
      </c>
      <c r="AV223" s="13" t="s">
        <v>84</v>
      </c>
      <c r="AW223" s="13" t="s">
        <v>32</v>
      </c>
      <c r="AX223" s="13" t="s">
        <v>75</v>
      </c>
      <c r="AY223" s="241" t="s">
        <v>136</v>
      </c>
    </row>
    <row r="224" spans="1:51" s="13" customFormat="1" ht="12">
      <c r="A224" s="13"/>
      <c r="B224" s="230"/>
      <c r="C224" s="231"/>
      <c r="D224" s="232" t="s">
        <v>146</v>
      </c>
      <c r="E224" s="233" t="s">
        <v>1</v>
      </c>
      <c r="F224" s="234" t="s">
        <v>358</v>
      </c>
      <c r="G224" s="231"/>
      <c r="H224" s="235">
        <v>68.2</v>
      </c>
      <c r="I224" s="236"/>
      <c r="J224" s="231"/>
      <c r="K224" s="231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146</v>
      </c>
      <c r="AU224" s="241" t="s">
        <v>84</v>
      </c>
      <c r="AV224" s="13" t="s">
        <v>84</v>
      </c>
      <c r="AW224" s="13" t="s">
        <v>32</v>
      </c>
      <c r="AX224" s="13" t="s">
        <v>75</v>
      </c>
      <c r="AY224" s="241" t="s">
        <v>136</v>
      </c>
    </row>
    <row r="225" spans="1:51" s="13" customFormat="1" ht="12">
      <c r="A225" s="13"/>
      <c r="B225" s="230"/>
      <c r="C225" s="231"/>
      <c r="D225" s="232" t="s">
        <v>146</v>
      </c>
      <c r="E225" s="233" t="s">
        <v>1</v>
      </c>
      <c r="F225" s="234" t="s">
        <v>359</v>
      </c>
      <c r="G225" s="231"/>
      <c r="H225" s="235">
        <v>156.2</v>
      </c>
      <c r="I225" s="236"/>
      <c r="J225" s="231"/>
      <c r="K225" s="231"/>
      <c r="L225" s="237"/>
      <c r="M225" s="238"/>
      <c r="N225" s="239"/>
      <c r="O225" s="239"/>
      <c r="P225" s="239"/>
      <c r="Q225" s="239"/>
      <c r="R225" s="239"/>
      <c r="S225" s="239"/>
      <c r="T225" s="240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1" t="s">
        <v>146</v>
      </c>
      <c r="AU225" s="241" t="s">
        <v>84</v>
      </c>
      <c r="AV225" s="13" t="s">
        <v>84</v>
      </c>
      <c r="AW225" s="13" t="s">
        <v>32</v>
      </c>
      <c r="AX225" s="13" t="s">
        <v>75</v>
      </c>
      <c r="AY225" s="241" t="s">
        <v>136</v>
      </c>
    </row>
    <row r="226" spans="1:51" s="14" customFormat="1" ht="12">
      <c r="A226" s="14"/>
      <c r="B226" s="257"/>
      <c r="C226" s="258"/>
      <c r="D226" s="232" t="s">
        <v>146</v>
      </c>
      <c r="E226" s="259" t="s">
        <v>1</v>
      </c>
      <c r="F226" s="260" t="s">
        <v>311</v>
      </c>
      <c r="G226" s="258"/>
      <c r="H226" s="261">
        <v>344.3</v>
      </c>
      <c r="I226" s="262"/>
      <c r="J226" s="258"/>
      <c r="K226" s="258"/>
      <c r="L226" s="263"/>
      <c r="M226" s="264"/>
      <c r="N226" s="265"/>
      <c r="O226" s="265"/>
      <c r="P226" s="265"/>
      <c r="Q226" s="265"/>
      <c r="R226" s="265"/>
      <c r="S226" s="265"/>
      <c r="T226" s="26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7" t="s">
        <v>146</v>
      </c>
      <c r="AU226" s="267" t="s">
        <v>84</v>
      </c>
      <c r="AV226" s="14" t="s">
        <v>144</v>
      </c>
      <c r="AW226" s="14" t="s">
        <v>32</v>
      </c>
      <c r="AX226" s="14" t="s">
        <v>82</v>
      </c>
      <c r="AY226" s="267" t="s">
        <v>136</v>
      </c>
    </row>
    <row r="227" spans="1:65" s="2" customFormat="1" ht="24.15" customHeight="1">
      <c r="A227" s="37"/>
      <c r="B227" s="38"/>
      <c r="C227" s="246" t="s">
        <v>360</v>
      </c>
      <c r="D227" s="246" t="s">
        <v>291</v>
      </c>
      <c r="E227" s="247" t="s">
        <v>361</v>
      </c>
      <c r="F227" s="248" t="s">
        <v>362</v>
      </c>
      <c r="G227" s="249" t="s">
        <v>142</v>
      </c>
      <c r="H227" s="250">
        <v>156.2</v>
      </c>
      <c r="I227" s="251"/>
      <c r="J227" s="252">
        <f>ROUND(I227*H227,2)</f>
        <v>0</v>
      </c>
      <c r="K227" s="248" t="s">
        <v>143</v>
      </c>
      <c r="L227" s="253"/>
      <c r="M227" s="254" t="s">
        <v>1</v>
      </c>
      <c r="N227" s="255" t="s">
        <v>40</v>
      </c>
      <c r="O227" s="90"/>
      <c r="P227" s="226">
        <f>O227*H227</f>
        <v>0</v>
      </c>
      <c r="Q227" s="226">
        <v>0.005</v>
      </c>
      <c r="R227" s="226">
        <f>Q227*H227</f>
        <v>0.7809999999999999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294</v>
      </c>
      <c r="AT227" s="228" t="s">
        <v>291</v>
      </c>
      <c r="AU227" s="228" t="s">
        <v>84</v>
      </c>
      <c r="AY227" s="16" t="s">
        <v>136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82</v>
      </c>
      <c r="BK227" s="229">
        <f>ROUND(I227*H227,2)</f>
        <v>0</v>
      </c>
      <c r="BL227" s="16" t="s">
        <v>215</v>
      </c>
      <c r="BM227" s="228" t="s">
        <v>363</v>
      </c>
    </row>
    <row r="228" spans="1:51" s="13" customFormat="1" ht="12">
      <c r="A228" s="13"/>
      <c r="B228" s="230"/>
      <c r="C228" s="231"/>
      <c r="D228" s="232" t="s">
        <v>146</v>
      </c>
      <c r="E228" s="233" t="s">
        <v>1</v>
      </c>
      <c r="F228" s="234" t="s">
        <v>364</v>
      </c>
      <c r="G228" s="231"/>
      <c r="H228" s="235">
        <v>156.2</v>
      </c>
      <c r="I228" s="236"/>
      <c r="J228" s="231"/>
      <c r="K228" s="231"/>
      <c r="L228" s="237"/>
      <c r="M228" s="238"/>
      <c r="N228" s="239"/>
      <c r="O228" s="239"/>
      <c r="P228" s="239"/>
      <c r="Q228" s="239"/>
      <c r="R228" s="239"/>
      <c r="S228" s="239"/>
      <c r="T228" s="24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1" t="s">
        <v>146</v>
      </c>
      <c r="AU228" s="241" t="s">
        <v>84</v>
      </c>
      <c r="AV228" s="13" t="s">
        <v>84</v>
      </c>
      <c r="AW228" s="13" t="s">
        <v>32</v>
      </c>
      <c r="AX228" s="13" t="s">
        <v>82</v>
      </c>
      <c r="AY228" s="241" t="s">
        <v>136</v>
      </c>
    </row>
    <row r="229" spans="1:65" s="2" customFormat="1" ht="24.15" customHeight="1">
      <c r="A229" s="37"/>
      <c r="B229" s="38"/>
      <c r="C229" s="246" t="s">
        <v>365</v>
      </c>
      <c r="D229" s="246" t="s">
        <v>291</v>
      </c>
      <c r="E229" s="247" t="s">
        <v>366</v>
      </c>
      <c r="F229" s="248" t="s">
        <v>367</v>
      </c>
      <c r="G229" s="249" t="s">
        <v>142</v>
      </c>
      <c r="H229" s="250">
        <v>68.2</v>
      </c>
      <c r="I229" s="251"/>
      <c r="J229" s="252">
        <f>ROUND(I229*H229,2)</f>
        <v>0</v>
      </c>
      <c r="K229" s="248" t="s">
        <v>143</v>
      </c>
      <c r="L229" s="253"/>
      <c r="M229" s="254" t="s">
        <v>1</v>
      </c>
      <c r="N229" s="255" t="s">
        <v>40</v>
      </c>
      <c r="O229" s="90"/>
      <c r="P229" s="226">
        <f>O229*H229</f>
        <v>0</v>
      </c>
      <c r="Q229" s="226">
        <v>0.003</v>
      </c>
      <c r="R229" s="226">
        <f>Q229*H229</f>
        <v>0.2046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294</v>
      </c>
      <c r="AT229" s="228" t="s">
        <v>291</v>
      </c>
      <c r="AU229" s="228" t="s">
        <v>84</v>
      </c>
      <c r="AY229" s="16" t="s">
        <v>136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82</v>
      </c>
      <c r="BK229" s="229">
        <f>ROUND(I229*H229,2)</f>
        <v>0</v>
      </c>
      <c r="BL229" s="16" t="s">
        <v>215</v>
      </c>
      <c r="BM229" s="228" t="s">
        <v>368</v>
      </c>
    </row>
    <row r="230" spans="1:51" s="13" customFormat="1" ht="12">
      <c r="A230" s="13"/>
      <c r="B230" s="230"/>
      <c r="C230" s="231"/>
      <c r="D230" s="232" t="s">
        <v>146</v>
      </c>
      <c r="E230" s="233" t="s">
        <v>1</v>
      </c>
      <c r="F230" s="234" t="s">
        <v>369</v>
      </c>
      <c r="G230" s="231"/>
      <c r="H230" s="235">
        <v>68.2</v>
      </c>
      <c r="I230" s="236"/>
      <c r="J230" s="231"/>
      <c r="K230" s="231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146</v>
      </c>
      <c r="AU230" s="241" t="s">
        <v>84</v>
      </c>
      <c r="AV230" s="13" t="s">
        <v>84</v>
      </c>
      <c r="AW230" s="13" t="s">
        <v>32</v>
      </c>
      <c r="AX230" s="13" t="s">
        <v>82</v>
      </c>
      <c r="AY230" s="241" t="s">
        <v>136</v>
      </c>
    </row>
    <row r="231" spans="1:65" s="2" customFormat="1" ht="14.4" customHeight="1">
      <c r="A231" s="37"/>
      <c r="B231" s="38"/>
      <c r="C231" s="246" t="s">
        <v>370</v>
      </c>
      <c r="D231" s="246" t="s">
        <v>291</v>
      </c>
      <c r="E231" s="247" t="s">
        <v>371</v>
      </c>
      <c r="F231" s="248" t="s">
        <v>372</v>
      </c>
      <c r="G231" s="249" t="s">
        <v>142</v>
      </c>
      <c r="H231" s="250">
        <v>56.1</v>
      </c>
      <c r="I231" s="251"/>
      <c r="J231" s="252">
        <f>ROUND(I231*H231,2)</f>
        <v>0</v>
      </c>
      <c r="K231" s="248" t="s">
        <v>143</v>
      </c>
      <c r="L231" s="253"/>
      <c r="M231" s="254" t="s">
        <v>1</v>
      </c>
      <c r="N231" s="255" t="s">
        <v>40</v>
      </c>
      <c r="O231" s="90"/>
      <c r="P231" s="226">
        <f>O231*H231</f>
        <v>0</v>
      </c>
      <c r="Q231" s="226">
        <v>0.0042</v>
      </c>
      <c r="R231" s="226">
        <f>Q231*H231</f>
        <v>0.23562</v>
      </c>
      <c r="S231" s="226">
        <v>0</v>
      </c>
      <c r="T231" s="227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294</v>
      </c>
      <c r="AT231" s="228" t="s">
        <v>291</v>
      </c>
      <c r="AU231" s="228" t="s">
        <v>84</v>
      </c>
      <c r="AY231" s="16" t="s">
        <v>136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82</v>
      </c>
      <c r="BK231" s="229">
        <f>ROUND(I231*H231,2)</f>
        <v>0</v>
      </c>
      <c r="BL231" s="16" t="s">
        <v>215</v>
      </c>
      <c r="BM231" s="228" t="s">
        <v>373</v>
      </c>
    </row>
    <row r="232" spans="1:51" s="13" customFormat="1" ht="12">
      <c r="A232" s="13"/>
      <c r="B232" s="230"/>
      <c r="C232" s="231"/>
      <c r="D232" s="232" t="s">
        <v>146</v>
      </c>
      <c r="E232" s="231"/>
      <c r="F232" s="234" t="s">
        <v>348</v>
      </c>
      <c r="G232" s="231"/>
      <c r="H232" s="235">
        <v>56.1</v>
      </c>
      <c r="I232" s="236"/>
      <c r="J232" s="231"/>
      <c r="K232" s="231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146</v>
      </c>
      <c r="AU232" s="241" t="s">
        <v>84</v>
      </c>
      <c r="AV232" s="13" t="s">
        <v>84</v>
      </c>
      <c r="AW232" s="13" t="s">
        <v>4</v>
      </c>
      <c r="AX232" s="13" t="s">
        <v>82</v>
      </c>
      <c r="AY232" s="241" t="s">
        <v>136</v>
      </c>
    </row>
    <row r="233" spans="1:65" s="2" customFormat="1" ht="14.4" customHeight="1">
      <c r="A233" s="37"/>
      <c r="B233" s="38"/>
      <c r="C233" s="217" t="s">
        <v>374</v>
      </c>
      <c r="D233" s="217" t="s">
        <v>139</v>
      </c>
      <c r="E233" s="218" t="s">
        <v>375</v>
      </c>
      <c r="F233" s="219" t="s">
        <v>376</v>
      </c>
      <c r="G233" s="220" t="s">
        <v>142</v>
      </c>
      <c r="H233" s="221">
        <v>30</v>
      </c>
      <c r="I233" s="222"/>
      <c r="J233" s="223">
        <f>ROUND(I233*H233,2)</f>
        <v>0</v>
      </c>
      <c r="K233" s="219" t="s">
        <v>1</v>
      </c>
      <c r="L233" s="43"/>
      <c r="M233" s="224" t="s">
        <v>1</v>
      </c>
      <c r="N233" s="225" t="s">
        <v>40</v>
      </c>
      <c r="O233" s="90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28" t="s">
        <v>215</v>
      </c>
      <c r="AT233" s="228" t="s">
        <v>139</v>
      </c>
      <c r="AU233" s="228" t="s">
        <v>84</v>
      </c>
      <c r="AY233" s="16" t="s">
        <v>136</v>
      </c>
      <c r="BE233" s="229">
        <f>IF(N233="základní",J233,0)</f>
        <v>0</v>
      </c>
      <c r="BF233" s="229">
        <f>IF(N233="snížená",J233,0)</f>
        <v>0</v>
      </c>
      <c r="BG233" s="229">
        <f>IF(N233="zákl. přenesená",J233,0)</f>
        <v>0</v>
      </c>
      <c r="BH233" s="229">
        <f>IF(N233="sníž. přenesená",J233,0)</f>
        <v>0</v>
      </c>
      <c r="BI233" s="229">
        <f>IF(N233="nulová",J233,0)</f>
        <v>0</v>
      </c>
      <c r="BJ233" s="16" t="s">
        <v>82</v>
      </c>
      <c r="BK233" s="229">
        <f>ROUND(I233*H233,2)</f>
        <v>0</v>
      </c>
      <c r="BL233" s="16" t="s">
        <v>215</v>
      </c>
      <c r="BM233" s="228" t="s">
        <v>377</v>
      </c>
    </row>
    <row r="234" spans="1:63" s="12" customFormat="1" ht="22.8" customHeight="1">
      <c r="A234" s="12"/>
      <c r="B234" s="201"/>
      <c r="C234" s="202"/>
      <c r="D234" s="203" t="s">
        <v>74</v>
      </c>
      <c r="E234" s="215" t="s">
        <v>378</v>
      </c>
      <c r="F234" s="215" t="s">
        <v>379</v>
      </c>
      <c r="G234" s="202"/>
      <c r="H234" s="202"/>
      <c r="I234" s="205"/>
      <c r="J234" s="216">
        <f>BK234</f>
        <v>0</v>
      </c>
      <c r="K234" s="202"/>
      <c r="L234" s="207"/>
      <c r="M234" s="208"/>
      <c r="N234" s="209"/>
      <c r="O234" s="209"/>
      <c r="P234" s="210">
        <f>SUM(P235:P292)</f>
        <v>0</v>
      </c>
      <c r="Q234" s="209"/>
      <c r="R234" s="210">
        <f>SUM(R235:R292)</f>
        <v>11.549219780000001</v>
      </c>
      <c r="S234" s="209"/>
      <c r="T234" s="211">
        <f>SUM(T235:T292)</f>
        <v>5.472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2" t="s">
        <v>84</v>
      </c>
      <c r="AT234" s="213" t="s">
        <v>74</v>
      </c>
      <c r="AU234" s="213" t="s">
        <v>82</v>
      </c>
      <c r="AY234" s="212" t="s">
        <v>136</v>
      </c>
      <c r="BK234" s="214">
        <f>SUM(BK235:BK292)</f>
        <v>0</v>
      </c>
    </row>
    <row r="235" spans="1:65" s="2" customFormat="1" ht="24.15" customHeight="1">
      <c r="A235" s="37"/>
      <c r="B235" s="38"/>
      <c r="C235" s="217" t="s">
        <v>380</v>
      </c>
      <c r="D235" s="217" t="s">
        <v>139</v>
      </c>
      <c r="E235" s="218" t="s">
        <v>381</v>
      </c>
      <c r="F235" s="219" t="s">
        <v>382</v>
      </c>
      <c r="G235" s="220" t="s">
        <v>240</v>
      </c>
      <c r="H235" s="221">
        <v>352.66</v>
      </c>
      <c r="I235" s="222"/>
      <c r="J235" s="223">
        <f>ROUND(I235*H235,2)</f>
        <v>0</v>
      </c>
      <c r="K235" s="219" t="s">
        <v>143</v>
      </c>
      <c r="L235" s="43"/>
      <c r="M235" s="224" t="s">
        <v>1</v>
      </c>
      <c r="N235" s="225" t="s">
        <v>40</v>
      </c>
      <c r="O235" s="90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28" t="s">
        <v>215</v>
      </c>
      <c r="AT235" s="228" t="s">
        <v>139</v>
      </c>
      <c r="AU235" s="228" t="s">
        <v>84</v>
      </c>
      <c r="AY235" s="16" t="s">
        <v>136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6" t="s">
        <v>82</v>
      </c>
      <c r="BK235" s="229">
        <f>ROUND(I235*H235,2)</f>
        <v>0</v>
      </c>
      <c r="BL235" s="16" t="s">
        <v>215</v>
      </c>
      <c r="BM235" s="228" t="s">
        <v>383</v>
      </c>
    </row>
    <row r="236" spans="1:51" s="13" customFormat="1" ht="12">
      <c r="A236" s="13"/>
      <c r="B236" s="230"/>
      <c r="C236" s="231"/>
      <c r="D236" s="232" t="s">
        <v>146</v>
      </c>
      <c r="E236" s="233" t="s">
        <v>1</v>
      </c>
      <c r="F236" s="234" t="s">
        <v>384</v>
      </c>
      <c r="G236" s="231"/>
      <c r="H236" s="235">
        <v>64.2</v>
      </c>
      <c r="I236" s="236"/>
      <c r="J236" s="231"/>
      <c r="K236" s="231"/>
      <c r="L236" s="237"/>
      <c r="M236" s="238"/>
      <c r="N236" s="239"/>
      <c r="O236" s="239"/>
      <c r="P236" s="239"/>
      <c r="Q236" s="239"/>
      <c r="R236" s="239"/>
      <c r="S236" s="239"/>
      <c r="T236" s="24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1" t="s">
        <v>146</v>
      </c>
      <c r="AU236" s="241" t="s">
        <v>84</v>
      </c>
      <c r="AV236" s="13" t="s">
        <v>84</v>
      </c>
      <c r="AW236" s="13" t="s">
        <v>32</v>
      </c>
      <c r="AX236" s="13" t="s">
        <v>75</v>
      </c>
      <c r="AY236" s="241" t="s">
        <v>136</v>
      </c>
    </row>
    <row r="237" spans="1:51" s="13" customFormat="1" ht="12">
      <c r="A237" s="13"/>
      <c r="B237" s="230"/>
      <c r="C237" s="231"/>
      <c r="D237" s="232" t="s">
        <v>146</v>
      </c>
      <c r="E237" s="233" t="s">
        <v>1</v>
      </c>
      <c r="F237" s="234" t="s">
        <v>385</v>
      </c>
      <c r="G237" s="231"/>
      <c r="H237" s="235">
        <v>30.8</v>
      </c>
      <c r="I237" s="236"/>
      <c r="J237" s="231"/>
      <c r="K237" s="231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146</v>
      </c>
      <c r="AU237" s="241" t="s">
        <v>84</v>
      </c>
      <c r="AV237" s="13" t="s">
        <v>84</v>
      </c>
      <c r="AW237" s="13" t="s">
        <v>32</v>
      </c>
      <c r="AX237" s="13" t="s">
        <v>75</v>
      </c>
      <c r="AY237" s="241" t="s">
        <v>136</v>
      </c>
    </row>
    <row r="238" spans="1:51" s="13" customFormat="1" ht="12">
      <c r="A238" s="13"/>
      <c r="B238" s="230"/>
      <c r="C238" s="231"/>
      <c r="D238" s="232" t="s">
        <v>146</v>
      </c>
      <c r="E238" s="233" t="s">
        <v>1</v>
      </c>
      <c r="F238" s="234" t="s">
        <v>386</v>
      </c>
      <c r="G238" s="231"/>
      <c r="H238" s="235">
        <v>14.32</v>
      </c>
      <c r="I238" s="236"/>
      <c r="J238" s="231"/>
      <c r="K238" s="231"/>
      <c r="L238" s="237"/>
      <c r="M238" s="238"/>
      <c r="N238" s="239"/>
      <c r="O238" s="239"/>
      <c r="P238" s="239"/>
      <c r="Q238" s="239"/>
      <c r="R238" s="239"/>
      <c r="S238" s="239"/>
      <c r="T238" s="240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1" t="s">
        <v>146</v>
      </c>
      <c r="AU238" s="241" t="s">
        <v>84</v>
      </c>
      <c r="AV238" s="13" t="s">
        <v>84</v>
      </c>
      <c r="AW238" s="13" t="s">
        <v>32</v>
      </c>
      <c r="AX238" s="13" t="s">
        <v>75</v>
      </c>
      <c r="AY238" s="241" t="s">
        <v>136</v>
      </c>
    </row>
    <row r="239" spans="1:51" s="13" customFormat="1" ht="12">
      <c r="A239" s="13"/>
      <c r="B239" s="230"/>
      <c r="C239" s="231"/>
      <c r="D239" s="232" t="s">
        <v>146</v>
      </c>
      <c r="E239" s="233" t="s">
        <v>1</v>
      </c>
      <c r="F239" s="234" t="s">
        <v>387</v>
      </c>
      <c r="G239" s="231"/>
      <c r="H239" s="235">
        <v>1.5</v>
      </c>
      <c r="I239" s="236"/>
      <c r="J239" s="231"/>
      <c r="K239" s="231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146</v>
      </c>
      <c r="AU239" s="241" t="s">
        <v>84</v>
      </c>
      <c r="AV239" s="13" t="s">
        <v>84</v>
      </c>
      <c r="AW239" s="13" t="s">
        <v>32</v>
      </c>
      <c r="AX239" s="13" t="s">
        <v>75</v>
      </c>
      <c r="AY239" s="241" t="s">
        <v>136</v>
      </c>
    </row>
    <row r="240" spans="1:51" s="13" customFormat="1" ht="12">
      <c r="A240" s="13"/>
      <c r="B240" s="230"/>
      <c r="C240" s="231"/>
      <c r="D240" s="232" t="s">
        <v>146</v>
      </c>
      <c r="E240" s="233" t="s">
        <v>1</v>
      </c>
      <c r="F240" s="234" t="s">
        <v>388</v>
      </c>
      <c r="G240" s="231"/>
      <c r="H240" s="235">
        <v>57</v>
      </c>
      <c r="I240" s="236"/>
      <c r="J240" s="231"/>
      <c r="K240" s="231"/>
      <c r="L240" s="237"/>
      <c r="M240" s="238"/>
      <c r="N240" s="239"/>
      <c r="O240" s="239"/>
      <c r="P240" s="239"/>
      <c r="Q240" s="239"/>
      <c r="R240" s="239"/>
      <c r="S240" s="239"/>
      <c r="T240" s="24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1" t="s">
        <v>146</v>
      </c>
      <c r="AU240" s="241" t="s">
        <v>84</v>
      </c>
      <c r="AV240" s="13" t="s">
        <v>84</v>
      </c>
      <c r="AW240" s="13" t="s">
        <v>32</v>
      </c>
      <c r="AX240" s="13" t="s">
        <v>75</v>
      </c>
      <c r="AY240" s="241" t="s">
        <v>136</v>
      </c>
    </row>
    <row r="241" spans="1:51" s="13" customFormat="1" ht="12">
      <c r="A241" s="13"/>
      <c r="B241" s="230"/>
      <c r="C241" s="231"/>
      <c r="D241" s="232" t="s">
        <v>146</v>
      </c>
      <c r="E241" s="233" t="s">
        <v>1</v>
      </c>
      <c r="F241" s="234" t="s">
        <v>389</v>
      </c>
      <c r="G241" s="231"/>
      <c r="H241" s="235">
        <v>15.6</v>
      </c>
      <c r="I241" s="236"/>
      <c r="J241" s="231"/>
      <c r="K241" s="231"/>
      <c r="L241" s="237"/>
      <c r="M241" s="238"/>
      <c r="N241" s="239"/>
      <c r="O241" s="239"/>
      <c r="P241" s="239"/>
      <c r="Q241" s="239"/>
      <c r="R241" s="239"/>
      <c r="S241" s="239"/>
      <c r="T241" s="24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1" t="s">
        <v>146</v>
      </c>
      <c r="AU241" s="241" t="s">
        <v>84</v>
      </c>
      <c r="AV241" s="13" t="s">
        <v>84</v>
      </c>
      <c r="AW241" s="13" t="s">
        <v>32</v>
      </c>
      <c r="AX241" s="13" t="s">
        <v>75</v>
      </c>
      <c r="AY241" s="241" t="s">
        <v>136</v>
      </c>
    </row>
    <row r="242" spans="1:51" s="13" customFormat="1" ht="12">
      <c r="A242" s="13"/>
      <c r="B242" s="230"/>
      <c r="C242" s="231"/>
      <c r="D242" s="232" t="s">
        <v>146</v>
      </c>
      <c r="E242" s="233" t="s">
        <v>1</v>
      </c>
      <c r="F242" s="234" t="s">
        <v>388</v>
      </c>
      <c r="G242" s="231"/>
      <c r="H242" s="235">
        <v>57</v>
      </c>
      <c r="I242" s="236"/>
      <c r="J242" s="231"/>
      <c r="K242" s="231"/>
      <c r="L242" s="237"/>
      <c r="M242" s="238"/>
      <c r="N242" s="239"/>
      <c r="O242" s="239"/>
      <c r="P242" s="239"/>
      <c r="Q242" s="239"/>
      <c r="R242" s="239"/>
      <c r="S242" s="239"/>
      <c r="T242" s="240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1" t="s">
        <v>146</v>
      </c>
      <c r="AU242" s="241" t="s">
        <v>84</v>
      </c>
      <c r="AV242" s="13" t="s">
        <v>84</v>
      </c>
      <c r="AW242" s="13" t="s">
        <v>32</v>
      </c>
      <c r="AX242" s="13" t="s">
        <v>75</v>
      </c>
      <c r="AY242" s="241" t="s">
        <v>136</v>
      </c>
    </row>
    <row r="243" spans="1:51" s="13" customFormat="1" ht="12">
      <c r="A243" s="13"/>
      <c r="B243" s="230"/>
      <c r="C243" s="231"/>
      <c r="D243" s="232" t="s">
        <v>146</v>
      </c>
      <c r="E243" s="233" t="s">
        <v>1</v>
      </c>
      <c r="F243" s="234" t="s">
        <v>389</v>
      </c>
      <c r="G243" s="231"/>
      <c r="H243" s="235">
        <v>15.6</v>
      </c>
      <c r="I243" s="236"/>
      <c r="J243" s="231"/>
      <c r="K243" s="231"/>
      <c r="L243" s="237"/>
      <c r="M243" s="238"/>
      <c r="N243" s="239"/>
      <c r="O243" s="239"/>
      <c r="P243" s="239"/>
      <c r="Q243" s="239"/>
      <c r="R243" s="239"/>
      <c r="S243" s="239"/>
      <c r="T243" s="24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1" t="s">
        <v>146</v>
      </c>
      <c r="AU243" s="241" t="s">
        <v>84</v>
      </c>
      <c r="AV243" s="13" t="s">
        <v>84</v>
      </c>
      <c r="AW243" s="13" t="s">
        <v>32</v>
      </c>
      <c r="AX243" s="13" t="s">
        <v>75</v>
      </c>
      <c r="AY243" s="241" t="s">
        <v>136</v>
      </c>
    </row>
    <row r="244" spans="1:51" s="13" customFormat="1" ht="12">
      <c r="A244" s="13"/>
      <c r="B244" s="230"/>
      <c r="C244" s="231"/>
      <c r="D244" s="232" t="s">
        <v>146</v>
      </c>
      <c r="E244" s="233" t="s">
        <v>1</v>
      </c>
      <c r="F244" s="234" t="s">
        <v>390</v>
      </c>
      <c r="G244" s="231"/>
      <c r="H244" s="235">
        <v>53.2</v>
      </c>
      <c r="I244" s="236"/>
      <c r="J244" s="231"/>
      <c r="K244" s="231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146</v>
      </c>
      <c r="AU244" s="241" t="s">
        <v>84</v>
      </c>
      <c r="AV244" s="13" t="s">
        <v>84</v>
      </c>
      <c r="AW244" s="13" t="s">
        <v>32</v>
      </c>
      <c r="AX244" s="13" t="s">
        <v>75</v>
      </c>
      <c r="AY244" s="241" t="s">
        <v>136</v>
      </c>
    </row>
    <row r="245" spans="1:51" s="13" customFormat="1" ht="12">
      <c r="A245" s="13"/>
      <c r="B245" s="230"/>
      <c r="C245" s="231"/>
      <c r="D245" s="232" t="s">
        <v>146</v>
      </c>
      <c r="E245" s="233" t="s">
        <v>1</v>
      </c>
      <c r="F245" s="234" t="s">
        <v>391</v>
      </c>
      <c r="G245" s="231"/>
      <c r="H245" s="235">
        <v>43.44</v>
      </c>
      <c r="I245" s="236"/>
      <c r="J245" s="231"/>
      <c r="K245" s="231"/>
      <c r="L245" s="237"/>
      <c r="M245" s="238"/>
      <c r="N245" s="239"/>
      <c r="O245" s="239"/>
      <c r="P245" s="239"/>
      <c r="Q245" s="239"/>
      <c r="R245" s="239"/>
      <c r="S245" s="239"/>
      <c r="T245" s="240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1" t="s">
        <v>146</v>
      </c>
      <c r="AU245" s="241" t="s">
        <v>84</v>
      </c>
      <c r="AV245" s="13" t="s">
        <v>84</v>
      </c>
      <c r="AW245" s="13" t="s">
        <v>32</v>
      </c>
      <c r="AX245" s="13" t="s">
        <v>75</v>
      </c>
      <c r="AY245" s="241" t="s">
        <v>136</v>
      </c>
    </row>
    <row r="246" spans="1:51" s="14" customFormat="1" ht="12">
      <c r="A246" s="14"/>
      <c r="B246" s="257"/>
      <c r="C246" s="258"/>
      <c r="D246" s="232" t="s">
        <v>146</v>
      </c>
      <c r="E246" s="259" t="s">
        <v>1</v>
      </c>
      <c r="F246" s="260" t="s">
        <v>311</v>
      </c>
      <c r="G246" s="258"/>
      <c r="H246" s="261">
        <v>352.65999999999997</v>
      </c>
      <c r="I246" s="262"/>
      <c r="J246" s="258"/>
      <c r="K246" s="258"/>
      <c r="L246" s="263"/>
      <c r="M246" s="264"/>
      <c r="N246" s="265"/>
      <c r="O246" s="265"/>
      <c r="P246" s="265"/>
      <c r="Q246" s="265"/>
      <c r="R246" s="265"/>
      <c r="S246" s="265"/>
      <c r="T246" s="26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7" t="s">
        <v>146</v>
      </c>
      <c r="AU246" s="267" t="s">
        <v>84</v>
      </c>
      <c r="AV246" s="14" t="s">
        <v>144</v>
      </c>
      <c r="AW246" s="14" t="s">
        <v>32</v>
      </c>
      <c r="AX246" s="14" t="s">
        <v>82</v>
      </c>
      <c r="AY246" s="267" t="s">
        <v>136</v>
      </c>
    </row>
    <row r="247" spans="1:65" s="2" customFormat="1" ht="24.15" customHeight="1">
      <c r="A247" s="37"/>
      <c r="B247" s="38"/>
      <c r="C247" s="246" t="s">
        <v>392</v>
      </c>
      <c r="D247" s="246" t="s">
        <v>291</v>
      </c>
      <c r="E247" s="247" t="s">
        <v>393</v>
      </c>
      <c r="F247" s="248" t="s">
        <v>394</v>
      </c>
      <c r="G247" s="249" t="s">
        <v>395</v>
      </c>
      <c r="H247" s="250">
        <v>3.709</v>
      </c>
      <c r="I247" s="251"/>
      <c r="J247" s="252">
        <f>ROUND(I247*H247,2)</f>
        <v>0</v>
      </c>
      <c r="K247" s="248" t="s">
        <v>143</v>
      </c>
      <c r="L247" s="253"/>
      <c r="M247" s="254" t="s">
        <v>1</v>
      </c>
      <c r="N247" s="255" t="s">
        <v>40</v>
      </c>
      <c r="O247" s="90"/>
      <c r="P247" s="226">
        <f>O247*H247</f>
        <v>0</v>
      </c>
      <c r="Q247" s="226">
        <v>0.44</v>
      </c>
      <c r="R247" s="226">
        <f>Q247*H247</f>
        <v>1.63196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294</v>
      </c>
      <c r="AT247" s="228" t="s">
        <v>291</v>
      </c>
      <c r="AU247" s="228" t="s">
        <v>84</v>
      </c>
      <c r="AY247" s="16" t="s">
        <v>136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82</v>
      </c>
      <c r="BK247" s="229">
        <f>ROUND(I247*H247,2)</f>
        <v>0</v>
      </c>
      <c r="BL247" s="16" t="s">
        <v>215</v>
      </c>
      <c r="BM247" s="228" t="s">
        <v>396</v>
      </c>
    </row>
    <row r="248" spans="1:51" s="13" customFormat="1" ht="12">
      <c r="A248" s="13"/>
      <c r="B248" s="230"/>
      <c r="C248" s="231"/>
      <c r="D248" s="232" t="s">
        <v>146</v>
      </c>
      <c r="E248" s="233" t="s">
        <v>1</v>
      </c>
      <c r="F248" s="234" t="s">
        <v>397</v>
      </c>
      <c r="G248" s="231"/>
      <c r="H248" s="235">
        <v>1.371</v>
      </c>
      <c r="I248" s="236"/>
      <c r="J248" s="231"/>
      <c r="K248" s="231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146</v>
      </c>
      <c r="AU248" s="241" t="s">
        <v>84</v>
      </c>
      <c r="AV248" s="13" t="s">
        <v>84</v>
      </c>
      <c r="AW248" s="13" t="s">
        <v>32</v>
      </c>
      <c r="AX248" s="13" t="s">
        <v>75</v>
      </c>
      <c r="AY248" s="241" t="s">
        <v>136</v>
      </c>
    </row>
    <row r="249" spans="1:51" s="13" customFormat="1" ht="12">
      <c r="A249" s="13"/>
      <c r="B249" s="230"/>
      <c r="C249" s="231"/>
      <c r="D249" s="232" t="s">
        <v>146</v>
      </c>
      <c r="E249" s="233" t="s">
        <v>1</v>
      </c>
      <c r="F249" s="234" t="s">
        <v>398</v>
      </c>
      <c r="G249" s="231"/>
      <c r="H249" s="235">
        <v>1.287</v>
      </c>
      <c r="I249" s="236"/>
      <c r="J249" s="231"/>
      <c r="K249" s="231"/>
      <c r="L249" s="237"/>
      <c r="M249" s="238"/>
      <c r="N249" s="239"/>
      <c r="O249" s="239"/>
      <c r="P249" s="239"/>
      <c r="Q249" s="239"/>
      <c r="R249" s="239"/>
      <c r="S249" s="239"/>
      <c r="T249" s="240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1" t="s">
        <v>146</v>
      </c>
      <c r="AU249" s="241" t="s">
        <v>84</v>
      </c>
      <c r="AV249" s="13" t="s">
        <v>84</v>
      </c>
      <c r="AW249" s="13" t="s">
        <v>32</v>
      </c>
      <c r="AX249" s="13" t="s">
        <v>75</v>
      </c>
      <c r="AY249" s="241" t="s">
        <v>136</v>
      </c>
    </row>
    <row r="250" spans="1:51" s="13" customFormat="1" ht="12">
      <c r="A250" s="13"/>
      <c r="B250" s="230"/>
      <c r="C250" s="231"/>
      <c r="D250" s="232" t="s">
        <v>146</v>
      </c>
      <c r="E250" s="233" t="s">
        <v>1</v>
      </c>
      <c r="F250" s="234" t="s">
        <v>399</v>
      </c>
      <c r="G250" s="231"/>
      <c r="H250" s="235">
        <v>1.051</v>
      </c>
      <c r="I250" s="236"/>
      <c r="J250" s="231"/>
      <c r="K250" s="231"/>
      <c r="L250" s="237"/>
      <c r="M250" s="238"/>
      <c r="N250" s="239"/>
      <c r="O250" s="239"/>
      <c r="P250" s="239"/>
      <c r="Q250" s="239"/>
      <c r="R250" s="239"/>
      <c r="S250" s="239"/>
      <c r="T250" s="240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1" t="s">
        <v>146</v>
      </c>
      <c r="AU250" s="241" t="s">
        <v>84</v>
      </c>
      <c r="AV250" s="13" t="s">
        <v>84</v>
      </c>
      <c r="AW250" s="13" t="s">
        <v>32</v>
      </c>
      <c r="AX250" s="13" t="s">
        <v>75</v>
      </c>
      <c r="AY250" s="241" t="s">
        <v>136</v>
      </c>
    </row>
    <row r="251" spans="1:51" s="14" customFormat="1" ht="12">
      <c r="A251" s="14"/>
      <c r="B251" s="257"/>
      <c r="C251" s="258"/>
      <c r="D251" s="232" t="s">
        <v>146</v>
      </c>
      <c r="E251" s="259" t="s">
        <v>1</v>
      </c>
      <c r="F251" s="260" t="s">
        <v>311</v>
      </c>
      <c r="G251" s="258"/>
      <c r="H251" s="261">
        <v>3.7089999999999996</v>
      </c>
      <c r="I251" s="262"/>
      <c r="J251" s="258"/>
      <c r="K251" s="258"/>
      <c r="L251" s="263"/>
      <c r="M251" s="264"/>
      <c r="N251" s="265"/>
      <c r="O251" s="265"/>
      <c r="P251" s="265"/>
      <c r="Q251" s="265"/>
      <c r="R251" s="265"/>
      <c r="S251" s="265"/>
      <c r="T251" s="266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67" t="s">
        <v>146</v>
      </c>
      <c r="AU251" s="267" t="s">
        <v>84</v>
      </c>
      <c r="AV251" s="14" t="s">
        <v>144</v>
      </c>
      <c r="AW251" s="14" t="s">
        <v>32</v>
      </c>
      <c r="AX251" s="14" t="s">
        <v>82</v>
      </c>
      <c r="AY251" s="267" t="s">
        <v>136</v>
      </c>
    </row>
    <row r="252" spans="1:65" s="2" customFormat="1" ht="14.4" customHeight="1">
      <c r="A252" s="37"/>
      <c r="B252" s="38"/>
      <c r="C252" s="246" t="s">
        <v>400</v>
      </c>
      <c r="D252" s="246" t="s">
        <v>291</v>
      </c>
      <c r="E252" s="247" t="s">
        <v>401</v>
      </c>
      <c r="F252" s="248" t="s">
        <v>402</v>
      </c>
      <c r="G252" s="249" t="s">
        <v>395</v>
      </c>
      <c r="H252" s="250">
        <v>0.913</v>
      </c>
      <c r="I252" s="251"/>
      <c r="J252" s="252">
        <f>ROUND(I252*H252,2)</f>
        <v>0</v>
      </c>
      <c r="K252" s="248" t="s">
        <v>143</v>
      </c>
      <c r="L252" s="253"/>
      <c r="M252" s="254" t="s">
        <v>1</v>
      </c>
      <c r="N252" s="255" t="s">
        <v>40</v>
      </c>
      <c r="O252" s="90"/>
      <c r="P252" s="226">
        <f>O252*H252</f>
        <v>0</v>
      </c>
      <c r="Q252" s="226">
        <v>0.55</v>
      </c>
      <c r="R252" s="226">
        <f>Q252*H252</f>
        <v>0.5021500000000001</v>
      </c>
      <c r="S252" s="226">
        <v>0</v>
      </c>
      <c r="T252" s="227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28" t="s">
        <v>294</v>
      </c>
      <c r="AT252" s="228" t="s">
        <v>291</v>
      </c>
      <c r="AU252" s="228" t="s">
        <v>84</v>
      </c>
      <c r="AY252" s="16" t="s">
        <v>136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6" t="s">
        <v>82</v>
      </c>
      <c r="BK252" s="229">
        <f>ROUND(I252*H252,2)</f>
        <v>0</v>
      </c>
      <c r="BL252" s="16" t="s">
        <v>215</v>
      </c>
      <c r="BM252" s="228" t="s">
        <v>403</v>
      </c>
    </row>
    <row r="253" spans="1:51" s="13" customFormat="1" ht="12">
      <c r="A253" s="13"/>
      <c r="B253" s="230"/>
      <c r="C253" s="231"/>
      <c r="D253" s="232" t="s">
        <v>146</v>
      </c>
      <c r="E253" s="233" t="s">
        <v>1</v>
      </c>
      <c r="F253" s="234" t="s">
        <v>404</v>
      </c>
      <c r="G253" s="231"/>
      <c r="H253" s="235">
        <v>0.285</v>
      </c>
      <c r="I253" s="236"/>
      <c r="J253" s="231"/>
      <c r="K253" s="231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146</v>
      </c>
      <c r="AU253" s="241" t="s">
        <v>84</v>
      </c>
      <c r="AV253" s="13" t="s">
        <v>84</v>
      </c>
      <c r="AW253" s="13" t="s">
        <v>32</v>
      </c>
      <c r="AX253" s="13" t="s">
        <v>75</v>
      </c>
      <c r="AY253" s="241" t="s">
        <v>136</v>
      </c>
    </row>
    <row r="254" spans="1:51" s="13" customFormat="1" ht="12">
      <c r="A254" s="13"/>
      <c r="B254" s="230"/>
      <c r="C254" s="231"/>
      <c r="D254" s="232" t="s">
        <v>146</v>
      </c>
      <c r="E254" s="233" t="s">
        <v>1</v>
      </c>
      <c r="F254" s="234" t="s">
        <v>405</v>
      </c>
      <c r="G254" s="231"/>
      <c r="H254" s="235">
        <v>0.006</v>
      </c>
      <c r="I254" s="236"/>
      <c r="J254" s="231"/>
      <c r="K254" s="231"/>
      <c r="L254" s="237"/>
      <c r="M254" s="238"/>
      <c r="N254" s="239"/>
      <c r="O254" s="239"/>
      <c r="P254" s="239"/>
      <c r="Q254" s="239"/>
      <c r="R254" s="239"/>
      <c r="S254" s="239"/>
      <c r="T254" s="240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1" t="s">
        <v>146</v>
      </c>
      <c r="AU254" s="241" t="s">
        <v>84</v>
      </c>
      <c r="AV254" s="13" t="s">
        <v>84</v>
      </c>
      <c r="AW254" s="13" t="s">
        <v>32</v>
      </c>
      <c r="AX254" s="13" t="s">
        <v>75</v>
      </c>
      <c r="AY254" s="241" t="s">
        <v>136</v>
      </c>
    </row>
    <row r="255" spans="1:51" s="13" customFormat="1" ht="12">
      <c r="A255" s="13"/>
      <c r="B255" s="230"/>
      <c r="C255" s="231"/>
      <c r="D255" s="232" t="s">
        <v>146</v>
      </c>
      <c r="E255" s="233" t="s">
        <v>1</v>
      </c>
      <c r="F255" s="234" t="s">
        <v>406</v>
      </c>
      <c r="G255" s="231"/>
      <c r="H255" s="235">
        <v>0.075</v>
      </c>
      <c r="I255" s="236"/>
      <c r="J255" s="231"/>
      <c r="K255" s="231"/>
      <c r="L255" s="237"/>
      <c r="M255" s="238"/>
      <c r="N255" s="239"/>
      <c r="O255" s="239"/>
      <c r="P255" s="239"/>
      <c r="Q255" s="239"/>
      <c r="R255" s="239"/>
      <c r="S255" s="239"/>
      <c r="T255" s="24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1" t="s">
        <v>146</v>
      </c>
      <c r="AU255" s="241" t="s">
        <v>84</v>
      </c>
      <c r="AV255" s="13" t="s">
        <v>84</v>
      </c>
      <c r="AW255" s="13" t="s">
        <v>32</v>
      </c>
      <c r="AX255" s="13" t="s">
        <v>75</v>
      </c>
      <c r="AY255" s="241" t="s">
        <v>136</v>
      </c>
    </row>
    <row r="256" spans="1:51" s="13" customFormat="1" ht="12">
      <c r="A256" s="13"/>
      <c r="B256" s="230"/>
      <c r="C256" s="231"/>
      <c r="D256" s="232" t="s">
        <v>146</v>
      </c>
      <c r="E256" s="233" t="s">
        <v>1</v>
      </c>
      <c r="F256" s="234" t="s">
        <v>407</v>
      </c>
      <c r="G256" s="231"/>
      <c r="H256" s="235">
        <v>0.012</v>
      </c>
      <c r="I256" s="236"/>
      <c r="J256" s="231"/>
      <c r="K256" s="231"/>
      <c r="L256" s="237"/>
      <c r="M256" s="238"/>
      <c r="N256" s="239"/>
      <c r="O256" s="239"/>
      <c r="P256" s="239"/>
      <c r="Q256" s="239"/>
      <c r="R256" s="239"/>
      <c r="S256" s="239"/>
      <c r="T256" s="240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1" t="s">
        <v>146</v>
      </c>
      <c r="AU256" s="241" t="s">
        <v>84</v>
      </c>
      <c r="AV256" s="13" t="s">
        <v>84</v>
      </c>
      <c r="AW256" s="13" t="s">
        <v>32</v>
      </c>
      <c r="AX256" s="13" t="s">
        <v>75</v>
      </c>
      <c r="AY256" s="241" t="s">
        <v>136</v>
      </c>
    </row>
    <row r="257" spans="1:51" s="13" customFormat="1" ht="12">
      <c r="A257" s="13"/>
      <c r="B257" s="230"/>
      <c r="C257" s="231"/>
      <c r="D257" s="232" t="s">
        <v>146</v>
      </c>
      <c r="E257" s="233" t="s">
        <v>1</v>
      </c>
      <c r="F257" s="234" t="s">
        <v>408</v>
      </c>
      <c r="G257" s="231"/>
      <c r="H257" s="235">
        <v>0.376</v>
      </c>
      <c r="I257" s="236"/>
      <c r="J257" s="231"/>
      <c r="K257" s="231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146</v>
      </c>
      <c r="AU257" s="241" t="s">
        <v>84</v>
      </c>
      <c r="AV257" s="13" t="s">
        <v>84</v>
      </c>
      <c r="AW257" s="13" t="s">
        <v>32</v>
      </c>
      <c r="AX257" s="13" t="s">
        <v>75</v>
      </c>
      <c r="AY257" s="241" t="s">
        <v>136</v>
      </c>
    </row>
    <row r="258" spans="1:51" s="13" customFormat="1" ht="12">
      <c r="A258" s="13"/>
      <c r="B258" s="230"/>
      <c r="C258" s="231"/>
      <c r="D258" s="232" t="s">
        <v>146</v>
      </c>
      <c r="E258" s="233" t="s">
        <v>1</v>
      </c>
      <c r="F258" s="234" t="s">
        <v>409</v>
      </c>
      <c r="G258" s="231"/>
      <c r="H258" s="235">
        <v>0.103</v>
      </c>
      <c r="I258" s="236"/>
      <c r="J258" s="231"/>
      <c r="K258" s="231"/>
      <c r="L258" s="237"/>
      <c r="M258" s="238"/>
      <c r="N258" s="239"/>
      <c r="O258" s="239"/>
      <c r="P258" s="239"/>
      <c r="Q258" s="239"/>
      <c r="R258" s="239"/>
      <c r="S258" s="239"/>
      <c r="T258" s="240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1" t="s">
        <v>146</v>
      </c>
      <c r="AU258" s="241" t="s">
        <v>84</v>
      </c>
      <c r="AV258" s="13" t="s">
        <v>84</v>
      </c>
      <c r="AW258" s="13" t="s">
        <v>32</v>
      </c>
      <c r="AX258" s="13" t="s">
        <v>75</v>
      </c>
      <c r="AY258" s="241" t="s">
        <v>136</v>
      </c>
    </row>
    <row r="259" spans="1:51" s="13" customFormat="1" ht="12">
      <c r="A259" s="13"/>
      <c r="B259" s="230"/>
      <c r="C259" s="231"/>
      <c r="D259" s="232" t="s">
        <v>146</v>
      </c>
      <c r="E259" s="233" t="s">
        <v>1</v>
      </c>
      <c r="F259" s="234" t="s">
        <v>410</v>
      </c>
      <c r="G259" s="231"/>
      <c r="H259" s="235">
        <v>0.015</v>
      </c>
      <c r="I259" s="236"/>
      <c r="J259" s="231"/>
      <c r="K259" s="231"/>
      <c r="L259" s="237"/>
      <c r="M259" s="238"/>
      <c r="N259" s="239"/>
      <c r="O259" s="239"/>
      <c r="P259" s="239"/>
      <c r="Q259" s="239"/>
      <c r="R259" s="239"/>
      <c r="S259" s="239"/>
      <c r="T259" s="240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1" t="s">
        <v>146</v>
      </c>
      <c r="AU259" s="241" t="s">
        <v>84</v>
      </c>
      <c r="AV259" s="13" t="s">
        <v>84</v>
      </c>
      <c r="AW259" s="13" t="s">
        <v>32</v>
      </c>
      <c r="AX259" s="13" t="s">
        <v>75</v>
      </c>
      <c r="AY259" s="241" t="s">
        <v>136</v>
      </c>
    </row>
    <row r="260" spans="1:51" s="13" customFormat="1" ht="12">
      <c r="A260" s="13"/>
      <c r="B260" s="230"/>
      <c r="C260" s="231"/>
      <c r="D260" s="232" t="s">
        <v>146</v>
      </c>
      <c r="E260" s="233" t="s">
        <v>1</v>
      </c>
      <c r="F260" s="234" t="s">
        <v>411</v>
      </c>
      <c r="G260" s="231"/>
      <c r="H260" s="235">
        <v>0.041</v>
      </c>
      <c r="I260" s="236"/>
      <c r="J260" s="231"/>
      <c r="K260" s="231"/>
      <c r="L260" s="237"/>
      <c r="M260" s="238"/>
      <c r="N260" s="239"/>
      <c r="O260" s="239"/>
      <c r="P260" s="239"/>
      <c r="Q260" s="239"/>
      <c r="R260" s="239"/>
      <c r="S260" s="239"/>
      <c r="T260" s="240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1" t="s">
        <v>146</v>
      </c>
      <c r="AU260" s="241" t="s">
        <v>84</v>
      </c>
      <c r="AV260" s="13" t="s">
        <v>84</v>
      </c>
      <c r="AW260" s="13" t="s">
        <v>32</v>
      </c>
      <c r="AX260" s="13" t="s">
        <v>75</v>
      </c>
      <c r="AY260" s="241" t="s">
        <v>136</v>
      </c>
    </row>
    <row r="261" spans="1:51" s="14" customFormat="1" ht="12">
      <c r="A261" s="14"/>
      <c r="B261" s="257"/>
      <c r="C261" s="258"/>
      <c r="D261" s="232" t="s">
        <v>146</v>
      </c>
      <c r="E261" s="259" t="s">
        <v>1</v>
      </c>
      <c r="F261" s="260" t="s">
        <v>311</v>
      </c>
      <c r="G261" s="258"/>
      <c r="H261" s="261">
        <v>0.913</v>
      </c>
      <c r="I261" s="262"/>
      <c r="J261" s="258"/>
      <c r="K261" s="258"/>
      <c r="L261" s="263"/>
      <c r="M261" s="264"/>
      <c r="N261" s="265"/>
      <c r="O261" s="265"/>
      <c r="P261" s="265"/>
      <c r="Q261" s="265"/>
      <c r="R261" s="265"/>
      <c r="S261" s="265"/>
      <c r="T261" s="266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67" t="s">
        <v>146</v>
      </c>
      <c r="AU261" s="267" t="s">
        <v>84</v>
      </c>
      <c r="AV261" s="14" t="s">
        <v>144</v>
      </c>
      <c r="AW261" s="14" t="s">
        <v>32</v>
      </c>
      <c r="AX261" s="14" t="s">
        <v>82</v>
      </c>
      <c r="AY261" s="267" t="s">
        <v>136</v>
      </c>
    </row>
    <row r="262" spans="1:65" s="2" customFormat="1" ht="24.15" customHeight="1">
      <c r="A262" s="37"/>
      <c r="B262" s="38"/>
      <c r="C262" s="246" t="s">
        <v>412</v>
      </c>
      <c r="D262" s="246" t="s">
        <v>291</v>
      </c>
      <c r="E262" s="247" t="s">
        <v>413</v>
      </c>
      <c r="F262" s="248" t="s">
        <v>414</v>
      </c>
      <c r="G262" s="249" t="s">
        <v>395</v>
      </c>
      <c r="H262" s="250">
        <v>0.081</v>
      </c>
      <c r="I262" s="251"/>
      <c r="J262" s="252">
        <f>ROUND(I262*H262,2)</f>
        <v>0</v>
      </c>
      <c r="K262" s="248" t="s">
        <v>143</v>
      </c>
      <c r="L262" s="253"/>
      <c r="M262" s="254" t="s">
        <v>1</v>
      </c>
      <c r="N262" s="255" t="s">
        <v>40</v>
      </c>
      <c r="O262" s="90"/>
      <c r="P262" s="226">
        <f>O262*H262</f>
        <v>0</v>
      </c>
      <c r="Q262" s="226">
        <v>0.44</v>
      </c>
      <c r="R262" s="226">
        <f>Q262*H262</f>
        <v>0.03564</v>
      </c>
      <c r="S262" s="226">
        <v>0</v>
      </c>
      <c r="T262" s="227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28" t="s">
        <v>294</v>
      </c>
      <c r="AT262" s="228" t="s">
        <v>291</v>
      </c>
      <c r="AU262" s="228" t="s">
        <v>84</v>
      </c>
      <c r="AY262" s="16" t="s">
        <v>136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6" t="s">
        <v>82</v>
      </c>
      <c r="BK262" s="229">
        <f>ROUND(I262*H262,2)</f>
        <v>0</v>
      </c>
      <c r="BL262" s="16" t="s">
        <v>215</v>
      </c>
      <c r="BM262" s="228" t="s">
        <v>415</v>
      </c>
    </row>
    <row r="263" spans="1:51" s="13" customFormat="1" ht="12">
      <c r="A263" s="13"/>
      <c r="B263" s="230"/>
      <c r="C263" s="231"/>
      <c r="D263" s="232" t="s">
        <v>146</v>
      </c>
      <c r="E263" s="233" t="s">
        <v>1</v>
      </c>
      <c r="F263" s="234" t="s">
        <v>416</v>
      </c>
      <c r="G263" s="231"/>
      <c r="H263" s="235">
        <v>0.081</v>
      </c>
      <c r="I263" s="236"/>
      <c r="J263" s="231"/>
      <c r="K263" s="231"/>
      <c r="L263" s="237"/>
      <c r="M263" s="238"/>
      <c r="N263" s="239"/>
      <c r="O263" s="239"/>
      <c r="P263" s="239"/>
      <c r="Q263" s="239"/>
      <c r="R263" s="239"/>
      <c r="S263" s="239"/>
      <c r="T263" s="24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1" t="s">
        <v>146</v>
      </c>
      <c r="AU263" s="241" t="s">
        <v>84</v>
      </c>
      <c r="AV263" s="13" t="s">
        <v>84</v>
      </c>
      <c r="AW263" s="13" t="s">
        <v>32</v>
      </c>
      <c r="AX263" s="13" t="s">
        <v>82</v>
      </c>
      <c r="AY263" s="241" t="s">
        <v>136</v>
      </c>
    </row>
    <row r="264" spans="1:65" s="2" customFormat="1" ht="24.15" customHeight="1">
      <c r="A264" s="37"/>
      <c r="B264" s="38"/>
      <c r="C264" s="217" t="s">
        <v>417</v>
      </c>
      <c r="D264" s="217" t="s">
        <v>139</v>
      </c>
      <c r="E264" s="218" t="s">
        <v>418</v>
      </c>
      <c r="F264" s="219" t="s">
        <v>419</v>
      </c>
      <c r="G264" s="220" t="s">
        <v>142</v>
      </c>
      <c r="H264" s="221">
        <v>473</v>
      </c>
      <c r="I264" s="222"/>
      <c r="J264" s="223">
        <f>ROUND(I264*H264,2)</f>
        <v>0</v>
      </c>
      <c r="K264" s="219" t="s">
        <v>143</v>
      </c>
      <c r="L264" s="43"/>
      <c r="M264" s="224" t="s">
        <v>1</v>
      </c>
      <c r="N264" s="225" t="s">
        <v>40</v>
      </c>
      <c r="O264" s="90"/>
      <c r="P264" s="226">
        <f>O264*H264</f>
        <v>0</v>
      </c>
      <c r="Q264" s="226">
        <v>0.01152</v>
      </c>
      <c r="R264" s="226">
        <f>Q264*H264</f>
        <v>5.4489600000000005</v>
      </c>
      <c r="S264" s="226">
        <v>0</v>
      </c>
      <c r="T264" s="227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28" t="s">
        <v>215</v>
      </c>
      <c r="AT264" s="228" t="s">
        <v>139</v>
      </c>
      <c r="AU264" s="228" t="s">
        <v>84</v>
      </c>
      <c r="AY264" s="16" t="s">
        <v>136</v>
      </c>
      <c r="BE264" s="229">
        <f>IF(N264="základní",J264,0)</f>
        <v>0</v>
      </c>
      <c r="BF264" s="229">
        <f>IF(N264="snížená",J264,0)</f>
        <v>0</v>
      </c>
      <c r="BG264" s="229">
        <f>IF(N264="zákl. přenesená",J264,0)</f>
        <v>0</v>
      </c>
      <c r="BH264" s="229">
        <f>IF(N264="sníž. přenesená",J264,0)</f>
        <v>0</v>
      </c>
      <c r="BI264" s="229">
        <f>IF(N264="nulová",J264,0)</f>
        <v>0</v>
      </c>
      <c r="BJ264" s="16" t="s">
        <v>82</v>
      </c>
      <c r="BK264" s="229">
        <f>ROUND(I264*H264,2)</f>
        <v>0</v>
      </c>
      <c r="BL264" s="16" t="s">
        <v>215</v>
      </c>
      <c r="BM264" s="228" t="s">
        <v>420</v>
      </c>
    </row>
    <row r="265" spans="1:47" s="2" customFormat="1" ht="12">
      <c r="A265" s="37"/>
      <c r="B265" s="38"/>
      <c r="C265" s="39"/>
      <c r="D265" s="232" t="s">
        <v>173</v>
      </c>
      <c r="E265" s="39"/>
      <c r="F265" s="242" t="s">
        <v>421</v>
      </c>
      <c r="G265" s="39"/>
      <c r="H265" s="39"/>
      <c r="I265" s="243"/>
      <c r="J265" s="39"/>
      <c r="K265" s="39"/>
      <c r="L265" s="43"/>
      <c r="M265" s="244"/>
      <c r="N265" s="245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6" t="s">
        <v>173</v>
      </c>
      <c r="AU265" s="16" t="s">
        <v>84</v>
      </c>
    </row>
    <row r="266" spans="1:51" s="13" customFormat="1" ht="12">
      <c r="A266" s="13"/>
      <c r="B266" s="230"/>
      <c r="C266" s="231"/>
      <c r="D266" s="232" t="s">
        <v>146</v>
      </c>
      <c r="E266" s="233" t="s">
        <v>1</v>
      </c>
      <c r="F266" s="234" t="s">
        <v>422</v>
      </c>
      <c r="G266" s="231"/>
      <c r="H266" s="235">
        <v>62</v>
      </c>
      <c r="I266" s="236"/>
      <c r="J266" s="231"/>
      <c r="K266" s="231"/>
      <c r="L266" s="237"/>
      <c r="M266" s="238"/>
      <c r="N266" s="239"/>
      <c r="O266" s="239"/>
      <c r="P266" s="239"/>
      <c r="Q266" s="239"/>
      <c r="R266" s="239"/>
      <c r="S266" s="239"/>
      <c r="T266" s="24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1" t="s">
        <v>146</v>
      </c>
      <c r="AU266" s="241" t="s">
        <v>84</v>
      </c>
      <c r="AV266" s="13" t="s">
        <v>84</v>
      </c>
      <c r="AW266" s="13" t="s">
        <v>32</v>
      </c>
      <c r="AX266" s="13" t="s">
        <v>75</v>
      </c>
      <c r="AY266" s="241" t="s">
        <v>136</v>
      </c>
    </row>
    <row r="267" spans="1:51" s="13" customFormat="1" ht="12">
      <c r="A267" s="13"/>
      <c r="B267" s="230"/>
      <c r="C267" s="231"/>
      <c r="D267" s="232" t="s">
        <v>146</v>
      </c>
      <c r="E267" s="233" t="s">
        <v>1</v>
      </c>
      <c r="F267" s="234" t="s">
        <v>289</v>
      </c>
      <c r="G267" s="231"/>
      <c r="H267" s="235">
        <v>51</v>
      </c>
      <c r="I267" s="236"/>
      <c r="J267" s="231"/>
      <c r="K267" s="231"/>
      <c r="L267" s="237"/>
      <c r="M267" s="238"/>
      <c r="N267" s="239"/>
      <c r="O267" s="239"/>
      <c r="P267" s="239"/>
      <c r="Q267" s="239"/>
      <c r="R267" s="239"/>
      <c r="S267" s="239"/>
      <c r="T267" s="240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1" t="s">
        <v>146</v>
      </c>
      <c r="AU267" s="241" t="s">
        <v>84</v>
      </c>
      <c r="AV267" s="13" t="s">
        <v>84</v>
      </c>
      <c r="AW267" s="13" t="s">
        <v>32</v>
      </c>
      <c r="AX267" s="13" t="s">
        <v>75</v>
      </c>
      <c r="AY267" s="241" t="s">
        <v>136</v>
      </c>
    </row>
    <row r="268" spans="1:51" s="13" customFormat="1" ht="12">
      <c r="A268" s="13"/>
      <c r="B268" s="230"/>
      <c r="C268" s="231"/>
      <c r="D268" s="232" t="s">
        <v>146</v>
      </c>
      <c r="E268" s="233" t="s">
        <v>1</v>
      </c>
      <c r="F268" s="234" t="s">
        <v>423</v>
      </c>
      <c r="G268" s="231"/>
      <c r="H268" s="235">
        <v>360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146</v>
      </c>
      <c r="AU268" s="241" t="s">
        <v>84</v>
      </c>
      <c r="AV268" s="13" t="s">
        <v>84</v>
      </c>
      <c r="AW268" s="13" t="s">
        <v>32</v>
      </c>
      <c r="AX268" s="13" t="s">
        <v>75</v>
      </c>
      <c r="AY268" s="241" t="s">
        <v>136</v>
      </c>
    </row>
    <row r="269" spans="1:51" s="14" customFormat="1" ht="12">
      <c r="A269" s="14"/>
      <c r="B269" s="257"/>
      <c r="C269" s="258"/>
      <c r="D269" s="232" t="s">
        <v>146</v>
      </c>
      <c r="E269" s="259" t="s">
        <v>1</v>
      </c>
      <c r="F269" s="260" t="s">
        <v>311</v>
      </c>
      <c r="G269" s="258"/>
      <c r="H269" s="261">
        <v>473</v>
      </c>
      <c r="I269" s="262"/>
      <c r="J269" s="258"/>
      <c r="K269" s="258"/>
      <c r="L269" s="263"/>
      <c r="M269" s="264"/>
      <c r="N269" s="265"/>
      <c r="O269" s="265"/>
      <c r="P269" s="265"/>
      <c r="Q269" s="265"/>
      <c r="R269" s="265"/>
      <c r="S269" s="265"/>
      <c r="T269" s="266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67" t="s">
        <v>146</v>
      </c>
      <c r="AU269" s="267" t="s">
        <v>84</v>
      </c>
      <c r="AV269" s="14" t="s">
        <v>144</v>
      </c>
      <c r="AW269" s="14" t="s">
        <v>32</v>
      </c>
      <c r="AX269" s="14" t="s">
        <v>82</v>
      </c>
      <c r="AY269" s="267" t="s">
        <v>136</v>
      </c>
    </row>
    <row r="270" spans="1:65" s="2" customFormat="1" ht="24.15" customHeight="1">
      <c r="A270" s="37"/>
      <c r="B270" s="38"/>
      <c r="C270" s="217" t="s">
        <v>424</v>
      </c>
      <c r="D270" s="217" t="s">
        <v>139</v>
      </c>
      <c r="E270" s="218" t="s">
        <v>425</v>
      </c>
      <c r="F270" s="219" t="s">
        <v>426</v>
      </c>
      <c r="G270" s="220" t="s">
        <v>395</v>
      </c>
      <c r="H270" s="221">
        <v>4.703</v>
      </c>
      <c r="I270" s="222"/>
      <c r="J270" s="223">
        <f>ROUND(I270*H270,2)</f>
        <v>0</v>
      </c>
      <c r="K270" s="219" t="s">
        <v>143</v>
      </c>
      <c r="L270" s="43"/>
      <c r="M270" s="224" t="s">
        <v>1</v>
      </c>
      <c r="N270" s="225" t="s">
        <v>40</v>
      </c>
      <c r="O270" s="90"/>
      <c r="P270" s="226">
        <f>O270*H270</f>
        <v>0</v>
      </c>
      <c r="Q270" s="226">
        <v>0.02337</v>
      </c>
      <c r="R270" s="226">
        <f>Q270*H270</f>
        <v>0.10990911</v>
      </c>
      <c r="S270" s="226">
        <v>0</v>
      </c>
      <c r="T270" s="227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28" t="s">
        <v>215</v>
      </c>
      <c r="AT270" s="228" t="s">
        <v>139</v>
      </c>
      <c r="AU270" s="228" t="s">
        <v>84</v>
      </c>
      <c r="AY270" s="16" t="s">
        <v>136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16" t="s">
        <v>82</v>
      </c>
      <c r="BK270" s="229">
        <f>ROUND(I270*H270,2)</f>
        <v>0</v>
      </c>
      <c r="BL270" s="16" t="s">
        <v>215</v>
      </c>
      <c r="BM270" s="228" t="s">
        <v>427</v>
      </c>
    </row>
    <row r="271" spans="1:51" s="13" customFormat="1" ht="12">
      <c r="A271" s="13"/>
      <c r="B271" s="230"/>
      <c r="C271" s="231"/>
      <c r="D271" s="232" t="s">
        <v>146</v>
      </c>
      <c r="E271" s="233" t="s">
        <v>1</v>
      </c>
      <c r="F271" s="234" t="s">
        <v>428</v>
      </c>
      <c r="G271" s="231"/>
      <c r="H271" s="235">
        <v>4.703</v>
      </c>
      <c r="I271" s="236"/>
      <c r="J271" s="231"/>
      <c r="K271" s="231"/>
      <c r="L271" s="237"/>
      <c r="M271" s="238"/>
      <c r="N271" s="239"/>
      <c r="O271" s="239"/>
      <c r="P271" s="239"/>
      <c r="Q271" s="239"/>
      <c r="R271" s="239"/>
      <c r="S271" s="239"/>
      <c r="T271" s="240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1" t="s">
        <v>146</v>
      </c>
      <c r="AU271" s="241" t="s">
        <v>84</v>
      </c>
      <c r="AV271" s="13" t="s">
        <v>84</v>
      </c>
      <c r="AW271" s="13" t="s">
        <v>32</v>
      </c>
      <c r="AX271" s="13" t="s">
        <v>82</v>
      </c>
      <c r="AY271" s="241" t="s">
        <v>136</v>
      </c>
    </row>
    <row r="272" spans="1:65" s="2" customFormat="1" ht="24.15" customHeight="1">
      <c r="A272" s="37"/>
      <c r="B272" s="38"/>
      <c r="C272" s="217" t="s">
        <v>429</v>
      </c>
      <c r="D272" s="217" t="s">
        <v>139</v>
      </c>
      <c r="E272" s="218" t="s">
        <v>430</v>
      </c>
      <c r="F272" s="219" t="s">
        <v>431</v>
      </c>
      <c r="G272" s="220" t="s">
        <v>395</v>
      </c>
      <c r="H272" s="221">
        <v>17.503</v>
      </c>
      <c r="I272" s="222"/>
      <c r="J272" s="223">
        <f>ROUND(I272*H272,2)</f>
        <v>0</v>
      </c>
      <c r="K272" s="219" t="s">
        <v>143</v>
      </c>
      <c r="L272" s="43"/>
      <c r="M272" s="224" t="s">
        <v>1</v>
      </c>
      <c r="N272" s="225" t="s">
        <v>40</v>
      </c>
      <c r="O272" s="90"/>
      <c r="P272" s="226">
        <f>O272*H272</f>
        <v>0</v>
      </c>
      <c r="Q272" s="226">
        <v>0.00189</v>
      </c>
      <c r="R272" s="226">
        <f>Q272*H272</f>
        <v>0.03308067</v>
      </c>
      <c r="S272" s="226">
        <v>0</v>
      </c>
      <c r="T272" s="22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8" t="s">
        <v>215</v>
      </c>
      <c r="AT272" s="228" t="s">
        <v>139</v>
      </c>
      <c r="AU272" s="228" t="s">
        <v>84</v>
      </c>
      <c r="AY272" s="16" t="s">
        <v>136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6" t="s">
        <v>82</v>
      </c>
      <c r="BK272" s="229">
        <f>ROUND(I272*H272,2)</f>
        <v>0</v>
      </c>
      <c r="BL272" s="16" t="s">
        <v>215</v>
      </c>
      <c r="BM272" s="228" t="s">
        <v>432</v>
      </c>
    </row>
    <row r="273" spans="1:51" s="13" customFormat="1" ht="12">
      <c r="A273" s="13"/>
      <c r="B273" s="230"/>
      <c r="C273" s="231"/>
      <c r="D273" s="232" t="s">
        <v>146</v>
      </c>
      <c r="E273" s="233" t="s">
        <v>1</v>
      </c>
      <c r="F273" s="234" t="s">
        <v>433</v>
      </c>
      <c r="G273" s="231"/>
      <c r="H273" s="235">
        <v>17.503</v>
      </c>
      <c r="I273" s="236"/>
      <c r="J273" s="231"/>
      <c r="K273" s="231"/>
      <c r="L273" s="237"/>
      <c r="M273" s="238"/>
      <c r="N273" s="239"/>
      <c r="O273" s="239"/>
      <c r="P273" s="239"/>
      <c r="Q273" s="239"/>
      <c r="R273" s="239"/>
      <c r="S273" s="239"/>
      <c r="T273" s="240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1" t="s">
        <v>146</v>
      </c>
      <c r="AU273" s="241" t="s">
        <v>84</v>
      </c>
      <c r="AV273" s="13" t="s">
        <v>84</v>
      </c>
      <c r="AW273" s="13" t="s">
        <v>32</v>
      </c>
      <c r="AX273" s="13" t="s">
        <v>82</v>
      </c>
      <c r="AY273" s="241" t="s">
        <v>136</v>
      </c>
    </row>
    <row r="274" spans="1:65" s="2" customFormat="1" ht="24.15" customHeight="1">
      <c r="A274" s="37"/>
      <c r="B274" s="38"/>
      <c r="C274" s="217" t="s">
        <v>434</v>
      </c>
      <c r="D274" s="217" t="s">
        <v>139</v>
      </c>
      <c r="E274" s="218" t="s">
        <v>435</v>
      </c>
      <c r="F274" s="219" t="s">
        <v>436</v>
      </c>
      <c r="G274" s="220" t="s">
        <v>142</v>
      </c>
      <c r="H274" s="221">
        <v>142</v>
      </c>
      <c r="I274" s="222"/>
      <c r="J274" s="223">
        <f>ROUND(I274*H274,2)</f>
        <v>0</v>
      </c>
      <c r="K274" s="219" t="s">
        <v>143</v>
      </c>
      <c r="L274" s="43"/>
      <c r="M274" s="224" t="s">
        <v>1</v>
      </c>
      <c r="N274" s="225" t="s">
        <v>40</v>
      </c>
      <c r="O274" s="90"/>
      <c r="P274" s="226">
        <f>O274*H274</f>
        <v>0</v>
      </c>
      <c r="Q274" s="226">
        <v>0</v>
      </c>
      <c r="R274" s="226">
        <f>Q274*H274</f>
        <v>0</v>
      </c>
      <c r="S274" s="226">
        <v>0.016</v>
      </c>
      <c r="T274" s="227">
        <f>S274*H274</f>
        <v>2.2720000000000002</v>
      </c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R274" s="228" t="s">
        <v>215</v>
      </c>
      <c r="AT274" s="228" t="s">
        <v>139</v>
      </c>
      <c r="AU274" s="228" t="s">
        <v>84</v>
      </c>
      <c r="AY274" s="16" t="s">
        <v>136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6" t="s">
        <v>82</v>
      </c>
      <c r="BK274" s="229">
        <f>ROUND(I274*H274,2)</f>
        <v>0</v>
      </c>
      <c r="BL274" s="16" t="s">
        <v>215</v>
      </c>
      <c r="BM274" s="228" t="s">
        <v>437</v>
      </c>
    </row>
    <row r="275" spans="1:51" s="13" customFormat="1" ht="12">
      <c r="A275" s="13"/>
      <c r="B275" s="230"/>
      <c r="C275" s="231"/>
      <c r="D275" s="232" t="s">
        <v>146</v>
      </c>
      <c r="E275" s="233" t="s">
        <v>1</v>
      </c>
      <c r="F275" s="234" t="s">
        <v>438</v>
      </c>
      <c r="G275" s="231"/>
      <c r="H275" s="235">
        <v>142</v>
      </c>
      <c r="I275" s="236"/>
      <c r="J275" s="231"/>
      <c r="K275" s="231"/>
      <c r="L275" s="237"/>
      <c r="M275" s="238"/>
      <c r="N275" s="239"/>
      <c r="O275" s="239"/>
      <c r="P275" s="239"/>
      <c r="Q275" s="239"/>
      <c r="R275" s="239"/>
      <c r="S275" s="239"/>
      <c r="T275" s="240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1" t="s">
        <v>146</v>
      </c>
      <c r="AU275" s="241" t="s">
        <v>84</v>
      </c>
      <c r="AV275" s="13" t="s">
        <v>84</v>
      </c>
      <c r="AW275" s="13" t="s">
        <v>32</v>
      </c>
      <c r="AX275" s="13" t="s">
        <v>82</v>
      </c>
      <c r="AY275" s="241" t="s">
        <v>136</v>
      </c>
    </row>
    <row r="276" spans="1:65" s="2" customFormat="1" ht="24.15" customHeight="1">
      <c r="A276" s="37"/>
      <c r="B276" s="38"/>
      <c r="C276" s="217" t="s">
        <v>439</v>
      </c>
      <c r="D276" s="217" t="s">
        <v>139</v>
      </c>
      <c r="E276" s="218" t="s">
        <v>440</v>
      </c>
      <c r="F276" s="219" t="s">
        <v>441</v>
      </c>
      <c r="G276" s="220" t="s">
        <v>299</v>
      </c>
      <c r="H276" s="256"/>
      <c r="I276" s="222"/>
      <c r="J276" s="223">
        <f>ROUND(I276*H276,2)</f>
        <v>0</v>
      </c>
      <c r="K276" s="219" t="s">
        <v>143</v>
      </c>
      <c r="L276" s="43"/>
      <c r="M276" s="224" t="s">
        <v>1</v>
      </c>
      <c r="N276" s="225" t="s">
        <v>40</v>
      </c>
      <c r="O276" s="90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28" t="s">
        <v>215</v>
      </c>
      <c r="AT276" s="228" t="s">
        <v>139</v>
      </c>
      <c r="AU276" s="228" t="s">
        <v>84</v>
      </c>
      <c r="AY276" s="16" t="s">
        <v>136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6" t="s">
        <v>82</v>
      </c>
      <c r="BK276" s="229">
        <f>ROUND(I276*H276,2)</f>
        <v>0</v>
      </c>
      <c r="BL276" s="16" t="s">
        <v>215</v>
      </c>
      <c r="BM276" s="228" t="s">
        <v>442</v>
      </c>
    </row>
    <row r="277" spans="1:65" s="2" customFormat="1" ht="24.15" customHeight="1">
      <c r="A277" s="37"/>
      <c r="B277" s="38"/>
      <c r="C277" s="217" t="s">
        <v>443</v>
      </c>
      <c r="D277" s="217" t="s">
        <v>139</v>
      </c>
      <c r="E277" s="218" t="s">
        <v>444</v>
      </c>
      <c r="F277" s="219" t="s">
        <v>445</v>
      </c>
      <c r="G277" s="220" t="s">
        <v>299</v>
      </c>
      <c r="H277" s="256"/>
      <c r="I277" s="222"/>
      <c r="J277" s="223">
        <f>ROUND(I277*H277,2)</f>
        <v>0</v>
      </c>
      <c r="K277" s="219" t="s">
        <v>143</v>
      </c>
      <c r="L277" s="43"/>
      <c r="M277" s="224" t="s">
        <v>1</v>
      </c>
      <c r="N277" s="225" t="s">
        <v>40</v>
      </c>
      <c r="O277" s="90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8" t="s">
        <v>215</v>
      </c>
      <c r="AT277" s="228" t="s">
        <v>139</v>
      </c>
      <c r="AU277" s="228" t="s">
        <v>84</v>
      </c>
      <c r="AY277" s="16" t="s">
        <v>136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6" t="s">
        <v>82</v>
      </c>
      <c r="BK277" s="229">
        <f>ROUND(I277*H277,2)</f>
        <v>0</v>
      </c>
      <c r="BL277" s="16" t="s">
        <v>215</v>
      </c>
      <c r="BM277" s="228" t="s">
        <v>446</v>
      </c>
    </row>
    <row r="278" spans="1:65" s="2" customFormat="1" ht="24.15" customHeight="1">
      <c r="A278" s="37"/>
      <c r="B278" s="38"/>
      <c r="C278" s="217" t="s">
        <v>447</v>
      </c>
      <c r="D278" s="217" t="s">
        <v>139</v>
      </c>
      <c r="E278" s="218" t="s">
        <v>448</v>
      </c>
      <c r="F278" s="219" t="s">
        <v>449</v>
      </c>
      <c r="G278" s="220" t="s">
        <v>142</v>
      </c>
      <c r="H278" s="221">
        <v>250</v>
      </c>
      <c r="I278" s="222"/>
      <c r="J278" s="223">
        <f>ROUND(I278*H278,2)</f>
        <v>0</v>
      </c>
      <c r="K278" s="219" t="s">
        <v>1</v>
      </c>
      <c r="L278" s="43"/>
      <c r="M278" s="224" t="s">
        <v>1</v>
      </c>
      <c r="N278" s="225" t="s">
        <v>40</v>
      </c>
      <c r="O278" s="90"/>
      <c r="P278" s="226">
        <f>O278*H278</f>
        <v>0</v>
      </c>
      <c r="Q278" s="226">
        <v>0</v>
      </c>
      <c r="R278" s="226">
        <f>Q278*H278</f>
        <v>0</v>
      </c>
      <c r="S278" s="226">
        <v>0</v>
      </c>
      <c r="T278" s="227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28" t="s">
        <v>215</v>
      </c>
      <c r="AT278" s="228" t="s">
        <v>139</v>
      </c>
      <c r="AU278" s="228" t="s">
        <v>84</v>
      </c>
      <c r="AY278" s="16" t="s">
        <v>136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16" t="s">
        <v>82</v>
      </c>
      <c r="BK278" s="229">
        <f>ROUND(I278*H278,2)</f>
        <v>0</v>
      </c>
      <c r="BL278" s="16" t="s">
        <v>215</v>
      </c>
      <c r="BM278" s="228" t="s">
        <v>450</v>
      </c>
    </row>
    <row r="279" spans="1:65" s="2" customFormat="1" ht="49.05" customHeight="1">
      <c r="A279" s="37"/>
      <c r="B279" s="38"/>
      <c r="C279" s="217" t="s">
        <v>451</v>
      </c>
      <c r="D279" s="217" t="s">
        <v>139</v>
      </c>
      <c r="E279" s="218" t="s">
        <v>452</v>
      </c>
      <c r="F279" s="219" t="s">
        <v>453</v>
      </c>
      <c r="G279" s="220" t="s">
        <v>142</v>
      </c>
      <c r="H279" s="221">
        <v>51</v>
      </c>
      <c r="I279" s="222"/>
      <c r="J279" s="223">
        <f>ROUND(I279*H279,2)</f>
        <v>0</v>
      </c>
      <c r="K279" s="219" t="s">
        <v>1</v>
      </c>
      <c r="L279" s="43"/>
      <c r="M279" s="224" t="s">
        <v>1</v>
      </c>
      <c r="N279" s="225" t="s">
        <v>40</v>
      </c>
      <c r="O279" s="90"/>
      <c r="P279" s="226">
        <f>O279*H279</f>
        <v>0</v>
      </c>
      <c r="Q279" s="226">
        <v>0.01152</v>
      </c>
      <c r="R279" s="226">
        <f>Q279*H279</f>
        <v>0.58752</v>
      </c>
      <c r="S279" s="226">
        <v>0</v>
      </c>
      <c r="T279" s="227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28" t="s">
        <v>215</v>
      </c>
      <c r="AT279" s="228" t="s">
        <v>139</v>
      </c>
      <c r="AU279" s="228" t="s">
        <v>84</v>
      </c>
      <c r="AY279" s="16" t="s">
        <v>136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6" t="s">
        <v>82</v>
      </c>
      <c r="BK279" s="229">
        <f>ROUND(I279*H279,2)</f>
        <v>0</v>
      </c>
      <c r="BL279" s="16" t="s">
        <v>215</v>
      </c>
      <c r="BM279" s="228" t="s">
        <v>454</v>
      </c>
    </row>
    <row r="280" spans="1:51" s="13" customFormat="1" ht="12">
      <c r="A280" s="13"/>
      <c r="B280" s="230"/>
      <c r="C280" s="231"/>
      <c r="D280" s="232" t="s">
        <v>146</v>
      </c>
      <c r="E280" s="233" t="s">
        <v>1</v>
      </c>
      <c r="F280" s="234" t="s">
        <v>289</v>
      </c>
      <c r="G280" s="231"/>
      <c r="H280" s="235">
        <v>51</v>
      </c>
      <c r="I280" s="236"/>
      <c r="J280" s="231"/>
      <c r="K280" s="231"/>
      <c r="L280" s="237"/>
      <c r="M280" s="238"/>
      <c r="N280" s="239"/>
      <c r="O280" s="239"/>
      <c r="P280" s="239"/>
      <c r="Q280" s="239"/>
      <c r="R280" s="239"/>
      <c r="S280" s="239"/>
      <c r="T280" s="240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1" t="s">
        <v>146</v>
      </c>
      <c r="AU280" s="241" t="s">
        <v>84</v>
      </c>
      <c r="AV280" s="13" t="s">
        <v>84</v>
      </c>
      <c r="AW280" s="13" t="s">
        <v>32</v>
      </c>
      <c r="AX280" s="13" t="s">
        <v>82</v>
      </c>
      <c r="AY280" s="241" t="s">
        <v>136</v>
      </c>
    </row>
    <row r="281" spans="1:65" s="2" customFormat="1" ht="14.4" customHeight="1">
      <c r="A281" s="37"/>
      <c r="B281" s="38"/>
      <c r="C281" s="217" t="s">
        <v>455</v>
      </c>
      <c r="D281" s="217" t="s">
        <v>139</v>
      </c>
      <c r="E281" s="218" t="s">
        <v>456</v>
      </c>
      <c r="F281" s="219" t="s">
        <v>457</v>
      </c>
      <c r="G281" s="220" t="s">
        <v>240</v>
      </c>
      <c r="H281" s="221">
        <v>320</v>
      </c>
      <c r="I281" s="222"/>
      <c r="J281" s="223">
        <f>ROUND(I281*H281,2)</f>
        <v>0</v>
      </c>
      <c r="K281" s="219" t="s">
        <v>1</v>
      </c>
      <c r="L281" s="43"/>
      <c r="M281" s="224" t="s">
        <v>1</v>
      </c>
      <c r="N281" s="225" t="s">
        <v>40</v>
      </c>
      <c r="O281" s="90"/>
      <c r="P281" s="226">
        <f>O281*H281</f>
        <v>0</v>
      </c>
      <c r="Q281" s="226">
        <v>0.01</v>
      </c>
      <c r="R281" s="226">
        <f>Q281*H281</f>
        <v>3.2</v>
      </c>
      <c r="S281" s="226">
        <v>0.01</v>
      </c>
      <c r="T281" s="227">
        <f>S281*H281</f>
        <v>3.2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8" t="s">
        <v>215</v>
      </c>
      <c r="AT281" s="228" t="s">
        <v>139</v>
      </c>
      <c r="AU281" s="228" t="s">
        <v>84</v>
      </c>
      <c r="AY281" s="16" t="s">
        <v>136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6" t="s">
        <v>82</v>
      </c>
      <c r="BK281" s="229">
        <f>ROUND(I281*H281,2)</f>
        <v>0</v>
      </c>
      <c r="BL281" s="16" t="s">
        <v>215</v>
      </c>
      <c r="BM281" s="228" t="s">
        <v>458</v>
      </c>
    </row>
    <row r="282" spans="1:47" s="2" customFormat="1" ht="12">
      <c r="A282" s="37"/>
      <c r="B282" s="38"/>
      <c r="C282" s="39"/>
      <c r="D282" s="232" t="s">
        <v>173</v>
      </c>
      <c r="E282" s="39"/>
      <c r="F282" s="242" t="s">
        <v>459</v>
      </c>
      <c r="G282" s="39"/>
      <c r="H282" s="39"/>
      <c r="I282" s="243"/>
      <c r="J282" s="39"/>
      <c r="K282" s="39"/>
      <c r="L282" s="43"/>
      <c r="M282" s="244"/>
      <c r="N282" s="245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6" t="s">
        <v>173</v>
      </c>
      <c r="AU282" s="16" t="s">
        <v>84</v>
      </c>
    </row>
    <row r="283" spans="1:51" s="13" customFormat="1" ht="12">
      <c r="A283" s="13"/>
      <c r="B283" s="230"/>
      <c r="C283" s="231"/>
      <c r="D283" s="232" t="s">
        <v>146</v>
      </c>
      <c r="E283" s="233" t="s">
        <v>1</v>
      </c>
      <c r="F283" s="234" t="s">
        <v>460</v>
      </c>
      <c r="G283" s="231"/>
      <c r="H283" s="235">
        <v>320</v>
      </c>
      <c r="I283" s="236"/>
      <c r="J283" s="231"/>
      <c r="K283" s="231"/>
      <c r="L283" s="237"/>
      <c r="M283" s="238"/>
      <c r="N283" s="239"/>
      <c r="O283" s="239"/>
      <c r="P283" s="239"/>
      <c r="Q283" s="239"/>
      <c r="R283" s="239"/>
      <c r="S283" s="239"/>
      <c r="T283" s="24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1" t="s">
        <v>146</v>
      </c>
      <c r="AU283" s="241" t="s">
        <v>84</v>
      </c>
      <c r="AV283" s="13" t="s">
        <v>84</v>
      </c>
      <c r="AW283" s="13" t="s">
        <v>32</v>
      </c>
      <c r="AX283" s="13" t="s">
        <v>82</v>
      </c>
      <c r="AY283" s="241" t="s">
        <v>136</v>
      </c>
    </row>
    <row r="284" spans="1:65" s="2" customFormat="1" ht="14.4" customHeight="1">
      <c r="A284" s="37"/>
      <c r="B284" s="38"/>
      <c r="C284" s="217" t="s">
        <v>461</v>
      </c>
      <c r="D284" s="217" t="s">
        <v>139</v>
      </c>
      <c r="E284" s="218" t="s">
        <v>462</v>
      </c>
      <c r="F284" s="219" t="s">
        <v>463</v>
      </c>
      <c r="G284" s="220" t="s">
        <v>240</v>
      </c>
      <c r="H284" s="221">
        <v>52</v>
      </c>
      <c r="I284" s="222"/>
      <c r="J284" s="223">
        <f>ROUND(I284*H284,2)</f>
        <v>0</v>
      </c>
      <c r="K284" s="219" t="s">
        <v>1</v>
      </c>
      <c r="L284" s="43"/>
      <c r="M284" s="224" t="s">
        <v>1</v>
      </c>
      <c r="N284" s="225" t="s">
        <v>40</v>
      </c>
      <c r="O284" s="90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28" t="s">
        <v>215</v>
      </c>
      <c r="AT284" s="228" t="s">
        <v>139</v>
      </c>
      <c r="AU284" s="228" t="s">
        <v>84</v>
      </c>
      <c r="AY284" s="16" t="s">
        <v>136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6" t="s">
        <v>82</v>
      </c>
      <c r="BK284" s="229">
        <f>ROUND(I284*H284,2)</f>
        <v>0</v>
      </c>
      <c r="BL284" s="16" t="s">
        <v>215</v>
      </c>
      <c r="BM284" s="228" t="s">
        <v>464</v>
      </c>
    </row>
    <row r="285" spans="1:65" s="2" customFormat="1" ht="37.8" customHeight="1">
      <c r="A285" s="37"/>
      <c r="B285" s="38"/>
      <c r="C285" s="217" t="s">
        <v>465</v>
      </c>
      <c r="D285" s="217" t="s">
        <v>139</v>
      </c>
      <c r="E285" s="218" t="s">
        <v>466</v>
      </c>
      <c r="F285" s="219" t="s">
        <v>467</v>
      </c>
      <c r="G285" s="220" t="s">
        <v>142</v>
      </c>
      <c r="H285" s="221">
        <v>51</v>
      </c>
      <c r="I285" s="222"/>
      <c r="J285" s="223">
        <f>ROUND(I285*H285,2)</f>
        <v>0</v>
      </c>
      <c r="K285" s="219" t="s">
        <v>1</v>
      </c>
      <c r="L285" s="43"/>
      <c r="M285" s="224" t="s">
        <v>1</v>
      </c>
      <c r="N285" s="225" t="s">
        <v>40</v>
      </c>
      <c r="O285" s="90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28" t="s">
        <v>215</v>
      </c>
      <c r="AT285" s="228" t="s">
        <v>139</v>
      </c>
      <c r="AU285" s="228" t="s">
        <v>84</v>
      </c>
      <c r="AY285" s="16" t="s">
        <v>136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6" t="s">
        <v>82</v>
      </c>
      <c r="BK285" s="229">
        <f>ROUND(I285*H285,2)</f>
        <v>0</v>
      </c>
      <c r="BL285" s="16" t="s">
        <v>215</v>
      </c>
      <c r="BM285" s="228" t="s">
        <v>468</v>
      </c>
    </row>
    <row r="286" spans="1:51" s="13" customFormat="1" ht="12">
      <c r="A286" s="13"/>
      <c r="B286" s="230"/>
      <c r="C286" s="231"/>
      <c r="D286" s="232" t="s">
        <v>146</v>
      </c>
      <c r="E286" s="233" t="s">
        <v>1</v>
      </c>
      <c r="F286" s="234" t="s">
        <v>289</v>
      </c>
      <c r="G286" s="231"/>
      <c r="H286" s="235">
        <v>51</v>
      </c>
      <c r="I286" s="236"/>
      <c r="J286" s="231"/>
      <c r="K286" s="231"/>
      <c r="L286" s="237"/>
      <c r="M286" s="238"/>
      <c r="N286" s="239"/>
      <c r="O286" s="239"/>
      <c r="P286" s="239"/>
      <c r="Q286" s="239"/>
      <c r="R286" s="239"/>
      <c r="S286" s="239"/>
      <c r="T286" s="240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1" t="s">
        <v>146</v>
      </c>
      <c r="AU286" s="241" t="s">
        <v>84</v>
      </c>
      <c r="AV286" s="13" t="s">
        <v>84</v>
      </c>
      <c r="AW286" s="13" t="s">
        <v>32</v>
      </c>
      <c r="AX286" s="13" t="s">
        <v>82</v>
      </c>
      <c r="AY286" s="241" t="s">
        <v>136</v>
      </c>
    </row>
    <row r="287" spans="1:65" s="2" customFormat="1" ht="37.8" customHeight="1">
      <c r="A287" s="37"/>
      <c r="B287" s="38"/>
      <c r="C287" s="217" t="s">
        <v>469</v>
      </c>
      <c r="D287" s="217" t="s">
        <v>139</v>
      </c>
      <c r="E287" s="218" t="s">
        <v>470</v>
      </c>
      <c r="F287" s="219" t="s">
        <v>471</v>
      </c>
      <c r="G287" s="220" t="s">
        <v>142</v>
      </c>
      <c r="H287" s="221">
        <v>51</v>
      </c>
      <c r="I287" s="222"/>
      <c r="J287" s="223">
        <f>ROUND(I287*H287,2)</f>
        <v>0</v>
      </c>
      <c r="K287" s="219" t="s">
        <v>1</v>
      </c>
      <c r="L287" s="43"/>
      <c r="M287" s="224" t="s">
        <v>1</v>
      </c>
      <c r="N287" s="225" t="s">
        <v>40</v>
      </c>
      <c r="O287" s="9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215</v>
      </c>
      <c r="AT287" s="228" t="s">
        <v>139</v>
      </c>
      <c r="AU287" s="228" t="s">
        <v>84</v>
      </c>
      <c r="AY287" s="16" t="s">
        <v>136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82</v>
      </c>
      <c r="BK287" s="229">
        <f>ROUND(I287*H287,2)</f>
        <v>0</v>
      </c>
      <c r="BL287" s="16" t="s">
        <v>215</v>
      </c>
      <c r="BM287" s="228" t="s">
        <v>472</v>
      </c>
    </row>
    <row r="288" spans="1:51" s="13" customFormat="1" ht="12">
      <c r="A288" s="13"/>
      <c r="B288" s="230"/>
      <c r="C288" s="231"/>
      <c r="D288" s="232" t="s">
        <v>146</v>
      </c>
      <c r="E288" s="233" t="s">
        <v>1</v>
      </c>
      <c r="F288" s="234" t="s">
        <v>289</v>
      </c>
      <c r="G288" s="231"/>
      <c r="H288" s="235">
        <v>51</v>
      </c>
      <c r="I288" s="236"/>
      <c r="J288" s="231"/>
      <c r="K288" s="231"/>
      <c r="L288" s="237"/>
      <c r="M288" s="238"/>
      <c r="N288" s="239"/>
      <c r="O288" s="239"/>
      <c r="P288" s="239"/>
      <c r="Q288" s="239"/>
      <c r="R288" s="239"/>
      <c r="S288" s="239"/>
      <c r="T288" s="240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1" t="s">
        <v>146</v>
      </c>
      <c r="AU288" s="241" t="s">
        <v>84</v>
      </c>
      <c r="AV288" s="13" t="s">
        <v>84</v>
      </c>
      <c r="AW288" s="13" t="s">
        <v>32</v>
      </c>
      <c r="AX288" s="13" t="s">
        <v>82</v>
      </c>
      <c r="AY288" s="241" t="s">
        <v>136</v>
      </c>
    </row>
    <row r="289" spans="1:65" s="2" customFormat="1" ht="37.8" customHeight="1">
      <c r="A289" s="37"/>
      <c r="B289" s="38"/>
      <c r="C289" s="217" t="s">
        <v>473</v>
      </c>
      <c r="D289" s="217" t="s">
        <v>139</v>
      </c>
      <c r="E289" s="218" t="s">
        <v>474</v>
      </c>
      <c r="F289" s="219" t="s">
        <v>475</v>
      </c>
      <c r="G289" s="220" t="s">
        <v>142</v>
      </c>
      <c r="H289" s="221">
        <v>51</v>
      </c>
      <c r="I289" s="222"/>
      <c r="J289" s="223">
        <f>ROUND(I289*H289,2)</f>
        <v>0</v>
      </c>
      <c r="K289" s="219" t="s">
        <v>1</v>
      </c>
      <c r="L289" s="43"/>
      <c r="M289" s="224" t="s">
        <v>1</v>
      </c>
      <c r="N289" s="225" t="s">
        <v>40</v>
      </c>
      <c r="O289" s="90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28" t="s">
        <v>215</v>
      </c>
      <c r="AT289" s="228" t="s">
        <v>139</v>
      </c>
      <c r="AU289" s="228" t="s">
        <v>84</v>
      </c>
      <c r="AY289" s="16" t="s">
        <v>136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6" t="s">
        <v>82</v>
      </c>
      <c r="BK289" s="229">
        <f>ROUND(I289*H289,2)</f>
        <v>0</v>
      </c>
      <c r="BL289" s="16" t="s">
        <v>215</v>
      </c>
      <c r="BM289" s="228" t="s">
        <v>476</v>
      </c>
    </row>
    <row r="290" spans="1:51" s="13" customFormat="1" ht="12">
      <c r="A290" s="13"/>
      <c r="B290" s="230"/>
      <c r="C290" s="231"/>
      <c r="D290" s="232" t="s">
        <v>146</v>
      </c>
      <c r="E290" s="233" t="s">
        <v>1</v>
      </c>
      <c r="F290" s="234" t="s">
        <v>289</v>
      </c>
      <c r="G290" s="231"/>
      <c r="H290" s="235">
        <v>51</v>
      </c>
      <c r="I290" s="236"/>
      <c r="J290" s="231"/>
      <c r="K290" s="231"/>
      <c r="L290" s="237"/>
      <c r="M290" s="238"/>
      <c r="N290" s="239"/>
      <c r="O290" s="239"/>
      <c r="P290" s="239"/>
      <c r="Q290" s="239"/>
      <c r="R290" s="239"/>
      <c r="S290" s="239"/>
      <c r="T290" s="24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1" t="s">
        <v>146</v>
      </c>
      <c r="AU290" s="241" t="s">
        <v>84</v>
      </c>
      <c r="AV290" s="13" t="s">
        <v>84</v>
      </c>
      <c r="AW290" s="13" t="s">
        <v>32</v>
      </c>
      <c r="AX290" s="13" t="s">
        <v>82</v>
      </c>
      <c r="AY290" s="241" t="s">
        <v>136</v>
      </c>
    </row>
    <row r="291" spans="1:65" s="2" customFormat="1" ht="24.15" customHeight="1">
      <c r="A291" s="37"/>
      <c r="B291" s="38"/>
      <c r="C291" s="217" t="s">
        <v>477</v>
      </c>
      <c r="D291" s="217" t="s">
        <v>139</v>
      </c>
      <c r="E291" s="218" t="s">
        <v>478</v>
      </c>
      <c r="F291" s="219" t="s">
        <v>479</v>
      </c>
      <c r="G291" s="220" t="s">
        <v>142</v>
      </c>
      <c r="H291" s="221">
        <v>360</v>
      </c>
      <c r="I291" s="222"/>
      <c r="J291" s="223">
        <f>ROUND(I291*H291,2)</f>
        <v>0</v>
      </c>
      <c r="K291" s="219" t="s">
        <v>1</v>
      </c>
      <c r="L291" s="43"/>
      <c r="M291" s="224" t="s">
        <v>1</v>
      </c>
      <c r="N291" s="225" t="s">
        <v>40</v>
      </c>
      <c r="O291" s="90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28" t="s">
        <v>215</v>
      </c>
      <c r="AT291" s="228" t="s">
        <v>139</v>
      </c>
      <c r="AU291" s="228" t="s">
        <v>84</v>
      </c>
      <c r="AY291" s="16" t="s">
        <v>136</v>
      </c>
      <c r="BE291" s="229">
        <f>IF(N291="základní",J291,0)</f>
        <v>0</v>
      </c>
      <c r="BF291" s="229">
        <f>IF(N291="snížená",J291,0)</f>
        <v>0</v>
      </c>
      <c r="BG291" s="229">
        <f>IF(N291="zákl. přenesená",J291,0)</f>
        <v>0</v>
      </c>
      <c r="BH291" s="229">
        <f>IF(N291="sníž. přenesená",J291,0)</f>
        <v>0</v>
      </c>
      <c r="BI291" s="229">
        <f>IF(N291="nulová",J291,0)</f>
        <v>0</v>
      </c>
      <c r="BJ291" s="16" t="s">
        <v>82</v>
      </c>
      <c r="BK291" s="229">
        <f>ROUND(I291*H291,2)</f>
        <v>0</v>
      </c>
      <c r="BL291" s="16" t="s">
        <v>215</v>
      </c>
      <c r="BM291" s="228" t="s">
        <v>480</v>
      </c>
    </row>
    <row r="292" spans="1:51" s="13" customFormat="1" ht="12">
      <c r="A292" s="13"/>
      <c r="B292" s="230"/>
      <c r="C292" s="231"/>
      <c r="D292" s="232" t="s">
        <v>146</v>
      </c>
      <c r="E292" s="233" t="s">
        <v>1</v>
      </c>
      <c r="F292" s="234" t="s">
        <v>423</v>
      </c>
      <c r="G292" s="231"/>
      <c r="H292" s="235">
        <v>360</v>
      </c>
      <c r="I292" s="236"/>
      <c r="J292" s="231"/>
      <c r="K292" s="231"/>
      <c r="L292" s="237"/>
      <c r="M292" s="238"/>
      <c r="N292" s="239"/>
      <c r="O292" s="239"/>
      <c r="P292" s="239"/>
      <c r="Q292" s="239"/>
      <c r="R292" s="239"/>
      <c r="S292" s="239"/>
      <c r="T292" s="24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1" t="s">
        <v>146</v>
      </c>
      <c r="AU292" s="241" t="s">
        <v>84</v>
      </c>
      <c r="AV292" s="13" t="s">
        <v>84</v>
      </c>
      <c r="AW292" s="13" t="s">
        <v>32</v>
      </c>
      <c r="AX292" s="13" t="s">
        <v>82</v>
      </c>
      <c r="AY292" s="241" t="s">
        <v>136</v>
      </c>
    </row>
    <row r="293" spans="1:63" s="12" customFormat="1" ht="22.8" customHeight="1">
      <c r="A293" s="12"/>
      <c r="B293" s="201"/>
      <c r="C293" s="202"/>
      <c r="D293" s="203" t="s">
        <v>74</v>
      </c>
      <c r="E293" s="215" t="s">
        <v>481</v>
      </c>
      <c r="F293" s="215" t="s">
        <v>482</v>
      </c>
      <c r="G293" s="202"/>
      <c r="H293" s="202"/>
      <c r="I293" s="205"/>
      <c r="J293" s="216">
        <f>BK293</f>
        <v>0</v>
      </c>
      <c r="K293" s="202"/>
      <c r="L293" s="207"/>
      <c r="M293" s="208"/>
      <c r="N293" s="209"/>
      <c r="O293" s="209"/>
      <c r="P293" s="210">
        <f>SUM(P294:P303)</f>
        <v>0</v>
      </c>
      <c r="Q293" s="209"/>
      <c r="R293" s="210">
        <f>SUM(R294:R303)</f>
        <v>0</v>
      </c>
      <c r="S293" s="209"/>
      <c r="T293" s="211">
        <f>SUM(T294:T303)</f>
        <v>0.18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2" t="s">
        <v>84</v>
      </c>
      <c r="AT293" s="213" t="s">
        <v>74</v>
      </c>
      <c r="AU293" s="213" t="s">
        <v>82</v>
      </c>
      <c r="AY293" s="212" t="s">
        <v>136</v>
      </c>
      <c r="BK293" s="214">
        <f>SUM(BK294:BK303)</f>
        <v>0</v>
      </c>
    </row>
    <row r="294" spans="1:65" s="2" customFormat="1" ht="24.15" customHeight="1">
      <c r="A294" s="37"/>
      <c r="B294" s="38"/>
      <c r="C294" s="217" t="s">
        <v>483</v>
      </c>
      <c r="D294" s="217" t="s">
        <v>139</v>
      </c>
      <c r="E294" s="218" t="s">
        <v>484</v>
      </c>
      <c r="F294" s="219" t="s">
        <v>485</v>
      </c>
      <c r="G294" s="220" t="s">
        <v>299</v>
      </c>
      <c r="H294" s="256"/>
      <c r="I294" s="222"/>
      <c r="J294" s="223">
        <f>ROUND(I294*H294,2)</f>
        <v>0</v>
      </c>
      <c r="K294" s="219" t="s">
        <v>143</v>
      </c>
      <c r="L294" s="43"/>
      <c r="M294" s="224" t="s">
        <v>1</v>
      </c>
      <c r="N294" s="225" t="s">
        <v>40</v>
      </c>
      <c r="O294" s="90"/>
      <c r="P294" s="226">
        <f>O294*H294</f>
        <v>0</v>
      </c>
      <c r="Q294" s="226">
        <v>0</v>
      </c>
      <c r="R294" s="226">
        <f>Q294*H294</f>
        <v>0</v>
      </c>
      <c r="S294" s="226">
        <v>0</v>
      </c>
      <c r="T294" s="227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28" t="s">
        <v>215</v>
      </c>
      <c r="AT294" s="228" t="s">
        <v>139</v>
      </c>
      <c r="AU294" s="228" t="s">
        <v>84</v>
      </c>
      <c r="AY294" s="16" t="s">
        <v>136</v>
      </c>
      <c r="BE294" s="229">
        <f>IF(N294="základní",J294,0)</f>
        <v>0</v>
      </c>
      <c r="BF294" s="229">
        <f>IF(N294="snížená",J294,0)</f>
        <v>0</v>
      </c>
      <c r="BG294" s="229">
        <f>IF(N294="zákl. přenesená",J294,0)</f>
        <v>0</v>
      </c>
      <c r="BH294" s="229">
        <f>IF(N294="sníž. přenesená",J294,0)</f>
        <v>0</v>
      </c>
      <c r="BI294" s="229">
        <f>IF(N294="nulová",J294,0)</f>
        <v>0</v>
      </c>
      <c r="BJ294" s="16" t="s">
        <v>82</v>
      </c>
      <c r="BK294" s="229">
        <f>ROUND(I294*H294,2)</f>
        <v>0</v>
      </c>
      <c r="BL294" s="16" t="s">
        <v>215</v>
      </c>
      <c r="BM294" s="228" t="s">
        <v>486</v>
      </c>
    </row>
    <row r="295" spans="1:65" s="2" customFormat="1" ht="24.15" customHeight="1">
      <c r="A295" s="37"/>
      <c r="B295" s="38"/>
      <c r="C295" s="217" t="s">
        <v>487</v>
      </c>
      <c r="D295" s="217" t="s">
        <v>139</v>
      </c>
      <c r="E295" s="218" t="s">
        <v>488</v>
      </c>
      <c r="F295" s="219" t="s">
        <v>489</v>
      </c>
      <c r="G295" s="220" t="s">
        <v>299</v>
      </c>
      <c r="H295" s="256"/>
      <c r="I295" s="222"/>
      <c r="J295" s="223">
        <f>ROUND(I295*H295,2)</f>
        <v>0</v>
      </c>
      <c r="K295" s="219" t="s">
        <v>143</v>
      </c>
      <c r="L295" s="43"/>
      <c r="M295" s="224" t="s">
        <v>1</v>
      </c>
      <c r="N295" s="225" t="s">
        <v>40</v>
      </c>
      <c r="O295" s="90"/>
      <c r="P295" s="226">
        <f>O295*H295</f>
        <v>0</v>
      </c>
      <c r="Q295" s="226">
        <v>0</v>
      </c>
      <c r="R295" s="226">
        <f>Q295*H295</f>
        <v>0</v>
      </c>
      <c r="S295" s="226">
        <v>0</v>
      </c>
      <c r="T295" s="227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28" t="s">
        <v>215</v>
      </c>
      <c r="AT295" s="228" t="s">
        <v>139</v>
      </c>
      <c r="AU295" s="228" t="s">
        <v>84</v>
      </c>
      <c r="AY295" s="16" t="s">
        <v>136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16" t="s">
        <v>82</v>
      </c>
      <c r="BK295" s="229">
        <f>ROUND(I295*H295,2)</f>
        <v>0</v>
      </c>
      <c r="BL295" s="16" t="s">
        <v>215</v>
      </c>
      <c r="BM295" s="228" t="s">
        <v>490</v>
      </c>
    </row>
    <row r="296" spans="1:65" s="2" customFormat="1" ht="24.15" customHeight="1">
      <c r="A296" s="37"/>
      <c r="B296" s="38"/>
      <c r="C296" s="217" t="s">
        <v>491</v>
      </c>
      <c r="D296" s="217" t="s">
        <v>139</v>
      </c>
      <c r="E296" s="218" t="s">
        <v>492</v>
      </c>
      <c r="F296" s="219" t="s">
        <v>493</v>
      </c>
      <c r="G296" s="220" t="s">
        <v>142</v>
      </c>
      <c r="H296" s="221">
        <v>60</v>
      </c>
      <c r="I296" s="222"/>
      <c r="J296" s="223">
        <f>ROUND(I296*H296,2)</f>
        <v>0</v>
      </c>
      <c r="K296" s="219" t="s">
        <v>1</v>
      </c>
      <c r="L296" s="43"/>
      <c r="M296" s="224" t="s">
        <v>1</v>
      </c>
      <c r="N296" s="225" t="s">
        <v>40</v>
      </c>
      <c r="O296" s="90"/>
      <c r="P296" s="226">
        <f>O296*H296</f>
        <v>0</v>
      </c>
      <c r="Q296" s="226">
        <v>0</v>
      </c>
      <c r="R296" s="226">
        <f>Q296*H296</f>
        <v>0</v>
      </c>
      <c r="S296" s="226">
        <v>0</v>
      </c>
      <c r="T296" s="227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28" t="s">
        <v>215</v>
      </c>
      <c r="AT296" s="228" t="s">
        <v>139</v>
      </c>
      <c r="AU296" s="228" t="s">
        <v>84</v>
      </c>
      <c r="AY296" s="16" t="s">
        <v>136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16" t="s">
        <v>82</v>
      </c>
      <c r="BK296" s="229">
        <f>ROUND(I296*H296,2)</f>
        <v>0</v>
      </c>
      <c r="BL296" s="16" t="s">
        <v>215</v>
      </c>
      <c r="BM296" s="228" t="s">
        <v>494</v>
      </c>
    </row>
    <row r="297" spans="1:51" s="13" customFormat="1" ht="12">
      <c r="A297" s="13"/>
      <c r="B297" s="230"/>
      <c r="C297" s="231"/>
      <c r="D297" s="232" t="s">
        <v>146</v>
      </c>
      <c r="E297" s="233" t="s">
        <v>1</v>
      </c>
      <c r="F297" s="234" t="s">
        <v>495</v>
      </c>
      <c r="G297" s="231"/>
      <c r="H297" s="235">
        <v>60</v>
      </c>
      <c r="I297" s="236"/>
      <c r="J297" s="231"/>
      <c r="K297" s="231"/>
      <c r="L297" s="237"/>
      <c r="M297" s="238"/>
      <c r="N297" s="239"/>
      <c r="O297" s="239"/>
      <c r="P297" s="239"/>
      <c r="Q297" s="239"/>
      <c r="R297" s="239"/>
      <c r="S297" s="239"/>
      <c r="T297" s="24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1" t="s">
        <v>146</v>
      </c>
      <c r="AU297" s="241" t="s">
        <v>84</v>
      </c>
      <c r="AV297" s="13" t="s">
        <v>84</v>
      </c>
      <c r="AW297" s="13" t="s">
        <v>32</v>
      </c>
      <c r="AX297" s="13" t="s">
        <v>82</v>
      </c>
      <c r="AY297" s="241" t="s">
        <v>136</v>
      </c>
    </row>
    <row r="298" spans="1:65" s="2" customFormat="1" ht="24.15" customHeight="1">
      <c r="A298" s="37"/>
      <c r="B298" s="38"/>
      <c r="C298" s="217" t="s">
        <v>496</v>
      </c>
      <c r="D298" s="217" t="s">
        <v>139</v>
      </c>
      <c r="E298" s="218" t="s">
        <v>497</v>
      </c>
      <c r="F298" s="219" t="s">
        <v>498</v>
      </c>
      <c r="G298" s="220" t="s">
        <v>142</v>
      </c>
      <c r="H298" s="221">
        <v>35</v>
      </c>
      <c r="I298" s="222"/>
      <c r="J298" s="223">
        <f>ROUND(I298*H298,2)</f>
        <v>0</v>
      </c>
      <c r="K298" s="219" t="s">
        <v>1</v>
      </c>
      <c r="L298" s="43"/>
      <c r="M298" s="224" t="s">
        <v>1</v>
      </c>
      <c r="N298" s="225" t="s">
        <v>40</v>
      </c>
      <c r="O298" s="90"/>
      <c r="P298" s="226">
        <f>O298*H298</f>
        <v>0</v>
      </c>
      <c r="Q298" s="226">
        <v>0</v>
      </c>
      <c r="R298" s="226">
        <f>Q298*H298</f>
        <v>0</v>
      </c>
      <c r="S298" s="226">
        <v>0</v>
      </c>
      <c r="T298" s="227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28" t="s">
        <v>215</v>
      </c>
      <c r="AT298" s="228" t="s">
        <v>139</v>
      </c>
      <c r="AU298" s="228" t="s">
        <v>84</v>
      </c>
      <c r="AY298" s="16" t="s">
        <v>136</v>
      </c>
      <c r="BE298" s="229">
        <f>IF(N298="základní",J298,0)</f>
        <v>0</v>
      </c>
      <c r="BF298" s="229">
        <f>IF(N298="snížená",J298,0)</f>
        <v>0</v>
      </c>
      <c r="BG298" s="229">
        <f>IF(N298="zákl. přenesená",J298,0)</f>
        <v>0</v>
      </c>
      <c r="BH298" s="229">
        <f>IF(N298="sníž. přenesená",J298,0)</f>
        <v>0</v>
      </c>
      <c r="BI298" s="229">
        <f>IF(N298="nulová",J298,0)</f>
        <v>0</v>
      </c>
      <c r="BJ298" s="16" t="s">
        <v>82</v>
      </c>
      <c r="BK298" s="229">
        <f>ROUND(I298*H298,2)</f>
        <v>0</v>
      </c>
      <c r="BL298" s="16" t="s">
        <v>215</v>
      </c>
      <c r="BM298" s="228" t="s">
        <v>499</v>
      </c>
    </row>
    <row r="299" spans="1:47" s="2" customFormat="1" ht="12">
      <c r="A299" s="37"/>
      <c r="B299" s="38"/>
      <c r="C299" s="39"/>
      <c r="D299" s="232" t="s">
        <v>173</v>
      </c>
      <c r="E299" s="39"/>
      <c r="F299" s="242" t="s">
        <v>500</v>
      </c>
      <c r="G299" s="39"/>
      <c r="H299" s="39"/>
      <c r="I299" s="243"/>
      <c r="J299" s="39"/>
      <c r="K299" s="39"/>
      <c r="L299" s="43"/>
      <c r="M299" s="244"/>
      <c r="N299" s="245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6" t="s">
        <v>173</v>
      </c>
      <c r="AU299" s="16" t="s">
        <v>84</v>
      </c>
    </row>
    <row r="300" spans="1:51" s="13" customFormat="1" ht="12">
      <c r="A300" s="13"/>
      <c r="B300" s="230"/>
      <c r="C300" s="231"/>
      <c r="D300" s="232" t="s">
        <v>146</v>
      </c>
      <c r="E300" s="233" t="s">
        <v>1</v>
      </c>
      <c r="F300" s="234" t="s">
        <v>501</v>
      </c>
      <c r="G300" s="231"/>
      <c r="H300" s="235">
        <v>35</v>
      </c>
      <c r="I300" s="236"/>
      <c r="J300" s="231"/>
      <c r="K300" s="231"/>
      <c r="L300" s="237"/>
      <c r="M300" s="238"/>
      <c r="N300" s="239"/>
      <c r="O300" s="239"/>
      <c r="P300" s="239"/>
      <c r="Q300" s="239"/>
      <c r="R300" s="239"/>
      <c r="S300" s="239"/>
      <c r="T300" s="24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1" t="s">
        <v>146</v>
      </c>
      <c r="AU300" s="241" t="s">
        <v>84</v>
      </c>
      <c r="AV300" s="13" t="s">
        <v>84</v>
      </c>
      <c r="AW300" s="13" t="s">
        <v>32</v>
      </c>
      <c r="AX300" s="13" t="s">
        <v>82</v>
      </c>
      <c r="AY300" s="241" t="s">
        <v>136</v>
      </c>
    </row>
    <row r="301" spans="1:65" s="2" customFormat="1" ht="24.15" customHeight="1">
      <c r="A301" s="37"/>
      <c r="B301" s="38"/>
      <c r="C301" s="217" t="s">
        <v>502</v>
      </c>
      <c r="D301" s="217" t="s">
        <v>139</v>
      </c>
      <c r="E301" s="218" t="s">
        <v>503</v>
      </c>
      <c r="F301" s="219" t="s">
        <v>504</v>
      </c>
      <c r="G301" s="220" t="s">
        <v>142</v>
      </c>
      <c r="H301" s="221">
        <v>30</v>
      </c>
      <c r="I301" s="222"/>
      <c r="J301" s="223">
        <f>ROUND(I301*H301,2)</f>
        <v>0</v>
      </c>
      <c r="K301" s="219" t="s">
        <v>1</v>
      </c>
      <c r="L301" s="43"/>
      <c r="M301" s="224" t="s">
        <v>1</v>
      </c>
      <c r="N301" s="225" t="s">
        <v>40</v>
      </c>
      <c r="O301" s="90"/>
      <c r="P301" s="226">
        <f>O301*H301</f>
        <v>0</v>
      </c>
      <c r="Q301" s="226">
        <v>0</v>
      </c>
      <c r="R301" s="226">
        <f>Q301*H301</f>
        <v>0</v>
      </c>
      <c r="S301" s="226">
        <v>0</v>
      </c>
      <c r="T301" s="227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28" t="s">
        <v>215</v>
      </c>
      <c r="AT301" s="228" t="s">
        <v>139</v>
      </c>
      <c r="AU301" s="228" t="s">
        <v>84</v>
      </c>
      <c r="AY301" s="16" t="s">
        <v>136</v>
      </c>
      <c r="BE301" s="229">
        <f>IF(N301="základní",J301,0)</f>
        <v>0</v>
      </c>
      <c r="BF301" s="229">
        <f>IF(N301="snížená",J301,0)</f>
        <v>0</v>
      </c>
      <c r="BG301" s="229">
        <f>IF(N301="zákl. přenesená",J301,0)</f>
        <v>0</v>
      </c>
      <c r="BH301" s="229">
        <f>IF(N301="sníž. přenesená",J301,0)</f>
        <v>0</v>
      </c>
      <c r="BI301" s="229">
        <f>IF(N301="nulová",J301,0)</f>
        <v>0</v>
      </c>
      <c r="BJ301" s="16" t="s">
        <v>82</v>
      </c>
      <c r="BK301" s="229">
        <f>ROUND(I301*H301,2)</f>
        <v>0</v>
      </c>
      <c r="BL301" s="16" t="s">
        <v>215</v>
      </c>
      <c r="BM301" s="228" t="s">
        <v>505</v>
      </c>
    </row>
    <row r="302" spans="1:51" s="13" customFormat="1" ht="12">
      <c r="A302" s="13"/>
      <c r="B302" s="230"/>
      <c r="C302" s="231"/>
      <c r="D302" s="232" t="s">
        <v>146</v>
      </c>
      <c r="E302" s="233" t="s">
        <v>1</v>
      </c>
      <c r="F302" s="234" t="s">
        <v>506</v>
      </c>
      <c r="G302" s="231"/>
      <c r="H302" s="235">
        <v>30</v>
      </c>
      <c r="I302" s="236"/>
      <c r="J302" s="231"/>
      <c r="K302" s="231"/>
      <c r="L302" s="237"/>
      <c r="M302" s="238"/>
      <c r="N302" s="239"/>
      <c r="O302" s="239"/>
      <c r="P302" s="239"/>
      <c r="Q302" s="239"/>
      <c r="R302" s="239"/>
      <c r="S302" s="239"/>
      <c r="T302" s="24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1" t="s">
        <v>146</v>
      </c>
      <c r="AU302" s="241" t="s">
        <v>84</v>
      </c>
      <c r="AV302" s="13" t="s">
        <v>84</v>
      </c>
      <c r="AW302" s="13" t="s">
        <v>32</v>
      </c>
      <c r="AX302" s="13" t="s">
        <v>82</v>
      </c>
      <c r="AY302" s="241" t="s">
        <v>136</v>
      </c>
    </row>
    <row r="303" spans="1:65" s="2" customFormat="1" ht="14.4" customHeight="1">
      <c r="A303" s="37"/>
      <c r="B303" s="38"/>
      <c r="C303" s="217" t="s">
        <v>507</v>
      </c>
      <c r="D303" s="217" t="s">
        <v>139</v>
      </c>
      <c r="E303" s="218" t="s">
        <v>508</v>
      </c>
      <c r="F303" s="219" t="s">
        <v>509</v>
      </c>
      <c r="G303" s="220" t="s">
        <v>142</v>
      </c>
      <c r="H303" s="221">
        <v>9</v>
      </c>
      <c r="I303" s="222"/>
      <c r="J303" s="223">
        <f>ROUND(I303*H303,2)</f>
        <v>0</v>
      </c>
      <c r="K303" s="219" t="s">
        <v>1</v>
      </c>
      <c r="L303" s="43"/>
      <c r="M303" s="224" t="s">
        <v>1</v>
      </c>
      <c r="N303" s="225" t="s">
        <v>40</v>
      </c>
      <c r="O303" s="90"/>
      <c r="P303" s="226">
        <f>O303*H303</f>
        <v>0</v>
      </c>
      <c r="Q303" s="226">
        <v>0</v>
      </c>
      <c r="R303" s="226">
        <f>Q303*H303</f>
        <v>0</v>
      </c>
      <c r="S303" s="226">
        <v>0.02</v>
      </c>
      <c r="T303" s="227">
        <f>S303*H303</f>
        <v>0.18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28" t="s">
        <v>215</v>
      </c>
      <c r="AT303" s="228" t="s">
        <v>139</v>
      </c>
      <c r="AU303" s="228" t="s">
        <v>84</v>
      </c>
      <c r="AY303" s="16" t="s">
        <v>136</v>
      </c>
      <c r="BE303" s="229">
        <f>IF(N303="základní",J303,0)</f>
        <v>0</v>
      </c>
      <c r="BF303" s="229">
        <f>IF(N303="snížená",J303,0)</f>
        <v>0</v>
      </c>
      <c r="BG303" s="229">
        <f>IF(N303="zákl. přenesená",J303,0)</f>
        <v>0</v>
      </c>
      <c r="BH303" s="229">
        <f>IF(N303="sníž. přenesená",J303,0)</f>
        <v>0</v>
      </c>
      <c r="BI303" s="229">
        <f>IF(N303="nulová",J303,0)</f>
        <v>0</v>
      </c>
      <c r="BJ303" s="16" t="s">
        <v>82</v>
      </c>
      <c r="BK303" s="229">
        <f>ROUND(I303*H303,2)</f>
        <v>0</v>
      </c>
      <c r="BL303" s="16" t="s">
        <v>215</v>
      </c>
      <c r="BM303" s="228" t="s">
        <v>510</v>
      </c>
    </row>
    <row r="304" spans="1:63" s="12" customFormat="1" ht="22.8" customHeight="1">
      <c r="A304" s="12"/>
      <c r="B304" s="201"/>
      <c r="C304" s="202"/>
      <c r="D304" s="203" t="s">
        <v>74</v>
      </c>
      <c r="E304" s="215" t="s">
        <v>511</v>
      </c>
      <c r="F304" s="215" t="s">
        <v>512</v>
      </c>
      <c r="G304" s="202"/>
      <c r="H304" s="202"/>
      <c r="I304" s="205"/>
      <c r="J304" s="216">
        <f>BK304</f>
        <v>0</v>
      </c>
      <c r="K304" s="202"/>
      <c r="L304" s="207"/>
      <c r="M304" s="208"/>
      <c r="N304" s="209"/>
      <c r="O304" s="209"/>
      <c r="P304" s="210">
        <f>SUM(P305:P332)</f>
        <v>0</v>
      </c>
      <c r="Q304" s="209"/>
      <c r="R304" s="210">
        <f>SUM(R305:R332)</f>
        <v>0.0690616</v>
      </c>
      <c r="S304" s="209"/>
      <c r="T304" s="211">
        <f>SUM(T305:T332)</f>
        <v>0.6359520000000001</v>
      </c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R304" s="212" t="s">
        <v>84</v>
      </c>
      <c r="AT304" s="213" t="s">
        <v>74</v>
      </c>
      <c r="AU304" s="213" t="s">
        <v>82</v>
      </c>
      <c r="AY304" s="212" t="s">
        <v>136</v>
      </c>
      <c r="BK304" s="214">
        <f>SUM(BK305:BK332)</f>
        <v>0</v>
      </c>
    </row>
    <row r="305" spans="1:65" s="2" customFormat="1" ht="14.4" customHeight="1">
      <c r="A305" s="37"/>
      <c r="B305" s="38"/>
      <c r="C305" s="217" t="s">
        <v>513</v>
      </c>
      <c r="D305" s="217" t="s">
        <v>139</v>
      </c>
      <c r="E305" s="218" t="s">
        <v>514</v>
      </c>
      <c r="F305" s="219" t="s">
        <v>515</v>
      </c>
      <c r="G305" s="220" t="s">
        <v>142</v>
      </c>
      <c r="H305" s="221">
        <v>62</v>
      </c>
      <c r="I305" s="222"/>
      <c r="J305" s="223">
        <f>ROUND(I305*H305,2)</f>
        <v>0</v>
      </c>
      <c r="K305" s="219" t="s">
        <v>143</v>
      </c>
      <c r="L305" s="43"/>
      <c r="M305" s="224" t="s">
        <v>1</v>
      </c>
      <c r="N305" s="225" t="s">
        <v>40</v>
      </c>
      <c r="O305" s="90"/>
      <c r="P305" s="226">
        <f>O305*H305</f>
        <v>0</v>
      </c>
      <c r="Q305" s="226">
        <v>0</v>
      </c>
      <c r="R305" s="226">
        <f>Q305*H305</f>
        <v>0</v>
      </c>
      <c r="S305" s="226">
        <v>0.00594</v>
      </c>
      <c r="T305" s="227">
        <f>S305*H305</f>
        <v>0.36828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28" t="s">
        <v>215</v>
      </c>
      <c r="AT305" s="228" t="s">
        <v>139</v>
      </c>
      <c r="AU305" s="228" t="s">
        <v>84</v>
      </c>
      <c r="AY305" s="16" t="s">
        <v>136</v>
      </c>
      <c r="BE305" s="229">
        <f>IF(N305="základní",J305,0)</f>
        <v>0</v>
      </c>
      <c r="BF305" s="229">
        <f>IF(N305="snížená",J305,0)</f>
        <v>0</v>
      </c>
      <c r="BG305" s="229">
        <f>IF(N305="zákl. přenesená",J305,0)</f>
        <v>0</v>
      </c>
      <c r="BH305" s="229">
        <f>IF(N305="sníž. přenesená",J305,0)</f>
        <v>0</v>
      </c>
      <c r="BI305" s="229">
        <f>IF(N305="nulová",J305,0)</f>
        <v>0</v>
      </c>
      <c r="BJ305" s="16" t="s">
        <v>82</v>
      </c>
      <c r="BK305" s="229">
        <f>ROUND(I305*H305,2)</f>
        <v>0</v>
      </c>
      <c r="BL305" s="16" t="s">
        <v>215</v>
      </c>
      <c r="BM305" s="228" t="s">
        <v>516</v>
      </c>
    </row>
    <row r="306" spans="1:47" s="2" customFormat="1" ht="12">
      <c r="A306" s="37"/>
      <c r="B306" s="38"/>
      <c r="C306" s="39"/>
      <c r="D306" s="232" t="s">
        <v>173</v>
      </c>
      <c r="E306" s="39"/>
      <c r="F306" s="242" t="s">
        <v>517</v>
      </c>
      <c r="G306" s="39"/>
      <c r="H306" s="39"/>
      <c r="I306" s="243"/>
      <c r="J306" s="39"/>
      <c r="K306" s="39"/>
      <c r="L306" s="43"/>
      <c r="M306" s="244"/>
      <c r="N306" s="245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6" t="s">
        <v>173</v>
      </c>
      <c r="AU306" s="16" t="s">
        <v>84</v>
      </c>
    </row>
    <row r="307" spans="1:51" s="13" customFormat="1" ht="12">
      <c r="A307" s="13"/>
      <c r="B307" s="230"/>
      <c r="C307" s="231"/>
      <c r="D307" s="232" t="s">
        <v>146</v>
      </c>
      <c r="E307" s="233" t="s">
        <v>1</v>
      </c>
      <c r="F307" s="234" t="s">
        <v>518</v>
      </c>
      <c r="G307" s="231"/>
      <c r="H307" s="235">
        <v>62</v>
      </c>
      <c r="I307" s="236"/>
      <c r="J307" s="231"/>
      <c r="K307" s="231"/>
      <c r="L307" s="237"/>
      <c r="M307" s="238"/>
      <c r="N307" s="239"/>
      <c r="O307" s="239"/>
      <c r="P307" s="239"/>
      <c r="Q307" s="239"/>
      <c r="R307" s="239"/>
      <c r="S307" s="239"/>
      <c r="T307" s="240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1" t="s">
        <v>146</v>
      </c>
      <c r="AU307" s="241" t="s">
        <v>84</v>
      </c>
      <c r="AV307" s="13" t="s">
        <v>84</v>
      </c>
      <c r="AW307" s="13" t="s">
        <v>32</v>
      </c>
      <c r="AX307" s="13" t="s">
        <v>82</v>
      </c>
      <c r="AY307" s="241" t="s">
        <v>136</v>
      </c>
    </row>
    <row r="308" spans="1:65" s="2" customFormat="1" ht="14.4" customHeight="1">
      <c r="A308" s="37"/>
      <c r="B308" s="38"/>
      <c r="C308" s="217" t="s">
        <v>519</v>
      </c>
      <c r="D308" s="217" t="s">
        <v>139</v>
      </c>
      <c r="E308" s="218" t="s">
        <v>520</v>
      </c>
      <c r="F308" s="219" t="s">
        <v>521</v>
      </c>
      <c r="G308" s="220" t="s">
        <v>240</v>
      </c>
      <c r="H308" s="221">
        <v>86</v>
      </c>
      <c r="I308" s="222"/>
      <c r="J308" s="223">
        <f>ROUND(I308*H308,2)</f>
        <v>0</v>
      </c>
      <c r="K308" s="219" t="s">
        <v>143</v>
      </c>
      <c r="L308" s="43"/>
      <c r="M308" s="224" t="s">
        <v>1</v>
      </c>
      <c r="N308" s="225" t="s">
        <v>40</v>
      </c>
      <c r="O308" s="90"/>
      <c r="P308" s="226">
        <f>O308*H308</f>
        <v>0</v>
      </c>
      <c r="Q308" s="226">
        <v>0</v>
      </c>
      <c r="R308" s="226">
        <f>Q308*H308</f>
        <v>0</v>
      </c>
      <c r="S308" s="226">
        <v>0.0017</v>
      </c>
      <c r="T308" s="227">
        <f>S308*H308</f>
        <v>0.1462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28" t="s">
        <v>215</v>
      </c>
      <c r="AT308" s="228" t="s">
        <v>139</v>
      </c>
      <c r="AU308" s="228" t="s">
        <v>84</v>
      </c>
      <c r="AY308" s="16" t="s">
        <v>136</v>
      </c>
      <c r="BE308" s="229">
        <f>IF(N308="základní",J308,0)</f>
        <v>0</v>
      </c>
      <c r="BF308" s="229">
        <f>IF(N308="snížená",J308,0)</f>
        <v>0</v>
      </c>
      <c r="BG308" s="229">
        <f>IF(N308="zákl. přenesená",J308,0)</f>
        <v>0</v>
      </c>
      <c r="BH308" s="229">
        <f>IF(N308="sníž. přenesená",J308,0)</f>
        <v>0</v>
      </c>
      <c r="BI308" s="229">
        <f>IF(N308="nulová",J308,0)</f>
        <v>0</v>
      </c>
      <c r="BJ308" s="16" t="s">
        <v>82</v>
      </c>
      <c r="BK308" s="229">
        <f>ROUND(I308*H308,2)</f>
        <v>0</v>
      </c>
      <c r="BL308" s="16" t="s">
        <v>215</v>
      </c>
      <c r="BM308" s="228" t="s">
        <v>522</v>
      </c>
    </row>
    <row r="309" spans="1:51" s="13" customFormat="1" ht="12">
      <c r="A309" s="13"/>
      <c r="B309" s="230"/>
      <c r="C309" s="231"/>
      <c r="D309" s="232" t="s">
        <v>146</v>
      </c>
      <c r="E309" s="233" t="s">
        <v>1</v>
      </c>
      <c r="F309" s="234" t="s">
        <v>523</v>
      </c>
      <c r="G309" s="231"/>
      <c r="H309" s="235">
        <v>86</v>
      </c>
      <c r="I309" s="236"/>
      <c r="J309" s="231"/>
      <c r="K309" s="231"/>
      <c r="L309" s="237"/>
      <c r="M309" s="238"/>
      <c r="N309" s="239"/>
      <c r="O309" s="239"/>
      <c r="P309" s="239"/>
      <c r="Q309" s="239"/>
      <c r="R309" s="239"/>
      <c r="S309" s="239"/>
      <c r="T309" s="24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1" t="s">
        <v>146</v>
      </c>
      <c r="AU309" s="241" t="s">
        <v>84</v>
      </c>
      <c r="AV309" s="13" t="s">
        <v>84</v>
      </c>
      <c r="AW309" s="13" t="s">
        <v>32</v>
      </c>
      <c r="AX309" s="13" t="s">
        <v>82</v>
      </c>
      <c r="AY309" s="241" t="s">
        <v>136</v>
      </c>
    </row>
    <row r="310" spans="1:65" s="2" customFormat="1" ht="14.4" customHeight="1">
      <c r="A310" s="37"/>
      <c r="B310" s="38"/>
      <c r="C310" s="217" t="s">
        <v>524</v>
      </c>
      <c r="D310" s="217" t="s">
        <v>139</v>
      </c>
      <c r="E310" s="218" t="s">
        <v>525</v>
      </c>
      <c r="F310" s="219" t="s">
        <v>526</v>
      </c>
      <c r="G310" s="220" t="s">
        <v>240</v>
      </c>
      <c r="H310" s="221">
        <v>34.9</v>
      </c>
      <c r="I310" s="222"/>
      <c r="J310" s="223">
        <f>ROUND(I310*H310,2)</f>
        <v>0</v>
      </c>
      <c r="K310" s="219" t="s">
        <v>143</v>
      </c>
      <c r="L310" s="43"/>
      <c r="M310" s="224" t="s">
        <v>1</v>
      </c>
      <c r="N310" s="225" t="s">
        <v>40</v>
      </c>
      <c r="O310" s="90"/>
      <c r="P310" s="226">
        <f>O310*H310</f>
        <v>0</v>
      </c>
      <c r="Q310" s="226">
        <v>0</v>
      </c>
      <c r="R310" s="226">
        <f>Q310*H310</f>
        <v>0</v>
      </c>
      <c r="S310" s="226">
        <v>0.0026</v>
      </c>
      <c r="T310" s="227">
        <f>S310*H310</f>
        <v>0.09073999999999999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28" t="s">
        <v>215</v>
      </c>
      <c r="AT310" s="228" t="s">
        <v>139</v>
      </c>
      <c r="AU310" s="228" t="s">
        <v>84</v>
      </c>
      <c r="AY310" s="16" t="s">
        <v>136</v>
      </c>
      <c r="BE310" s="229">
        <f>IF(N310="základní",J310,0)</f>
        <v>0</v>
      </c>
      <c r="BF310" s="229">
        <f>IF(N310="snížená",J310,0)</f>
        <v>0</v>
      </c>
      <c r="BG310" s="229">
        <f>IF(N310="zákl. přenesená",J310,0)</f>
        <v>0</v>
      </c>
      <c r="BH310" s="229">
        <f>IF(N310="sníž. přenesená",J310,0)</f>
        <v>0</v>
      </c>
      <c r="BI310" s="229">
        <f>IF(N310="nulová",J310,0)</f>
        <v>0</v>
      </c>
      <c r="BJ310" s="16" t="s">
        <v>82</v>
      </c>
      <c r="BK310" s="229">
        <f>ROUND(I310*H310,2)</f>
        <v>0</v>
      </c>
      <c r="BL310" s="16" t="s">
        <v>215</v>
      </c>
      <c r="BM310" s="228" t="s">
        <v>527</v>
      </c>
    </row>
    <row r="311" spans="1:51" s="13" customFormat="1" ht="12">
      <c r="A311" s="13"/>
      <c r="B311" s="230"/>
      <c r="C311" s="231"/>
      <c r="D311" s="232" t="s">
        <v>146</v>
      </c>
      <c r="E311" s="233" t="s">
        <v>1</v>
      </c>
      <c r="F311" s="234" t="s">
        <v>528</v>
      </c>
      <c r="G311" s="231"/>
      <c r="H311" s="235">
        <v>34.9</v>
      </c>
      <c r="I311" s="236"/>
      <c r="J311" s="231"/>
      <c r="K311" s="231"/>
      <c r="L311" s="237"/>
      <c r="M311" s="238"/>
      <c r="N311" s="239"/>
      <c r="O311" s="239"/>
      <c r="P311" s="239"/>
      <c r="Q311" s="239"/>
      <c r="R311" s="239"/>
      <c r="S311" s="239"/>
      <c r="T311" s="24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1" t="s">
        <v>146</v>
      </c>
      <c r="AU311" s="241" t="s">
        <v>84</v>
      </c>
      <c r="AV311" s="13" t="s">
        <v>84</v>
      </c>
      <c r="AW311" s="13" t="s">
        <v>32</v>
      </c>
      <c r="AX311" s="13" t="s">
        <v>82</v>
      </c>
      <c r="AY311" s="241" t="s">
        <v>136</v>
      </c>
    </row>
    <row r="312" spans="1:65" s="2" customFormat="1" ht="14.4" customHeight="1">
      <c r="A312" s="37"/>
      <c r="B312" s="38"/>
      <c r="C312" s="217" t="s">
        <v>529</v>
      </c>
      <c r="D312" s="217" t="s">
        <v>139</v>
      </c>
      <c r="E312" s="218" t="s">
        <v>530</v>
      </c>
      <c r="F312" s="219" t="s">
        <v>531</v>
      </c>
      <c r="G312" s="220" t="s">
        <v>240</v>
      </c>
      <c r="H312" s="221">
        <v>7.8</v>
      </c>
      <c r="I312" s="222"/>
      <c r="J312" s="223">
        <f>ROUND(I312*H312,2)</f>
        <v>0</v>
      </c>
      <c r="K312" s="219" t="s">
        <v>143</v>
      </c>
      <c r="L312" s="43"/>
      <c r="M312" s="224" t="s">
        <v>1</v>
      </c>
      <c r="N312" s="225" t="s">
        <v>40</v>
      </c>
      <c r="O312" s="90"/>
      <c r="P312" s="226">
        <f>O312*H312</f>
        <v>0</v>
      </c>
      <c r="Q312" s="226">
        <v>0</v>
      </c>
      <c r="R312" s="226">
        <f>Q312*H312</f>
        <v>0</v>
      </c>
      <c r="S312" s="226">
        <v>0.00394</v>
      </c>
      <c r="T312" s="227">
        <f>S312*H312</f>
        <v>0.030732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28" t="s">
        <v>215</v>
      </c>
      <c r="AT312" s="228" t="s">
        <v>139</v>
      </c>
      <c r="AU312" s="228" t="s">
        <v>84</v>
      </c>
      <c r="AY312" s="16" t="s">
        <v>136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6" t="s">
        <v>82</v>
      </c>
      <c r="BK312" s="229">
        <f>ROUND(I312*H312,2)</f>
        <v>0</v>
      </c>
      <c r="BL312" s="16" t="s">
        <v>215</v>
      </c>
      <c r="BM312" s="228" t="s">
        <v>532</v>
      </c>
    </row>
    <row r="313" spans="1:65" s="2" customFormat="1" ht="24.15" customHeight="1">
      <c r="A313" s="37"/>
      <c r="B313" s="38"/>
      <c r="C313" s="217" t="s">
        <v>533</v>
      </c>
      <c r="D313" s="217" t="s">
        <v>139</v>
      </c>
      <c r="E313" s="218" t="s">
        <v>534</v>
      </c>
      <c r="F313" s="219" t="s">
        <v>535</v>
      </c>
      <c r="G313" s="220" t="s">
        <v>240</v>
      </c>
      <c r="H313" s="221">
        <v>8.62</v>
      </c>
      <c r="I313" s="222"/>
      <c r="J313" s="223">
        <f>ROUND(I313*H313,2)</f>
        <v>0</v>
      </c>
      <c r="K313" s="219" t="s">
        <v>143</v>
      </c>
      <c r="L313" s="43"/>
      <c r="M313" s="224" t="s">
        <v>1</v>
      </c>
      <c r="N313" s="225" t="s">
        <v>40</v>
      </c>
      <c r="O313" s="90"/>
      <c r="P313" s="226">
        <f>O313*H313</f>
        <v>0</v>
      </c>
      <c r="Q313" s="226">
        <v>0.00333</v>
      </c>
      <c r="R313" s="226">
        <f>Q313*H313</f>
        <v>0.028704599999999997</v>
      </c>
      <c r="S313" s="226">
        <v>0</v>
      </c>
      <c r="T313" s="227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8" t="s">
        <v>215</v>
      </c>
      <c r="AT313" s="228" t="s">
        <v>139</v>
      </c>
      <c r="AU313" s="228" t="s">
        <v>84</v>
      </c>
      <c r="AY313" s="16" t="s">
        <v>136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6" t="s">
        <v>82</v>
      </c>
      <c r="BK313" s="229">
        <f>ROUND(I313*H313,2)</f>
        <v>0</v>
      </c>
      <c r="BL313" s="16" t="s">
        <v>215</v>
      </c>
      <c r="BM313" s="228" t="s">
        <v>536</v>
      </c>
    </row>
    <row r="314" spans="1:51" s="13" customFormat="1" ht="12">
      <c r="A314" s="13"/>
      <c r="B314" s="230"/>
      <c r="C314" s="231"/>
      <c r="D314" s="232" t="s">
        <v>146</v>
      </c>
      <c r="E314" s="233" t="s">
        <v>1</v>
      </c>
      <c r="F314" s="234" t="s">
        <v>537</v>
      </c>
      <c r="G314" s="231"/>
      <c r="H314" s="235">
        <v>8.62</v>
      </c>
      <c r="I314" s="236"/>
      <c r="J314" s="231"/>
      <c r="K314" s="231"/>
      <c r="L314" s="237"/>
      <c r="M314" s="238"/>
      <c r="N314" s="239"/>
      <c r="O314" s="239"/>
      <c r="P314" s="239"/>
      <c r="Q314" s="239"/>
      <c r="R314" s="239"/>
      <c r="S314" s="239"/>
      <c r="T314" s="24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1" t="s">
        <v>146</v>
      </c>
      <c r="AU314" s="241" t="s">
        <v>84</v>
      </c>
      <c r="AV314" s="13" t="s">
        <v>84</v>
      </c>
      <c r="AW314" s="13" t="s">
        <v>32</v>
      </c>
      <c r="AX314" s="13" t="s">
        <v>82</v>
      </c>
      <c r="AY314" s="241" t="s">
        <v>136</v>
      </c>
    </row>
    <row r="315" spans="1:65" s="2" customFormat="1" ht="14.4" customHeight="1">
      <c r="A315" s="37"/>
      <c r="B315" s="38"/>
      <c r="C315" s="217" t="s">
        <v>538</v>
      </c>
      <c r="D315" s="217" t="s">
        <v>139</v>
      </c>
      <c r="E315" s="218" t="s">
        <v>539</v>
      </c>
      <c r="F315" s="219" t="s">
        <v>540</v>
      </c>
      <c r="G315" s="220" t="s">
        <v>240</v>
      </c>
      <c r="H315" s="221">
        <v>17.5</v>
      </c>
      <c r="I315" s="222"/>
      <c r="J315" s="223">
        <f>ROUND(I315*H315,2)</f>
        <v>0</v>
      </c>
      <c r="K315" s="219" t="s">
        <v>143</v>
      </c>
      <c r="L315" s="43"/>
      <c r="M315" s="224" t="s">
        <v>1</v>
      </c>
      <c r="N315" s="225" t="s">
        <v>40</v>
      </c>
      <c r="O315" s="90"/>
      <c r="P315" s="226">
        <f>O315*H315</f>
        <v>0</v>
      </c>
      <c r="Q315" s="226">
        <v>0.00091</v>
      </c>
      <c r="R315" s="226">
        <f>Q315*H315</f>
        <v>0.015925</v>
      </c>
      <c r="S315" s="226">
        <v>0</v>
      </c>
      <c r="T315" s="227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28" t="s">
        <v>215</v>
      </c>
      <c r="AT315" s="228" t="s">
        <v>139</v>
      </c>
      <c r="AU315" s="228" t="s">
        <v>84</v>
      </c>
      <c r="AY315" s="16" t="s">
        <v>136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6" t="s">
        <v>82</v>
      </c>
      <c r="BK315" s="229">
        <f>ROUND(I315*H315,2)</f>
        <v>0</v>
      </c>
      <c r="BL315" s="16" t="s">
        <v>215</v>
      </c>
      <c r="BM315" s="228" t="s">
        <v>541</v>
      </c>
    </row>
    <row r="316" spans="1:51" s="13" customFormat="1" ht="12">
      <c r="A316" s="13"/>
      <c r="B316" s="230"/>
      <c r="C316" s="231"/>
      <c r="D316" s="232" t="s">
        <v>146</v>
      </c>
      <c r="E316" s="233" t="s">
        <v>1</v>
      </c>
      <c r="F316" s="234" t="s">
        <v>542</v>
      </c>
      <c r="G316" s="231"/>
      <c r="H316" s="235">
        <v>17.5</v>
      </c>
      <c r="I316" s="236"/>
      <c r="J316" s="231"/>
      <c r="K316" s="231"/>
      <c r="L316" s="237"/>
      <c r="M316" s="238"/>
      <c r="N316" s="239"/>
      <c r="O316" s="239"/>
      <c r="P316" s="239"/>
      <c r="Q316" s="239"/>
      <c r="R316" s="239"/>
      <c r="S316" s="239"/>
      <c r="T316" s="24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1" t="s">
        <v>146</v>
      </c>
      <c r="AU316" s="241" t="s">
        <v>84</v>
      </c>
      <c r="AV316" s="13" t="s">
        <v>84</v>
      </c>
      <c r="AW316" s="13" t="s">
        <v>32</v>
      </c>
      <c r="AX316" s="13" t="s">
        <v>82</v>
      </c>
      <c r="AY316" s="241" t="s">
        <v>136</v>
      </c>
    </row>
    <row r="317" spans="1:65" s="2" customFormat="1" ht="14.4" customHeight="1">
      <c r="A317" s="37"/>
      <c r="B317" s="38"/>
      <c r="C317" s="217" t="s">
        <v>543</v>
      </c>
      <c r="D317" s="217" t="s">
        <v>139</v>
      </c>
      <c r="E317" s="218" t="s">
        <v>544</v>
      </c>
      <c r="F317" s="219" t="s">
        <v>545</v>
      </c>
      <c r="G317" s="220" t="s">
        <v>240</v>
      </c>
      <c r="H317" s="221">
        <v>17.4</v>
      </c>
      <c r="I317" s="222"/>
      <c r="J317" s="223">
        <f>ROUND(I317*H317,2)</f>
        <v>0</v>
      </c>
      <c r="K317" s="219" t="s">
        <v>143</v>
      </c>
      <c r="L317" s="43"/>
      <c r="M317" s="224" t="s">
        <v>1</v>
      </c>
      <c r="N317" s="225" t="s">
        <v>40</v>
      </c>
      <c r="O317" s="90"/>
      <c r="P317" s="226">
        <f>O317*H317</f>
        <v>0</v>
      </c>
      <c r="Q317" s="226">
        <v>0.00092</v>
      </c>
      <c r="R317" s="226">
        <f>Q317*H317</f>
        <v>0.016007999999999998</v>
      </c>
      <c r="S317" s="226">
        <v>0</v>
      </c>
      <c r="T317" s="227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28" t="s">
        <v>215</v>
      </c>
      <c r="AT317" s="228" t="s">
        <v>139</v>
      </c>
      <c r="AU317" s="228" t="s">
        <v>84</v>
      </c>
      <c r="AY317" s="16" t="s">
        <v>136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16" t="s">
        <v>82</v>
      </c>
      <c r="BK317" s="229">
        <f>ROUND(I317*H317,2)</f>
        <v>0</v>
      </c>
      <c r="BL317" s="16" t="s">
        <v>215</v>
      </c>
      <c r="BM317" s="228" t="s">
        <v>546</v>
      </c>
    </row>
    <row r="318" spans="1:51" s="13" customFormat="1" ht="12">
      <c r="A318" s="13"/>
      <c r="B318" s="230"/>
      <c r="C318" s="231"/>
      <c r="D318" s="232" t="s">
        <v>146</v>
      </c>
      <c r="E318" s="233" t="s">
        <v>1</v>
      </c>
      <c r="F318" s="234" t="s">
        <v>547</v>
      </c>
      <c r="G318" s="231"/>
      <c r="H318" s="235">
        <v>17.4</v>
      </c>
      <c r="I318" s="236"/>
      <c r="J318" s="231"/>
      <c r="K318" s="231"/>
      <c r="L318" s="237"/>
      <c r="M318" s="238"/>
      <c r="N318" s="239"/>
      <c r="O318" s="239"/>
      <c r="P318" s="239"/>
      <c r="Q318" s="239"/>
      <c r="R318" s="239"/>
      <c r="S318" s="239"/>
      <c r="T318" s="24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1" t="s">
        <v>146</v>
      </c>
      <c r="AU318" s="241" t="s">
        <v>84</v>
      </c>
      <c r="AV318" s="13" t="s">
        <v>84</v>
      </c>
      <c r="AW318" s="13" t="s">
        <v>32</v>
      </c>
      <c r="AX318" s="13" t="s">
        <v>82</v>
      </c>
      <c r="AY318" s="241" t="s">
        <v>136</v>
      </c>
    </row>
    <row r="319" spans="1:65" s="2" customFormat="1" ht="24.15" customHeight="1">
      <c r="A319" s="37"/>
      <c r="B319" s="38"/>
      <c r="C319" s="217" t="s">
        <v>548</v>
      </c>
      <c r="D319" s="217" t="s">
        <v>139</v>
      </c>
      <c r="E319" s="218" t="s">
        <v>549</v>
      </c>
      <c r="F319" s="219" t="s">
        <v>550</v>
      </c>
      <c r="G319" s="220" t="s">
        <v>240</v>
      </c>
      <c r="H319" s="221">
        <v>7.8</v>
      </c>
      <c r="I319" s="222"/>
      <c r="J319" s="223">
        <f>ROUND(I319*H319,2)</f>
        <v>0</v>
      </c>
      <c r="K319" s="219" t="s">
        <v>143</v>
      </c>
      <c r="L319" s="43"/>
      <c r="M319" s="224" t="s">
        <v>1</v>
      </c>
      <c r="N319" s="225" t="s">
        <v>40</v>
      </c>
      <c r="O319" s="90"/>
      <c r="P319" s="226">
        <f>O319*H319</f>
        <v>0</v>
      </c>
      <c r="Q319" s="226">
        <v>0.00108</v>
      </c>
      <c r="R319" s="226">
        <f>Q319*H319</f>
        <v>0.008424</v>
      </c>
      <c r="S319" s="226">
        <v>0</v>
      </c>
      <c r="T319" s="227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228" t="s">
        <v>215</v>
      </c>
      <c r="AT319" s="228" t="s">
        <v>139</v>
      </c>
      <c r="AU319" s="228" t="s">
        <v>84</v>
      </c>
      <c r="AY319" s="16" t="s">
        <v>136</v>
      </c>
      <c r="BE319" s="229">
        <f>IF(N319="základní",J319,0)</f>
        <v>0</v>
      </c>
      <c r="BF319" s="229">
        <f>IF(N319="snížená",J319,0)</f>
        <v>0</v>
      </c>
      <c r="BG319" s="229">
        <f>IF(N319="zákl. přenesená",J319,0)</f>
        <v>0</v>
      </c>
      <c r="BH319" s="229">
        <f>IF(N319="sníž. přenesená",J319,0)</f>
        <v>0</v>
      </c>
      <c r="BI319" s="229">
        <f>IF(N319="nulová",J319,0)</f>
        <v>0</v>
      </c>
      <c r="BJ319" s="16" t="s">
        <v>82</v>
      </c>
      <c r="BK319" s="229">
        <f>ROUND(I319*H319,2)</f>
        <v>0</v>
      </c>
      <c r="BL319" s="16" t="s">
        <v>215</v>
      </c>
      <c r="BM319" s="228" t="s">
        <v>551</v>
      </c>
    </row>
    <row r="320" spans="1:51" s="13" customFormat="1" ht="12">
      <c r="A320" s="13"/>
      <c r="B320" s="230"/>
      <c r="C320" s="231"/>
      <c r="D320" s="232" t="s">
        <v>146</v>
      </c>
      <c r="E320" s="233" t="s">
        <v>1</v>
      </c>
      <c r="F320" s="234" t="s">
        <v>552</v>
      </c>
      <c r="G320" s="231"/>
      <c r="H320" s="235">
        <v>2.8</v>
      </c>
      <c r="I320" s="236"/>
      <c r="J320" s="231"/>
      <c r="K320" s="231"/>
      <c r="L320" s="237"/>
      <c r="M320" s="238"/>
      <c r="N320" s="239"/>
      <c r="O320" s="239"/>
      <c r="P320" s="239"/>
      <c r="Q320" s="239"/>
      <c r="R320" s="239"/>
      <c r="S320" s="239"/>
      <c r="T320" s="24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1" t="s">
        <v>146</v>
      </c>
      <c r="AU320" s="241" t="s">
        <v>84</v>
      </c>
      <c r="AV320" s="13" t="s">
        <v>84</v>
      </c>
      <c r="AW320" s="13" t="s">
        <v>32</v>
      </c>
      <c r="AX320" s="13" t="s">
        <v>75</v>
      </c>
      <c r="AY320" s="241" t="s">
        <v>136</v>
      </c>
    </row>
    <row r="321" spans="1:51" s="13" customFormat="1" ht="12">
      <c r="A321" s="13"/>
      <c r="B321" s="230"/>
      <c r="C321" s="231"/>
      <c r="D321" s="232" t="s">
        <v>146</v>
      </c>
      <c r="E321" s="233" t="s">
        <v>1</v>
      </c>
      <c r="F321" s="234" t="s">
        <v>553</v>
      </c>
      <c r="G321" s="231"/>
      <c r="H321" s="235">
        <v>5</v>
      </c>
      <c r="I321" s="236"/>
      <c r="J321" s="231"/>
      <c r="K321" s="231"/>
      <c r="L321" s="237"/>
      <c r="M321" s="238"/>
      <c r="N321" s="239"/>
      <c r="O321" s="239"/>
      <c r="P321" s="239"/>
      <c r="Q321" s="239"/>
      <c r="R321" s="239"/>
      <c r="S321" s="239"/>
      <c r="T321" s="24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1" t="s">
        <v>146</v>
      </c>
      <c r="AU321" s="241" t="s">
        <v>84</v>
      </c>
      <c r="AV321" s="13" t="s">
        <v>84</v>
      </c>
      <c r="AW321" s="13" t="s">
        <v>32</v>
      </c>
      <c r="AX321" s="13" t="s">
        <v>75</v>
      </c>
      <c r="AY321" s="241" t="s">
        <v>136</v>
      </c>
    </row>
    <row r="322" spans="1:51" s="14" customFormat="1" ht="12">
      <c r="A322" s="14"/>
      <c r="B322" s="257"/>
      <c r="C322" s="258"/>
      <c r="D322" s="232" t="s">
        <v>146</v>
      </c>
      <c r="E322" s="259" t="s">
        <v>1</v>
      </c>
      <c r="F322" s="260" t="s">
        <v>311</v>
      </c>
      <c r="G322" s="258"/>
      <c r="H322" s="261">
        <v>7.8</v>
      </c>
      <c r="I322" s="262"/>
      <c r="J322" s="258"/>
      <c r="K322" s="258"/>
      <c r="L322" s="263"/>
      <c r="M322" s="264"/>
      <c r="N322" s="265"/>
      <c r="O322" s="265"/>
      <c r="P322" s="265"/>
      <c r="Q322" s="265"/>
      <c r="R322" s="265"/>
      <c r="S322" s="265"/>
      <c r="T322" s="266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67" t="s">
        <v>146</v>
      </c>
      <c r="AU322" s="267" t="s">
        <v>84</v>
      </c>
      <c r="AV322" s="14" t="s">
        <v>144</v>
      </c>
      <c r="AW322" s="14" t="s">
        <v>32</v>
      </c>
      <c r="AX322" s="14" t="s">
        <v>82</v>
      </c>
      <c r="AY322" s="267" t="s">
        <v>136</v>
      </c>
    </row>
    <row r="323" spans="1:65" s="2" customFormat="1" ht="24.15" customHeight="1">
      <c r="A323" s="37"/>
      <c r="B323" s="38"/>
      <c r="C323" s="217" t="s">
        <v>554</v>
      </c>
      <c r="D323" s="217" t="s">
        <v>139</v>
      </c>
      <c r="E323" s="218" t="s">
        <v>555</v>
      </c>
      <c r="F323" s="219" t="s">
        <v>556</v>
      </c>
      <c r="G323" s="220" t="s">
        <v>299</v>
      </c>
      <c r="H323" s="256"/>
      <c r="I323" s="222"/>
      <c r="J323" s="223">
        <f>ROUND(I323*H323,2)</f>
        <v>0</v>
      </c>
      <c r="K323" s="219" t="s">
        <v>143</v>
      </c>
      <c r="L323" s="43"/>
      <c r="M323" s="224" t="s">
        <v>1</v>
      </c>
      <c r="N323" s="225" t="s">
        <v>40</v>
      </c>
      <c r="O323" s="90"/>
      <c r="P323" s="226">
        <f>O323*H323</f>
        <v>0</v>
      </c>
      <c r="Q323" s="226">
        <v>0</v>
      </c>
      <c r="R323" s="226">
        <f>Q323*H323</f>
        <v>0</v>
      </c>
      <c r="S323" s="226">
        <v>0</v>
      </c>
      <c r="T323" s="227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28" t="s">
        <v>215</v>
      </c>
      <c r="AT323" s="228" t="s">
        <v>139</v>
      </c>
      <c r="AU323" s="228" t="s">
        <v>84</v>
      </c>
      <c r="AY323" s="16" t="s">
        <v>136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16" t="s">
        <v>82</v>
      </c>
      <c r="BK323" s="229">
        <f>ROUND(I323*H323,2)</f>
        <v>0</v>
      </c>
      <c r="BL323" s="16" t="s">
        <v>215</v>
      </c>
      <c r="BM323" s="228" t="s">
        <v>557</v>
      </c>
    </row>
    <row r="324" spans="1:65" s="2" customFormat="1" ht="24.15" customHeight="1">
      <c r="A324" s="37"/>
      <c r="B324" s="38"/>
      <c r="C324" s="217" t="s">
        <v>558</v>
      </c>
      <c r="D324" s="217" t="s">
        <v>139</v>
      </c>
      <c r="E324" s="218" t="s">
        <v>559</v>
      </c>
      <c r="F324" s="219" t="s">
        <v>560</v>
      </c>
      <c r="G324" s="220" t="s">
        <v>299</v>
      </c>
      <c r="H324" s="256"/>
      <c r="I324" s="222"/>
      <c r="J324" s="223">
        <f>ROUND(I324*H324,2)</f>
        <v>0</v>
      </c>
      <c r="K324" s="219" t="s">
        <v>143</v>
      </c>
      <c r="L324" s="43"/>
      <c r="M324" s="224" t="s">
        <v>1</v>
      </c>
      <c r="N324" s="225" t="s">
        <v>40</v>
      </c>
      <c r="O324" s="90"/>
      <c r="P324" s="226">
        <f>O324*H324</f>
        <v>0</v>
      </c>
      <c r="Q324" s="226">
        <v>0</v>
      </c>
      <c r="R324" s="226">
        <f>Q324*H324</f>
        <v>0</v>
      </c>
      <c r="S324" s="226">
        <v>0</v>
      </c>
      <c r="T324" s="227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8" t="s">
        <v>215</v>
      </c>
      <c r="AT324" s="228" t="s">
        <v>139</v>
      </c>
      <c r="AU324" s="228" t="s">
        <v>84</v>
      </c>
      <c r="AY324" s="16" t="s">
        <v>136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6" t="s">
        <v>82</v>
      </c>
      <c r="BK324" s="229">
        <f>ROUND(I324*H324,2)</f>
        <v>0</v>
      </c>
      <c r="BL324" s="16" t="s">
        <v>215</v>
      </c>
      <c r="BM324" s="228" t="s">
        <v>561</v>
      </c>
    </row>
    <row r="325" spans="1:65" s="2" customFormat="1" ht="24.15" customHeight="1">
      <c r="A325" s="37"/>
      <c r="B325" s="38"/>
      <c r="C325" s="217" t="s">
        <v>562</v>
      </c>
      <c r="D325" s="217" t="s">
        <v>139</v>
      </c>
      <c r="E325" s="218" t="s">
        <v>563</v>
      </c>
      <c r="F325" s="219" t="s">
        <v>564</v>
      </c>
      <c r="G325" s="220" t="s">
        <v>240</v>
      </c>
      <c r="H325" s="221">
        <v>8.33</v>
      </c>
      <c r="I325" s="222"/>
      <c r="J325" s="223">
        <f>ROUND(I325*H325,2)</f>
        <v>0</v>
      </c>
      <c r="K325" s="219" t="s">
        <v>1</v>
      </c>
      <c r="L325" s="43"/>
      <c r="M325" s="224" t="s">
        <v>1</v>
      </c>
      <c r="N325" s="225" t="s">
        <v>40</v>
      </c>
      <c r="O325" s="90"/>
      <c r="P325" s="226">
        <f>O325*H325</f>
        <v>0</v>
      </c>
      <c r="Q325" s="226">
        <v>0</v>
      </c>
      <c r="R325" s="226">
        <f>Q325*H325</f>
        <v>0</v>
      </c>
      <c r="S325" s="226">
        <v>0</v>
      </c>
      <c r="T325" s="227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28" t="s">
        <v>215</v>
      </c>
      <c r="AT325" s="228" t="s">
        <v>139</v>
      </c>
      <c r="AU325" s="228" t="s">
        <v>84</v>
      </c>
      <c r="AY325" s="16" t="s">
        <v>136</v>
      </c>
      <c r="BE325" s="229">
        <f>IF(N325="základní",J325,0)</f>
        <v>0</v>
      </c>
      <c r="BF325" s="229">
        <f>IF(N325="snížená",J325,0)</f>
        <v>0</v>
      </c>
      <c r="BG325" s="229">
        <f>IF(N325="zákl. přenesená",J325,0)</f>
        <v>0</v>
      </c>
      <c r="BH325" s="229">
        <f>IF(N325="sníž. přenesená",J325,0)</f>
        <v>0</v>
      </c>
      <c r="BI325" s="229">
        <f>IF(N325="nulová",J325,0)</f>
        <v>0</v>
      </c>
      <c r="BJ325" s="16" t="s">
        <v>82</v>
      </c>
      <c r="BK325" s="229">
        <f>ROUND(I325*H325,2)</f>
        <v>0</v>
      </c>
      <c r="BL325" s="16" t="s">
        <v>215</v>
      </c>
      <c r="BM325" s="228" t="s">
        <v>565</v>
      </c>
    </row>
    <row r="326" spans="1:65" s="2" customFormat="1" ht="24.15" customHeight="1">
      <c r="A326" s="37"/>
      <c r="B326" s="38"/>
      <c r="C326" s="217" t="s">
        <v>566</v>
      </c>
      <c r="D326" s="217" t="s">
        <v>139</v>
      </c>
      <c r="E326" s="218" t="s">
        <v>567</v>
      </c>
      <c r="F326" s="219" t="s">
        <v>568</v>
      </c>
      <c r="G326" s="220" t="s">
        <v>240</v>
      </c>
      <c r="H326" s="221">
        <v>8.33</v>
      </c>
      <c r="I326" s="222"/>
      <c r="J326" s="223">
        <f>ROUND(I326*H326,2)</f>
        <v>0</v>
      </c>
      <c r="K326" s="219" t="s">
        <v>1</v>
      </c>
      <c r="L326" s="43"/>
      <c r="M326" s="224" t="s">
        <v>1</v>
      </c>
      <c r="N326" s="225" t="s">
        <v>40</v>
      </c>
      <c r="O326" s="90"/>
      <c r="P326" s="226">
        <f>O326*H326</f>
        <v>0</v>
      </c>
      <c r="Q326" s="226">
        <v>0</v>
      </c>
      <c r="R326" s="226">
        <f>Q326*H326</f>
        <v>0</v>
      </c>
      <c r="S326" s="226">
        <v>0</v>
      </c>
      <c r="T326" s="227">
        <f>S326*H326</f>
        <v>0</v>
      </c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R326" s="228" t="s">
        <v>215</v>
      </c>
      <c r="AT326" s="228" t="s">
        <v>139</v>
      </c>
      <c r="AU326" s="228" t="s">
        <v>84</v>
      </c>
      <c r="AY326" s="16" t="s">
        <v>136</v>
      </c>
      <c r="BE326" s="229">
        <f>IF(N326="základní",J326,0)</f>
        <v>0</v>
      </c>
      <c r="BF326" s="229">
        <f>IF(N326="snížená",J326,0)</f>
        <v>0</v>
      </c>
      <c r="BG326" s="229">
        <f>IF(N326="zákl. přenesená",J326,0)</f>
        <v>0</v>
      </c>
      <c r="BH326" s="229">
        <f>IF(N326="sníž. přenesená",J326,0)</f>
        <v>0</v>
      </c>
      <c r="BI326" s="229">
        <f>IF(N326="nulová",J326,0)</f>
        <v>0</v>
      </c>
      <c r="BJ326" s="16" t="s">
        <v>82</v>
      </c>
      <c r="BK326" s="229">
        <f>ROUND(I326*H326,2)</f>
        <v>0</v>
      </c>
      <c r="BL326" s="16" t="s">
        <v>215</v>
      </c>
      <c r="BM326" s="228" t="s">
        <v>569</v>
      </c>
    </row>
    <row r="327" spans="1:65" s="2" customFormat="1" ht="24.15" customHeight="1">
      <c r="A327" s="37"/>
      <c r="B327" s="38"/>
      <c r="C327" s="217" t="s">
        <v>570</v>
      </c>
      <c r="D327" s="217" t="s">
        <v>139</v>
      </c>
      <c r="E327" s="218" t="s">
        <v>571</v>
      </c>
      <c r="F327" s="219" t="s">
        <v>572</v>
      </c>
      <c r="G327" s="220" t="s">
        <v>240</v>
      </c>
      <c r="H327" s="221">
        <v>17.5</v>
      </c>
      <c r="I327" s="222"/>
      <c r="J327" s="223">
        <f>ROUND(I327*H327,2)</f>
        <v>0</v>
      </c>
      <c r="K327" s="219" t="s">
        <v>1</v>
      </c>
      <c r="L327" s="43"/>
      <c r="M327" s="224" t="s">
        <v>1</v>
      </c>
      <c r="N327" s="225" t="s">
        <v>40</v>
      </c>
      <c r="O327" s="90"/>
      <c r="P327" s="226">
        <f>O327*H327</f>
        <v>0</v>
      </c>
      <c r="Q327" s="226">
        <v>0</v>
      </c>
      <c r="R327" s="226">
        <f>Q327*H327</f>
        <v>0</v>
      </c>
      <c r="S327" s="226">
        <v>0</v>
      </c>
      <c r="T327" s="227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28" t="s">
        <v>215</v>
      </c>
      <c r="AT327" s="228" t="s">
        <v>139</v>
      </c>
      <c r="AU327" s="228" t="s">
        <v>84</v>
      </c>
      <c r="AY327" s="16" t="s">
        <v>136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16" t="s">
        <v>82</v>
      </c>
      <c r="BK327" s="229">
        <f>ROUND(I327*H327,2)</f>
        <v>0</v>
      </c>
      <c r="BL327" s="16" t="s">
        <v>215</v>
      </c>
      <c r="BM327" s="228" t="s">
        <v>573</v>
      </c>
    </row>
    <row r="328" spans="1:65" s="2" customFormat="1" ht="24.15" customHeight="1">
      <c r="A328" s="37"/>
      <c r="B328" s="38"/>
      <c r="C328" s="217" t="s">
        <v>574</v>
      </c>
      <c r="D328" s="217" t="s">
        <v>139</v>
      </c>
      <c r="E328" s="218" t="s">
        <v>575</v>
      </c>
      <c r="F328" s="219" t="s">
        <v>576</v>
      </c>
      <c r="G328" s="220" t="s">
        <v>240</v>
      </c>
      <c r="H328" s="221">
        <v>17.2</v>
      </c>
      <c r="I328" s="222"/>
      <c r="J328" s="223">
        <f>ROUND(I328*H328,2)</f>
        <v>0</v>
      </c>
      <c r="K328" s="219" t="s">
        <v>1</v>
      </c>
      <c r="L328" s="43"/>
      <c r="M328" s="224" t="s">
        <v>1</v>
      </c>
      <c r="N328" s="225" t="s">
        <v>40</v>
      </c>
      <c r="O328" s="90"/>
      <c r="P328" s="226">
        <f>O328*H328</f>
        <v>0</v>
      </c>
      <c r="Q328" s="226">
        <v>0</v>
      </c>
      <c r="R328" s="226">
        <f>Q328*H328</f>
        <v>0</v>
      </c>
      <c r="S328" s="226">
        <v>0</v>
      </c>
      <c r="T328" s="227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28" t="s">
        <v>215</v>
      </c>
      <c r="AT328" s="228" t="s">
        <v>139</v>
      </c>
      <c r="AU328" s="228" t="s">
        <v>84</v>
      </c>
      <c r="AY328" s="16" t="s">
        <v>136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6" t="s">
        <v>82</v>
      </c>
      <c r="BK328" s="229">
        <f>ROUND(I328*H328,2)</f>
        <v>0</v>
      </c>
      <c r="BL328" s="16" t="s">
        <v>215</v>
      </c>
      <c r="BM328" s="228" t="s">
        <v>577</v>
      </c>
    </row>
    <row r="329" spans="1:65" s="2" customFormat="1" ht="24.15" customHeight="1">
      <c r="A329" s="37"/>
      <c r="B329" s="38"/>
      <c r="C329" s="217" t="s">
        <v>578</v>
      </c>
      <c r="D329" s="217" t="s">
        <v>139</v>
      </c>
      <c r="E329" s="218" t="s">
        <v>579</v>
      </c>
      <c r="F329" s="219" t="s">
        <v>580</v>
      </c>
      <c r="G329" s="220" t="s">
        <v>240</v>
      </c>
      <c r="H329" s="221">
        <v>16</v>
      </c>
      <c r="I329" s="222"/>
      <c r="J329" s="223">
        <f>ROUND(I329*H329,2)</f>
        <v>0</v>
      </c>
      <c r="K329" s="219" t="s">
        <v>1</v>
      </c>
      <c r="L329" s="43"/>
      <c r="M329" s="224" t="s">
        <v>1</v>
      </c>
      <c r="N329" s="225" t="s">
        <v>40</v>
      </c>
      <c r="O329" s="90"/>
      <c r="P329" s="226">
        <f>O329*H329</f>
        <v>0</v>
      </c>
      <c r="Q329" s="226">
        <v>0</v>
      </c>
      <c r="R329" s="226">
        <f>Q329*H329</f>
        <v>0</v>
      </c>
      <c r="S329" s="226">
        <v>0</v>
      </c>
      <c r="T329" s="227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8" t="s">
        <v>215</v>
      </c>
      <c r="AT329" s="228" t="s">
        <v>139</v>
      </c>
      <c r="AU329" s="228" t="s">
        <v>84</v>
      </c>
      <c r="AY329" s="16" t="s">
        <v>136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6" t="s">
        <v>82</v>
      </c>
      <c r="BK329" s="229">
        <f>ROUND(I329*H329,2)</f>
        <v>0</v>
      </c>
      <c r="BL329" s="16" t="s">
        <v>215</v>
      </c>
      <c r="BM329" s="228" t="s">
        <v>581</v>
      </c>
    </row>
    <row r="330" spans="1:65" s="2" customFormat="1" ht="24.15" customHeight="1">
      <c r="A330" s="37"/>
      <c r="B330" s="38"/>
      <c r="C330" s="217" t="s">
        <v>582</v>
      </c>
      <c r="D330" s="217" t="s">
        <v>139</v>
      </c>
      <c r="E330" s="218" t="s">
        <v>583</v>
      </c>
      <c r="F330" s="219" t="s">
        <v>584</v>
      </c>
      <c r="G330" s="220" t="s">
        <v>240</v>
      </c>
      <c r="H330" s="221">
        <v>4</v>
      </c>
      <c r="I330" s="222"/>
      <c r="J330" s="223">
        <f>ROUND(I330*H330,2)</f>
        <v>0</v>
      </c>
      <c r="K330" s="219" t="s">
        <v>1</v>
      </c>
      <c r="L330" s="43"/>
      <c r="M330" s="224" t="s">
        <v>1</v>
      </c>
      <c r="N330" s="225" t="s">
        <v>40</v>
      </c>
      <c r="O330" s="90"/>
      <c r="P330" s="226">
        <f>O330*H330</f>
        <v>0</v>
      </c>
      <c r="Q330" s="226">
        <v>0</v>
      </c>
      <c r="R330" s="226">
        <f>Q330*H330</f>
        <v>0</v>
      </c>
      <c r="S330" s="226">
        <v>0</v>
      </c>
      <c r="T330" s="227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28" t="s">
        <v>215</v>
      </c>
      <c r="AT330" s="228" t="s">
        <v>139</v>
      </c>
      <c r="AU330" s="228" t="s">
        <v>84</v>
      </c>
      <c r="AY330" s="16" t="s">
        <v>136</v>
      </c>
      <c r="BE330" s="229">
        <f>IF(N330="základní",J330,0)</f>
        <v>0</v>
      </c>
      <c r="BF330" s="229">
        <f>IF(N330="snížená",J330,0)</f>
        <v>0</v>
      </c>
      <c r="BG330" s="229">
        <f>IF(N330="zákl. přenesená",J330,0)</f>
        <v>0</v>
      </c>
      <c r="BH330" s="229">
        <f>IF(N330="sníž. přenesená",J330,0)</f>
        <v>0</v>
      </c>
      <c r="BI330" s="229">
        <f>IF(N330="nulová",J330,0)</f>
        <v>0</v>
      </c>
      <c r="BJ330" s="16" t="s">
        <v>82</v>
      </c>
      <c r="BK330" s="229">
        <f>ROUND(I330*H330,2)</f>
        <v>0</v>
      </c>
      <c r="BL330" s="16" t="s">
        <v>215</v>
      </c>
      <c r="BM330" s="228" t="s">
        <v>585</v>
      </c>
    </row>
    <row r="331" spans="1:65" s="2" customFormat="1" ht="24.15" customHeight="1">
      <c r="A331" s="37"/>
      <c r="B331" s="38"/>
      <c r="C331" s="217" t="s">
        <v>586</v>
      </c>
      <c r="D331" s="217" t="s">
        <v>139</v>
      </c>
      <c r="E331" s="218" t="s">
        <v>587</v>
      </c>
      <c r="F331" s="219" t="s">
        <v>588</v>
      </c>
      <c r="G331" s="220" t="s">
        <v>240</v>
      </c>
      <c r="H331" s="221">
        <v>3</v>
      </c>
      <c r="I331" s="222"/>
      <c r="J331" s="223">
        <f>ROUND(I331*H331,2)</f>
        <v>0</v>
      </c>
      <c r="K331" s="219" t="s">
        <v>1</v>
      </c>
      <c r="L331" s="43"/>
      <c r="M331" s="224" t="s">
        <v>1</v>
      </c>
      <c r="N331" s="225" t="s">
        <v>40</v>
      </c>
      <c r="O331" s="90"/>
      <c r="P331" s="226">
        <f>O331*H331</f>
        <v>0</v>
      </c>
      <c r="Q331" s="226">
        <v>0</v>
      </c>
      <c r="R331" s="226">
        <f>Q331*H331</f>
        <v>0</v>
      </c>
      <c r="S331" s="226">
        <v>0</v>
      </c>
      <c r="T331" s="227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28" t="s">
        <v>215</v>
      </c>
      <c r="AT331" s="228" t="s">
        <v>139</v>
      </c>
      <c r="AU331" s="228" t="s">
        <v>84</v>
      </c>
      <c r="AY331" s="16" t="s">
        <v>136</v>
      </c>
      <c r="BE331" s="229">
        <f>IF(N331="základní",J331,0)</f>
        <v>0</v>
      </c>
      <c r="BF331" s="229">
        <f>IF(N331="snížená",J331,0)</f>
        <v>0</v>
      </c>
      <c r="BG331" s="229">
        <f>IF(N331="zákl. přenesená",J331,0)</f>
        <v>0</v>
      </c>
      <c r="BH331" s="229">
        <f>IF(N331="sníž. přenesená",J331,0)</f>
        <v>0</v>
      </c>
      <c r="BI331" s="229">
        <f>IF(N331="nulová",J331,0)</f>
        <v>0</v>
      </c>
      <c r="BJ331" s="16" t="s">
        <v>82</v>
      </c>
      <c r="BK331" s="229">
        <f>ROUND(I331*H331,2)</f>
        <v>0</v>
      </c>
      <c r="BL331" s="16" t="s">
        <v>215</v>
      </c>
      <c r="BM331" s="228" t="s">
        <v>589</v>
      </c>
    </row>
    <row r="332" spans="1:65" s="2" customFormat="1" ht="24.15" customHeight="1">
      <c r="A332" s="37"/>
      <c r="B332" s="38"/>
      <c r="C332" s="217" t="s">
        <v>590</v>
      </c>
      <c r="D332" s="217" t="s">
        <v>139</v>
      </c>
      <c r="E332" s="218" t="s">
        <v>591</v>
      </c>
      <c r="F332" s="219" t="s">
        <v>592</v>
      </c>
      <c r="G332" s="220" t="s">
        <v>240</v>
      </c>
      <c r="H332" s="221">
        <v>1</v>
      </c>
      <c r="I332" s="222"/>
      <c r="J332" s="223">
        <f>ROUND(I332*H332,2)</f>
        <v>0</v>
      </c>
      <c r="K332" s="219" t="s">
        <v>1</v>
      </c>
      <c r="L332" s="43"/>
      <c r="M332" s="224" t="s">
        <v>1</v>
      </c>
      <c r="N332" s="225" t="s">
        <v>40</v>
      </c>
      <c r="O332" s="90"/>
      <c r="P332" s="226">
        <f>O332*H332</f>
        <v>0</v>
      </c>
      <c r="Q332" s="226">
        <v>0</v>
      </c>
      <c r="R332" s="226">
        <f>Q332*H332</f>
        <v>0</v>
      </c>
      <c r="S332" s="226">
        <v>0</v>
      </c>
      <c r="T332" s="227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28" t="s">
        <v>215</v>
      </c>
      <c r="AT332" s="228" t="s">
        <v>139</v>
      </c>
      <c r="AU332" s="228" t="s">
        <v>84</v>
      </c>
      <c r="AY332" s="16" t="s">
        <v>136</v>
      </c>
      <c r="BE332" s="229">
        <f>IF(N332="základní",J332,0)</f>
        <v>0</v>
      </c>
      <c r="BF332" s="229">
        <f>IF(N332="snížená",J332,0)</f>
        <v>0</v>
      </c>
      <c r="BG332" s="229">
        <f>IF(N332="zákl. přenesená",J332,0)</f>
        <v>0</v>
      </c>
      <c r="BH332" s="229">
        <f>IF(N332="sníž. přenesená",J332,0)</f>
        <v>0</v>
      </c>
      <c r="BI332" s="229">
        <f>IF(N332="nulová",J332,0)</f>
        <v>0</v>
      </c>
      <c r="BJ332" s="16" t="s">
        <v>82</v>
      </c>
      <c r="BK332" s="229">
        <f>ROUND(I332*H332,2)</f>
        <v>0</v>
      </c>
      <c r="BL332" s="16" t="s">
        <v>215</v>
      </c>
      <c r="BM332" s="228" t="s">
        <v>593</v>
      </c>
    </row>
    <row r="333" spans="1:63" s="12" customFormat="1" ht="22.8" customHeight="1">
      <c r="A333" s="12"/>
      <c r="B333" s="201"/>
      <c r="C333" s="202"/>
      <c r="D333" s="203" t="s">
        <v>74</v>
      </c>
      <c r="E333" s="215" t="s">
        <v>594</v>
      </c>
      <c r="F333" s="215" t="s">
        <v>595</v>
      </c>
      <c r="G333" s="202"/>
      <c r="H333" s="202"/>
      <c r="I333" s="205"/>
      <c r="J333" s="216">
        <f>BK333</f>
        <v>0</v>
      </c>
      <c r="K333" s="202"/>
      <c r="L333" s="207"/>
      <c r="M333" s="208"/>
      <c r="N333" s="209"/>
      <c r="O333" s="209"/>
      <c r="P333" s="210">
        <f>SUM(P334:P343)</f>
        <v>0</v>
      </c>
      <c r="Q333" s="209"/>
      <c r="R333" s="210">
        <f>SUM(R334:R343)</f>
        <v>0</v>
      </c>
      <c r="S333" s="209"/>
      <c r="T333" s="211">
        <f>SUM(T334:T343)</f>
        <v>6.4503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2" t="s">
        <v>84</v>
      </c>
      <c r="AT333" s="213" t="s">
        <v>74</v>
      </c>
      <c r="AU333" s="213" t="s">
        <v>82</v>
      </c>
      <c r="AY333" s="212" t="s">
        <v>136</v>
      </c>
      <c r="BK333" s="214">
        <f>SUM(BK334:BK343)</f>
        <v>0</v>
      </c>
    </row>
    <row r="334" spans="1:65" s="2" customFormat="1" ht="24.15" customHeight="1">
      <c r="A334" s="37"/>
      <c r="B334" s="38"/>
      <c r="C334" s="217" t="s">
        <v>596</v>
      </c>
      <c r="D334" s="217" t="s">
        <v>139</v>
      </c>
      <c r="E334" s="218" t="s">
        <v>597</v>
      </c>
      <c r="F334" s="219" t="s">
        <v>598</v>
      </c>
      <c r="G334" s="220" t="s">
        <v>142</v>
      </c>
      <c r="H334" s="221">
        <v>360</v>
      </c>
      <c r="I334" s="222"/>
      <c r="J334" s="223">
        <f>ROUND(I334*H334,2)</f>
        <v>0</v>
      </c>
      <c r="K334" s="219" t="s">
        <v>143</v>
      </c>
      <c r="L334" s="43"/>
      <c r="M334" s="224" t="s">
        <v>1</v>
      </c>
      <c r="N334" s="225" t="s">
        <v>40</v>
      </c>
      <c r="O334" s="90"/>
      <c r="P334" s="226">
        <f>O334*H334</f>
        <v>0</v>
      </c>
      <c r="Q334" s="226">
        <v>0</v>
      </c>
      <c r="R334" s="226">
        <f>Q334*H334</f>
        <v>0</v>
      </c>
      <c r="S334" s="226">
        <v>0.01778</v>
      </c>
      <c r="T334" s="227">
        <f>S334*H334</f>
        <v>6.4008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28" t="s">
        <v>215</v>
      </c>
      <c r="AT334" s="228" t="s">
        <v>139</v>
      </c>
      <c r="AU334" s="228" t="s">
        <v>84</v>
      </c>
      <c r="AY334" s="16" t="s">
        <v>136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16" t="s">
        <v>82</v>
      </c>
      <c r="BK334" s="229">
        <f>ROUND(I334*H334,2)</f>
        <v>0</v>
      </c>
      <c r="BL334" s="16" t="s">
        <v>215</v>
      </c>
      <c r="BM334" s="228" t="s">
        <v>599</v>
      </c>
    </row>
    <row r="335" spans="1:47" s="2" customFormat="1" ht="12">
      <c r="A335" s="37"/>
      <c r="B335" s="38"/>
      <c r="C335" s="39"/>
      <c r="D335" s="232" t="s">
        <v>173</v>
      </c>
      <c r="E335" s="39"/>
      <c r="F335" s="242" t="s">
        <v>600</v>
      </c>
      <c r="G335" s="39"/>
      <c r="H335" s="39"/>
      <c r="I335" s="243"/>
      <c r="J335" s="39"/>
      <c r="K335" s="39"/>
      <c r="L335" s="43"/>
      <c r="M335" s="244"/>
      <c r="N335" s="245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6" t="s">
        <v>173</v>
      </c>
      <c r="AU335" s="16" t="s">
        <v>84</v>
      </c>
    </row>
    <row r="336" spans="1:51" s="13" customFormat="1" ht="12">
      <c r="A336" s="13"/>
      <c r="B336" s="230"/>
      <c r="C336" s="231"/>
      <c r="D336" s="232" t="s">
        <v>146</v>
      </c>
      <c r="E336" s="233" t="s">
        <v>1</v>
      </c>
      <c r="F336" s="234" t="s">
        <v>601</v>
      </c>
      <c r="G336" s="231"/>
      <c r="H336" s="235">
        <v>360</v>
      </c>
      <c r="I336" s="236"/>
      <c r="J336" s="231"/>
      <c r="K336" s="231"/>
      <c r="L336" s="237"/>
      <c r="M336" s="238"/>
      <c r="N336" s="239"/>
      <c r="O336" s="239"/>
      <c r="P336" s="239"/>
      <c r="Q336" s="239"/>
      <c r="R336" s="239"/>
      <c r="S336" s="239"/>
      <c r="T336" s="24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1" t="s">
        <v>146</v>
      </c>
      <c r="AU336" s="241" t="s">
        <v>84</v>
      </c>
      <c r="AV336" s="13" t="s">
        <v>84</v>
      </c>
      <c r="AW336" s="13" t="s">
        <v>32</v>
      </c>
      <c r="AX336" s="13" t="s">
        <v>82</v>
      </c>
      <c r="AY336" s="241" t="s">
        <v>136</v>
      </c>
    </row>
    <row r="337" spans="1:65" s="2" customFormat="1" ht="24.15" customHeight="1">
      <c r="A337" s="37"/>
      <c r="B337" s="38"/>
      <c r="C337" s="217" t="s">
        <v>602</v>
      </c>
      <c r="D337" s="217" t="s">
        <v>139</v>
      </c>
      <c r="E337" s="218" t="s">
        <v>603</v>
      </c>
      <c r="F337" s="219" t="s">
        <v>604</v>
      </c>
      <c r="G337" s="220" t="s">
        <v>142</v>
      </c>
      <c r="H337" s="221">
        <v>360</v>
      </c>
      <c r="I337" s="222"/>
      <c r="J337" s="223">
        <f>ROUND(I337*H337,2)</f>
        <v>0</v>
      </c>
      <c r="K337" s="219" t="s">
        <v>143</v>
      </c>
      <c r="L337" s="43"/>
      <c r="M337" s="224" t="s">
        <v>1</v>
      </c>
      <c r="N337" s="225" t="s">
        <v>40</v>
      </c>
      <c r="O337" s="90"/>
      <c r="P337" s="226">
        <f>O337*H337</f>
        <v>0</v>
      </c>
      <c r="Q337" s="226">
        <v>0</v>
      </c>
      <c r="R337" s="226">
        <f>Q337*H337</f>
        <v>0</v>
      </c>
      <c r="S337" s="226">
        <v>0</v>
      </c>
      <c r="T337" s="227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28" t="s">
        <v>215</v>
      </c>
      <c r="AT337" s="228" t="s">
        <v>139</v>
      </c>
      <c r="AU337" s="228" t="s">
        <v>84</v>
      </c>
      <c r="AY337" s="16" t="s">
        <v>136</v>
      </c>
      <c r="BE337" s="229">
        <f>IF(N337="základní",J337,0)</f>
        <v>0</v>
      </c>
      <c r="BF337" s="229">
        <f>IF(N337="snížená",J337,0)</f>
        <v>0</v>
      </c>
      <c r="BG337" s="229">
        <f>IF(N337="zákl. přenesená",J337,0)</f>
        <v>0</v>
      </c>
      <c r="BH337" s="229">
        <f>IF(N337="sníž. přenesená",J337,0)</f>
        <v>0</v>
      </c>
      <c r="BI337" s="229">
        <f>IF(N337="nulová",J337,0)</f>
        <v>0</v>
      </c>
      <c r="BJ337" s="16" t="s">
        <v>82</v>
      </c>
      <c r="BK337" s="229">
        <f>ROUND(I337*H337,2)</f>
        <v>0</v>
      </c>
      <c r="BL337" s="16" t="s">
        <v>215</v>
      </c>
      <c r="BM337" s="228" t="s">
        <v>605</v>
      </c>
    </row>
    <row r="338" spans="1:51" s="13" customFormat="1" ht="12">
      <c r="A338" s="13"/>
      <c r="B338" s="230"/>
      <c r="C338" s="231"/>
      <c r="D338" s="232" t="s">
        <v>146</v>
      </c>
      <c r="E338" s="233" t="s">
        <v>1</v>
      </c>
      <c r="F338" s="234" t="s">
        <v>601</v>
      </c>
      <c r="G338" s="231"/>
      <c r="H338" s="235">
        <v>360</v>
      </c>
      <c r="I338" s="236"/>
      <c r="J338" s="231"/>
      <c r="K338" s="231"/>
      <c r="L338" s="237"/>
      <c r="M338" s="238"/>
      <c r="N338" s="239"/>
      <c r="O338" s="239"/>
      <c r="P338" s="239"/>
      <c r="Q338" s="239"/>
      <c r="R338" s="239"/>
      <c r="S338" s="239"/>
      <c r="T338" s="24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1" t="s">
        <v>146</v>
      </c>
      <c r="AU338" s="241" t="s">
        <v>84</v>
      </c>
      <c r="AV338" s="13" t="s">
        <v>84</v>
      </c>
      <c r="AW338" s="13" t="s">
        <v>32</v>
      </c>
      <c r="AX338" s="13" t="s">
        <v>82</v>
      </c>
      <c r="AY338" s="241" t="s">
        <v>136</v>
      </c>
    </row>
    <row r="339" spans="1:65" s="2" customFormat="1" ht="14.4" customHeight="1">
      <c r="A339" s="37"/>
      <c r="B339" s="38"/>
      <c r="C339" s="217" t="s">
        <v>606</v>
      </c>
      <c r="D339" s="217" t="s">
        <v>139</v>
      </c>
      <c r="E339" s="218" t="s">
        <v>607</v>
      </c>
      <c r="F339" s="219" t="s">
        <v>608</v>
      </c>
      <c r="G339" s="220" t="s">
        <v>609</v>
      </c>
      <c r="H339" s="221">
        <v>3</v>
      </c>
      <c r="I339" s="222"/>
      <c r="J339" s="223">
        <f>ROUND(I339*H339,2)</f>
        <v>0</v>
      </c>
      <c r="K339" s="219" t="s">
        <v>143</v>
      </c>
      <c r="L339" s="43"/>
      <c r="M339" s="224" t="s">
        <v>1</v>
      </c>
      <c r="N339" s="225" t="s">
        <v>40</v>
      </c>
      <c r="O339" s="90"/>
      <c r="P339" s="226">
        <f>O339*H339</f>
        <v>0</v>
      </c>
      <c r="Q339" s="226">
        <v>0</v>
      </c>
      <c r="R339" s="226">
        <f>Q339*H339</f>
        <v>0</v>
      </c>
      <c r="S339" s="226">
        <v>0.0165</v>
      </c>
      <c r="T339" s="227">
        <f>S339*H339</f>
        <v>0.0495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28" t="s">
        <v>215</v>
      </c>
      <c r="AT339" s="228" t="s">
        <v>139</v>
      </c>
      <c r="AU339" s="228" t="s">
        <v>84</v>
      </c>
      <c r="AY339" s="16" t="s">
        <v>136</v>
      </c>
      <c r="BE339" s="229">
        <f>IF(N339="základní",J339,0)</f>
        <v>0</v>
      </c>
      <c r="BF339" s="229">
        <f>IF(N339="snížená",J339,0)</f>
        <v>0</v>
      </c>
      <c r="BG339" s="229">
        <f>IF(N339="zákl. přenesená",J339,0)</f>
        <v>0</v>
      </c>
      <c r="BH339" s="229">
        <f>IF(N339="sníž. přenesená",J339,0)</f>
        <v>0</v>
      </c>
      <c r="BI339" s="229">
        <f>IF(N339="nulová",J339,0)</f>
        <v>0</v>
      </c>
      <c r="BJ339" s="16" t="s">
        <v>82</v>
      </c>
      <c r="BK339" s="229">
        <f>ROUND(I339*H339,2)</f>
        <v>0</v>
      </c>
      <c r="BL339" s="16" t="s">
        <v>215</v>
      </c>
      <c r="BM339" s="228" t="s">
        <v>610</v>
      </c>
    </row>
    <row r="340" spans="1:65" s="2" customFormat="1" ht="24.15" customHeight="1">
      <c r="A340" s="37"/>
      <c r="B340" s="38"/>
      <c r="C340" s="217" t="s">
        <v>611</v>
      </c>
      <c r="D340" s="217" t="s">
        <v>139</v>
      </c>
      <c r="E340" s="218" t="s">
        <v>612</v>
      </c>
      <c r="F340" s="219" t="s">
        <v>613</v>
      </c>
      <c r="G340" s="220" t="s">
        <v>299</v>
      </c>
      <c r="H340" s="256"/>
      <c r="I340" s="222"/>
      <c r="J340" s="223">
        <f>ROUND(I340*H340,2)</f>
        <v>0</v>
      </c>
      <c r="K340" s="219" t="s">
        <v>143</v>
      </c>
      <c r="L340" s="43"/>
      <c r="M340" s="224" t="s">
        <v>1</v>
      </c>
      <c r="N340" s="225" t="s">
        <v>40</v>
      </c>
      <c r="O340" s="90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28" t="s">
        <v>215</v>
      </c>
      <c r="AT340" s="228" t="s">
        <v>139</v>
      </c>
      <c r="AU340" s="228" t="s">
        <v>84</v>
      </c>
      <c r="AY340" s="16" t="s">
        <v>136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6" t="s">
        <v>82</v>
      </c>
      <c r="BK340" s="229">
        <f>ROUND(I340*H340,2)</f>
        <v>0</v>
      </c>
      <c r="BL340" s="16" t="s">
        <v>215</v>
      </c>
      <c r="BM340" s="228" t="s">
        <v>614</v>
      </c>
    </row>
    <row r="341" spans="1:65" s="2" customFormat="1" ht="24.15" customHeight="1">
      <c r="A341" s="37"/>
      <c r="B341" s="38"/>
      <c r="C341" s="217" t="s">
        <v>615</v>
      </c>
      <c r="D341" s="217" t="s">
        <v>139</v>
      </c>
      <c r="E341" s="218" t="s">
        <v>616</v>
      </c>
      <c r="F341" s="219" t="s">
        <v>617</v>
      </c>
      <c r="G341" s="220" t="s">
        <v>299</v>
      </c>
      <c r="H341" s="256"/>
      <c r="I341" s="222"/>
      <c r="J341" s="223">
        <f>ROUND(I341*H341,2)</f>
        <v>0</v>
      </c>
      <c r="K341" s="219" t="s">
        <v>143</v>
      </c>
      <c r="L341" s="43"/>
      <c r="M341" s="224" t="s">
        <v>1</v>
      </c>
      <c r="N341" s="225" t="s">
        <v>40</v>
      </c>
      <c r="O341" s="90"/>
      <c r="P341" s="226">
        <f>O341*H341</f>
        <v>0</v>
      </c>
      <c r="Q341" s="226">
        <v>0</v>
      </c>
      <c r="R341" s="226">
        <f>Q341*H341</f>
        <v>0</v>
      </c>
      <c r="S341" s="226">
        <v>0</v>
      </c>
      <c r="T341" s="227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28" t="s">
        <v>215</v>
      </c>
      <c r="AT341" s="228" t="s">
        <v>139</v>
      </c>
      <c r="AU341" s="228" t="s">
        <v>84</v>
      </c>
      <c r="AY341" s="16" t="s">
        <v>136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16" t="s">
        <v>82</v>
      </c>
      <c r="BK341" s="229">
        <f>ROUND(I341*H341,2)</f>
        <v>0</v>
      </c>
      <c r="BL341" s="16" t="s">
        <v>215</v>
      </c>
      <c r="BM341" s="228" t="s">
        <v>618</v>
      </c>
    </row>
    <row r="342" spans="1:65" s="2" customFormat="1" ht="37.8" customHeight="1">
      <c r="A342" s="37"/>
      <c r="B342" s="38"/>
      <c r="C342" s="217" t="s">
        <v>619</v>
      </c>
      <c r="D342" s="217" t="s">
        <v>139</v>
      </c>
      <c r="E342" s="218" t="s">
        <v>620</v>
      </c>
      <c r="F342" s="219" t="s">
        <v>621</v>
      </c>
      <c r="G342" s="220" t="s">
        <v>142</v>
      </c>
      <c r="H342" s="221">
        <v>360</v>
      </c>
      <c r="I342" s="222"/>
      <c r="J342" s="223">
        <f>ROUND(I342*H342,2)</f>
        <v>0</v>
      </c>
      <c r="K342" s="219" t="s">
        <v>1</v>
      </c>
      <c r="L342" s="43"/>
      <c r="M342" s="224" t="s">
        <v>1</v>
      </c>
      <c r="N342" s="225" t="s">
        <v>40</v>
      </c>
      <c r="O342" s="90"/>
      <c r="P342" s="226">
        <f>O342*H342</f>
        <v>0</v>
      </c>
      <c r="Q342" s="226">
        <v>0</v>
      </c>
      <c r="R342" s="226">
        <f>Q342*H342</f>
        <v>0</v>
      </c>
      <c r="S342" s="226">
        <v>0</v>
      </c>
      <c r="T342" s="227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28" t="s">
        <v>215</v>
      </c>
      <c r="AT342" s="228" t="s">
        <v>139</v>
      </c>
      <c r="AU342" s="228" t="s">
        <v>84</v>
      </c>
      <c r="AY342" s="16" t="s">
        <v>136</v>
      </c>
      <c r="BE342" s="229">
        <f>IF(N342="základní",J342,0)</f>
        <v>0</v>
      </c>
      <c r="BF342" s="229">
        <f>IF(N342="snížená",J342,0)</f>
        <v>0</v>
      </c>
      <c r="BG342" s="229">
        <f>IF(N342="zákl. přenesená",J342,0)</f>
        <v>0</v>
      </c>
      <c r="BH342" s="229">
        <f>IF(N342="sníž. přenesená",J342,0)</f>
        <v>0</v>
      </c>
      <c r="BI342" s="229">
        <f>IF(N342="nulová",J342,0)</f>
        <v>0</v>
      </c>
      <c r="BJ342" s="16" t="s">
        <v>82</v>
      </c>
      <c r="BK342" s="229">
        <f>ROUND(I342*H342,2)</f>
        <v>0</v>
      </c>
      <c r="BL342" s="16" t="s">
        <v>215</v>
      </c>
      <c r="BM342" s="228" t="s">
        <v>622</v>
      </c>
    </row>
    <row r="343" spans="1:51" s="13" customFormat="1" ht="12">
      <c r="A343" s="13"/>
      <c r="B343" s="230"/>
      <c r="C343" s="231"/>
      <c r="D343" s="232" t="s">
        <v>146</v>
      </c>
      <c r="E343" s="233" t="s">
        <v>1</v>
      </c>
      <c r="F343" s="234" t="s">
        <v>623</v>
      </c>
      <c r="G343" s="231"/>
      <c r="H343" s="235">
        <v>360</v>
      </c>
      <c r="I343" s="236"/>
      <c r="J343" s="231"/>
      <c r="K343" s="231"/>
      <c r="L343" s="237"/>
      <c r="M343" s="238"/>
      <c r="N343" s="239"/>
      <c r="O343" s="239"/>
      <c r="P343" s="239"/>
      <c r="Q343" s="239"/>
      <c r="R343" s="239"/>
      <c r="S343" s="239"/>
      <c r="T343" s="240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1" t="s">
        <v>146</v>
      </c>
      <c r="AU343" s="241" t="s">
        <v>84</v>
      </c>
      <c r="AV343" s="13" t="s">
        <v>84</v>
      </c>
      <c r="AW343" s="13" t="s">
        <v>32</v>
      </c>
      <c r="AX343" s="13" t="s">
        <v>82</v>
      </c>
      <c r="AY343" s="241" t="s">
        <v>136</v>
      </c>
    </row>
    <row r="344" spans="1:63" s="12" customFormat="1" ht="22.8" customHeight="1">
      <c r="A344" s="12"/>
      <c r="B344" s="201"/>
      <c r="C344" s="202"/>
      <c r="D344" s="203" t="s">
        <v>74</v>
      </c>
      <c r="E344" s="215" t="s">
        <v>624</v>
      </c>
      <c r="F344" s="215" t="s">
        <v>625</v>
      </c>
      <c r="G344" s="202"/>
      <c r="H344" s="202"/>
      <c r="I344" s="205"/>
      <c r="J344" s="216">
        <f>BK344</f>
        <v>0</v>
      </c>
      <c r="K344" s="202"/>
      <c r="L344" s="207"/>
      <c r="M344" s="208"/>
      <c r="N344" s="209"/>
      <c r="O344" s="209"/>
      <c r="P344" s="210">
        <f>SUM(P345:P364)</f>
        <v>0</v>
      </c>
      <c r="Q344" s="209"/>
      <c r="R344" s="210">
        <f>SUM(R345:R364)</f>
        <v>0</v>
      </c>
      <c r="S344" s="209"/>
      <c r="T344" s="211">
        <f>SUM(T345:T364)</f>
        <v>3.6433999999999997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2" t="s">
        <v>84</v>
      </c>
      <c r="AT344" s="213" t="s">
        <v>74</v>
      </c>
      <c r="AU344" s="213" t="s">
        <v>82</v>
      </c>
      <c r="AY344" s="212" t="s">
        <v>136</v>
      </c>
      <c r="BK344" s="214">
        <f>SUM(BK345:BK364)</f>
        <v>0</v>
      </c>
    </row>
    <row r="345" spans="1:65" s="2" customFormat="1" ht="24.15" customHeight="1">
      <c r="A345" s="37"/>
      <c r="B345" s="38"/>
      <c r="C345" s="217" t="s">
        <v>626</v>
      </c>
      <c r="D345" s="217" t="s">
        <v>139</v>
      </c>
      <c r="E345" s="218" t="s">
        <v>627</v>
      </c>
      <c r="F345" s="219" t="s">
        <v>628</v>
      </c>
      <c r="G345" s="220" t="s">
        <v>299</v>
      </c>
      <c r="H345" s="256"/>
      <c r="I345" s="222"/>
      <c r="J345" s="223">
        <f>ROUND(I345*H345,2)</f>
        <v>0</v>
      </c>
      <c r="K345" s="219" t="s">
        <v>143</v>
      </c>
      <c r="L345" s="43"/>
      <c r="M345" s="224" t="s">
        <v>1</v>
      </c>
      <c r="N345" s="225" t="s">
        <v>40</v>
      </c>
      <c r="O345" s="90"/>
      <c r="P345" s="226">
        <f>O345*H345</f>
        <v>0</v>
      </c>
      <c r="Q345" s="226">
        <v>0</v>
      </c>
      <c r="R345" s="226">
        <f>Q345*H345</f>
        <v>0</v>
      </c>
      <c r="S345" s="226">
        <v>0</v>
      </c>
      <c r="T345" s="227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28" t="s">
        <v>215</v>
      </c>
      <c r="AT345" s="228" t="s">
        <v>139</v>
      </c>
      <c r="AU345" s="228" t="s">
        <v>84</v>
      </c>
      <c r="AY345" s="16" t="s">
        <v>136</v>
      </c>
      <c r="BE345" s="229">
        <f>IF(N345="základní",J345,0)</f>
        <v>0</v>
      </c>
      <c r="BF345" s="229">
        <f>IF(N345="snížená",J345,0)</f>
        <v>0</v>
      </c>
      <c r="BG345" s="229">
        <f>IF(N345="zákl. přenesená",J345,0)</f>
        <v>0</v>
      </c>
      <c r="BH345" s="229">
        <f>IF(N345="sníž. přenesená",J345,0)</f>
        <v>0</v>
      </c>
      <c r="BI345" s="229">
        <f>IF(N345="nulová",J345,0)</f>
        <v>0</v>
      </c>
      <c r="BJ345" s="16" t="s">
        <v>82</v>
      </c>
      <c r="BK345" s="229">
        <f>ROUND(I345*H345,2)</f>
        <v>0</v>
      </c>
      <c r="BL345" s="16" t="s">
        <v>215</v>
      </c>
      <c r="BM345" s="228" t="s">
        <v>629</v>
      </c>
    </row>
    <row r="346" spans="1:65" s="2" customFormat="1" ht="24.15" customHeight="1">
      <c r="A346" s="37"/>
      <c r="B346" s="38"/>
      <c r="C346" s="217" t="s">
        <v>630</v>
      </c>
      <c r="D346" s="217" t="s">
        <v>139</v>
      </c>
      <c r="E346" s="218" t="s">
        <v>631</v>
      </c>
      <c r="F346" s="219" t="s">
        <v>632</v>
      </c>
      <c r="G346" s="220" t="s">
        <v>299</v>
      </c>
      <c r="H346" s="256"/>
      <c r="I346" s="222"/>
      <c r="J346" s="223">
        <f>ROUND(I346*H346,2)</f>
        <v>0</v>
      </c>
      <c r="K346" s="219" t="s">
        <v>143</v>
      </c>
      <c r="L346" s="43"/>
      <c r="M346" s="224" t="s">
        <v>1</v>
      </c>
      <c r="N346" s="225" t="s">
        <v>40</v>
      </c>
      <c r="O346" s="90"/>
      <c r="P346" s="226">
        <f>O346*H346</f>
        <v>0</v>
      </c>
      <c r="Q346" s="226">
        <v>0</v>
      </c>
      <c r="R346" s="226">
        <f>Q346*H346</f>
        <v>0</v>
      </c>
      <c r="S346" s="226">
        <v>0</v>
      </c>
      <c r="T346" s="227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8" t="s">
        <v>215</v>
      </c>
      <c r="AT346" s="228" t="s">
        <v>139</v>
      </c>
      <c r="AU346" s="228" t="s">
        <v>84</v>
      </c>
      <c r="AY346" s="16" t="s">
        <v>136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6" t="s">
        <v>82</v>
      </c>
      <c r="BK346" s="229">
        <f>ROUND(I346*H346,2)</f>
        <v>0</v>
      </c>
      <c r="BL346" s="16" t="s">
        <v>215</v>
      </c>
      <c r="BM346" s="228" t="s">
        <v>633</v>
      </c>
    </row>
    <row r="347" spans="1:65" s="2" customFormat="1" ht="24.15" customHeight="1">
      <c r="A347" s="37"/>
      <c r="B347" s="38"/>
      <c r="C347" s="217" t="s">
        <v>634</v>
      </c>
      <c r="D347" s="217" t="s">
        <v>139</v>
      </c>
      <c r="E347" s="218" t="s">
        <v>635</v>
      </c>
      <c r="F347" s="219" t="s">
        <v>636</v>
      </c>
      <c r="G347" s="220" t="s">
        <v>609</v>
      </c>
      <c r="H347" s="221">
        <v>1</v>
      </c>
      <c r="I347" s="222"/>
      <c r="J347" s="223">
        <f>ROUND(I347*H347,2)</f>
        <v>0</v>
      </c>
      <c r="K347" s="219" t="s">
        <v>1</v>
      </c>
      <c r="L347" s="43"/>
      <c r="M347" s="224" t="s">
        <v>1</v>
      </c>
      <c r="N347" s="225" t="s">
        <v>40</v>
      </c>
      <c r="O347" s="90"/>
      <c r="P347" s="226">
        <f>O347*H347</f>
        <v>0</v>
      </c>
      <c r="Q347" s="226">
        <v>0</v>
      </c>
      <c r="R347" s="226">
        <f>Q347*H347</f>
        <v>0</v>
      </c>
      <c r="S347" s="226">
        <v>0</v>
      </c>
      <c r="T347" s="227">
        <f>S347*H347</f>
        <v>0</v>
      </c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R347" s="228" t="s">
        <v>215</v>
      </c>
      <c r="AT347" s="228" t="s">
        <v>139</v>
      </c>
      <c r="AU347" s="228" t="s">
        <v>84</v>
      </c>
      <c r="AY347" s="16" t="s">
        <v>136</v>
      </c>
      <c r="BE347" s="229">
        <f>IF(N347="základní",J347,0)</f>
        <v>0</v>
      </c>
      <c r="BF347" s="229">
        <f>IF(N347="snížená",J347,0)</f>
        <v>0</v>
      </c>
      <c r="BG347" s="229">
        <f>IF(N347="zákl. přenesená",J347,0)</f>
        <v>0</v>
      </c>
      <c r="BH347" s="229">
        <f>IF(N347="sníž. přenesená",J347,0)</f>
        <v>0</v>
      </c>
      <c r="BI347" s="229">
        <f>IF(N347="nulová",J347,0)</f>
        <v>0</v>
      </c>
      <c r="BJ347" s="16" t="s">
        <v>82</v>
      </c>
      <c r="BK347" s="229">
        <f>ROUND(I347*H347,2)</f>
        <v>0</v>
      </c>
      <c r="BL347" s="16" t="s">
        <v>215</v>
      </c>
      <c r="BM347" s="228" t="s">
        <v>637</v>
      </c>
    </row>
    <row r="348" spans="1:65" s="2" customFormat="1" ht="24.15" customHeight="1">
      <c r="A348" s="37"/>
      <c r="B348" s="38"/>
      <c r="C348" s="217" t="s">
        <v>242</v>
      </c>
      <c r="D348" s="217" t="s">
        <v>139</v>
      </c>
      <c r="E348" s="218" t="s">
        <v>638</v>
      </c>
      <c r="F348" s="219" t="s">
        <v>639</v>
      </c>
      <c r="G348" s="220" t="s">
        <v>609</v>
      </c>
      <c r="H348" s="221">
        <v>3</v>
      </c>
      <c r="I348" s="222"/>
      <c r="J348" s="223">
        <f>ROUND(I348*H348,2)</f>
        <v>0</v>
      </c>
      <c r="K348" s="219" t="s">
        <v>1</v>
      </c>
      <c r="L348" s="43"/>
      <c r="M348" s="224" t="s">
        <v>1</v>
      </c>
      <c r="N348" s="225" t="s">
        <v>40</v>
      </c>
      <c r="O348" s="90"/>
      <c r="P348" s="226">
        <f>O348*H348</f>
        <v>0</v>
      </c>
      <c r="Q348" s="226">
        <v>0</v>
      </c>
      <c r="R348" s="226">
        <f>Q348*H348</f>
        <v>0</v>
      </c>
      <c r="S348" s="226">
        <v>0</v>
      </c>
      <c r="T348" s="227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28" t="s">
        <v>215</v>
      </c>
      <c r="AT348" s="228" t="s">
        <v>139</v>
      </c>
      <c r="AU348" s="228" t="s">
        <v>84</v>
      </c>
      <c r="AY348" s="16" t="s">
        <v>136</v>
      </c>
      <c r="BE348" s="229">
        <f>IF(N348="základní",J348,0)</f>
        <v>0</v>
      </c>
      <c r="BF348" s="229">
        <f>IF(N348="snížená",J348,0)</f>
        <v>0</v>
      </c>
      <c r="BG348" s="229">
        <f>IF(N348="zákl. přenesená",J348,0)</f>
        <v>0</v>
      </c>
      <c r="BH348" s="229">
        <f>IF(N348="sníž. přenesená",J348,0)</f>
        <v>0</v>
      </c>
      <c r="BI348" s="229">
        <f>IF(N348="nulová",J348,0)</f>
        <v>0</v>
      </c>
      <c r="BJ348" s="16" t="s">
        <v>82</v>
      </c>
      <c r="BK348" s="229">
        <f>ROUND(I348*H348,2)</f>
        <v>0</v>
      </c>
      <c r="BL348" s="16" t="s">
        <v>215</v>
      </c>
      <c r="BM348" s="228" t="s">
        <v>640</v>
      </c>
    </row>
    <row r="349" spans="1:65" s="2" customFormat="1" ht="14.4" customHeight="1">
      <c r="A349" s="37"/>
      <c r="B349" s="38"/>
      <c r="C349" s="217" t="s">
        <v>641</v>
      </c>
      <c r="D349" s="217" t="s">
        <v>139</v>
      </c>
      <c r="E349" s="218" t="s">
        <v>642</v>
      </c>
      <c r="F349" s="219" t="s">
        <v>643</v>
      </c>
      <c r="G349" s="220" t="s">
        <v>240</v>
      </c>
      <c r="H349" s="221">
        <v>52.5</v>
      </c>
      <c r="I349" s="222"/>
      <c r="J349" s="223">
        <f>ROUND(I349*H349,2)</f>
        <v>0</v>
      </c>
      <c r="K349" s="219" t="s">
        <v>1</v>
      </c>
      <c r="L349" s="43"/>
      <c r="M349" s="224" t="s">
        <v>1</v>
      </c>
      <c r="N349" s="225" t="s">
        <v>40</v>
      </c>
      <c r="O349" s="90"/>
      <c r="P349" s="226">
        <f>O349*H349</f>
        <v>0</v>
      </c>
      <c r="Q349" s="226">
        <v>0</v>
      </c>
      <c r="R349" s="226">
        <f>Q349*H349</f>
        <v>0</v>
      </c>
      <c r="S349" s="226">
        <v>0</v>
      </c>
      <c r="T349" s="227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28" t="s">
        <v>215</v>
      </c>
      <c r="AT349" s="228" t="s">
        <v>139</v>
      </c>
      <c r="AU349" s="228" t="s">
        <v>84</v>
      </c>
      <c r="AY349" s="16" t="s">
        <v>136</v>
      </c>
      <c r="BE349" s="229">
        <f>IF(N349="základní",J349,0)</f>
        <v>0</v>
      </c>
      <c r="BF349" s="229">
        <f>IF(N349="snížená",J349,0)</f>
        <v>0</v>
      </c>
      <c r="BG349" s="229">
        <f>IF(N349="zákl. přenesená",J349,0)</f>
        <v>0</v>
      </c>
      <c r="BH349" s="229">
        <f>IF(N349="sníž. přenesená",J349,0)</f>
        <v>0</v>
      </c>
      <c r="BI349" s="229">
        <f>IF(N349="nulová",J349,0)</f>
        <v>0</v>
      </c>
      <c r="BJ349" s="16" t="s">
        <v>82</v>
      </c>
      <c r="BK349" s="229">
        <f>ROUND(I349*H349,2)</f>
        <v>0</v>
      </c>
      <c r="BL349" s="16" t="s">
        <v>215</v>
      </c>
      <c r="BM349" s="228" t="s">
        <v>644</v>
      </c>
    </row>
    <row r="350" spans="1:47" s="2" customFormat="1" ht="12">
      <c r="A350" s="37"/>
      <c r="B350" s="38"/>
      <c r="C350" s="39"/>
      <c r="D350" s="232" t="s">
        <v>173</v>
      </c>
      <c r="E350" s="39"/>
      <c r="F350" s="242" t="s">
        <v>645</v>
      </c>
      <c r="G350" s="39"/>
      <c r="H350" s="39"/>
      <c r="I350" s="243"/>
      <c r="J350" s="39"/>
      <c r="K350" s="39"/>
      <c r="L350" s="43"/>
      <c r="M350" s="244"/>
      <c r="N350" s="245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6" t="s">
        <v>173</v>
      </c>
      <c r="AU350" s="16" t="s">
        <v>84</v>
      </c>
    </row>
    <row r="351" spans="1:65" s="2" customFormat="1" ht="14.4" customHeight="1">
      <c r="A351" s="37"/>
      <c r="B351" s="38"/>
      <c r="C351" s="217" t="s">
        <v>646</v>
      </c>
      <c r="D351" s="217" t="s">
        <v>139</v>
      </c>
      <c r="E351" s="218" t="s">
        <v>647</v>
      </c>
      <c r="F351" s="219" t="s">
        <v>648</v>
      </c>
      <c r="G351" s="220" t="s">
        <v>609</v>
      </c>
      <c r="H351" s="221">
        <v>3</v>
      </c>
      <c r="I351" s="222"/>
      <c r="J351" s="223">
        <f>ROUND(I351*H351,2)</f>
        <v>0</v>
      </c>
      <c r="K351" s="219" t="s">
        <v>1</v>
      </c>
      <c r="L351" s="43"/>
      <c r="M351" s="224" t="s">
        <v>1</v>
      </c>
      <c r="N351" s="225" t="s">
        <v>40</v>
      </c>
      <c r="O351" s="90"/>
      <c r="P351" s="226">
        <f>O351*H351</f>
        <v>0</v>
      </c>
      <c r="Q351" s="226">
        <v>0</v>
      </c>
      <c r="R351" s="226">
        <f>Q351*H351</f>
        <v>0</v>
      </c>
      <c r="S351" s="226">
        <v>0</v>
      </c>
      <c r="T351" s="227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28" t="s">
        <v>215</v>
      </c>
      <c r="AT351" s="228" t="s">
        <v>139</v>
      </c>
      <c r="AU351" s="228" t="s">
        <v>84</v>
      </c>
      <c r="AY351" s="16" t="s">
        <v>136</v>
      </c>
      <c r="BE351" s="229">
        <f>IF(N351="základní",J351,0)</f>
        <v>0</v>
      </c>
      <c r="BF351" s="229">
        <f>IF(N351="snížená",J351,0)</f>
        <v>0</v>
      </c>
      <c r="BG351" s="229">
        <f>IF(N351="zákl. přenesená",J351,0)</f>
        <v>0</v>
      </c>
      <c r="BH351" s="229">
        <f>IF(N351="sníž. přenesená",J351,0)</f>
        <v>0</v>
      </c>
      <c r="BI351" s="229">
        <f>IF(N351="nulová",J351,0)</f>
        <v>0</v>
      </c>
      <c r="BJ351" s="16" t="s">
        <v>82</v>
      </c>
      <c r="BK351" s="229">
        <f>ROUND(I351*H351,2)</f>
        <v>0</v>
      </c>
      <c r="BL351" s="16" t="s">
        <v>215</v>
      </c>
      <c r="BM351" s="228" t="s">
        <v>649</v>
      </c>
    </row>
    <row r="352" spans="1:65" s="2" customFormat="1" ht="24.15" customHeight="1">
      <c r="A352" s="37"/>
      <c r="B352" s="38"/>
      <c r="C352" s="217" t="s">
        <v>650</v>
      </c>
      <c r="D352" s="217" t="s">
        <v>139</v>
      </c>
      <c r="E352" s="218" t="s">
        <v>651</v>
      </c>
      <c r="F352" s="219" t="s">
        <v>652</v>
      </c>
      <c r="G352" s="220" t="s">
        <v>609</v>
      </c>
      <c r="H352" s="221">
        <v>5</v>
      </c>
      <c r="I352" s="222"/>
      <c r="J352" s="223">
        <f>ROUND(I352*H352,2)</f>
        <v>0</v>
      </c>
      <c r="K352" s="219" t="s">
        <v>1</v>
      </c>
      <c r="L352" s="43"/>
      <c r="M352" s="224" t="s">
        <v>1</v>
      </c>
      <c r="N352" s="225" t="s">
        <v>40</v>
      </c>
      <c r="O352" s="90"/>
      <c r="P352" s="226">
        <f>O352*H352</f>
        <v>0</v>
      </c>
      <c r="Q352" s="226">
        <v>0</v>
      </c>
      <c r="R352" s="226">
        <f>Q352*H352</f>
        <v>0</v>
      </c>
      <c r="S352" s="226">
        <v>0</v>
      </c>
      <c r="T352" s="227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28" t="s">
        <v>215</v>
      </c>
      <c r="AT352" s="228" t="s">
        <v>139</v>
      </c>
      <c r="AU352" s="228" t="s">
        <v>84</v>
      </c>
      <c r="AY352" s="16" t="s">
        <v>136</v>
      </c>
      <c r="BE352" s="229">
        <f>IF(N352="základní",J352,0)</f>
        <v>0</v>
      </c>
      <c r="BF352" s="229">
        <f>IF(N352="snížená",J352,0)</f>
        <v>0</v>
      </c>
      <c r="BG352" s="229">
        <f>IF(N352="zákl. přenesená",J352,0)</f>
        <v>0</v>
      </c>
      <c r="BH352" s="229">
        <f>IF(N352="sníž. přenesená",J352,0)</f>
        <v>0</v>
      </c>
      <c r="BI352" s="229">
        <f>IF(N352="nulová",J352,0)</f>
        <v>0</v>
      </c>
      <c r="BJ352" s="16" t="s">
        <v>82</v>
      </c>
      <c r="BK352" s="229">
        <f>ROUND(I352*H352,2)</f>
        <v>0</v>
      </c>
      <c r="BL352" s="16" t="s">
        <v>215</v>
      </c>
      <c r="BM352" s="228" t="s">
        <v>653</v>
      </c>
    </row>
    <row r="353" spans="1:47" s="2" customFormat="1" ht="12">
      <c r="A353" s="37"/>
      <c r="B353" s="38"/>
      <c r="C353" s="39"/>
      <c r="D353" s="232" t="s">
        <v>173</v>
      </c>
      <c r="E353" s="39"/>
      <c r="F353" s="242" t="s">
        <v>654</v>
      </c>
      <c r="G353" s="39"/>
      <c r="H353" s="39"/>
      <c r="I353" s="243"/>
      <c r="J353" s="39"/>
      <c r="K353" s="39"/>
      <c r="L353" s="43"/>
      <c r="M353" s="244"/>
      <c r="N353" s="245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6" t="s">
        <v>173</v>
      </c>
      <c r="AU353" s="16" t="s">
        <v>84</v>
      </c>
    </row>
    <row r="354" spans="1:65" s="2" customFormat="1" ht="24.15" customHeight="1">
      <c r="A354" s="37"/>
      <c r="B354" s="38"/>
      <c r="C354" s="217" t="s">
        <v>655</v>
      </c>
      <c r="D354" s="217" t="s">
        <v>139</v>
      </c>
      <c r="E354" s="218" t="s">
        <v>656</v>
      </c>
      <c r="F354" s="219" t="s">
        <v>657</v>
      </c>
      <c r="G354" s="220" t="s">
        <v>658</v>
      </c>
      <c r="H354" s="221">
        <v>1</v>
      </c>
      <c r="I354" s="222"/>
      <c r="J354" s="223">
        <f>ROUND(I354*H354,2)</f>
        <v>0</v>
      </c>
      <c r="K354" s="219" t="s">
        <v>1</v>
      </c>
      <c r="L354" s="43"/>
      <c r="M354" s="224" t="s">
        <v>1</v>
      </c>
      <c r="N354" s="225" t="s">
        <v>40</v>
      </c>
      <c r="O354" s="90"/>
      <c r="P354" s="226">
        <f>O354*H354</f>
        <v>0</v>
      </c>
      <c r="Q354" s="226">
        <v>0</v>
      </c>
      <c r="R354" s="226">
        <f>Q354*H354</f>
        <v>0</v>
      </c>
      <c r="S354" s="226">
        <v>0</v>
      </c>
      <c r="T354" s="227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28" t="s">
        <v>215</v>
      </c>
      <c r="AT354" s="228" t="s">
        <v>139</v>
      </c>
      <c r="AU354" s="228" t="s">
        <v>84</v>
      </c>
      <c r="AY354" s="16" t="s">
        <v>136</v>
      </c>
      <c r="BE354" s="229">
        <f>IF(N354="základní",J354,0)</f>
        <v>0</v>
      </c>
      <c r="BF354" s="229">
        <f>IF(N354="snížená",J354,0)</f>
        <v>0</v>
      </c>
      <c r="BG354" s="229">
        <f>IF(N354="zákl. přenesená",J354,0)</f>
        <v>0</v>
      </c>
      <c r="BH354" s="229">
        <f>IF(N354="sníž. přenesená",J354,0)</f>
        <v>0</v>
      </c>
      <c r="BI354" s="229">
        <f>IF(N354="nulová",J354,0)</f>
        <v>0</v>
      </c>
      <c r="BJ354" s="16" t="s">
        <v>82</v>
      </c>
      <c r="BK354" s="229">
        <f>ROUND(I354*H354,2)</f>
        <v>0</v>
      </c>
      <c r="BL354" s="16" t="s">
        <v>215</v>
      </c>
      <c r="BM354" s="228" t="s">
        <v>659</v>
      </c>
    </row>
    <row r="355" spans="1:47" s="2" customFormat="1" ht="12">
      <c r="A355" s="37"/>
      <c r="B355" s="38"/>
      <c r="C355" s="39"/>
      <c r="D355" s="232" t="s">
        <v>173</v>
      </c>
      <c r="E355" s="39"/>
      <c r="F355" s="242" t="s">
        <v>660</v>
      </c>
      <c r="G355" s="39"/>
      <c r="H355" s="39"/>
      <c r="I355" s="243"/>
      <c r="J355" s="39"/>
      <c r="K355" s="39"/>
      <c r="L355" s="43"/>
      <c r="M355" s="244"/>
      <c r="N355" s="245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173</v>
      </c>
      <c r="AU355" s="16" t="s">
        <v>84</v>
      </c>
    </row>
    <row r="356" spans="1:65" s="2" customFormat="1" ht="14.4" customHeight="1">
      <c r="A356" s="37"/>
      <c r="B356" s="38"/>
      <c r="C356" s="217" t="s">
        <v>661</v>
      </c>
      <c r="D356" s="217" t="s">
        <v>139</v>
      </c>
      <c r="E356" s="218" t="s">
        <v>662</v>
      </c>
      <c r="F356" s="219" t="s">
        <v>663</v>
      </c>
      <c r="G356" s="220" t="s">
        <v>658</v>
      </c>
      <c r="H356" s="221">
        <v>5</v>
      </c>
      <c r="I356" s="222"/>
      <c r="J356" s="223">
        <f>ROUND(I356*H356,2)</f>
        <v>0</v>
      </c>
      <c r="K356" s="219" t="s">
        <v>1</v>
      </c>
      <c r="L356" s="43"/>
      <c r="M356" s="224" t="s">
        <v>1</v>
      </c>
      <c r="N356" s="225" t="s">
        <v>40</v>
      </c>
      <c r="O356" s="90"/>
      <c r="P356" s="226">
        <f>O356*H356</f>
        <v>0</v>
      </c>
      <c r="Q356" s="226">
        <v>0</v>
      </c>
      <c r="R356" s="226">
        <f>Q356*H356</f>
        <v>0</v>
      </c>
      <c r="S356" s="226">
        <v>0</v>
      </c>
      <c r="T356" s="227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28" t="s">
        <v>215</v>
      </c>
      <c r="AT356" s="228" t="s">
        <v>139</v>
      </c>
      <c r="AU356" s="228" t="s">
        <v>84</v>
      </c>
      <c r="AY356" s="16" t="s">
        <v>136</v>
      </c>
      <c r="BE356" s="229">
        <f>IF(N356="základní",J356,0)</f>
        <v>0</v>
      </c>
      <c r="BF356" s="229">
        <f>IF(N356="snížená",J356,0)</f>
        <v>0</v>
      </c>
      <c r="BG356" s="229">
        <f>IF(N356="zákl. přenesená",J356,0)</f>
        <v>0</v>
      </c>
      <c r="BH356" s="229">
        <f>IF(N356="sníž. přenesená",J356,0)</f>
        <v>0</v>
      </c>
      <c r="BI356" s="229">
        <f>IF(N356="nulová",J356,0)</f>
        <v>0</v>
      </c>
      <c r="BJ356" s="16" t="s">
        <v>82</v>
      </c>
      <c r="BK356" s="229">
        <f>ROUND(I356*H356,2)</f>
        <v>0</v>
      </c>
      <c r="BL356" s="16" t="s">
        <v>215</v>
      </c>
      <c r="BM356" s="228" t="s">
        <v>664</v>
      </c>
    </row>
    <row r="357" spans="1:47" s="2" customFormat="1" ht="12">
      <c r="A357" s="37"/>
      <c r="B357" s="38"/>
      <c r="C357" s="39"/>
      <c r="D357" s="232" t="s">
        <v>173</v>
      </c>
      <c r="E357" s="39"/>
      <c r="F357" s="242" t="s">
        <v>665</v>
      </c>
      <c r="G357" s="39"/>
      <c r="H357" s="39"/>
      <c r="I357" s="243"/>
      <c r="J357" s="39"/>
      <c r="K357" s="39"/>
      <c r="L357" s="43"/>
      <c r="M357" s="244"/>
      <c r="N357" s="245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6" t="s">
        <v>173</v>
      </c>
      <c r="AU357" s="16" t="s">
        <v>84</v>
      </c>
    </row>
    <row r="358" spans="1:65" s="2" customFormat="1" ht="24.15" customHeight="1">
      <c r="A358" s="37"/>
      <c r="B358" s="38"/>
      <c r="C358" s="217" t="s">
        <v>666</v>
      </c>
      <c r="D358" s="217" t="s">
        <v>139</v>
      </c>
      <c r="E358" s="218" t="s">
        <v>667</v>
      </c>
      <c r="F358" s="219" t="s">
        <v>668</v>
      </c>
      <c r="G358" s="220" t="s">
        <v>669</v>
      </c>
      <c r="H358" s="221">
        <v>2625</v>
      </c>
      <c r="I358" s="222"/>
      <c r="J358" s="223">
        <f>ROUND(I358*H358,2)</f>
        <v>0</v>
      </c>
      <c r="K358" s="219" t="s">
        <v>1</v>
      </c>
      <c r="L358" s="43"/>
      <c r="M358" s="224" t="s">
        <v>1</v>
      </c>
      <c r="N358" s="225" t="s">
        <v>40</v>
      </c>
      <c r="O358" s="90"/>
      <c r="P358" s="226">
        <f>O358*H358</f>
        <v>0</v>
      </c>
      <c r="Q358" s="226">
        <v>0</v>
      </c>
      <c r="R358" s="226">
        <f>Q358*H358</f>
        <v>0</v>
      </c>
      <c r="S358" s="226">
        <v>0.001</v>
      </c>
      <c r="T358" s="227">
        <f>S358*H358</f>
        <v>2.625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28" t="s">
        <v>215</v>
      </c>
      <c r="AT358" s="228" t="s">
        <v>139</v>
      </c>
      <c r="AU358" s="228" t="s">
        <v>84</v>
      </c>
      <c r="AY358" s="16" t="s">
        <v>136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6" t="s">
        <v>82</v>
      </c>
      <c r="BK358" s="229">
        <f>ROUND(I358*H358,2)</f>
        <v>0</v>
      </c>
      <c r="BL358" s="16" t="s">
        <v>215</v>
      </c>
      <c r="BM358" s="228" t="s">
        <v>670</v>
      </c>
    </row>
    <row r="359" spans="1:51" s="13" customFormat="1" ht="12">
      <c r="A359" s="13"/>
      <c r="B359" s="230"/>
      <c r="C359" s="231"/>
      <c r="D359" s="232" t="s">
        <v>146</v>
      </c>
      <c r="E359" s="233" t="s">
        <v>1</v>
      </c>
      <c r="F359" s="234" t="s">
        <v>671</v>
      </c>
      <c r="G359" s="231"/>
      <c r="H359" s="235">
        <v>2625</v>
      </c>
      <c r="I359" s="236"/>
      <c r="J359" s="231"/>
      <c r="K359" s="231"/>
      <c r="L359" s="237"/>
      <c r="M359" s="238"/>
      <c r="N359" s="239"/>
      <c r="O359" s="239"/>
      <c r="P359" s="239"/>
      <c r="Q359" s="239"/>
      <c r="R359" s="239"/>
      <c r="S359" s="239"/>
      <c r="T359" s="24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1" t="s">
        <v>146</v>
      </c>
      <c r="AU359" s="241" t="s">
        <v>84</v>
      </c>
      <c r="AV359" s="13" t="s">
        <v>84</v>
      </c>
      <c r="AW359" s="13" t="s">
        <v>32</v>
      </c>
      <c r="AX359" s="13" t="s">
        <v>82</v>
      </c>
      <c r="AY359" s="241" t="s">
        <v>136</v>
      </c>
    </row>
    <row r="360" spans="1:65" s="2" customFormat="1" ht="37.8" customHeight="1">
      <c r="A360" s="37"/>
      <c r="B360" s="38"/>
      <c r="C360" s="217" t="s">
        <v>672</v>
      </c>
      <c r="D360" s="217" t="s">
        <v>139</v>
      </c>
      <c r="E360" s="218" t="s">
        <v>673</v>
      </c>
      <c r="F360" s="219" t="s">
        <v>674</v>
      </c>
      <c r="G360" s="220" t="s">
        <v>669</v>
      </c>
      <c r="H360" s="221">
        <v>326</v>
      </c>
      <c r="I360" s="222"/>
      <c r="J360" s="223">
        <f>ROUND(I360*H360,2)</f>
        <v>0</v>
      </c>
      <c r="K360" s="219" t="s">
        <v>1</v>
      </c>
      <c r="L360" s="43"/>
      <c r="M360" s="224" t="s">
        <v>1</v>
      </c>
      <c r="N360" s="225" t="s">
        <v>40</v>
      </c>
      <c r="O360" s="90"/>
      <c r="P360" s="226">
        <f>O360*H360</f>
        <v>0</v>
      </c>
      <c r="Q360" s="226">
        <v>0</v>
      </c>
      <c r="R360" s="226">
        <f>Q360*H360</f>
        <v>0</v>
      </c>
      <c r="S360" s="226">
        <v>0</v>
      </c>
      <c r="T360" s="227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28" t="s">
        <v>215</v>
      </c>
      <c r="AT360" s="228" t="s">
        <v>139</v>
      </c>
      <c r="AU360" s="228" t="s">
        <v>84</v>
      </c>
      <c r="AY360" s="16" t="s">
        <v>136</v>
      </c>
      <c r="BE360" s="229">
        <f>IF(N360="základní",J360,0)</f>
        <v>0</v>
      </c>
      <c r="BF360" s="229">
        <f>IF(N360="snížená",J360,0)</f>
        <v>0</v>
      </c>
      <c r="BG360" s="229">
        <f>IF(N360="zákl. přenesená",J360,0)</f>
        <v>0</v>
      </c>
      <c r="BH360" s="229">
        <f>IF(N360="sníž. přenesená",J360,0)</f>
        <v>0</v>
      </c>
      <c r="BI360" s="229">
        <f>IF(N360="nulová",J360,0)</f>
        <v>0</v>
      </c>
      <c r="BJ360" s="16" t="s">
        <v>82</v>
      </c>
      <c r="BK360" s="229">
        <f>ROUND(I360*H360,2)</f>
        <v>0</v>
      </c>
      <c r="BL360" s="16" t="s">
        <v>215</v>
      </c>
      <c r="BM360" s="228" t="s">
        <v>675</v>
      </c>
    </row>
    <row r="361" spans="1:47" s="2" customFormat="1" ht="12">
      <c r="A361" s="37"/>
      <c r="B361" s="38"/>
      <c r="C361" s="39"/>
      <c r="D361" s="232" t="s">
        <v>173</v>
      </c>
      <c r="E361" s="39"/>
      <c r="F361" s="242" t="s">
        <v>676</v>
      </c>
      <c r="G361" s="39"/>
      <c r="H361" s="39"/>
      <c r="I361" s="243"/>
      <c r="J361" s="39"/>
      <c r="K361" s="39"/>
      <c r="L361" s="43"/>
      <c r="M361" s="244"/>
      <c r="N361" s="245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6" t="s">
        <v>173</v>
      </c>
      <c r="AU361" s="16" t="s">
        <v>84</v>
      </c>
    </row>
    <row r="362" spans="1:51" s="13" customFormat="1" ht="12">
      <c r="A362" s="13"/>
      <c r="B362" s="230"/>
      <c r="C362" s="231"/>
      <c r="D362" s="232" t="s">
        <v>146</v>
      </c>
      <c r="E362" s="233" t="s">
        <v>1</v>
      </c>
      <c r="F362" s="234" t="s">
        <v>677</v>
      </c>
      <c r="G362" s="231"/>
      <c r="H362" s="235">
        <v>326</v>
      </c>
      <c r="I362" s="236"/>
      <c r="J362" s="231"/>
      <c r="K362" s="231"/>
      <c r="L362" s="237"/>
      <c r="M362" s="238"/>
      <c r="N362" s="239"/>
      <c r="O362" s="239"/>
      <c r="P362" s="239"/>
      <c r="Q362" s="239"/>
      <c r="R362" s="239"/>
      <c r="S362" s="239"/>
      <c r="T362" s="240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1" t="s">
        <v>146</v>
      </c>
      <c r="AU362" s="241" t="s">
        <v>84</v>
      </c>
      <c r="AV362" s="13" t="s">
        <v>84</v>
      </c>
      <c r="AW362" s="13" t="s">
        <v>32</v>
      </c>
      <c r="AX362" s="13" t="s">
        <v>82</v>
      </c>
      <c r="AY362" s="241" t="s">
        <v>136</v>
      </c>
    </row>
    <row r="363" spans="1:65" s="2" customFormat="1" ht="37.8" customHeight="1">
      <c r="A363" s="37"/>
      <c r="B363" s="38"/>
      <c r="C363" s="217" t="s">
        <v>678</v>
      </c>
      <c r="D363" s="217" t="s">
        <v>139</v>
      </c>
      <c r="E363" s="218" t="s">
        <v>679</v>
      </c>
      <c r="F363" s="219" t="s">
        <v>680</v>
      </c>
      <c r="G363" s="220" t="s">
        <v>142</v>
      </c>
      <c r="H363" s="221">
        <v>50.92</v>
      </c>
      <c r="I363" s="222"/>
      <c r="J363" s="223">
        <f>ROUND(I363*H363,2)</f>
        <v>0</v>
      </c>
      <c r="K363" s="219" t="s">
        <v>1</v>
      </c>
      <c r="L363" s="43"/>
      <c r="M363" s="224" t="s">
        <v>1</v>
      </c>
      <c r="N363" s="225" t="s">
        <v>40</v>
      </c>
      <c r="O363" s="90"/>
      <c r="P363" s="226">
        <f>O363*H363</f>
        <v>0</v>
      </c>
      <c r="Q363" s="226">
        <v>0</v>
      </c>
      <c r="R363" s="226">
        <f>Q363*H363</f>
        <v>0</v>
      </c>
      <c r="S363" s="226">
        <v>0.02</v>
      </c>
      <c r="T363" s="227">
        <f>S363*H363</f>
        <v>1.0184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28" t="s">
        <v>215</v>
      </c>
      <c r="AT363" s="228" t="s">
        <v>139</v>
      </c>
      <c r="AU363" s="228" t="s">
        <v>84</v>
      </c>
      <c r="AY363" s="16" t="s">
        <v>136</v>
      </c>
      <c r="BE363" s="229">
        <f>IF(N363="základní",J363,0)</f>
        <v>0</v>
      </c>
      <c r="BF363" s="229">
        <f>IF(N363="snížená",J363,0)</f>
        <v>0</v>
      </c>
      <c r="BG363" s="229">
        <f>IF(N363="zákl. přenesená",J363,0)</f>
        <v>0</v>
      </c>
      <c r="BH363" s="229">
        <f>IF(N363="sníž. přenesená",J363,0)</f>
        <v>0</v>
      </c>
      <c r="BI363" s="229">
        <f>IF(N363="nulová",J363,0)</f>
        <v>0</v>
      </c>
      <c r="BJ363" s="16" t="s">
        <v>82</v>
      </c>
      <c r="BK363" s="229">
        <f>ROUND(I363*H363,2)</f>
        <v>0</v>
      </c>
      <c r="BL363" s="16" t="s">
        <v>215</v>
      </c>
      <c r="BM363" s="228" t="s">
        <v>681</v>
      </c>
    </row>
    <row r="364" spans="1:51" s="13" customFormat="1" ht="12">
      <c r="A364" s="13"/>
      <c r="B364" s="230"/>
      <c r="C364" s="231"/>
      <c r="D364" s="232" t="s">
        <v>146</v>
      </c>
      <c r="E364" s="233" t="s">
        <v>1</v>
      </c>
      <c r="F364" s="234" t="s">
        <v>237</v>
      </c>
      <c r="G364" s="231"/>
      <c r="H364" s="235">
        <v>50.92</v>
      </c>
      <c r="I364" s="236"/>
      <c r="J364" s="231"/>
      <c r="K364" s="231"/>
      <c r="L364" s="237"/>
      <c r="M364" s="238"/>
      <c r="N364" s="239"/>
      <c r="O364" s="239"/>
      <c r="P364" s="239"/>
      <c r="Q364" s="239"/>
      <c r="R364" s="239"/>
      <c r="S364" s="239"/>
      <c r="T364" s="24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1" t="s">
        <v>146</v>
      </c>
      <c r="AU364" s="241" t="s">
        <v>84</v>
      </c>
      <c r="AV364" s="13" t="s">
        <v>84</v>
      </c>
      <c r="AW364" s="13" t="s">
        <v>32</v>
      </c>
      <c r="AX364" s="13" t="s">
        <v>82</v>
      </c>
      <c r="AY364" s="241" t="s">
        <v>136</v>
      </c>
    </row>
    <row r="365" spans="1:63" s="12" customFormat="1" ht="22.8" customHeight="1">
      <c r="A365" s="12"/>
      <c r="B365" s="201"/>
      <c r="C365" s="202"/>
      <c r="D365" s="203" t="s">
        <v>74</v>
      </c>
      <c r="E365" s="215" t="s">
        <v>682</v>
      </c>
      <c r="F365" s="215" t="s">
        <v>683</v>
      </c>
      <c r="G365" s="202"/>
      <c r="H365" s="202"/>
      <c r="I365" s="205"/>
      <c r="J365" s="216">
        <f>BK365</f>
        <v>0</v>
      </c>
      <c r="K365" s="202"/>
      <c r="L365" s="207"/>
      <c r="M365" s="208"/>
      <c r="N365" s="209"/>
      <c r="O365" s="209"/>
      <c r="P365" s="210">
        <f>SUM(P366:P379)</f>
        <v>0</v>
      </c>
      <c r="Q365" s="209"/>
      <c r="R365" s="210">
        <f>SUM(R366:R379)</f>
        <v>0.61125</v>
      </c>
      <c r="S365" s="209"/>
      <c r="T365" s="211">
        <f>SUM(T366:T379)</f>
        <v>0.23700000000000002</v>
      </c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R365" s="212" t="s">
        <v>84</v>
      </c>
      <c r="AT365" s="213" t="s">
        <v>74</v>
      </c>
      <c r="AU365" s="213" t="s">
        <v>82</v>
      </c>
      <c r="AY365" s="212" t="s">
        <v>136</v>
      </c>
      <c r="BK365" s="214">
        <f>SUM(BK366:BK379)</f>
        <v>0</v>
      </c>
    </row>
    <row r="366" spans="1:65" s="2" customFormat="1" ht="24.15" customHeight="1">
      <c r="A366" s="37"/>
      <c r="B366" s="38"/>
      <c r="C366" s="217" t="s">
        <v>684</v>
      </c>
      <c r="D366" s="217" t="s">
        <v>139</v>
      </c>
      <c r="E366" s="218" t="s">
        <v>685</v>
      </c>
      <c r="F366" s="219" t="s">
        <v>686</v>
      </c>
      <c r="G366" s="220" t="s">
        <v>142</v>
      </c>
      <c r="H366" s="221">
        <v>81.5</v>
      </c>
      <c r="I366" s="222"/>
      <c r="J366" s="223">
        <f>ROUND(I366*H366,2)</f>
        <v>0</v>
      </c>
      <c r="K366" s="219" t="s">
        <v>143</v>
      </c>
      <c r="L366" s="43"/>
      <c r="M366" s="224" t="s">
        <v>1</v>
      </c>
      <c r="N366" s="225" t="s">
        <v>40</v>
      </c>
      <c r="O366" s="90"/>
      <c r="P366" s="226">
        <f>O366*H366</f>
        <v>0</v>
      </c>
      <c r="Q366" s="226">
        <v>0</v>
      </c>
      <c r="R366" s="226">
        <f>Q366*H366</f>
        <v>0</v>
      </c>
      <c r="S366" s="226">
        <v>0</v>
      </c>
      <c r="T366" s="227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28" t="s">
        <v>144</v>
      </c>
      <c r="AT366" s="228" t="s">
        <v>139</v>
      </c>
      <c r="AU366" s="228" t="s">
        <v>84</v>
      </c>
      <c r="AY366" s="16" t="s">
        <v>136</v>
      </c>
      <c r="BE366" s="229">
        <f>IF(N366="základní",J366,0)</f>
        <v>0</v>
      </c>
      <c r="BF366" s="229">
        <f>IF(N366="snížená",J366,0)</f>
        <v>0</v>
      </c>
      <c r="BG366" s="229">
        <f>IF(N366="zákl. přenesená",J366,0)</f>
        <v>0</v>
      </c>
      <c r="BH366" s="229">
        <f>IF(N366="sníž. přenesená",J366,0)</f>
        <v>0</v>
      </c>
      <c r="BI366" s="229">
        <f>IF(N366="nulová",J366,0)</f>
        <v>0</v>
      </c>
      <c r="BJ366" s="16" t="s">
        <v>82</v>
      </c>
      <c r="BK366" s="229">
        <f>ROUND(I366*H366,2)</f>
        <v>0</v>
      </c>
      <c r="BL366" s="16" t="s">
        <v>144</v>
      </c>
      <c r="BM366" s="228" t="s">
        <v>687</v>
      </c>
    </row>
    <row r="367" spans="1:51" s="13" customFormat="1" ht="12">
      <c r="A367" s="13"/>
      <c r="B367" s="230"/>
      <c r="C367" s="231"/>
      <c r="D367" s="232" t="s">
        <v>146</v>
      </c>
      <c r="E367" s="233" t="s">
        <v>1</v>
      </c>
      <c r="F367" s="234" t="s">
        <v>186</v>
      </c>
      <c r="G367" s="231"/>
      <c r="H367" s="235">
        <v>81.5</v>
      </c>
      <c r="I367" s="236"/>
      <c r="J367" s="231"/>
      <c r="K367" s="231"/>
      <c r="L367" s="237"/>
      <c r="M367" s="238"/>
      <c r="N367" s="239"/>
      <c r="O367" s="239"/>
      <c r="P367" s="239"/>
      <c r="Q367" s="239"/>
      <c r="R367" s="239"/>
      <c r="S367" s="239"/>
      <c r="T367" s="24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1" t="s">
        <v>146</v>
      </c>
      <c r="AU367" s="241" t="s">
        <v>84</v>
      </c>
      <c r="AV367" s="13" t="s">
        <v>84</v>
      </c>
      <c r="AW367" s="13" t="s">
        <v>32</v>
      </c>
      <c r="AX367" s="13" t="s">
        <v>82</v>
      </c>
      <c r="AY367" s="241" t="s">
        <v>136</v>
      </c>
    </row>
    <row r="368" spans="1:65" s="2" customFormat="1" ht="14.4" customHeight="1">
      <c r="A368" s="37"/>
      <c r="B368" s="38"/>
      <c r="C368" s="217" t="s">
        <v>688</v>
      </c>
      <c r="D368" s="217" t="s">
        <v>139</v>
      </c>
      <c r="E368" s="218" t="s">
        <v>689</v>
      </c>
      <c r="F368" s="219" t="s">
        <v>690</v>
      </c>
      <c r="G368" s="220" t="s">
        <v>142</v>
      </c>
      <c r="H368" s="221">
        <v>81.5</v>
      </c>
      <c r="I368" s="222"/>
      <c r="J368" s="223">
        <f>ROUND(I368*H368,2)</f>
        <v>0</v>
      </c>
      <c r="K368" s="219" t="s">
        <v>143</v>
      </c>
      <c r="L368" s="43"/>
      <c r="M368" s="224" t="s">
        <v>1</v>
      </c>
      <c r="N368" s="225" t="s">
        <v>40</v>
      </c>
      <c r="O368" s="90"/>
      <c r="P368" s="226">
        <f>O368*H368</f>
        <v>0</v>
      </c>
      <c r="Q368" s="226">
        <v>0</v>
      </c>
      <c r="R368" s="226">
        <f>Q368*H368</f>
        <v>0</v>
      </c>
      <c r="S368" s="226">
        <v>0</v>
      </c>
      <c r="T368" s="227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228" t="s">
        <v>215</v>
      </c>
      <c r="AT368" s="228" t="s">
        <v>139</v>
      </c>
      <c r="AU368" s="228" t="s">
        <v>84</v>
      </c>
      <c r="AY368" s="16" t="s">
        <v>136</v>
      </c>
      <c r="BE368" s="229">
        <f>IF(N368="základní",J368,0)</f>
        <v>0</v>
      </c>
      <c r="BF368" s="229">
        <f>IF(N368="snížená",J368,0)</f>
        <v>0</v>
      </c>
      <c r="BG368" s="229">
        <f>IF(N368="zákl. přenesená",J368,0)</f>
        <v>0</v>
      </c>
      <c r="BH368" s="229">
        <f>IF(N368="sníž. přenesená",J368,0)</f>
        <v>0</v>
      </c>
      <c r="BI368" s="229">
        <f>IF(N368="nulová",J368,0)</f>
        <v>0</v>
      </c>
      <c r="BJ368" s="16" t="s">
        <v>82</v>
      </c>
      <c r="BK368" s="229">
        <f>ROUND(I368*H368,2)</f>
        <v>0</v>
      </c>
      <c r="BL368" s="16" t="s">
        <v>215</v>
      </c>
      <c r="BM368" s="228" t="s">
        <v>691</v>
      </c>
    </row>
    <row r="369" spans="1:51" s="13" customFormat="1" ht="12">
      <c r="A369" s="13"/>
      <c r="B369" s="230"/>
      <c r="C369" s="231"/>
      <c r="D369" s="232" t="s">
        <v>146</v>
      </c>
      <c r="E369" s="233" t="s">
        <v>1</v>
      </c>
      <c r="F369" s="234" t="s">
        <v>186</v>
      </c>
      <c r="G369" s="231"/>
      <c r="H369" s="235">
        <v>81.5</v>
      </c>
      <c r="I369" s="236"/>
      <c r="J369" s="231"/>
      <c r="K369" s="231"/>
      <c r="L369" s="237"/>
      <c r="M369" s="238"/>
      <c r="N369" s="239"/>
      <c r="O369" s="239"/>
      <c r="P369" s="239"/>
      <c r="Q369" s="239"/>
      <c r="R369" s="239"/>
      <c r="S369" s="239"/>
      <c r="T369" s="24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1" t="s">
        <v>146</v>
      </c>
      <c r="AU369" s="241" t="s">
        <v>84</v>
      </c>
      <c r="AV369" s="13" t="s">
        <v>84</v>
      </c>
      <c r="AW369" s="13" t="s">
        <v>32</v>
      </c>
      <c r="AX369" s="13" t="s">
        <v>82</v>
      </c>
      <c r="AY369" s="241" t="s">
        <v>136</v>
      </c>
    </row>
    <row r="370" spans="1:65" s="2" customFormat="1" ht="24.15" customHeight="1">
      <c r="A370" s="37"/>
      <c r="B370" s="38"/>
      <c r="C370" s="217" t="s">
        <v>692</v>
      </c>
      <c r="D370" s="217" t="s">
        <v>139</v>
      </c>
      <c r="E370" s="218" t="s">
        <v>693</v>
      </c>
      <c r="F370" s="219" t="s">
        <v>694</v>
      </c>
      <c r="G370" s="220" t="s">
        <v>142</v>
      </c>
      <c r="H370" s="221">
        <v>81.5</v>
      </c>
      <c r="I370" s="222"/>
      <c r="J370" s="223">
        <f>ROUND(I370*H370,2)</f>
        <v>0</v>
      </c>
      <c r="K370" s="219" t="s">
        <v>143</v>
      </c>
      <c r="L370" s="43"/>
      <c r="M370" s="224" t="s">
        <v>1</v>
      </c>
      <c r="N370" s="225" t="s">
        <v>40</v>
      </c>
      <c r="O370" s="90"/>
      <c r="P370" s="226">
        <f>O370*H370</f>
        <v>0</v>
      </c>
      <c r="Q370" s="226">
        <v>0.0075</v>
      </c>
      <c r="R370" s="226">
        <f>Q370*H370</f>
        <v>0.61125</v>
      </c>
      <c r="S370" s="226">
        <v>0</v>
      </c>
      <c r="T370" s="227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28" t="s">
        <v>215</v>
      </c>
      <c r="AT370" s="228" t="s">
        <v>139</v>
      </c>
      <c r="AU370" s="228" t="s">
        <v>84</v>
      </c>
      <c r="AY370" s="16" t="s">
        <v>136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6" t="s">
        <v>82</v>
      </c>
      <c r="BK370" s="229">
        <f>ROUND(I370*H370,2)</f>
        <v>0</v>
      </c>
      <c r="BL370" s="16" t="s">
        <v>215</v>
      </c>
      <c r="BM370" s="228" t="s">
        <v>695</v>
      </c>
    </row>
    <row r="371" spans="1:51" s="13" customFormat="1" ht="12">
      <c r="A371" s="13"/>
      <c r="B371" s="230"/>
      <c r="C371" s="231"/>
      <c r="D371" s="232" t="s">
        <v>146</v>
      </c>
      <c r="E371" s="233" t="s">
        <v>1</v>
      </c>
      <c r="F371" s="234" t="s">
        <v>186</v>
      </c>
      <c r="G371" s="231"/>
      <c r="H371" s="235">
        <v>81.5</v>
      </c>
      <c r="I371" s="236"/>
      <c r="J371" s="231"/>
      <c r="K371" s="231"/>
      <c r="L371" s="237"/>
      <c r="M371" s="238"/>
      <c r="N371" s="239"/>
      <c r="O371" s="239"/>
      <c r="P371" s="239"/>
      <c r="Q371" s="239"/>
      <c r="R371" s="239"/>
      <c r="S371" s="239"/>
      <c r="T371" s="24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1" t="s">
        <v>146</v>
      </c>
      <c r="AU371" s="241" t="s">
        <v>84</v>
      </c>
      <c r="AV371" s="13" t="s">
        <v>84</v>
      </c>
      <c r="AW371" s="13" t="s">
        <v>32</v>
      </c>
      <c r="AX371" s="13" t="s">
        <v>82</v>
      </c>
      <c r="AY371" s="241" t="s">
        <v>136</v>
      </c>
    </row>
    <row r="372" spans="1:65" s="2" customFormat="1" ht="24.15" customHeight="1">
      <c r="A372" s="37"/>
      <c r="B372" s="38"/>
      <c r="C372" s="217" t="s">
        <v>696</v>
      </c>
      <c r="D372" s="217" t="s">
        <v>139</v>
      </c>
      <c r="E372" s="218" t="s">
        <v>697</v>
      </c>
      <c r="F372" s="219" t="s">
        <v>698</v>
      </c>
      <c r="G372" s="220" t="s">
        <v>142</v>
      </c>
      <c r="H372" s="221">
        <v>79</v>
      </c>
      <c r="I372" s="222"/>
      <c r="J372" s="223">
        <f>ROUND(I372*H372,2)</f>
        <v>0</v>
      </c>
      <c r="K372" s="219" t="s">
        <v>143</v>
      </c>
      <c r="L372" s="43"/>
      <c r="M372" s="224" t="s">
        <v>1</v>
      </c>
      <c r="N372" s="225" t="s">
        <v>40</v>
      </c>
      <c r="O372" s="90"/>
      <c r="P372" s="226">
        <f>O372*H372</f>
        <v>0</v>
      </c>
      <c r="Q372" s="226">
        <v>0</v>
      </c>
      <c r="R372" s="226">
        <f>Q372*H372</f>
        <v>0</v>
      </c>
      <c r="S372" s="226">
        <v>0.003</v>
      </c>
      <c r="T372" s="227">
        <f>S372*H372</f>
        <v>0.23700000000000002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28" t="s">
        <v>215</v>
      </c>
      <c r="AT372" s="228" t="s">
        <v>139</v>
      </c>
      <c r="AU372" s="228" t="s">
        <v>84</v>
      </c>
      <c r="AY372" s="16" t="s">
        <v>136</v>
      </c>
      <c r="BE372" s="229">
        <f>IF(N372="základní",J372,0)</f>
        <v>0</v>
      </c>
      <c r="BF372" s="229">
        <f>IF(N372="snížená",J372,0)</f>
        <v>0</v>
      </c>
      <c r="BG372" s="229">
        <f>IF(N372="zákl. přenesená",J372,0)</f>
        <v>0</v>
      </c>
      <c r="BH372" s="229">
        <f>IF(N372="sníž. přenesená",J372,0)</f>
        <v>0</v>
      </c>
      <c r="BI372" s="229">
        <f>IF(N372="nulová",J372,0)</f>
        <v>0</v>
      </c>
      <c r="BJ372" s="16" t="s">
        <v>82</v>
      </c>
      <c r="BK372" s="229">
        <f>ROUND(I372*H372,2)</f>
        <v>0</v>
      </c>
      <c r="BL372" s="16" t="s">
        <v>215</v>
      </c>
      <c r="BM372" s="228" t="s">
        <v>699</v>
      </c>
    </row>
    <row r="373" spans="1:51" s="13" customFormat="1" ht="12">
      <c r="A373" s="13"/>
      <c r="B373" s="230"/>
      <c r="C373" s="231"/>
      <c r="D373" s="232" t="s">
        <v>146</v>
      </c>
      <c r="E373" s="233" t="s">
        <v>1</v>
      </c>
      <c r="F373" s="234" t="s">
        <v>700</v>
      </c>
      <c r="G373" s="231"/>
      <c r="H373" s="235">
        <v>79</v>
      </c>
      <c r="I373" s="236"/>
      <c r="J373" s="231"/>
      <c r="K373" s="231"/>
      <c r="L373" s="237"/>
      <c r="M373" s="238"/>
      <c r="N373" s="239"/>
      <c r="O373" s="239"/>
      <c r="P373" s="239"/>
      <c r="Q373" s="239"/>
      <c r="R373" s="239"/>
      <c r="S373" s="239"/>
      <c r="T373" s="24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1" t="s">
        <v>146</v>
      </c>
      <c r="AU373" s="241" t="s">
        <v>84</v>
      </c>
      <c r="AV373" s="13" t="s">
        <v>84</v>
      </c>
      <c r="AW373" s="13" t="s">
        <v>32</v>
      </c>
      <c r="AX373" s="13" t="s">
        <v>82</v>
      </c>
      <c r="AY373" s="241" t="s">
        <v>136</v>
      </c>
    </row>
    <row r="374" spans="1:65" s="2" customFormat="1" ht="24.15" customHeight="1">
      <c r="A374" s="37"/>
      <c r="B374" s="38"/>
      <c r="C374" s="217" t="s">
        <v>701</v>
      </c>
      <c r="D374" s="217" t="s">
        <v>139</v>
      </c>
      <c r="E374" s="218" t="s">
        <v>702</v>
      </c>
      <c r="F374" s="219" t="s">
        <v>703</v>
      </c>
      <c r="G374" s="220" t="s">
        <v>299</v>
      </c>
      <c r="H374" s="256"/>
      <c r="I374" s="222"/>
      <c r="J374" s="223">
        <f>ROUND(I374*H374,2)</f>
        <v>0</v>
      </c>
      <c r="K374" s="219" t="s">
        <v>143</v>
      </c>
      <c r="L374" s="43"/>
      <c r="M374" s="224" t="s">
        <v>1</v>
      </c>
      <c r="N374" s="225" t="s">
        <v>40</v>
      </c>
      <c r="O374" s="90"/>
      <c r="P374" s="226">
        <f>O374*H374</f>
        <v>0</v>
      </c>
      <c r="Q374" s="226">
        <v>0</v>
      </c>
      <c r="R374" s="226">
        <f>Q374*H374</f>
        <v>0</v>
      </c>
      <c r="S374" s="226">
        <v>0</v>
      </c>
      <c r="T374" s="227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228" t="s">
        <v>215</v>
      </c>
      <c r="AT374" s="228" t="s">
        <v>139</v>
      </c>
      <c r="AU374" s="228" t="s">
        <v>84</v>
      </c>
      <c r="AY374" s="16" t="s">
        <v>136</v>
      </c>
      <c r="BE374" s="229">
        <f>IF(N374="základní",J374,0)</f>
        <v>0</v>
      </c>
      <c r="BF374" s="229">
        <f>IF(N374="snížená",J374,0)</f>
        <v>0</v>
      </c>
      <c r="BG374" s="229">
        <f>IF(N374="zákl. přenesená",J374,0)</f>
        <v>0</v>
      </c>
      <c r="BH374" s="229">
        <f>IF(N374="sníž. přenesená",J374,0)</f>
        <v>0</v>
      </c>
      <c r="BI374" s="229">
        <f>IF(N374="nulová",J374,0)</f>
        <v>0</v>
      </c>
      <c r="BJ374" s="16" t="s">
        <v>82</v>
      </c>
      <c r="BK374" s="229">
        <f>ROUND(I374*H374,2)</f>
        <v>0</v>
      </c>
      <c r="BL374" s="16" t="s">
        <v>215</v>
      </c>
      <c r="BM374" s="228" t="s">
        <v>704</v>
      </c>
    </row>
    <row r="375" spans="1:65" s="2" customFormat="1" ht="24.15" customHeight="1">
      <c r="A375" s="37"/>
      <c r="B375" s="38"/>
      <c r="C375" s="217" t="s">
        <v>705</v>
      </c>
      <c r="D375" s="217" t="s">
        <v>139</v>
      </c>
      <c r="E375" s="218" t="s">
        <v>706</v>
      </c>
      <c r="F375" s="219" t="s">
        <v>707</v>
      </c>
      <c r="G375" s="220" t="s">
        <v>299</v>
      </c>
      <c r="H375" s="256"/>
      <c r="I375" s="222"/>
      <c r="J375" s="223">
        <f>ROUND(I375*H375,2)</f>
        <v>0</v>
      </c>
      <c r="K375" s="219" t="s">
        <v>143</v>
      </c>
      <c r="L375" s="43"/>
      <c r="M375" s="224" t="s">
        <v>1</v>
      </c>
      <c r="N375" s="225" t="s">
        <v>40</v>
      </c>
      <c r="O375" s="90"/>
      <c r="P375" s="226">
        <f>O375*H375</f>
        <v>0</v>
      </c>
      <c r="Q375" s="226">
        <v>0</v>
      </c>
      <c r="R375" s="226">
        <f>Q375*H375</f>
        <v>0</v>
      </c>
      <c r="S375" s="226">
        <v>0</v>
      </c>
      <c r="T375" s="227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28" t="s">
        <v>215</v>
      </c>
      <c r="AT375" s="228" t="s">
        <v>139</v>
      </c>
      <c r="AU375" s="228" t="s">
        <v>84</v>
      </c>
      <c r="AY375" s="16" t="s">
        <v>136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16" t="s">
        <v>82</v>
      </c>
      <c r="BK375" s="229">
        <f>ROUND(I375*H375,2)</f>
        <v>0</v>
      </c>
      <c r="BL375" s="16" t="s">
        <v>215</v>
      </c>
      <c r="BM375" s="228" t="s">
        <v>708</v>
      </c>
    </row>
    <row r="376" spans="1:65" s="2" customFormat="1" ht="24.15" customHeight="1">
      <c r="A376" s="37"/>
      <c r="B376" s="38"/>
      <c r="C376" s="217" t="s">
        <v>709</v>
      </c>
      <c r="D376" s="217" t="s">
        <v>139</v>
      </c>
      <c r="E376" s="218" t="s">
        <v>710</v>
      </c>
      <c r="F376" s="219" t="s">
        <v>711</v>
      </c>
      <c r="G376" s="220" t="s">
        <v>142</v>
      </c>
      <c r="H376" s="221">
        <v>81.5</v>
      </c>
      <c r="I376" s="222"/>
      <c r="J376" s="223">
        <f>ROUND(I376*H376,2)</f>
        <v>0</v>
      </c>
      <c r="K376" s="219" t="s">
        <v>1</v>
      </c>
      <c r="L376" s="43"/>
      <c r="M376" s="224" t="s">
        <v>1</v>
      </c>
      <c r="N376" s="225" t="s">
        <v>40</v>
      </c>
      <c r="O376" s="90"/>
      <c r="P376" s="226">
        <f>O376*H376</f>
        <v>0</v>
      </c>
      <c r="Q376" s="226">
        <v>0</v>
      </c>
      <c r="R376" s="226">
        <f>Q376*H376</f>
        <v>0</v>
      </c>
      <c r="S376" s="226">
        <v>0</v>
      </c>
      <c r="T376" s="227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28" t="s">
        <v>215</v>
      </c>
      <c r="AT376" s="228" t="s">
        <v>139</v>
      </c>
      <c r="AU376" s="228" t="s">
        <v>84</v>
      </c>
      <c r="AY376" s="16" t="s">
        <v>136</v>
      </c>
      <c r="BE376" s="229">
        <f>IF(N376="základní",J376,0)</f>
        <v>0</v>
      </c>
      <c r="BF376" s="229">
        <f>IF(N376="snížená",J376,0)</f>
        <v>0</v>
      </c>
      <c r="BG376" s="229">
        <f>IF(N376="zákl. přenesená",J376,0)</f>
        <v>0</v>
      </c>
      <c r="BH376" s="229">
        <f>IF(N376="sníž. přenesená",J376,0)</f>
        <v>0</v>
      </c>
      <c r="BI376" s="229">
        <f>IF(N376="nulová",J376,0)</f>
        <v>0</v>
      </c>
      <c r="BJ376" s="16" t="s">
        <v>82</v>
      </c>
      <c r="BK376" s="229">
        <f>ROUND(I376*H376,2)</f>
        <v>0</v>
      </c>
      <c r="BL376" s="16" t="s">
        <v>215</v>
      </c>
      <c r="BM376" s="228" t="s">
        <v>712</v>
      </c>
    </row>
    <row r="377" spans="1:51" s="13" customFormat="1" ht="12">
      <c r="A377" s="13"/>
      <c r="B377" s="230"/>
      <c r="C377" s="231"/>
      <c r="D377" s="232" t="s">
        <v>146</v>
      </c>
      <c r="E377" s="233" t="s">
        <v>1</v>
      </c>
      <c r="F377" s="234" t="s">
        <v>186</v>
      </c>
      <c r="G377" s="231"/>
      <c r="H377" s="235">
        <v>81.5</v>
      </c>
      <c r="I377" s="236"/>
      <c r="J377" s="231"/>
      <c r="K377" s="231"/>
      <c r="L377" s="237"/>
      <c r="M377" s="238"/>
      <c r="N377" s="239"/>
      <c r="O377" s="239"/>
      <c r="P377" s="239"/>
      <c r="Q377" s="239"/>
      <c r="R377" s="239"/>
      <c r="S377" s="239"/>
      <c r="T377" s="24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1" t="s">
        <v>146</v>
      </c>
      <c r="AU377" s="241" t="s">
        <v>84</v>
      </c>
      <c r="AV377" s="13" t="s">
        <v>84</v>
      </c>
      <c r="AW377" s="13" t="s">
        <v>32</v>
      </c>
      <c r="AX377" s="13" t="s">
        <v>82</v>
      </c>
      <c r="AY377" s="241" t="s">
        <v>136</v>
      </c>
    </row>
    <row r="378" spans="1:65" s="2" customFormat="1" ht="14.4" customHeight="1">
      <c r="A378" s="37"/>
      <c r="B378" s="38"/>
      <c r="C378" s="217" t="s">
        <v>713</v>
      </c>
      <c r="D378" s="217" t="s">
        <v>139</v>
      </c>
      <c r="E378" s="218" t="s">
        <v>714</v>
      </c>
      <c r="F378" s="219" t="s">
        <v>715</v>
      </c>
      <c r="G378" s="220" t="s">
        <v>240</v>
      </c>
      <c r="H378" s="221">
        <v>45</v>
      </c>
      <c r="I378" s="222"/>
      <c r="J378" s="223">
        <f>ROUND(I378*H378,2)</f>
        <v>0</v>
      </c>
      <c r="K378" s="219" t="s">
        <v>1</v>
      </c>
      <c r="L378" s="43"/>
      <c r="M378" s="224" t="s">
        <v>1</v>
      </c>
      <c r="N378" s="225" t="s">
        <v>40</v>
      </c>
      <c r="O378" s="90"/>
      <c r="P378" s="226">
        <f>O378*H378</f>
        <v>0</v>
      </c>
      <c r="Q378" s="226">
        <v>0</v>
      </c>
      <c r="R378" s="226">
        <f>Q378*H378</f>
        <v>0</v>
      </c>
      <c r="S378" s="226">
        <v>0</v>
      </c>
      <c r="T378" s="227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28" t="s">
        <v>215</v>
      </c>
      <c r="AT378" s="228" t="s">
        <v>139</v>
      </c>
      <c r="AU378" s="228" t="s">
        <v>84</v>
      </c>
      <c r="AY378" s="16" t="s">
        <v>136</v>
      </c>
      <c r="BE378" s="229">
        <f>IF(N378="základní",J378,0)</f>
        <v>0</v>
      </c>
      <c r="BF378" s="229">
        <f>IF(N378="snížená",J378,0)</f>
        <v>0</v>
      </c>
      <c r="BG378" s="229">
        <f>IF(N378="zákl. přenesená",J378,0)</f>
        <v>0</v>
      </c>
      <c r="BH378" s="229">
        <f>IF(N378="sníž. přenesená",J378,0)</f>
        <v>0</v>
      </c>
      <c r="BI378" s="229">
        <f>IF(N378="nulová",J378,0)</f>
        <v>0</v>
      </c>
      <c r="BJ378" s="16" t="s">
        <v>82</v>
      </c>
      <c r="BK378" s="229">
        <f>ROUND(I378*H378,2)</f>
        <v>0</v>
      </c>
      <c r="BL378" s="16" t="s">
        <v>215</v>
      </c>
      <c r="BM378" s="228" t="s">
        <v>716</v>
      </c>
    </row>
    <row r="379" spans="1:51" s="13" customFormat="1" ht="12">
      <c r="A379" s="13"/>
      <c r="B379" s="230"/>
      <c r="C379" s="231"/>
      <c r="D379" s="232" t="s">
        <v>146</v>
      </c>
      <c r="E379" s="233" t="s">
        <v>1</v>
      </c>
      <c r="F379" s="234" t="s">
        <v>365</v>
      </c>
      <c r="G379" s="231"/>
      <c r="H379" s="235">
        <v>45</v>
      </c>
      <c r="I379" s="236"/>
      <c r="J379" s="231"/>
      <c r="K379" s="231"/>
      <c r="L379" s="237"/>
      <c r="M379" s="238"/>
      <c r="N379" s="239"/>
      <c r="O379" s="239"/>
      <c r="P379" s="239"/>
      <c r="Q379" s="239"/>
      <c r="R379" s="239"/>
      <c r="S379" s="239"/>
      <c r="T379" s="240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1" t="s">
        <v>146</v>
      </c>
      <c r="AU379" s="241" t="s">
        <v>84</v>
      </c>
      <c r="AV379" s="13" t="s">
        <v>84</v>
      </c>
      <c r="AW379" s="13" t="s">
        <v>32</v>
      </c>
      <c r="AX379" s="13" t="s">
        <v>82</v>
      </c>
      <c r="AY379" s="241" t="s">
        <v>136</v>
      </c>
    </row>
    <row r="380" spans="1:63" s="12" customFormat="1" ht="22.8" customHeight="1">
      <c r="A380" s="12"/>
      <c r="B380" s="201"/>
      <c r="C380" s="202"/>
      <c r="D380" s="203" t="s">
        <v>74</v>
      </c>
      <c r="E380" s="215" t="s">
        <v>717</v>
      </c>
      <c r="F380" s="215" t="s">
        <v>718</v>
      </c>
      <c r="G380" s="202"/>
      <c r="H380" s="202"/>
      <c r="I380" s="205"/>
      <c r="J380" s="216">
        <f>BK380</f>
        <v>0</v>
      </c>
      <c r="K380" s="202"/>
      <c r="L380" s="207"/>
      <c r="M380" s="208"/>
      <c r="N380" s="209"/>
      <c r="O380" s="209"/>
      <c r="P380" s="210">
        <f>SUM(P381:P383)</f>
        <v>0</v>
      </c>
      <c r="Q380" s="209"/>
      <c r="R380" s="210">
        <f>SUM(R381:R383)</f>
        <v>0.246</v>
      </c>
      <c r="S380" s="209"/>
      <c r="T380" s="211">
        <f>SUM(T381:T383)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2" t="s">
        <v>84</v>
      </c>
      <c r="AT380" s="213" t="s">
        <v>74</v>
      </c>
      <c r="AU380" s="213" t="s">
        <v>82</v>
      </c>
      <c r="AY380" s="212" t="s">
        <v>136</v>
      </c>
      <c r="BK380" s="214">
        <f>SUM(BK381:BK383)</f>
        <v>0</v>
      </c>
    </row>
    <row r="381" spans="1:65" s="2" customFormat="1" ht="24.15" customHeight="1">
      <c r="A381" s="37"/>
      <c r="B381" s="38"/>
      <c r="C381" s="217" t="s">
        <v>719</v>
      </c>
      <c r="D381" s="217" t="s">
        <v>139</v>
      </c>
      <c r="E381" s="218" t="s">
        <v>720</v>
      </c>
      <c r="F381" s="219" t="s">
        <v>721</v>
      </c>
      <c r="G381" s="220" t="s">
        <v>142</v>
      </c>
      <c r="H381" s="221">
        <v>492</v>
      </c>
      <c r="I381" s="222"/>
      <c r="J381" s="223">
        <f>ROUND(I381*H381,2)</f>
        <v>0</v>
      </c>
      <c r="K381" s="219" t="s">
        <v>722</v>
      </c>
      <c r="L381" s="43"/>
      <c r="M381" s="224" t="s">
        <v>1</v>
      </c>
      <c r="N381" s="225" t="s">
        <v>40</v>
      </c>
      <c r="O381" s="90"/>
      <c r="P381" s="226">
        <f>O381*H381</f>
        <v>0</v>
      </c>
      <c r="Q381" s="226">
        <v>0.00021</v>
      </c>
      <c r="R381" s="226">
        <f>Q381*H381</f>
        <v>0.10332000000000001</v>
      </c>
      <c r="S381" s="226">
        <v>0</v>
      </c>
      <c r="T381" s="227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28" t="s">
        <v>215</v>
      </c>
      <c r="AT381" s="228" t="s">
        <v>139</v>
      </c>
      <c r="AU381" s="228" t="s">
        <v>84</v>
      </c>
      <c r="AY381" s="16" t="s">
        <v>136</v>
      </c>
      <c r="BE381" s="229">
        <f>IF(N381="základní",J381,0)</f>
        <v>0</v>
      </c>
      <c r="BF381" s="229">
        <f>IF(N381="snížená",J381,0)</f>
        <v>0</v>
      </c>
      <c r="BG381" s="229">
        <f>IF(N381="zákl. přenesená",J381,0)</f>
        <v>0</v>
      </c>
      <c r="BH381" s="229">
        <f>IF(N381="sníž. přenesená",J381,0)</f>
        <v>0</v>
      </c>
      <c r="BI381" s="229">
        <f>IF(N381="nulová",J381,0)</f>
        <v>0</v>
      </c>
      <c r="BJ381" s="16" t="s">
        <v>82</v>
      </c>
      <c r="BK381" s="229">
        <f>ROUND(I381*H381,2)</f>
        <v>0</v>
      </c>
      <c r="BL381" s="16" t="s">
        <v>215</v>
      </c>
      <c r="BM381" s="228" t="s">
        <v>723</v>
      </c>
    </row>
    <row r="382" spans="1:51" s="13" customFormat="1" ht="12">
      <c r="A382" s="13"/>
      <c r="B382" s="230"/>
      <c r="C382" s="231"/>
      <c r="D382" s="232" t="s">
        <v>146</v>
      </c>
      <c r="E382" s="233" t="s">
        <v>1</v>
      </c>
      <c r="F382" s="234" t="s">
        <v>724</v>
      </c>
      <c r="G382" s="231"/>
      <c r="H382" s="235">
        <v>492</v>
      </c>
      <c r="I382" s="236"/>
      <c r="J382" s="231"/>
      <c r="K382" s="231"/>
      <c r="L382" s="237"/>
      <c r="M382" s="238"/>
      <c r="N382" s="239"/>
      <c r="O382" s="239"/>
      <c r="P382" s="239"/>
      <c r="Q382" s="239"/>
      <c r="R382" s="239"/>
      <c r="S382" s="239"/>
      <c r="T382" s="240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1" t="s">
        <v>146</v>
      </c>
      <c r="AU382" s="241" t="s">
        <v>84</v>
      </c>
      <c r="AV382" s="13" t="s">
        <v>84</v>
      </c>
      <c r="AW382" s="13" t="s">
        <v>32</v>
      </c>
      <c r="AX382" s="13" t="s">
        <v>82</v>
      </c>
      <c r="AY382" s="241" t="s">
        <v>136</v>
      </c>
    </row>
    <row r="383" spans="1:65" s="2" customFormat="1" ht="24.15" customHeight="1">
      <c r="A383" s="37"/>
      <c r="B383" s="38"/>
      <c r="C383" s="217" t="s">
        <v>725</v>
      </c>
      <c r="D383" s="217" t="s">
        <v>139</v>
      </c>
      <c r="E383" s="218" t="s">
        <v>726</v>
      </c>
      <c r="F383" s="219" t="s">
        <v>727</v>
      </c>
      <c r="G383" s="220" t="s">
        <v>142</v>
      </c>
      <c r="H383" s="221">
        <v>492</v>
      </c>
      <c r="I383" s="222"/>
      <c r="J383" s="223">
        <f>ROUND(I383*H383,2)</f>
        <v>0</v>
      </c>
      <c r="K383" s="219" t="s">
        <v>722</v>
      </c>
      <c r="L383" s="43"/>
      <c r="M383" s="224" t="s">
        <v>1</v>
      </c>
      <c r="N383" s="225" t="s">
        <v>40</v>
      </c>
      <c r="O383" s="90"/>
      <c r="P383" s="226">
        <f>O383*H383</f>
        <v>0</v>
      </c>
      <c r="Q383" s="226">
        <v>0.00029</v>
      </c>
      <c r="R383" s="226">
        <f>Q383*H383</f>
        <v>0.14268</v>
      </c>
      <c r="S383" s="226">
        <v>0</v>
      </c>
      <c r="T383" s="227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28" t="s">
        <v>215</v>
      </c>
      <c r="AT383" s="228" t="s">
        <v>139</v>
      </c>
      <c r="AU383" s="228" t="s">
        <v>84</v>
      </c>
      <c r="AY383" s="16" t="s">
        <v>136</v>
      </c>
      <c r="BE383" s="229">
        <f>IF(N383="základní",J383,0)</f>
        <v>0</v>
      </c>
      <c r="BF383" s="229">
        <f>IF(N383="snížená",J383,0)</f>
        <v>0</v>
      </c>
      <c r="BG383" s="229">
        <f>IF(N383="zákl. přenesená",J383,0)</f>
        <v>0</v>
      </c>
      <c r="BH383" s="229">
        <f>IF(N383="sníž. přenesená",J383,0)</f>
        <v>0</v>
      </c>
      <c r="BI383" s="229">
        <f>IF(N383="nulová",J383,0)</f>
        <v>0</v>
      </c>
      <c r="BJ383" s="16" t="s">
        <v>82</v>
      </c>
      <c r="BK383" s="229">
        <f>ROUND(I383*H383,2)</f>
        <v>0</v>
      </c>
      <c r="BL383" s="16" t="s">
        <v>215</v>
      </c>
      <c r="BM383" s="228" t="s">
        <v>728</v>
      </c>
    </row>
    <row r="384" spans="1:63" s="12" customFormat="1" ht="25.9" customHeight="1">
      <c r="A384" s="12"/>
      <c r="B384" s="201"/>
      <c r="C384" s="202"/>
      <c r="D384" s="203" t="s">
        <v>74</v>
      </c>
      <c r="E384" s="204" t="s">
        <v>291</v>
      </c>
      <c r="F384" s="204" t="s">
        <v>729</v>
      </c>
      <c r="G384" s="202"/>
      <c r="H384" s="202"/>
      <c r="I384" s="205"/>
      <c r="J384" s="206">
        <f>BK384</f>
        <v>0</v>
      </c>
      <c r="K384" s="202"/>
      <c r="L384" s="207"/>
      <c r="M384" s="208"/>
      <c r="N384" s="209"/>
      <c r="O384" s="209"/>
      <c r="P384" s="210">
        <f>P385</f>
        <v>0</v>
      </c>
      <c r="Q384" s="209"/>
      <c r="R384" s="210">
        <f>R385</f>
        <v>0</v>
      </c>
      <c r="S384" s="209"/>
      <c r="T384" s="211">
        <f>T385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2" t="s">
        <v>137</v>
      </c>
      <c r="AT384" s="213" t="s">
        <v>74</v>
      </c>
      <c r="AU384" s="213" t="s">
        <v>75</v>
      </c>
      <c r="AY384" s="212" t="s">
        <v>136</v>
      </c>
      <c r="BK384" s="214">
        <f>BK385</f>
        <v>0</v>
      </c>
    </row>
    <row r="385" spans="1:63" s="12" customFormat="1" ht="22.8" customHeight="1">
      <c r="A385" s="12"/>
      <c r="B385" s="201"/>
      <c r="C385" s="202"/>
      <c r="D385" s="203" t="s">
        <v>74</v>
      </c>
      <c r="E385" s="215" t="s">
        <v>730</v>
      </c>
      <c r="F385" s="215" t="s">
        <v>731</v>
      </c>
      <c r="G385" s="202"/>
      <c r="H385" s="202"/>
      <c r="I385" s="205"/>
      <c r="J385" s="216">
        <f>BK385</f>
        <v>0</v>
      </c>
      <c r="K385" s="202"/>
      <c r="L385" s="207"/>
      <c r="M385" s="208"/>
      <c r="N385" s="209"/>
      <c r="O385" s="209"/>
      <c r="P385" s="210">
        <f>P386</f>
        <v>0</v>
      </c>
      <c r="Q385" s="209"/>
      <c r="R385" s="210">
        <f>R386</f>
        <v>0</v>
      </c>
      <c r="S385" s="209"/>
      <c r="T385" s="211">
        <f>T386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12" t="s">
        <v>137</v>
      </c>
      <c r="AT385" s="213" t="s">
        <v>74</v>
      </c>
      <c r="AU385" s="213" t="s">
        <v>82</v>
      </c>
      <c r="AY385" s="212" t="s">
        <v>136</v>
      </c>
      <c r="BK385" s="214">
        <f>BK386</f>
        <v>0</v>
      </c>
    </row>
    <row r="386" spans="1:65" s="2" customFormat="1" ht="14.4" customHeight="1">
      <c r="A386" s="37"/>
      <c r="B386" s="38"/>
      <c r="C386" s="217" t="s">
        <v>732</v>
      </c>
      <c r="D386" s="217" t="s">
        <v>139</v>
      </c>
      <c r="E386" s="218" t="s">
        <v>733</v>
      </c>
      <c r="F386" s="219" t="s">
        <v>734</v>
      </c>
      <c r="G386" s="220" t="s">
        <v>735</v>
      </c>
      <c r="H386" s="221">
        <v>1</v>
      </c>
      <c r="I386" s="222"/>
      <c r="J386" s="223">
        <f>ROUND(I386*H386,2)</f>
        <v>0</v>
      </c>
      <c r="K386" s="219" t="s">
        <v>1</v>
      </c>
      <c r="L386" s="43"/>
      <c r="M386" s="268" t="s">
        <v>1</v>
      </c>
      <c r="N386" s="269" t="s">
        <v>40</v>
      </c>
      <c r="O386" s="270"/>
      <c r="P386" s="271">
        <f>O386*H386</f>
        <v>0</v>
      </c>
      <c r="Q386" s="271">
        <v>0</v>
      </c>
      <c r="R386" s="271">
        <f>Q386*H386</f>
        <v>0</v>
      </c>
      <c r="S386" s="271">
        <v>0</v>
      </c>
      <c r="T386" s="272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28" t="s">
        <v>473</v>
      </c>
      <c r="AT386" s="228" t="s">
        <v>139</v>
      </c>
      <c r="AU386" s="228" t="s">
        <v>84</v>
      </c>
      <c r="AY386" s="16" t="s">
        <v>136</v>
      </c>
      <c r="BE386" s="229">
        <f>IF(N386="základní",J386,0)</f>
        <v>0</v>
      </c>
      <c r="BF386" s="229">
        <f>IF(N386="snížená",J386,0)</f>
        <v>0</v>
      </c>
      <c r="BG386" s="229">
        <f>IF(N386="zákl. přenesená",J386,0)</f>
        <v>0</v>
      </c>
      <c r="BH386" s="229">
        <f>IF(N386="sníž. přenesená",J386,0)</f>
        <v>0</v>
      </c>
      <c r="BI386" s="229">
        <f>IF(N386="nulová",J386,0)</f>
        <v>0</v>
      </c>
      <c r="BJ386" s="16" t="s">
        <v>82</v>
      </c>
      <c r="BK386" s="229">
        <f>ROUND(I386*H386,2)</f>
        <v>0</v>
      </c>
      <c r="BL386" s="16" t="s">
        <v>473</v>
      </c>
      <c r="BM386" s="228" t="s">
        <v>736</v>
      </c>
    </row>
    <row r="387" spans="1:31" s="2" customFormat="1" ht="6.95" customHeight="1">
      <c r="A387" s="37"/>
      <c r="B387" s="65"/>
      <c r="C387" s="66"/>
      <c r="D387" s="66"/>
      <c r="E387" s="66"/>
      <c r="F387" s="66"/>
      <c r="G387" s="66"/>
      <c r="H387" s="66"/>
      <c r="I387" s="66"/>
      <c r="J387" s="66"/>
      <c r="K387" s="66"/>
      <c r="L387" s="43"/>
      <c r="M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</row>
  </sheetData>
  <sheetProtection password="CC35" sheet="1" objects="1" scenarios="1" formatColumns="0" formatRows="0" autoFilter="0"/>
  <autoFilter ref="C134:K386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84</v>
      </c>
    </row>
    <row r="4" spans="2:46" s="1" customFormat="1" ht="24.95" customHeight="1" hidden="1">
      <c r="B4" s="19"/>
      <c r="D4" s="137" t="s">
        <v>94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26.25" customHeight="1" hidden="1">
      <c r="B7" s="19"/>
      <c r="E7" s="140" t="str">
        <f>'Rekapitulace stavby'!K6</f>
        <v>Stavební úpravy podkroví budovy č.p. 618/11 na ul. Karola Sliwky v Karviné - Fryštátě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95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737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3. 4. 2021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39</v>
      </c>
      <c r="E33" s="139" t="s">
        <v>40</v>
      </c>
      <c r="F33" s="153">
        <f>ROUND((SUM(BE123:BE176)),2)</f>
        <v>0</v>
      </c>
      <c r="G33" s="37"/>
      <c r="H33" s="37"/>
      <c r="I33" s="154">
        <v>0.21</v>
      </c>
      <c r="J33" s="153">
        <f>ROUND(((SUM(BE123:BE176))*I33),2)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41</v>
      </c>
      <c r="F34" s="153">
        <f>ROUND((SUM(BF123:BF176)),2)</f>
        <v>0</v>
      </c>
      <c r="G34" s="37"/>
      <c r="H34" s="37"/>
      <c r="I34" s="154">
        <v>0.15</v>
      </c>
      <c r="J34" s="153">
        <f>ROUND(((SUM(BF123:BF176))*I34),2)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ROUND((SUM(BG123:BG176)),2)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ROUND((SUM(BH123:BH176)),2)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ROUND((SUM(BI123:BI176)),2)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Stavební úpravy podkroví budovy č.p. 618/11 na ul. Karola Sliwky v Karviné - Fryštátě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002 - Vytápění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Karviná</v>
      </c>
      <c r="G89" s="39"/>
      <c r="H89" s="39"/>
      <c r="I89" s="31" t="s">
        <v>22</v>
      </c>
      <c r="J89" s="78" t="str">
        <f>IF(J12="","",J12)</f>
        <v>3. 4. 2021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Karviná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98</v>
      </c>
      <c r="D94" s="175"/>
      <c r="E94" s="175"/>
      <c r="F94" s="175"/>
      <c r="G94" s="175"/>
      <c r="H94" s="175"/>
      <c r="I94" s="175"/>
      <c r="J94" s="176" t="s">
        <v>99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100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101</v>
      </c>
    </row>
    <row r="97" spans="1:31" s="9" customFormat="1" ht="24.95" customHeight="1">
      <c r="A97" s="9"/>
      <c r="B97" s="178"/>
      <c r="C97" s="179"/>
      <c r="D97" s="180" t="s">
        <v>109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111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738</v>
      </c>
      <c r="E99" s="187"/>
      <c r="F99" s="187"/>
      <c r="G99" s="187"/>
      <c r="H99" s="187"/>
      <c r="I99" s="187"/>
      <c r="J99" s="188">
        <f>J130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739</v>
      </c>
      <c r="E100" s="187"/>
      <c r="F100" s="187"/>
      <c r="G100" s="187"/>
      <c r="H100" s="187"/>
      <c r="I100" s="187"/>
      <c r="J100" s="188">
        <f>J140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740</v>
      </c>
      <c r="E101" s="187"/>
      <c r="F101" s="187"/>
      <c r="G101" s="187"/>
      <c r="H101" s="187"/>
      <c r="I101" s="187"/>
      <c r="J101" s="188">
        <f>J155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8"/>
      <c r="C102" s="179"/>
      <c r="D102" s="180" t="s">
        <v>741</v>
      </c>
      <c r="E102" s="181"/>
      <c r="F102" s="181"/>
      <c r="G102" s="181"/>
      <c r="H102" s="181"/>
      <c r="I102" s="181"/>
      <c r="J102" s="182">
        <f>J174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742</v>
      </c>
      <c r="E103" s="187"/>
      <c r="F103" s="187"/>
      <c r="G103" s="187"/>
      <c r="H103" s="187"/>
      <c r="I103" s="187"/>
      <c r="J103" s="188">
        <f>J175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121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6.25" customHeight="1">
      <c r="A113" s="37"/>
      <c r="B113" s="38"/>
      <c r="C113" s="39"/>
      <c r="D113" s="39"/>
      <c r="E113" s="173" t="str">
        <f>E7</f>
        <v>Stavební úpravy podkroví budovy č.p. 618/11 na ul. Karola Sliwky v Karviné - Fryštátě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95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 xml:space="preserve">002 - Vytápění 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Karviná</v>
      </c>
      <c r="G117" s="39"/>
      <c r="H117" s="39"/>
      <c r="I117" s="31" t="s">
        <v>22</v>
      </c>
      <c r="J117" s="78" t="str">
        <f>IF(J12="","",J12)</f>
        <v>3. 4. 2021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>Statutární město Karviná</v>
      </c>
      <c r="G119" s="39"/>
      <c r="H119" s="39"/>
      <c r="I119" s="31" t="s">
        <v>30</v>
      </c>
      <c r="J119" s="35" t="str">
        <f>E21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33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122</v>
      </c>
      <c r="D122" s="193" t="s">
        <v>60</v>
      </c>
      <c r="E122" s="193" t="s">
        <v>56</v>
      </c>
      <c r="F122" s="193" t="s">
        <v>57</v>
      </c>
      <c r="G122" s="193" t="s">
        <v>123</v>
      </c>
      <c r="H122" s="193" t="s">
        <v>124</v>
      </c>
      <c r="I122" s="193" t="s">
        <v>125</v>
      </c>
      <c r="J122" s="193" t="s">
        <v>99</v>
      </c>
      <c r="K122" s="194" t="s">
        <v>126</v>
      </c>
      <c r="L122" s="195"/>
      <c r="M122" s="99" t="s">
        <v>1</v>
      </c>
      <c r="N122" s="100" t="s">
        <v>39</v>
      </c>
      <c r="O122" s="100" t="s">
        <v>127</v>
      </c>
      <c r="P122" s="100" t="s">
        <v>128</v>
      </c>
      <c r="Q122" s="100" t="s">
        <v>129</v>
      </c>
      <c r="R122" s="100" t="s">
        <v>130</v>
      </c>
      <c r="S122" s="100" t="s">
        <v>131</v>
      </c>
      <c r="T122" s="101" t="s">
        <v>132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133</v>
      </c>
      <c r="D123" s="39"/>
      <c r="E123" s="39"/>
      <c r="F123" s="39"/>
      <c r="G123" s="39"/>
      <c r="H123" s="39"/>
      <c r="I123" s="39"/>
      <c r="J123" s="196">
        <f>BK123</f>
        <v>0</v>
      </c>
      <c r="K123" s="39"/>
      <c r="L123" s="43"/>
      <c r="M123" s="102"/>
      <c r="N123" s="197"/>
      <c r="O123" s="103"/>
      <c r="P123" s="198">
        <f>P124+P174</f>
        <v>0</v>
      </c>
      <c r="Q123" s="103"/>
      <c r="R123" s="198">
        <f>R124+R174</f>
        <v>0.22724</v>
      </c>
      <c r="S123" s="103"/>
      <c r="T123" s="199">
        <f>T124+T174</f>
        <v>0.14912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74</v>
      </c>
      <c r="AU123" s="16" t="s">
        <v>101</v>
      </c>
      <c r="BK123" s="200">
        <f>BK124+BK174</f>
        <v>0</v>
      </c>
    </row>
    <row r="124" spans="1:63" s="12" customFormat="1" ht="25.9" customHeight="1">
      <c r="A124" s="12"/>
      <c r="B124" s="201"/>
      <c r="C124" s="202"/>
      <c r="D124" s="203" t="s">
        <v>74</v>
      </c>
      <c r="E124" s="204" t="s">
        <v>281</v>
      </c>
      <c r="F124" s="204" t="s">
        <v>282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P125+P130+P140+P155</f>
        <v>0</v>
      </c>
      <c r="Q124" s="209"/>
      <c r="R124" s="210">
        <f>R125+R130+R140+R155</f>
        <v>0.22724</v>
      </c>
      <c r="S124" s="209"/>
      <c r="T124" s="211">
        <f>T125+T130+T140+T155</f>
        <v>0.14912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84</v>
      </c>
      <c r="AT124" s="213" t="s">
        <v>74</v>
      </c>
      <c r="AU124" s="213" t="s">
        <v>75</v>
      </c>
      <c r="AY124" s="212" t="s">
        <v>136</v>
      </c>
      <c r="BK124" s="214">
        <f>BK125+BK130+BK140+BK155</f>
        <v>0</v>
      </c>
    </row>
    <row r="125" spans="1:63" s="12" customFormat="1" ht="22.8" customHeight="1">
      <c r="A125" s="12"/>
      <c r="B125" s="201"/>
      <c r="C125" s="202"/>
      <c r="D125" s="203" t="s">
        <v>74</v>
      </c>
      <c r="E125" s="215" t="s">
        <v>322</v>
      </c>
      <c r="F125" s="215" t="s">
        <v>323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SUM(P126:P129)</f>
        <v>0</v>
      </c>
      <c r="Q125" s="209"/>
      <c r="R125" s="210">
        <f>SUM(R126:R129)</f>
        <v>0.00792</v>
      </c>
      <c r="S125" s="209"/>
      <c r="T125" s="211">
        <f>SUM(T126:T129)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84</v>
      </c>
      <c r="AT125" s="213" t="s">
        <v>74</v>
      </c>
      <c r="AU125" s="213" t="s">
        <v>82</v>
      </c>
      <c r="AY125" s="212" t="s">
        <v>136</v>
      </c>
      <c r="BK125" s="214">
        <f>SUM(BK126:BK129)</f>
        <v>0</v>
      </c>
    </row>
    <row r="126" spans="1:65" s="2" customFormat="1" ht="24.15" customHeight="1">
      <c r="A126" s="37"/>
      <c r="B126" s="38"/>
      <c r="C126" s="217" t="s">
        <v>82</v>
      </c>
      <c r="D126" s="217" t="s">
        <v>139</v>
      </c>
      <c r="E126" s="218" t="s">
        <v>743</v>
      </c>
      <c r="F126" s="219" t="s">
        <v>744</v>
      </c>
      <c r="G126" s="220" t="s">
        <v>240</v>
      </c>
      <c r="H126" s="221">
        <v>18</v>
      </c>
      <c r="I126" s="222"/>
      <c r="J126" s="223">
        <f>ROUND(I126*H126,2)</f>
        <v>0</v>
      </c>
      <c r="K126" s="219" t="s">
        <v>722</v>
      </c>
      <c r="L126" s="43"/>
      <c r="M126" s="224" t="s">
        <v>1</v>
      </c>
      <c r="N126" s="225" t="s">
        <v>40</v>
      </c>
      <c r="O126" s="90"/>
      <c r="P126" s="226">
        <f>O126*H126</f>
        <v>0</v>
      </c>
      <c r="Q126" s="226">
        <v>0.00019</v>
      </c>
      <c r="R126" s="226">
        <f>Q126*H126</f>
        <v>0.0034200000000000003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215</v>
      </c>
      <c r="AT126" s="228" t="s">
        <v>139</v>
      </c>
      <c r="AU126" s="228" t="s">
        <v>84</v>
      </c>
      <c r="AY126" s="16" t="s">
        <v>136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82</v>
      </c>
      <c r="BK126" s="229">
        <f>ROUND(I126*H126,2)</f>
        <v>0</v>
      </c>
      <c r="BL126" s="16" t="s">
        <v>215</v>
      </c>
      <c r="BM126" s="228" t="s">
        <v>745</v>
      </c>
    </row>
    <row r="127" spans="1:51" s="13" customFormat="1" ht="12">
      <c r="A127" s="13"/>
      <c r="B127" s="230"/>
      <c r="C127" s="231"/>
      <c r="D127" s="232" t="s">
        <v>146</v>
      </c>
      <c r="E127" s="233" t="s">
        <v>1</v>
      </c>
      <c r="F127" s="234" t="s">
        <v>746</v>
      </c>
      <c r="G127" s="231"/>
      <c r="H127" s="235">
        <v>18</v>
      </c>
      <c r="I127" s="236"/>
      <c r="J127" s="231"/>
      <c r="K127" s="231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146</v>
      </c>
      <c r="AU127" s="241" t="s">
        <v>84</v>
      </c>
      <c r="AV127" s="13" t="s">
        <v>84</v>
      </c>
      <c r="AW127" s="13" t="s">
        <v>32</v>
      </c>
      <c r="AX127" s="13" t="s">
        <v>82</v>
      </c>
      <c r="AY127" s="241" t="s">
        <v>136</v>
      </c>
    </row>
    <row r="128" spans="1:65" s="2" customFormat="1" ht="24.15" customHeight="1">
      <c r="A128" s="37"/>
      <c r="B128" s="38"/>
      <c r="C128" s="246" t="s">
        <v>84</v>
      </c>
      <c r="D128" s="246" t="s">
        <v>291</v>
      </c>
      <c r="E128" s="247" t="s">
        <v>747</v>
      </c>
      <c r="F128" s="248" t="s">
        <v>748</v>
      </c>
      <c r="G128" s="249" t="s">
        <v>240</v>
      </c>
      <c r="H128" s="250">
        <v>18</v>
      </c>
      <c r="I128" s="251"/>
      <c r="J128" s="252">
        <f>ROUND(I128*H128,2)</f>
        <v>0</v>
      </c>
      <c r="K128" s="248" t="s">
        <v>722</v>
      </c>
      <c r="L128" s="253"/>
      <c r="M128" s="254" t="s">
        <v>1</v>
      </c>
      <c r="N128" s="255" t="s">
        <v>40</v>
      </c>
      <c r="O128" s="90"/>
      <c r="P128" s="226">
        <f>O128*H128</f>
        <v>0</v>
      </c>
      <c r="Q128" s="226">
        <v>0.00025</v>
      </c>
      <c r="R128" s="226">
        <f>Q128*H128</f>
        <v>0.0045000000000000005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294</v>
      </c>
      <c r="AT128" s="228" t="s">
        <v>291</v>
      </c>
      <c r="AU128" s="228" t="s">
        <v>84</v>
      </c>
      <c r="AY128" s="16" t="s">
        <v>136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82</v>
      </c>
      <c r="BK128" s="229">
        <f>ROUND(I128*H128,2)</f>
        <v>0</v>
      </c>
      <c r="BL128" s="16" t="s">
        <v>215</v>
      </c>
      <c r="BM128" s="228" t="s">
        <v>749</v>
      </c>
    </row>
    <row r="129" spans="1:51" s="13" customFormat="1" ht="12">
      <c r="A129" s="13"/>
      <c r="B129" s="230"/>
      <c r="C129" s="231"/>
      <c r="D129" s="232" t="s">
        <v>146</v>
      </c>
      <c r="E129" s="233" t="s">
        <v>1</v>
      </c>
      <c r="F129" s="234" t="s">
        <v>746</v>
      </c>
      <c r="G129" s="231"/>
      <c r="H129" s="235">
        <v>18</v>
      </c>
      <c r="I129" s="236"/>
      <c r="J129" s="231"/>
      <c r="K129" s="231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146</v>
      </c>
      <c r="AU129" s="241" t="s">
        <v>84</v>
      </c>
      <c r="AV129" s="13" t="s">
        <v>84</v>
      </c>
      <c r="AW129" s="13" t="s">
        <v>32</v>
      </c>
      <c r="AX129" s="13" t="s">
        <v>82</v>
      </c>
      <c r="AY129" s="241" t="s">
        <v>136</v>
      </c>
    </row>
    <row r="130" spans="1:63" s="12" customFormat="1" ht="22.8" customHeight="1">
      <c r="A130" s="12"/>
      <c r="B130" s="201"/>
      <c r="C130" s="202"/>
      <c r="D130" s="203" t="s">
        <v>74</v>
      </c>
      <c r="E130" s="215" t="s">
        <v>750</v>
      </c>
      <c r="F130" s="215" t="s">
        <v>751</v>
      </c>
      <c r="G130" s="202"/>
      <c r="H130" s="202"/>
      <c r="I130" s="205"/>
      <c r="J130" s="216">
        <f>BK130</f>
        <v>0</v>
      </c>
      <c r="K130" s="202"/>
      <c r="L130" s="207"/>
      <c r="M130" s="208"/>
      <c r="N130" s="209"/>
      <c r="O130" s="209"/>
      <c r="P130" s="210">
        <f>SUM(P131:P139)</f>
        <v>0</v>
      </c>
      <c r="Q130" s="209"/>
      <c r="R130" s="210">
        <f>SUM(R131:R139)</f>
        <v>0.02196</v>
      </c>
      <c r="S130" s="209"/>
      <c r="T130" s="211">
        <f>SUM(T131:T139)</f>
        <v>0.044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84</v>
      </c>
      <c r="AT130" s="213" t="s">
        <v>74</v>
      </c>
      <c r="AU130" s="213" t="s">
        <v>82</v>
      </c>
      <c r="AY130" s="212" t="s">
        <v>136</v>
      </c>
      <c r="BK130" s="214">
        <f>SUM(BK131:BK139)</f>
        <v>0</v>
      </c>
    </row>
    <row r="131" spans="1:65" s="2" customFormat="1" ht="14.4" customHeight="1">
      <c r="A131" s="37"/>
      <c r="B131" s="38"/>
      <c r="C131" s="217" t="s">
        <v>176</v>
      </c>
      <c r="D131" s="217" t="s">
        <v>139</v>
      </c>
      <c r="E131" s="218" t="s">
        <v>752</v>
      </c>
      <c r="F131" s="219" t="s">
        <v>753</v>
      </c>
      <c r="G131" s="220" t="s">
        <v>240</v>
      </c>
      <c r="H131" s="221">
        <v>44</v>
      </c>
      <c r="I131" s="222"/>
      <c r="J131" s="223">
        <f>ROUND(I131*H131,2)</f>
        <v>0</v>
      </c>
      <c r="K131" s="219" t="s">
        <v>722</v>
      </c>
      <c r="L131" s="43"/>
      <c r="M131" s="224" t="s">
        <v>1</v>
      </c>
      <c r="N131" s="225" t="s">
        <v>40</v>
      </c>
      <c r="O131" s="90"/>
      <c r="P131" s="226">
        <f>O131*H131</f>
        <v>0</v>
      </c>
      <c r="Q131" s="226">
        <v>2E-05</v>
      </c>
      <c r="R131" s="226">
        <f>Q131*H131</f>
        <v>0.00088</v>
      </c>
      <c r="S131" s="226">
        <v>0.001</v>
      </c>
      <c r="T131" s="227">
        <f>S131*H131</f>
        <v>0.044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215</v>
      </c>
      <c r="AT131" s="228" t="s">
        <v>139</v>
      </c>
      <c r="AU131" s="228" t="s">
        <v>84</v>
      </c>
      <c r="AY131" s="16" t="s">
        <v>136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82</v>
      </c>
      <c r="BK131" s="229">
        <f>ROUND(I131*H131,2)</f>
        <v>0</v>
      </c>
      <c r="BL131" s="16" t="s">
        <v>215</v>
      </c>
      <c r="BM131" s="228" t="s">
        <v>754</v>
      </c>
    </row>
    <row r="132" spans="1:51" s="13" customFormat="1" ht="12">
      <c r="A132" s="13"/>
      <c r="B132" s="230"/>
      <c r="C132" s="231"/>
      <c r="D132" s="232" t="s">
        <v>146</v>
      </c>
      <c r="E132" s="233" t="s">
        <v>1</v>
      </c>
      <c r="F132" s="234" t="s">
        <v>755</v>
      </c>
      <c r="G132" s="231"/>
      <c r="H132" s="235">
        <v>44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146</v>
      </c>
      <c r="AU132" s="241" t="s">
        <v>84</v>
      </c>
      <c r="AV132" s="13" t="s">
        <v>84</v>
      </c>
      <c r="AW132" s="13" t="s">
        <v>32</v>
      </c>
      <c r="AX132" s="13" t="s">
        <v>82</v>
      </c>
      <c r="AY132" s="241" t="s">
        <v>136</v>
      </c>
    </row>
    <row r="133" spans="1:65" s="2" customFormat="1" ht="14.4" customHeight="1">
      <c r="A133" s="37"/>
      <c r="B133" s="38"/>
      <c r="C133" s="217" t="s">
        <v>137</v>
      </c>
      <c r="D133" s="217" t="s">
        <v>139</v>
      </c>
      <c r="E133" s="218" t="s">
        <v>756</v>
      </c>
      <c r="F133" s="219" t="s">
        <v>757</v>
      </c>
      <c r="G133" s="220" t="s">
        <v>240</v>
      </c>
      <c r="H133" s="221">
        <v>36</v>
      </c>
      <c r="I133" s="222"/>
      <c r="J133" s="223">
        <f>ROUND(I133*H133,2)</f>
        <v>0</v>
      </c>
      <c r="K133" s="219" t="s">
        <v>722</v>
      </c>
      <c r="L133" s="43"/>
      <c r="M133" s="224" t="s">
        <v>1</v>
      </c>
      <c r="N133" s="225" t="s">
        <v>40</v>
      </c>
      <c r="O133" s="90"/>
      <c r="P133" s="226">
        <f>O133*H133</f>
        <v>0</v>
      </c>
      <c r="Q133" s="226">
        <v>0.00055</v>
      </c>
      <c r="R133" s="226">
        <f>Q133*H133</f>
        <v>0.0198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215</v>
      </c>
      <c r="AT133" s="228" t="s">
        <v>139</v>
      </c>
      <c r="AU133" s="228" t="s">
        <v>84</v>
      </c>
      <c r="AY133" s="16" t="s">
        <v>136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82</v>
      </c>
      <c r="BK133" s="229">
        <f>ROUND(I133*H133,2)</f>
        <v>0</v>
      </c>
      <c r="BL133" s="16" t="s">
        <v>215</v>
      </c>
      <c r="BM133" s="228" t="s">
        <v>758</v>
      </c>
    </row>
    <row r="134" spans="1:51" s="13" customFormat="1" ht="12">
      <c r="A134" s="13"/>
      <c r="B134" s="230"/>
      <c r="C134" s="231"/>
      <c r="D134" s="232" t="s">
        <v>146</v>
      </c>
      <c r="E134" s="233" t="s">
        <v>1</v>
      </c>
      <c r="F134" s="234" t="s">
        <v>759</v>
      </c>
      <c r="G134" s="231"/>
      <c r="H134" s="235">
        <v>36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146</v>
      </c>
      <c r="AU134" s="241" t="s">
        <v>84</v>
      </c>
      <c r="AV134" s="13" t="s">
        <v>84</v>
      </c>
      <c r="AW134" s="13" t="s">
        <v>32</v>
      </c>
      <c r="AX134" s="13" t="s">
        <v>82</v>
      </c>
      <c r="AY134" s="241" t="s">
        <v>136</v>
      </c>
    </row>
    <row r="135" spans="1:65" s="2" customFormat="1" ht="24.15" customHeight="1">
      <c r="A135" s="37"/>
      <c r="B135" s="38"/>
      <c r="C135" s="217" t="s">
        <v>144</v>
      </c>
      <c r="D135" s="217" t="s">
        <v>139</v>
      </c>
      <c r="E135" s="218" t="s">
        <v>760</v>
      </c>
      <c r="F135" s="219" t="s">
        <v>761</v>
      </c>
      <c r="G135" s="220" t="s">
        <v>609</v>
      </c>
      <c r="H135" s="221">
        <v>14</v>
      </c>
      <c r="I135" s="222"/>
      <c r="J135" s="223">
        <f>ROUND(I135*H135,2)</f>
        <v>0</v>
      </c>
      <c r="K135" s="219" t="s">
        <v>722</v>
      </c>
      <c r="L135" s="43"/>
      <c r="M135" s="224" t="s">
        <v>1</v>
      </c>
      <c r="N135" s="225" t="s">
        <v>40</v>
      </c>
      <c r="O135" s="90"/>
      <c r="P135" s="226">
        <f>O135*H135</f>
        <v>0</v>
      </c>
      <c r="Q135" s="226">
        <v>2E-05</v>
      </c>
      <c r="R135" s="226">
        <f>Q135*H135</f>
        <v>0.00028000000000000003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215</v>
      </c>
      <c r="AT135" s="228" t="s">
        <v>139</v>
      </c>
      <c r="AU135" s="228" t="s">
        <v>84</v>
      </c>
      <c r="AY135" s="16" t="s">
        <v>136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82</v>
      </c>
      <c r="BK135" s="229">
        <f>ROUND(I135*H135,2)</f>
        <v>0</v>
      </c>
      <c r="BL135" s="16" t="s">
        <v>215</v>
      </c>
      <c r="BM135" s="228" t="s">
        <v>762</v>
      </c>
    </row>
    <row r="136" spans="1:65" s="2" customFormat="1" ht="14.4" customHeight="1">
      <c r="A136" s="37"/>
      <c r="B136" s="38"/>
      <c r="C136" s="217" t="s">
        <v>148</v>
      </c>
      <c r="D136" s="217" t="s">
        <v>139</v>
      </c>
      <c r="E136" s="218" t="s">
        <v>763</v>
      </c>
      <c r="F136" s="219" t="s">
        <v>764</v>
      </c>
      <c r="G136" s="220" t="s">
        <v>240</v>
      </c>
      <c r="H136" s="221">
        <v>36</v>
      </c>
      <c r="I136" s="222"/>
      <c r="J136" s="223">
        <f>ROUND(I136*H136,2)</f>
        <v>0</v>
      </c>
      <c r="K136" s="219" t="s">
        <v>722</v>
      </c>
      <c r="L136" s="43"/>
      <c r="M136" s="224" t="s">
        <v>1</v>
      </c>
      <c r="N136" s="225" t="s">
        <v>40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215</v>
      </c>
      <c r="AT136" s="228" t="s">
        <v>139</v>
      </c>
      <c r="AU136" s="228" t="s">
        <v>84</v>
      </c>
      <c r="AY136" s="16" t="s">
        <v>136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82</v>
      </c>
      <c r="BK136" s="229">
        <f>ROUND(I136*H136,2)</f>
        <v>0</v>
      </c>
      <c r="BL136" s="16" t="s">
        <v>215</v>
      </c>
      <c r="BM136" s="228" t="s">
        <v>765</v>
      </c>
    </row>
    <row r="137" spans="1:65" s="2" customFormat="1" ht="24.15" customHeight="1">
      <c r="A137" s="37"/>
      <c r="B137" s="38"/>
      <c r="C137" s="217" t="s">
        <v>182</v>
      </c>
      <c r="D137" s="217" t="s">
        <v>139</v>
      </c>
      <c r="E137" s="218" t="s">
        <v>766</v>
      </c>
      <c r="F137" s="219" t="s">
        <v>767</v>
      </c>
      <c r="G137" s="220" t="s">
        <v>249</v>
      </c>
      <c r="H137" s="221">
        <v>0.044</v>
      </c>
      <c r="I137" s="222"/>
      <c r="J137" s="223">
        <f>ROUND(I137*H137,2)</f>
        <v>0</v>
      </c>
      <c r="K137" s="219" t="s">
        <v>722</v>
      </c>
      <c r="L137" s="43"/>
      <c r="M137" s="224" t="s">
        <v>1</v>
      </c>
      <c r="N137" s="225" t="s">
        <v>40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215</v>
      </c>
      <c r="AT137" s="228" t="s">
        <v>139</v>
      </c>
      <c r="AU137" s="228" t="s">
        <v>84</v>
      </c>
      <c r="AY137" s="16" t="s">
        <v>136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82</v>
      </c>
      <c r="BK137" s="229">
        <f>ROUND(I137*H137,2)</f>
        <v>0</v>
      </c>
      <c r="BL137" s="16" t="s">
        <v>215</v>
      </c>
      <c r="BM137" s="228" t="s">
        <v>768</v>
      </c>
    </row>
    <row r="138" spans="1:65" s="2" customFormat="1" ht="24.15" customHeight="1">
      <c r="A138" s="37"/>
      <c r="B138" s="38"/>
      <c r="C138" s="217" t="s">
        <v>169</v>
      </c>
      <c r="D138" s="217" t="s">
        <v>139</v>
      </c>
      <c r="E138" s="218" t="s">
        <v>769</v>
      </c>
      <c r="F138" s="219" t="s">
        <v>770</v>
      </c>
      <c r="G138" s="220" t="s">
        <v>249</v>
      </c>
      <c r="H138" s="221">
        <v>0.021</v>
      </c>
      <c r="I138" s="222"/>
      <c r="J138" s="223">
        <f>ROUND(I138*H138,2)</f>
        <v>0</v>
      </c>
      <c r="K138" s="219" t="s">
        <v>722</v>
      </c>
      <c r="L138" s="43"/>
      <c r="M138" s="224" t="s">
        <v>1</v>
      </c>
      <c r="N138" s="225" t="s">
        <v>40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215</v>
      </c>
      <c r="AT138" s="228" t="s">
        <v>139</v>
      </c>
      <c r="AU138" s="228" t="s">
        <v>84</v>
      </c>
      <c r="AY138" s="16" t="s">
        <v>136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82</v>
      </c>
      <c r="BK138" s="229">
        <f>ROUND(I138*H138,2)</f>
        <v>0</v>
      </c>
      <c r="BL138" s="16" t="s">
        <v>215</v>
      </c>
      <c r="BM138" s="228" t="s">
        <v>771</v>
      </c>
    </row>
    <row r="139" spans="1:65" s="2" customFormat="1" ht="14.4" customHeight="1">
      <c r="A139" s="37"/>
      <c r="B139" s="38"/>
      <c r="C139" s="217" t="s">
        <v>160</v>
      </c>
      <c r="D139" s="217" t="s">
        <v>139</v>
      </c>
      <c r="E139" s="218" t="s">
        <v>772</v>
      </c>
      <c r="F139" s="219" t="s">
        <v>773</v>
      </c>
      <c r="G139" s="220" t="s">
        <v>774</v>
      </c>
      <c r="H139" s="221">
        <v>2</v>
      </c>
      <c r="I139" s="222"/>
      <c r="J139" s="223">
        <f>ROUND(I139*H139,2)</f>
        <v>0</v>
      </c>
      <c r="K139" s="219" t="s">
        <v>1</v>
      </c>
      <c r="L139" s="43"/>
      <c r="M139" s="224" t="s">
        <v>1</v>
      </c>
      <c r="N139" s="225" t="s">
        <v>40</v>
      </c>
      <c r="O139" s="90"/>
      <c r="P139" s="226">
        <f>O139*H139</f>
        <v>0</v>
      </c>
      <c r="Q139" s="226">
        <v>0.0005</v>
      </c>
      <c r="R139" s="226">
        <f>Q139*H139</f>
        <v>0.001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775</v>
      </c>
      <c r="AT139" s="228" t="s">
        <v>139</v>
      </c>
      <c r="AU139" s="228" t="s">
        <v>84</v>
      </c>
      <c r="AY139" s="16" t="s">
        <v>136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82</v>
      </c>
      <c r="BK139" s="229">
        <f>ROUND(I139*H139,2)</f>
        <v>0</v>
      </c>
      <c r="BL139" s="16" t="s">
        <v>775</v>
      </c>
      <c r="BM139" s="228" t="s">
        <v>776</v>
      </c>
    </row>
    <row r="140" spans="1:63" s="12" customFormat="1" ht="22.8" customHeight="1">
      <c r="A140" s="12"/>
      <c r="B140" s="201"/>
      <c r="C140" s="202"/>
      <c r="D140" s="203" t="s">
        <v>74</v>
      </c>
      <c r="E140" s="215" t="s">
        <v>777</v>
      </c>
      <c r="F140" s="215" t="s">
        <v>778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SUM(P141:P154)</f>
        <v>0</v>
      </c>
      <c r="Q140" s="209"/>
      <c r="R140" s="210">
        <f>SUM(R141:R154)</f>
        <v>0.005680000000000001</v>
      </c>
      <c r="S140" s="209"/>
      <c r="T140" s="211">
        <f>SUM(T141:T154)</f>
        <v>0.0054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84</v>
      </c>
      <c r="AT140" s="213" t="s">
        <v>74</v>
      </c>
      <c r="AU140" s="213" t="s">
        <v>82</v>
      </c>
      <c r="AY140" s="212" t="s">
        <v>136</v>
      </c>
      <c r="BK140" s="214">
        <f>SUM(BK141:BK154)</f>
        <v>0</v>
      </c>
    </row>
    <row r="141" spans="1:65" s="2" customFormat="1" ht="14.4" customHeight="1">
      <c r="A141" s="37"/>
      <c r="B141" s="38"/>
      <c r="C141" s="217" t="s">
        <v>215</v>
      </c>
      <c r="D141" s="217" t="s">
        <v>139</v>
      </c>
      <c r="E141" s="218" t="s">
        <v>779</v>
      </c>
      <c r="F141" s="219" t="s">
        <v>780</v>
      </c>
      <c r="G141" s="220" t="s">
        <v>609</v>
      </c>
      <c r="H141" s="221">
        <v>4</v>
      </c>
      <c r="I141" s="222"/>
      <c r="J141" s="223">
        <f>ROUND(I141*H141,2)</f>
        <v>0</v>
      </c>
      <c r="K141" s="219" t="s">
        <v>722</v>
      </c>
      <c r="L141" s="43"/>
      <c r="M141" s="224" t="s">
        <v>1</v>
      </c>
      <c r="N141" s="225" t="s">
        <v>40</v>
      </c>
      <c r="O141" s="90"/>
      <c r="P141" s="226">
        <f>O141*H141</f>
        <v>0</v>
      </c>
      <c r="Q141" s="226">
        <v>4E-05</v>
      </c>
      <c r="R141" s="226">
        <f>Q141*H141</f>
        <v>0.00016</v>
      </c>
      <c r="S141" s="226">
        <v>0.00045</v>
      </c>
      <c r="T141" s="227">
        <f>S141*H141</f>
        <v>0.0018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215</v>
      </c>
      <c r="AT141" s="228" t="s">
        <v>139</v>
      </c>
      <c r="AU141" s="228" t="s">
        <v>84</v>
      </c>
      <c r="AY141" s="16" t="s">
        <v>136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82</v>
      </c>
      <c r="BK141" s="229">
        <f>ROUND(I141*H141,2)</f>
        <v>0</v>
      </c>
      <c r="BL141" s="16" t="s">
        <v>215</v>
      </c>
      <c r="BM141" s="228" t="s">
        <v>781</v>
      </c>
    </row>
    <row r="142" spans="1:51" s="13" customFormat="1" ht="12">
      <c r="A142" s="13"/>
      <c r="B142" s="230"/>
      <c r="C142" s="231"/>
      <c r="D142" s="232" t="s">
        <v>146</v>
      </c>
      <c r="E142" s="233" t="s">
        <v>1</v>
      </c>
      <c r="F142" s="234" t="s">
        <v>782</v>
      </c>
      <c r="G142" s="231"/>
      <c r="H142" s="235">
        <v>4</v>
      </c>
      <c r="I142" s="236"/>
      <c r="J142" s="231"/>
      <c r="K142" s="231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146</v>
      </c>
      <c r="AU142" s="241" t="s">
        <v>84</v>
      </c>
      <c r="AV142" s="13" t="s">
        <v>84</v>
      </c>
      <c r="AW142" s="13" t="s">
        <v>32</v>
      </c>
      <c r="AX142" s="13" t="s">
        <v>82</v>
      </c>
      <c r="AY142" s="241" t="s">
        <v>136</v>
      </c>
    </row>
    <row r="143" spans="1:65" s="2" customFormat="1" ht="14.4" customHeight="1">
      <c r="A143" s="37"/>
      <c r="B143" s="38"/>
      <c r="C143" s="217" t="s">
        <v>8</v>
      </c>
      <c r="D143" s="217" t="s">
        <v>139</v>
      </c>
      <c r="E143" s="218" t="s">
        <v>783</v>
      </c>
      <c r="F143" s="219" t="s">
        <v>784</v>
      </c>
      <c r="G143" s="220" t="s">
        <v>609</v>
      </c>
      <c r="H143" s="221">
        <v>8</v>
      </c>
      <c r="I143" s="222"/>
      <c r="J143" s="223">
        <f>ROUND(I143*H143,2)</f>
        <v>0</v>
      </c>
      <c r="K143" s="219" t="s">
        <v>722</v>
      </c>
      <c r="L143" s="43"/>
      <c r="M143" s="224" t="s">
        <v>1</v>
      </c>
      <c r="N143" s="225" t="s">
        <v>40</v>
      </c>
      <c r="O143" s="90"/>
      <c r="P143" s="226">
        <f>O143*H143</f>
        <v>0</v>
      </c>
      <c r="Q143" s="226">
        <v>9E-05</v>
      </c>
      <c r="R143" s="226">
        <f>Q143*H143</f>
        <v>0.00072</v>
      </c>
      <c r="S143" s="226">
        <v>0.00045</v>
      </c>
      <c r="T143" s="227">
        <f>S143*H143</f>
        <v>0.0036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144</v>
      </c>
      <c r="AT143" s="228" t="s">
        <v>139</v>
      </c>
      <c r="AU143" s="228" t="s">
        <v>84</v>
      </c>
      <c r="AY143" s="16" t="s">
        <v>136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82</v>
      </c>
      <c r="BK143" s="229">
        <f>ROUND(I143*H143,2)</f>
        <v>0</v>
      </c>
      <c r="BL143" s="16" t="s">
        <v>144</v>
      </c>
      <c r="BM143" s="228" t="s">
        <v>785</v>
      </c>
    </row>
    <row r="144" spans="1:51" s="13" customFormat="1" ht="12">
      <c r="A144" s="13"/>
      <c r="B144" s="230"/>
      <c r="C144" s="231"/>
      <c r="D144" s="232" t="s">
        <v>146</v>
      </c>
      <c r="E144" s="233" t="s">
        <v>1</v>
      </c>
      <c r="F144" s="234" t="s">
        <v>786</v>
      </c>
      <c r="G144" s="231"/>
      <c r="H144" s="235">
        <v>8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146</v>
      </c>
      <c r="AU144" s="241" t="s">
        <v>84</v>
      </c>
      <c r="AV144" s="13" t="s">
        <v>84</v>
      </c>
      <c r="AW144" s="13" t="s">
        <v>32</v>
      </c>
      <c r="AX144" s="13" t="s">
        <v>82</v>
      </c>
      <c r="AY144" s="241" t="s">
        <v>136</v>
      </c>
    </row>
    <row r="145" spans="1:65" s="2" customFormat="1" ht="14.4" customHeight="1">
      <c r="A145" s="37"/>
      <c r="B145" s="38"/>
      <c r="C145" s="217" t="s">
        <v>188</v>
      </c>
      <c r="D145" s="217" t="s">
        <v>139</v>
      </c>
      <c r="E145" s="218" t="s">
        <v>787</v>
      </c>
      <c r="F145" s="219" t="s">
        <v>788</v>
      </c>
      <c r="G145" s="220" t="s">
        <v>609</v>
      </c>
      <c r="H145" s="221">
        <v>10</v>
      </c>
      <c r="I145" s="222"/>
      <c r="J145" s="223">
        <f>ROUND(I145*H145,2)</f>
        <v>0</v>
      </c>
      <c r="K145" s="219" t="s">
        <v>722</v>
      </c>
      <c r="L145" s="43"/>
      <c r="M145" s="224" t="s">
        <v>1</v>
      </c>
      <c r="N145" s="225" t="s">
        <v>40</v>
      </c>
      <c r="O145" s="90"/>
      <c r="P145" s="226">
        <f>O145*H145</f>
        <v>0</v>
      </c>
      <c r="Q145" s="226">
        <v>8E-05</v>
      </c>
      <c r="R145" s="226">
        <f>Q145*H145</f>
        <v>0.0008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215</v>
      </c>
      <c r="AT145" s="228" t="s">
        <v>139</v>
      </c>
      <c r="AU145" s="228" t="s">
        <v>84</v>
      </c>
      <c r="AY145" s="16" t="s">
        <v>136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82</v>
      </c>
      <c r="BK145" s="229">
        <f>ROUND(I145*H145,2)</f>
        <v>0</v>
      </c>
      <c r="BL145" s="16" t="s">
        <v>215</v>
      </c>
      <c r="BM145" s="228" t="s">
        <v>789</v>
      </c>
    </row>
    <row r="146" spans="1:51" s="13" customFormat="1" ht="12">
      <c r="A146" s="13"/>
      <c r="B146" s="230"/>
      <c r="C146" s="231"/>
      <c r="D146" s="232" t="s">
        <v>146</v>
      </c>
      <c r="E146" s="233" t="s">
        <v>1</v>
      </c>
      <c r="F146" s="234" t="s">
        <v>790</v>
      </c>
      <c r="G146" s="231"/>
      <c r="H146" s="235">
        <v>10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146</v>
      </c>
      <c r="AU146" s="241" t="s">
        <v>84</v>
      </c>
      <c r="AV146" s="13" t="s">
        <v>84</v>
      </c>
      <c r="AW146" s="13" t="s">
        <v>32</v>
      </c>
      <c r="AX146" s="13" t="s">
        <v>82</v>
      </c>
      <c r="AY146" s="241" t="s">
        <v>136</v>
      </c>
    </row>
    <row r="147" spans="1:65" s="2" customFormat="1" ht="37.8" customHeight="1">
      <c r="A147" s="37"/>
      <c r="B147" s="38"/>
      <c r="C147" s="246" t="s">
        <v>193</v>
      </c>
      <c r="D147" s="246" t="s">
        <v>291</v>
      </c>
      <c r="E147" s="247" t="s">
        <v>791</v>
      </c>
      <c r="F147" s="248" t="s">
        <v>792</v>
      </c>
      <c r="G147" s="249" t="s">
        <v>774</v>
      </c>
      <c r="H147" s="250">
        <v>5</v>
      </c>
      <c r="I147" s="251"/>
      <c r="J147" s="252">
        <f>ROUND(I147*H147,2)</f>
        <v>0</v>
      </c>
      <c r="K147" s="248" t="s">
        <v>1</v>
      </c>
      <c r="L147" s="253"/>
      <c r="M147" s="254" t="s">
        <v>1</v>
      </c>
      <c r="N147" s="255" t="s">
        <v>40</v>
      </c>
      <c r="O147" s="90"/>
      <c r="P147" s="226">
        <f>O147*H147</f>
        <v>0</v>
      </c>
      <c r="Q147" s="226">
        <v>0.0005</v>
      </c>
      <c r="R147" s="226">
        <f>Q147*H147</f>
        <v>0.0025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294</v>
      </c>
      <c r="AT147" s="228" t="s">
        <v>291</v>
      </c>
      <c r="AU147" s="228" t="s">
        <v>84</v>
      </c>
      <c r="AY147" s="16" t="s">
        <v>136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82</v>
      </c>
      <c r="BK147" s="229">
        <f>ROUND(I147*H147,2)</f>
        <v>0</v>
      </c>
      <c r="BL147" s="16" t="s">
        <v>215</v>
      </c>
      <c r="BM147" s="228" t="s">
        <v>793</v>
      </c>
    </row>
    <row r="148" spans="1:51" s="13" customFormat="1" ht="12">
      <c r="A148" s="13"/>
      <c r="B148" s="230"/>
      <c r="C148" s="231"/>
      <c r="D148" s="232" t="s">
        <v>146</v>
      </c>
      <c r="E148" s="233" t="s">
        <v>1</v>
      </c>
      <c r="F148" s="234" t="s">
        <v>794</v>
      </c>
      <c r="G148" s="231"/>
      <c r="H148" s="235">
        <v>5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146</v>
      </c>
      <c r="AU148" s="241" t="s">
        <v>84</v>
      </c>
      <c r="AV148" s="13" t="s">
        <v>84</v>
      </c>
      <c r="AW148" s="13" t="s">
        <v>32</v>
      </c>
      <c r="AX148" s="13" t="s">
        <v>82</v>
      </c>
      <c r="AY148" s="241" t="s">
        <v>136</v>
      </c>
    </row>
    <row r="149" spans="1:65" s="2" customFormat="1" ht="14.4" customHeight="1">
      <c r="A149" s="37"/>
      <c r="B149" s="38"/>
      <c r="C149" s="246" t="s">
        <v>198</v>
      </c>
      <c r="D149" s="246" t="s">
        <v>291</v>
      </c>
      <c r="E149" s="247" t="s">
        <v>795</v>
      </c>
      <c r="F149" s="248" t="s">
        <v>796</v>
      </c>
      <c r="G149" s="249" t="s">
        <v>774</v>
      </c>
      <c r="H149" s="250">
        <v>10</v>
      </c>
      <c r="I149" s="251"/>
      <c r="J149" s="252">
        <f>ROUND(I149*H149,2)</f>
        <v>0</v>
      </c>
      <c r="K149" s="248" t="s">
        <v>1</v>
      </c>
      <c r="L149" s="253"/>
      <c r="M149" s="254" t="s">
        <v>1</v>
      </c>
      <c r="N149" s="255" t="s">
        <v>40</v>
      </c>
      <c r="O149" s="90"/>
      <c r="P149" s="226">
        <f>O149*H149</f>
        <v>0</v>
      </c>
      <c r="Q149" s="226">
        <v>0.0001</v>
      </c>
      <c r="R149" s="226">
        <f>Q149*H149</f>
        <v>0.001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294</v>
      </c>
      <c r="AT149" s="228" t="s">
        <v>291</v>
      </c>
      <c r="AU149" s="228" t="s">
        <v>84</v>
      </c>
      <c r="AY149" s="16" t="s">
        <v>136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82</v>
      </c>
      <c r="BK149" s="229">
        <f>ROUND(I149*H149,2)</f>
        <v>0</v>
      </c>
      <c r="BL149" s="16" t="s">
        <v>215</v>
      </c>
      <c r="BM149" s="228" t="s">
        <v>797</v>
      </c>
    </row>
    <row r="150" spans="1:51" s="13" customFormat="1" ht="12">
      <c r="A150" s="13"/>
      <c r="B150" s="230"/>
      <c r="C150" s="231"/>
      <c r="D150" s="232" t="s">
        <v>146</v>
      </c>
      <c r="E150" s="233" t="s">
        <v>1</v>
      </c>
      <c r="F150" s="234" t="s">
        <v>790</v>
      </c>
      <c r="G150" s="231"/>
      <c r="H150" s="235">
        <v>10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146</v>
      </c>
      <c r="AU150" s="241" t="s">
        <v>84</v>
      </c>
      <c r="AV150" s="13" t="s">
        <v>84</v>
      </c>
      <c r="AW150" s="13" t="s">
        <v>32</v>
      </c>
      <c r="AX150" s="13" t="s">
        <v>82</v>
      </c>
      <c r="AY150" s="241" t="s">
        <v>136</v>
      </c>
    </row>
    <row r="151" spans="1:65" s="2" customFormat="1" ht="37.8" customHeight="1">
      <c r="A151" s="37"/>
      <c r="B151" s="38"/>
      <c r="C151" s="246" t="s">
        <v>203</v>
      </c>
      <c r="D151" s="246" t="s">
        <v>291</v>
      </c>
      <c r="E151" s="247" t="s">
        <v>798</v>
      </c>
      <c r="F151" s="248" t="s">
        <v>799</v>
      </c>
      <c r="G151" s="249" t="s">
        <v>774</v>
      </c>
      <c r="H151" s="250">
        <v>5</v>
      </c>
      <c r="I151" s="251"/>
      <c r="J151" s="252">
        <f>ROUND(I151*H151,2)</f>
        <v>0</v>
      </c>
      <c r="K151" s="248" t="s">
        <v>1</v>
      </c>
      <c r="L151" s="253"/>
      <c r="M151" s="254" t="s">
        <v>1</v>
      </c>
      <c r="N151" s="255" t="s">
        <v>40</v>
      </c>
      <c r="O151" s="90"/>
      <c r="P151" s="226">
        <f>O151*H151</f>
        <v>0</v>
      </c>
      <c r="Q151" s="226">
        <v>0.0001</v>
      </c>
      <c r="R151" s="226">
        <f>Q151*H151</f>
        <v>0.0005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294</v>
      </c>
      <c r="AT151" s="228" t="s">
        <v>291</v>
      </c>
      <c r="AU151" s="228" t="s">
        <v>84</v>
      </c>
      <c r="AY151" s="16" t="s">
        <v>136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82</v>
      </c>
      <c r="BK151" s="229">
        <f>ROUND(I151*H151,2)</f>
        <v>0</v>
      </c>
      <c r="BL151" s="16" t="s">
        <v>215</v>
      </c>
      <c r="BM151" s="228" t="s">
        <v>800</v>
      </c>
    </row>
    <row r="152" spans="1:51" s="13" customFormat="1" ht="12">
      <c r="A152" s="13"/>
      <c r="B152" s="230"/>
      <c r="C152" s="231"/>
      <c r="D152" s="232" t="s">
        <v>146</v>
      </c>
      <c r="E152" s="233" t="s">
        <v>1</v>
      </c>
      <c r="F152" s="234" t="s">
        <v>801</v>
      </c>
      <c r="G152" s="231"/>
      <c r="H152" s="235">
        <v>5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146</v>
      </c>
      <c r="AU152" s="241" t="s">
        <v>84</v>
      </c>
      <c r="AV152" s="13" t="s">
        <v>84</v>
      </c>
      <c r="AW152" s="13" t="s">
        <v>32</v>
      </c>
      <c r="AX152" s="13" t="s">
        <v>82</v>
      </c>
      <c r="AY152" s="241" t="s">
        <v>136</v>
      </c>
    </row>
    <row r="153" spans="1:65" s="2" customFormat="1" ht="24.15" customHeight="1">
      <c r="A153" s="37"/>
      <c r="B153" s="38"/>
      <c r="C153" s="217" t="s">
        <v>219</v>
      </c>
      <c r="D153" s="217" t="s">
        <v>139</v>
      </c>
      <c r="E153" s="218" t="s">
        <v>802</v>
      </c>
      <c r="F153" s="219" t="s">
        <v>803</v>
      </c>
      <c r="G153" s="220" t="s">
        <v>249</v>
      </c>
      <c r="H153" s="221">
        <v>0.001</v>
      </c>
      <c r="I153" s="222"/>
      <c r="J153" s="223">
        <f>ROUND(I153*H153,2)</f>
        <v>0</v>
      </c>
      <c r="K153" s="219" t="s">
        <v>722</v>
      </c>
      <c r="L153" s="43"/>
      <c r="M153" s="224" t="s">
        <v>1</v>
      </c>
      <c r="N153" s="225" t="s">
        <v>40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215</v>
      </c>
      <c r="AT153" s="228" t="s">
        <v>139</v>
      </c>
      <c r="AU153" s="228" t="s">
        <v>84</v>
      </c>
      <c r="AY153" s="16" t="s">
        <v>136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82</v>
      </c>
      <c r="BK153" s="229">
        <f>ROUND(I153*H153,2)</f>
        <v>0</v>
      </c>
      <c r="BL153" s="16" t="s">
        <v>215</v>
      </c>
      <c r="BM153" s="228" t="s">
        <v>804</v>
      </c>
    </row>
    <row r="154" spans="1:65" s="2" customFormat="1" ht="24.15" customHeight="1">
      <c r="A154" s="37"/>
      <c r="B154" s="38"/>
      <c r="C154" s="217" t="s">
        <v>208</v>
      </c>
      <c r="D154" s="217" t="s">
        <v>139</v>
      </c>
      <c r="E154" s="218" t="s">
        <v>805</v>
      </c>
      <c r="F154" s="219" t="s">
        <v>806</v>
      </c>
      <c r="G154" s="220" t="s">
        <v>249</v>
      </c>
      <c r="H154" s="221">
        <v>0.005</v>
      </c>
      <c r="I154" s="222"/>
      <c r="J154" s="223">
        <f>ROUND(I154*H154,2)</f>
        <v>0</v>
      </c>
      <c r="K154" s="219" t="s">
        <v>722</v>
      </c>
      <c r="L154" s="43"/>
      <c r="M154" s="224" t="s">
        <v>1</v>
      </c>
      <c r="N154" s="225" t="s">
        <v>40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215</v>
      </c>
      <c r="AT154" s="228" t="s">
        <v>139</v>
      </c>
      <c r="AU154" s="228" t="s">
        <v>84</v>
      </c>
      <c r="AY154" s="16" t="s">
        <v>136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82</v>
      </c>
      <c r="BK154" s="229">
        <f>ROUND(I154*H154,2)</f>
        <v>0</v>
      </c>
      <c r="BL154" s="16" t="s">
        <v>215</v>
      </c>
      <c r="BM154" s="228" t="s">
        <v>807</v>
      </c>
    </row>
    <row r="155" spans="1:63" s="12" customFormat="1" ht="22.8" customHeight="1">
      <c r="A155" s="12"/>
      <c r="B155" s="201"/>
      <c r="C155" s="202"/>
      <c r="D155" s="203" t="s">
        <v>74</v>
      </c>
      <c r="E155" s="215" t="s">
        <v>808</v>
      </c>
      <c r="F155" s="215" t="s">
        <v>809</v>
      </c>
      <c r="G155" s="202"/>
      <c r="H155" s="202"/>
      <c r="I155" s="205"/>
      <c r="J155" s="216">
        <f>BK155</f>
        <v>0</v>
      </c>
      <c r="K155" s="202"/>
      <c r="L155" s="207"/>
      <c r="M155" s="208"/>
      <c r="N155" s="209"/>
      <c r="O155" s="209"/>
      <c r="P155" s="210">
        <f>SUM(P156:P173)</f>
        <v>0</v>
      </c>
      <c r="Q155" s="209"/>
      <c r="R155" s="210">
        <f>SUM(R156:R173)</f>
        <v>0.19168</v>
      </c>
      <c r="S155" s="209"/>
      <c r="T155" s="211">
        <f>SUM(T156:T173)</f>
        <v>0.09972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2" t="s">
        <v>84</v>
      </c>
      <c r="AT155" s="213" t="s">
        <v>74</v>
      </c>
      <c r="AU155" s="213" t="s">
        <v>82</v>
      </c>
      <c r="AY155" s="212" t="s">
        <v>136</v>
      </c>
      <c r="BK155" s="214">
        <f>SUM(BK156:BK173)</f>
        <v>0</v>
      </c>
    </row>
    <row r="156" spans="1:65" s="2" customFormat="1" ht="24.15" customHeight="1">
      <c r="A156" s="37"/>
      <c r="B156" s="38"/>
      <c r="C156" s="217" t="s">
        <v>223</v>
      </c>
      <c r="D156" s="217" t="s">
        <v>139</v>
      </c>
      <c r="E156" s="218" t="s">
        <v>810</v>
      </c>
      <c r="F156" s="219" t="s">
        <v>811</v>
      </c>
      <c r="G156" s="220" t="s">
        <v>609</v>
      </c>
      <c r="H156" s="221">
        <v>5</v>
      </c>
      <c r="I156" s="222"/>
      <c r="J156" s="223">
        <f>ROUND(I156*H156,2)</f>
        <v>0</v>
      </c>
      <c r="K156" s="219" t="s">
        <v>722</v>
      </c>
      <c r="L156" s="43"/>
      <c r="M156" s="224" t="s">
        <v>1</v>
      </c>
      <c r="N156" s="225" t="s">
        <v>40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215</v>
      </c>
      <c r="AT156" s="228" t="s">
        <v>139</v>
      </c>
      <c r="AU156" s="228" t="s">
        <v>84</v>
      </c>
      <c r="AY156" s="16" t="s">
        <v>136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82</v>
      </c>
      <c r="BK156" s="229">
        <f>ROUND(I156*H156,2)</f>
        <v>0</v>
      </c>
      <c r="BL156" s="16" t="s">
        <v>215</v>
      </c>
      <c r="BM156" s="228" t="s">
        <v>812</v>
      </c>
    </row>
    <row r="157" spans="1:51" s="13" customFormat="1" ht="12">
      <c r="A157" s="13"/>
      <c r="B157" s="230"/>
      <c r="C157" s="231"/>
      <c r="D157" s="232" t="s">
        <v>146</v>
      </c>
      <c r="E157" s="233" t="s">
        <v>1</v>
      </c>
      <c r="F157" s="234" t="s">
        <v>794</v>
      </c>
      <c r="G157" s="231"/>
      <c r="H157" s="235">
        <v>5</v>
      </c>
      <c r="I157" s="236"/>
      <c r="J157" s="231"/>
      <c r="K157" s="231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146</v>
      </c>
      <c r="AU157" s="241" t="s">
        <v>84</v>
      </c>
      <c r="AV157" s="13" t="s">
        <v>84</v>
      </c>
      <c r="AW157" s="13" t="s">
        <v>32</v>
      </c>
      <c r="AX157" s="13" t="s">
        <v>82</v>
      </c>
      <c r="AY157" s="241" t="s">
        <v>136</v>
      </c>
    </row>
    <row r="158" spans="1:65" s="2" customFormat="1" ht="24.15" customHeight="1">
      <c r="A158" s="37"/>
      <c r="B158" s="38"/>
      <c r="C158" s="217" t="s">
        <v>273</v>
      </c>
      <c r="D158" s="217" t="s">
        <v>139</v>
      </c>
      <c r="E158" s="218" t="s">
        <v>813</v>
      </c>
      <c r="F158" s="219" t="s">
        <v>814</v>
      </c>
      <c r="G158" s="220" t="s">
        <v>609</v>
      </c>
      <c r="H158" s="221">
        <v>4</v>
      </c>
      <c r="I158" s="222"/>
      <c r="J158" s="223">
        <f>ROUND(I158*H158,2)</f>
        <v>0</v>
      </c>
      <c r="K158" s="219" t="s">
        <v>722</v>
      </c>
      <c r="L158" s="43"/>
      <c r="M158" s="224" t="s">
        <v>1</v>
      </c>
      <c r="N158" s="225" t="s">
        <v>40</v>
      </c>
      <c r="O158" s="90"/>
      <c r="P158" s="226">
        <f>O158*H158</f>
        <v>0</v>
      </c>
      <c r="Q158" s="226">
        <v>8E-05</v>
      </c>
      <c r="R158" s="226">
        <f>Q158*H158</f>
        <v>0.00032</v>
      </c>
      <c r="S158" s="226">
        <v>0.02493</v>
      </c>
      <c r="T158" s="227">
        <f>S158*H158</f>
        <v>0.09972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215</v>
      </c>
      <c r="AT158" s="228" t="s">
        <v>139</v>
      </c>
      <c r="AU158" s="228" t="s">
        <v>84</v>
      </c>
      <c r="AY158" s="16" t="s">
        <v>136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82</v>
      </c>
      <c r="BK158" s="229">
        <f>ROUND(I158*H158,2)</f>
        <v>0</v>
      </c>
      <c r="BL158" s="16" t="s">
        <v>215</v>
      </c>
      <c r="BM158" s="228" t="s">
        <v>815</v>
      </c>
    </row>
    <row r="159" spans="1:51" s="13" customFormat="1" ht="12">
      <c r="A159" s="13"/>
      <c r="B159" s="230"/>
      <c r="C159" s="231"/>
      <c r="D159" s="232" t="s">
        <v>146</v>
      </c>
      <c r="E159" s="233" t="s">
        <v>1</v>
      </c>
      <c r="F159" s="234" t="s">
        <v>816</v>
      </c>
      <c r="G159" s="231"/>
      <c r="H159" s="235">
        <v>4</v>
      </c>
      <c r="I159" s="236"/>
      <c r="J159" s="231"/>
      <c r="K159" s="231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146</v>
      </c>
      <c r="AU159" s="241" t="s">
        <v>84</v>
      </c>
      <c r="AV159" s="13" t="s">
        <v>84</v>
      </c>
      <c r="AW159" s="13" t="s">
        <v>32</v>
      </c>
      <c r="AX159" s="13" t="s">
        <v>82</v>
      </c>
      <c r="AY159" s="241" t="s">
        <v>136</v>
      </c>
    </row>
    <row r="160" spans="1:65" s="2" customFormat="1" ht="24.15" customHeight="1">
      <c r="A160" s="37"/>
      <c r="B160" s="38"/>
      <c r="C160" s="217" t="s">
        <v>228</v>
      </c>
      <c r="D160" s="217" t="s">
        <v>139</v>
      </c>
      <c r="E160" s="218" t="s">
        <v>817</v>
      </c>
      <c r="F160" s="219" t="s">
        <v>818</v>
      </c>
      <c r="G160" s="220" t="s">
        <v>609</v>
      </c>
      <c r="H160" s="221">
        <v>5</v>
      </c>
      <c r="I160" s="222"/>
      <c r="J160" s="223">
        <f>ROUND(I160*H160,2)</f>
        <v>0</v>
      </c>
      <c r="K160" s="219" t="s">
        <v>722</v>
      </c>
      <c r="L160" s="43"/>
      <c r="M160" s="224" t="s">
        <v>1</v>
      </c>
      <c r="N160" s="225" t="s">
        <v>40</v>
      </c>
      <c r="O160" s="9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215</v>
      </c>
      <c r="AT160" s="228" t="s">
        <v>139</v>
      </c>
      <c r="AU160" s="228" t="s">
        <v>84</v>
      </c>
      <c r="AY160" s="16" t="s">
        <v>136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82</v>
      </c>
      <c r="BK160" s="229">
        <f>ROUND(I160*H160,2)</f>
        <v>0</v>
      </c>
      <c r="BL160" s="16" t="s">
        <v>215</v>
      </c>
      <c r="BM160" s="228" t="s">
        <v>819</v>
      </c>
    </row>
    <row r="161" spans="1:51" s="13" customFormat="1" ht="12">
      <c r="A161" s="13"/>
      <c r="B161" s="230"/>
      <c r="C161" s="231"/>
      <c r="D161" s="232" t="s">
        <v>146</v>
      </c>
      <c r="E161" s="233" t="s">
        <v>1</v>
      </c>
      <c r="F161" s="234" t="s">
        <v>820</v>
      </c>
      <c r="G161" s="231"/>
      <c r="H161" s="235">
        <v>5</v>
      </c>
      <c r="I161" s="236"/>
      <c r="J161" s="231"/>
      <c r="K161" s="231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146</v>
      </c>
      <c r="AU161" s="241" t="s">
        <v>84</v>
      </c>
      <c r="AV161" s="13" t="s">
        <v>84</v>
      </c>
      <c r="AW161" s="13" t="s">
        <v>32</v>
      </c>
      <c r="AX161" s="13" t="s">
        <v>82</v>
      </c>
      <c r="AY161" s="241" t="s">
        <v>136</v>
      </c>
    </row>
    <row r="162" spans="1:65" s="2" customFormat="1" ht="37.8" customHeight="1">
      <c r="A162" s="37"/>
      <c r="B162" s="38"/>
      <c r="C162" s="246" t="s">
        <v>232</v>
      </c>
      <c r="D162" s="246" t="s">
        <v>291</v>
      </c>
      <c r="E162" s="247" t="s">
        <v>821</v>
      </c>
      <c r="F162" s="248" t="s">
        <v>822</v>
      </c>
      <c r="G162" s="249" t="s">
        <v>609</v>
      </c>
      <c r="H162" s="250">
        <v>2</v>
      </c>
      <c r="I162" s="251"/>
      <c r="J162" s="252">
        <f>ROUND(I162*H162,2)</f>
        <v>0</v>
      </c>
      <c r="K162" s="248" t="s">
        <v>722</v>
      </c>
      <c r="L162" s="253"/>
      <c r="M162" s="254" t="s">
        <v>1</v>
      </c>
      <c r="N162" s="255" t="s">
        <v>40</v>
      </c>
      <c r="O162" s="90"/>
      <c r="P162" s="226">
        <f>O162*H162</f>
        <v>0</v>
      </c>
      <c r="Q162" s="226">
        <v>0.0265</v>
      </c>
      <c r="R162" s="226">
        <f>Q162*H162</f>
        <v>0.053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294</v>
      </c>
      <c r="AT162" s="228" t="s">
        <v>291</v>
      </c>
      <c r="AU162" s="228" t="s">
        <v>84</v>
      </c>
      <c r="AY162" s="16" t="s">
        <v>136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82</v>
      </c>
      <c r="BK162" s="229">
        <f>ROUND(I162*H162,2)</f>
        <v>0</v>
      </c>
      <c r="BL162" s="16" t="s">
        <v>215</v>
      </c>
      <c r="BM162" s="228" t="s">
        <v>823</v>
      </c>
    </row>
    <row r="163" spans="1:51" s="13" customFormat="1" ht="12">
      <c r="A163" s="13"/>
      <c r="B163" s="230"/>
      <c r="C163" s="231"/>
      <c r="D163" s="232" t="s">
        <v>146</v>
      </c>
      <c r="E163" s="233" t="s">
        <v>1</v>
      </c>
      <c r="F163" s="234" t="s">
        <v>824</v>
      </c>
      <c r="G163" s="231"/>
      <c r="H163" s="235">
        <v>2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146</v>
      </c>
      <c r="AU163" s="241" t="s">
        <v>84</v>
      </c>
      <c r="AV163" s="13" t="s">
        <v>84</v>
      </c>
      <c r="AW163" s="13" t="s">
        <v>32</v>
      </c>
      <c r="AX163" s="13" t="s">
        <v>82</v>
      </c>
      <c r="AY163" s="241" t="s">
        <v>136</v>
      </c>
    </row>
    <row r="164" spans="1:65" s="2" customFormat="1" ht="37.8" customHeight="1">
      <c r="A164" s="37"/>
      <c r="B164" s="38"/>
      <c r="C164" s="246" t="s">
        <v>7</v>
      </c>
      <c r="D164" s="246" t="s">
        <v>291</v>
      </c>
      <c r="E164" s="247" t="s">
        <v>825</v>
      </c>
      <c r="F164" s="248" t="s">
        <v>826</v>
      </c>
      <c r="G164" s="249" t="s">
        <v>609</v>
      </c>
      <c r="H164" s="250">
        <v>3</v>
      </c>
      <c r="I164" s="251"/>
      <c r="J164" s="252">
        <f>ROUND(I164*H164,2)</f>
        <v>0</v>
      </c>
      <c r="K164" s="248" t="s">
        <v>722</v>
      </c>
      <c r="L164" s="253"/>
      <c r="M164" s="254" t="s">
        <v>1</v>
      </c>
      <c r="N164" s="255" t="s">
        <v>40</v>
      </c>
      <c r="O164" s="90"/>
      <c r="P164" s="226">
        <f>O164*H164</f>
        <v>0</v>
      </c>
      <c r="Q164" s="226">
        <v>0.03912</v>
      </c>
      <c r="R164" s="226">
        <f>Q164*H164</f>
        <v>0.11736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294</v>
      </c>
      <c r="AT164" s="228" t="s">
        <v>291</v>
      </c>
      <c r="AU164" s="228" t="s">
        <v>84</v>
      </c>
      <c r="AY164" s="16" t="s">
        <v>136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82</v>
      </c>
      <c r="BK164" s="229">
        <f>ROUND(I164*H164,2)</f>
        <v>0</v>
      </c>
      <c r="BL164" s="16" t="s">
        <v>215</v>
      </c>
      <c r="BM164" s="228" t="s">
        <v>827</v>
      </c>
    </row>
    <row r="165" spans="1:51" s="13" customFormat="1" ht="12">
      <c r="A165" s="13"/>
      <c r="B165" s="230"/>
      <c r="C165" s="231"/>
      <c r="D165" s="232" t="s">
        <v>146</v>
      </c>
      <c r="E165" s="233" t="s">
        <v>1</v>
      </c>
      <c r="F165" s="234" t="s">
        <v>828</v>
      </c>
      <c r="G165" s="231"/>
      <c r="H165" s="235">
        <v>3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146</v>
      </c>
      <c r="AU165" s="241" t="s">
        <v>84</v>
      </c>
      <c r="AV165" s="13" t="s">
        <v>84</v>
      </c>
      <c r="AW165" s="13" t="s">
        <v>32</v>
      </c>
      <c r="AX165" s="13" t="s">
        <v>82</v>
      </c>
      <c r="AY165" s="241" t="s">
        <v>136</v>
      </c>
    </row>
    <row r="166" spans="1:65" s="2" customFormat="1" ht="24.15" customHeight="1">
      <c r="A166" s="37"/>
      <c r="B166" s="38"/>
      <c r="C166" s="246" t="s">
        <v>246</v>
      </c>
      <c r="D166" s="246" t="s">
        <v>291</v>
      </c>
      <c r="E166" s="247" t="s">
        <v>829</v>
      </c>
      <c r="F166" s="248" t="s">
        <v>830</v>
      </c>
      <c r="G166" s="249" t="s">
        <v>831</v>
      </c>
      <c r="H166" s="250">
        <v>10</v>
      </c>
      <c r="I166" s="251"/>
      <c r="J166" s="252">
        <f>ROUND(I166*H166,2)</f>
        <v>0</v>
      </c>
      <c r="K166" s="248" t="s">
        <v>1</v>
      </c>
      <c r="L166" s="253"/>
      <c r="M166" s="254" t="s">
        <v>1</v>
      </c>
      <c r="N166" s="255" t="s">
        <v>40</v>
      </c>
      <c r="O166" s="90"/>
      <c r="P166" s="226">
        <f>O166*H166</f>
        <v>0</v>
      </c>
      <c r="Q166" s="226">
        <v>0.0021</v>
      </c>
      <c r="R166" s="226">
        <f>Q166*H166</f>
        <v>0.020999999999999998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294</v>
      </c>
      <c r="AT166" s="228" t="s">
        <v>291</v>
      </c>
      <c r="AU166" s="228" t="s">
        <v>84</v>
      </c>
      <c r="AY166" s="16" t="s">
        <v>136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82</v>
      </c>
      <c r="BK166" s="229">
        <f>ROUND(I166*H166,2)</f>
        <v>0</v>
      </c>
      <c r="BL166" s="16" t="s">
        <v>215</v>
      </c>
      <c r="BM166" s="228" t="s">
        <v>832</v>
      </c>
    </row>
    <row r="167" spans="1:51" s="13" customFormat="1" ht="12">
      <c r="A167" s="13"/>
      <c r="B167" s="230"/>
      <c r="C167" s="231"/>
      <c r="D167" s="232" t="s">
        <v>146</v>
      </c>
      <c r="E167" s="233" t="s">
        <v>1</v>
      </c>
      <c r="F167" s="234" t="s">
        <v>790</v>
      </c>
      <c r="G167" s="231"/>
      <c r="H167" s="235">
        <v>10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146</v>
      </c>
      <c r="AU167" s="241" t="s">
        <v>84</v>
      </c>
      <c r="AV167" s="13" t="s">
        <v>84</v>
      </c>
      <c r="AW167" s="13" t="s">
        <v>32</v>
      </c>
      <c r="AX167" s="13" t="s">
        <v>82</v>
      </c>
      <c r="AY167" s="241" t="s">
        <v>136</v>
      </c>
    </row>
    <row r="168" spans="1:65" s="2" customFormat="1" ht="24.15" customHeight="1">
      <c r="A168" s="37"/>
      <c r="B168" s="38"/>
      <c r="C168" s="217" t="s">
        <v>255</v>
      </c>
      <c r="D168" s="217" t="s">
        <v>139</v>
      </c>
      <c r="E168" s="218" t="s">
        <v>833</v>
      </c>
      <c r="F168" s="219" t="s">
        <v>834</v>
      </c>
      <c r="G168" s="220" t="s">
        <v>142</v>
      </c>
      <c r="H168" s="221">
        <v>152</v>
      </c>
      <c r="I168" s="222"/>
      <c r="J168" s="223">
        <f>ROUND(I168*H168,2)</f>
        <v>0</v>
      </c>
      <c r="K168" s="219" t="s">
        <v>722</v>
      </c>
      <c r="L168" s="43"/>
      <c r="M168" s="224" t="s">
        <v>1</v>
      </c>
      <c r="N168" s="225" t="s">
        <v>40</v>
      </c>
      <c r="O168" s="9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215</v>
      </c>
      <c r="AT168" s="228" t="s">
        <v>139</v>
      </c>
      <c r="AU168" s="228" t="s">
        <v>84</v>
      </c>
      <c r="AY168" s="16" t="s">
        <v>136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82</v>
      </c>
      <c r="BK168" s="229">
        <f>ROUND(I168*H168,2)</f>
        <v>0</v>
      </c>
      <c r="BL168" s="16" t="s">
        <v>215</v>
      </c>
      <c r="BM168" s="228" t="s">
        <v>835</v>
      </c>
    </row>
    <row r="169" spans="1:65" s="2" customFormat="1" ht="14.4" customHeight="1">
      <c r="A169" s="37"/>
      <c r="B169" s="38"/>
      <c r="C169" s="217" t="s">
        <v>263</v>
      </c>
      <c r="D169" s="217" t="s">
        <v>139</v>
      </c>
      <c r="E169" s="218" t="s">
        <v>836</v>
      </c>
      <c r="F169" s="219" t="s">
        <v>837</v>
      </c>
      <c r="G169" s="220" t="s">
        <v>609</v>
      </c>
      <c r="H169" s="221">
        <v>34</v>
      </c>
      <c r="I169" s="222"/>
      <c r="J169" s="223">
        <f>ROUND(I169*H169,2)</f>
        <v>0</v>
      </c>
      <c r="K169" s="219" t="s">
        <v>722</v>
      </c>
      <c r="L169" s="43"/>
      <c r="M169" s="224" t="s">
        <v>1</v>
      </c>
      <c r="N169" s="225" t="s">
        <v>40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215</v>
      </c>
      <c r="AT169" s="228" t="s">
        <v>139</v>
      </c>
      <c r="AU169" s="228" t="s">
        <v>84</v>
      </c>
      <c r="AY169" s="16" t="s">
        <v>136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82</v>
      </c>
      <c r="BK169" s="229">
        <f>ROUND(I169*H169,2)</f>
        <v>0</v>
      </c>
      <c r="BL169" s="16" t="s">
        <v>215</v>
      </c>
      <c r="BM169" s="228" t="s">
        <v>838</v>
      </c>
    </row>
    <row r="170" spans="1:65" s="2" customFormat="1" ht="14.4" customHeight="1">
      <c r="A170" s="37"/>
      <c r="B170" s="38"/>
      <c r="C170" s="217" t="s">
        <v>168</v>
      </c>
      <c r="D170" s="217" t="s">
        <v>139</v>
      </c>
      <c r="E170" s="218" t="s">
        <v>839</v>
      </c>
      <c r="F170" s="219" t="s">
        <v>840</v>
      </c>
      <c r="G170" s="220" t="s">
        <v>142</v>
      </c>
      <c r="H170" s="221">
        <v>152</v>
      </c>
      <c r="I170" s="222"/>
      <c r="J170" s="223">
        <f>ROUND(I170*H170,2)</f>
        <v>0</v>
      </c>
      <c r="K170" s="219" t="s">
        <v>722</v>
      </c>
      <c r="L170" s="43"/>
      <c r="M170" s="224" t="s">
        <v>1</v>
      </c>
      <c r="N170" s="225" t="s">
        <v>40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215</v>
      </c>
      <c r="AT170" s="228" t="s">
        <v>139</v>
      </c>
      <c r="AU170" s="228" t="s">
        <v>84</v>
      </c>
      <c r="AY170" s="16" t="s">
        <v>136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82</v>
      </c>
      <c r="BK170" s="229">
        <f>ROUND(I170*H170,2)</f>
        <v>0</v>
      </c>
      <c r="BL170" s="16" t="s">
        <v>215</v>
      </c>
      <c r="BM170" s="228" t="s">
        <v>841</v>
      </c>
    </row>
    <row r="171" spans="1:65" s="2" customFormat="1" ht="14.4" customHeight="1">
      <c r="A171" s="37"/>
      <c r="B171" s="38"/>
      <c r="C171" s="217" t="s">
        <v>251</v>
      </c>
      <c r="D171" s="217" t="s">
        <v>139</v>
      </c>
      <c r="E171" s="218" t="s">
        <v>842</v>
      </c>
      <c r="F171" s="219" t="s">
        <v>843</v>
      </c>
      <c r="G171" s="220" t="s">
        <v>142</v>
      </c>
      <c r="H171" s="221">
        <v>134</v>
      </c>
      <c r="I171" s="222"/>
      <c r="J171" s="223">
        <f>ROUND(I171*H171,2)</f>
        <v>0</v>
      </c>
      <c r="K171" s="219" t="s">
        <v>722</v>
      </c>
      <c r="L171" s="43"/>
      <c r="M171" s="224" t="s">
        <v>1</v>
      </c>
      <c r="N171" s="225" t="s">
        <v>40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215</v>
      </c>
      <c r="AT171" s="228" t="s">
        <v>139</v>
      </c>
      <c r="AU171" s="228" t="s">
        <v>84</v>
      </c>
      <c r="AY171" s="16" t="s">
        <v>136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82</v>
      </c>
      <c r="BK171" s="229">
        <f>ROUND(I171*H171,2)</f>
        <v>0</v>
      </c>
      <c r="BL171" s="16" t="s">
        <v>215</v>
      </c>
      <c r="BM171" s="228" t="s">
        <v>844</v>
      </c>
    </row>
    <row r="172" spans="1:65" s="2" customFormat="1" ht="24.15" customHeight="1">
      <c r="A172" s="37"/>
      <c r="B172" s="38"/>
      <c r="C172" s="217" t="s">
        <v>277</v>
      </c>
      <c r="D172" s="217" t="s">
        <v>139</v>
      </c>
      <c r="E172" s="218" t="s">
        <v>845</v>
      </c>
      <c r="F172" s="219" t="s">
        <v>846</v>
      </c>
      <c r="G172" s="220" t="s">
        <v>249</v>
      </c>
      <c r="H172" s="221">
        <v>0.107</v>
      </c>
      <c r="I172" s="222"/>
      <c r="J172" s="223">
        <f>ROUND(I172*H172,2)</f>
        <v>0</v>
      </c>
      <c r="K172" s="219" t="s">
        <v>722</v>
      </c>
      <c r="L172" s="43"/>
      <c r="M172" s="224" t="s">
        <v>1</v>
      </c>
      <c r="N172" s="225" t="s">
        <v>40</v>
      </c>
      <c r="O172" s="9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215</v>
      </c>
      <c r="AT172" s="228" t="s">
        <v>139</v>
      </c>
      <c r="AU172" s="228" t="s">
        <v>84</v>
      </c>
      <c r="AY172" s="16" t="s">
        <v>136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82</v>
      </c>
      <c r="BK172" s="229">
        <f>ROUND(I172*H172,2)</f>
        <v>0</v>
      </c>
      <c r="BL172" s="16" t="s">
        <v>215</v>
      </c>
      <c r="BM172" s="228" t="s">
        <v>847</v>
      </c>
    </row>
    <row r="173" spans="1:65" s="2" customFormat="1" ht="24.15" customHeight="1">
      <c r="A173" s="37"/>
      <c r="B173" s="38"/>
      <c r="C173" s="217" t="s">
        <v>267</v>
      </c>
      <c r="D173" s="217" t="s">
        <v>139</v>
      </c>
      <c r="E173" s="218" t="s">
        <v>848</v>
      </c>
      <c r="F173" s="219" t="s">
        <v>849</v>
      </c>
      <c r="G173" s="220" t="s">
        <v>249</v>
      </c>
      <c r="H173" s="221">
        <v>0.192</v>
      </c>
      <c r="I173" s="222"/>
      <c r="J173" s="223">
        <f>ROUND(I173*H173,2)</f>
        <v>0</v>
      </c>
      <c r="K173" s="219" t="s">
        <v>722</v>
      </c>
      <c r="L173" s="43"/>
      <c r="M173" s="224" t="s">
        <v>1</v>
      </c>
      <c r="N173" s="225" t="s">
        <v>40</v>
      </c>
      <c r="O173" s="9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215</v>
      </c>
      <c r="AT173" s="228" t="s">
        <v>139</v>
      </c>
      <c r="AU173" s="228" t="s">
        <v>84</v>
      </c>
      <c r="AY173" s="16" t="s">
        <v>136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82</v>
      </c>
      <c r="BK173" s="229">
        <f>ROUND(I173*H173,2)</f>
        <v>0</v>
      </c>
      <c r="BL173" s="16" t="s">
        <v>215</v>
      </c>
      <c r="BM173" s="228" t="s">
        <v>850</v>
      </c>
    </row>
    <row r="174" spans="1:63" s="12" customFormat="1" ht="25.9" customHeight="1">
      <c r="A174" s="12"/>
      <c r="B174" s="201"/>
      <c r="C174" s="202"/>
      <c r="D174" s="203" t="s">
        <v>74</v>
      </c>
      <c r="E174" s="204" t="s">
        <v>851</v>
      </c>
      <c r="F174" s="204" t="s">
        <v>852</v>
      </c>
      <c r="G174" s="202"/>
      <c r="H174" s="202"/>
      <c r="I174" s="205"/>
      <c r="J174" s="206">
        <f>BK174</f>
        <v>0</v>
      </c>
      <c r="K174" s="202"/>
      <c r="L174" s="207"/>
      <c r="M174" s="208"/>
      <c r="N174" s="209"/>
      <c r="O174" s="209"/>
      <c r="P174" s="210">
        <f>P175</f>
        <v>0</v>
      </c>
      <c r="Q174" s="209"/>
      <c r="R174" s="210">
        <f>R175</f>
        <v>0</v>
      </c>
      <c r="S174" s="209"/>
      <c r="T174" s="211">
        <f>T175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2" t="s">
        <v>160</v>
      </c>
      <c r="AT174" s="213" t="s">
        <v>74</v>
      </c>
      <c r="AU174" s="213" t="s">
        <v>75</v>
      </c>
      <c r="AY174" s="212" t="s">
        <v>136</v>
      </c>
      <c r="BK174" s="214">
        <f>BK175</f>
        <v>0</v>
      </c>
    </row>
    <row r="175" spans="1:63" s="12" customFormat="1" ht="22.8" customHeight="1">
      <c r="A175" s="12"/>
      <c r="B175" s="201"/>
      <c r="C175" s="202"/>
      <c r="D175" s="203" t="s">
        <v>74</v>
      </c>
      <c r="E175" s="215" t="s">
        <v>853</v>
      </c>
      <c r="F175" s="215" t="s">
        <v>854</v>
      </c>
      <c r="G175" s="202"/>
      <c r="H175" s="202"/>
      <c r="I175" s="205"/>
      <c r="J175" s="216">
        <f>BK175</f>
        <v>0</v>
      </c>
      <c r="K175" s="202"/>
      <c r="L175" s="207"/>
      <c r="M175" s="208"/>
      <c r="N175" s="209"/>
      <c r="O175" s="209"/>
      <c r="P175" s="210">
        <f>P176</f>
        <v>0</v>
      </c>
      <c r="Q175" s="209"/>
      <c r="R175" s="210">
        <f>R176</f>
        <v>0</v>
      </c>
      <c r="S175" s="209"/>
      <c r="T175" s="211">
        <f>T176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2" t="s">
        <v>160</v>
      </c>
      <c r="AT175" s="213" t="s">
        <v>74</v>
      </c>
      <c r="AU175" s="213" t="s">
        <v>82</v>
      </c>
      <c r="AY175" s="212" t="s">
        <v>136</v>
      </c>
      <c r="BK175" s="214">
        <f>BK176</f>
        <v>0</v>
      </c>
    </row>
    <row r="176" spans="1:65" s="2" customFormat="1" ht="14.4" customHeight="1">
      <c r="A176" s="37"/>
      <c r="B176" s="38"/>
      <c r="C176" s="217" t="s">
        <v>285</v>
      </c>
      <c r="D176" s="217" t="s">
        <v>139</v>
      </c>
      <c r="E176" s="218" t="s">
        <v>855</v>
      </c>
      <c r="F176" s="219" t="s">
        <v>856</v>
      </c>
      <c r="G176" s="220" t="s">
        <v>857</v>
      </c>
      <c r="H176" s="221">
        <v>24</v>
      </c>
      <c r="I176" s="222"/>
      <c r="J176" s="223">
        <f>ROUND(I176*H176,2)</f>
        <v>0</v>
      </c>
      <c r="K176" s="219" t="s">
        <v>1</v>
      </c>
      <c r="L176" s="43"/>
      <c r="M176" s="268" t="s">
        <v>1</v>
      </c>
      <c r="N176" s="269" t="s">
        <v>40</v>
      </c>
      <c r="O176" s="270"/>
      <c r="P176" s="271">
        <f>O176*H176</f>
        <v>0</v>
      </c>
      <c r="Q176" s="271">
        <v>0</v>
      </c>
      <c r="R176" s="271">
        <f>Q176*H176</f>
        <v>0</v>
      </c>
      <c r="S176" s="271">
        <v>0</v>
      </c>
      <c r="T176" s="272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858</v>
      </c>
      <c r="AT176" s="228" t="s">
        <v>139</v>
      </c>
      <c r="AU176" s="228" t="s">
        <v>84</v>
      </c>
      <c r="AY176" s="16" t="s">
        <v>136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82</v>
      </c>
      <c r="BK176" s="229">
        <f>ROUND(I176*H176,2)</f>
        <v>0</v>
      </c>
      <c r="BL176" s="16" t="s">
        <v>858</v>
      </c>
      <c r="BM176" s="228" t="s">
        <v>859</v>
      </c>
    </row>
    <row r="177" spans="1:31" s="2" customFormat="1" ht="6.95" customHeight="1">
      <c r="A177" s="37"/>
      <c r="B177" s="65"/>
      <c r="C177" s="66"/>
      <c r="D177" s="66"/>
      <c r="E177" s="66"/>
      <c r="F177" s="66"/>
      <c r="G177" s="66"/>
      <c r="H177" s="66"/>
      <c r="I177" s="66"/>
      <c r="J177" s="66"/>
      <c r="K177" s="66"/>
      <c r="L177" s="43"/>
      <c r="M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</row>
  </sheetData>
  <sheetProtection password="CC35" sheet="1" objects="1" scenarios="1" formatColumns="0" formatRows="0" autoFilter="0"/>
  <autoFilter ref="C122:K176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84</v>
      </c>
    </row>
    <row r="4" spans="2:46" s="1" customFormat="1" ht="24.95" customHeight="1" hidden="1">
      <c r="B4" s="19"/>
      <c r="D4" s="137" t="s">
        <v>94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26.25" customHeight="1" hidden="1">
      <c r="B7" s="19"/>
      <c r="E7" s="140" t="str">
        <f>'Rekapitulace stavby'!K6</f>
        <v>Stavební úpravy podkroví budovy č.p. 618/11 na ul. Karola Sliwky v Karviné - Fryštátě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95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860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31</v>
      </c>
      <c r="G12" s="37"/>
      <c r="H12" s="37"/>
      <c r="I12" s="139" t="s">
        <v>22</v>
      </c>
      <c r="J12" s="143" t="str">
        <f>'Rekapitulace stavby'!AN8</f>
        <v>3. 4. 2021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>Statutární město Karviná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39</v>
      </c>
      <c r="E33" s="139" t="s">
        <v>40</v>
      </c>
      <c r="F33" s="153">
        <f>ROUND((SUM(BE120:BE171)),2)</f>
        <v>0</v>
      </c>
      <c r="G33" s="37"/>
      <c r="H33" s="37"/>
      <c r="I33" s="154">
        <v>0.21</v>
      </c>
      <c r="J33" s="153">
        <f>ROUND(((SUM(BE120:BE171))*I33),2)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41</v>
      </c>
      <c r="F34" s="153">
        <f>ROUND((SUM(BF120:BF171)),2)</f>
        <v>0</v>
      </c>
      <c r="G34" s="37"/>
      <c r="H34" s="37"/>
      <c r="I34" s="154">
        <v>0.15</v>
      </c>
      <c r="J34" s="153">
        <f>ROUND(((SUM(BF120:BF171))*I34),2)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ROUND((SUM(BG120:BG171)),2)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ROUND((SUM(BH120:BH171)),2)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ROUND((SUM(BI120:BI171)),2)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Stavební úpravy podkroví budovy č.p. 618/11 na ul. Karola Sliwky v Karviné - Fryštátě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003 - Hromosvod, elektroinstalace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3. 4. 2021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Karviná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98</v>
      </c>
      <c r="D94" s="175"/>
      <c r="E94" s="175"/>
      <c r="F94" s="175"/>
      <c r="G94" s="175"/>
      <c r="H94" s="175"/>
      <c r="I94" s="175"/>
      <c r="J94" s="176" t="s">
        <v>99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100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101</v>
      </c>
    </row>
    <row r="97" spans="1:31" s="9" customFormat="1" ht="24.95" customHeight="1">
      <c r="A97" s="9"/>
      <c r="B97" s="178"/>
      <c r="C97" s="179"/>
      <c r="D97" s="180" t="s">
        <v>861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862</v>
      </c>
      <c r="E98" s="181"/>
      <c r="F98" s="181"/>
      <c r="G98" s="181"/>
      <c r="H98" s="181"/>
      <c r="I98" s="181"/>
      <c r="J98" s="182">
        <f>J137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863</v>
      </c>
      <c r="E99" s="181"/>
      <c r="F99" s="181"/>
      <c r="G99" s="181"/>
      <c r="H99" s="181"/>
      <c r="I99" s="181"/>
      <c r="J99" s="182">
        <f>J162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864</v>
      </c>
      <c r="E100" s="181"/>
      <c r="F100" s="181"/>
      <c r="G100" s="181"/>
      <c r="H100" s="181"/>
      <c r="I100" s="181"/>
      <c r="J100" s="182">
        <f>J168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121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6.25" customHeight="1">
      <c r="A110" s="37"/>
      <c r="B110" s="38"/>
      <c r="C110" s="39"/>
      <c r="D110" s="39"/>
      <c r="E110" s="173" t="str">
        <f>E7</f>
        <v>Stavební úpravy podkroví budovy č.p. 618/11 na ul. Karola Sliwky v Karviné - Fryštátě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95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 xml:space="preserve">003 - Hromosvod, elektroinstalace 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3. 4. 2021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>Statutární město Karviná</v>
      </c>
      <c r="G116" s="39"/>
      <c r="H116" s="39"/>
      <c r="I116" s="31" t="s">
        <v>30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31" t="s">
        <v>33</v>
      </c>
      <c r="J117" s="35" t="str">
        <f>E24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122</v>
      </c>
      <c r="D119" s="193" t="s">
        <v>60</v>
      </c>
      <c r="E119" s="193" t="s">
        <v>56</v>
      </c>
      <c r="F119" s="193" t="s">
        <v>57</v>
      </c>
      <c r="G119" s="193" t="s">
        <v>123</v>
      </c>
      <c r="H119" s="193" t="s">
        <v>124</v>
      </c>
      <c r="I119" s="193" t="s">
        <v>125</v>
      </c>
      <c r="J119" s="193" t="s">
        <v>99</v>
      </c>
      <c r="K119" s="194" t="s">
        <v>126</v>
      </c>
      <c r="L119" s="195"/>
      <c r="M119" s="99" t="s">
        <v>1</v>
      </c>
      <c r="N119" s="100" t="s">
        <v>39</v>
      </c>
      <c r="O119" s="100" t="s">
        <v>127</v>
      </c>
      <c r="P119" s="100" t="s">
        <v>128</v>
      </c>
      <c r="Q119" s="100" t="s">
        <v>129</v>
      </c>
      <c r="R119" s="100" t="s">
        <v>130</v>
      </c>
      <c r="S119" s="100" t="s">
        <v>131</v>
      </c>
      <c r="T119" s="101" t="s">
        <v>132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133</v>
      </c>
      <c r="D120" s="39"/>
      <c r="E120" s="39"/>
      <c r="F120" s="39"/>
      <c r="G120" s="39"/>
      <c r="H120" s="39"/>
      <c r="I120" s="39"/>
      <c r="J120" s="196">
        <f>BK120</f>
        <v>0</v>
      </c>
      <c r="K120" s="39"/>
      <c r="L120" s="43"/>
      <c r="M120" s="102"/>
      <c r="N120" s="197"/>
      <c r="O120" s="103"/>
      <c r="P120" s="198">
        <f>P121+P137+P162+P168</f>
        <v>0</v>
      </c>
      <c r="Q120" s="103"/>
      <c r="R120" s="198">
        <f>R121+R137+R162+R168</f>
        <v>0</v>
      </c>
      <c r="S120" s="103"/>
      <c r="T120" s="199">
        <f>T121+T137+T162+T168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74</v>
      </c>
      <c r="AU120" s="16" t="s">
        <v>101</v>
      </c>
      <c r="BK120" s="200">
        <f>BK121+BK137+BK162+BK168</f>
        <v>0</v>
      </c>
    </row>
    <row r="121" spans="1:63" s="12" customFormat="1" ht="25.9" customHeight="1">
      <c r="A121" s="12"/>
      <c r="B121" s="201"/>
      <c r="C121" s="202"/>
      <c r="D121" s="203" t="s">
        <v>74</v>
      </c>
      <c r="E121" s="204" t="s">
        <v>865</v>
      </c>
      <c r="F121" s="204" t="s">
        <v>866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SUM(P122:P136)</f>
        <v>0</v>
      </c>
      <c r="Q121" s="209"/>
      <c r="R121" s="210">
        <f>SUM(R122:R136)</f>
        <v>0</v>
      </c>
      <c r="S121" s="209"/>
      <c r="T121" s="211">
        <f>SUM(T122:T136)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82</v>
      </c>
      <c r="AT121" s="213" t="s">
        <v>74</v>
      </c>
      <c r="AU121" s="213" t="s">
        <v>75</v>
      </c>
      <c r="AY121" s="212" t="s">
        <v>136</v>
      </c>
      <c r="BK121" s="214">
        <f>SUM(BK122:BK136)</f>
        <v>0</v>
      </c>
    </row>
    <row r="122" spans="1:65" s="2" customFormat="1" ht="14.4" customHeight="1">
      <c r="A122" s="37"/>
      <c r="B122" s="38"/>
      <c r="C122" s="217" t="s">
        <v>82</v>
      </c>
      <c r="D122" s="217" t="s">
        <v>139</v>
      </c>
      <c r="E122" s="218" t="s">
        <v>867</v>
      </c>
      <c r="F122" s="219" t="s">
        <v>868</v>
      </c>
      <c r="G122" s="220" t="s">
        <v>240</v>
      </c>
      <c r="H122" s="221">
        <v>20</v>
      </c>
      <c r="I122" s="222"/>
      <c r="J122" s="223">
        <f>ROUND(I122*H122,2)</f>
        <v>0</v>
      </c>
      <c r="K122" s="219" t="s">
        <v>1</v>
      </c>
      <c r="L122" s="43"/>
      <c r="M122" s="224" t="s">
        <v>1</v>
      </c>
      <c r="N122" s="225" t="s">
        <v>40</v>
      </c>
      <c r="O122" s="9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8" t="s">
        <v>144</v>
      </c>
      <c r="AT122" s="228" t="s">
        <v>139</v>
      </c>
      <c r="AU122" s="228" t="s">
        <v>82</v>
      </c>
      <c r="AY122" s="16" t="s">
        <v>136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6" t="s">
        <v>82</v>
      </c>
      <c r="BK122" s="229">
        <f>ROUND(I122*H122,2)</f>
        <v>0</v>
      </c>
      <c r="BL122" s="16" t="s">
        <v>144</v>
      </c>
      <c r="BM122" s="228" t="s">
        <v>84</v>
      </c>
    </row>
    <row r="123" spans="1:65" s="2" customFormat="1" ht="14.4" customHeight="1">
      <c r="A123" s="37"/>
      <c r="B123" s="38"/>
      <c r="C123" s="217" t="s">
        <v>84</v>
      </c>
      <c r="D123" s="217" t="s">
        <v>139</v>
      </c>
      <c r="E123" s="218" t="s">
        <v>869</v>
      </c>
      <c r="F123" s="219" t="s">
        <v>870</v>
      </c>
      <c r="G123" s="220" t="s">
        <v>774</v>
      </c>
      <c r="H123" s="221">
        <v>3</v>
      </c>
      <c r="I123" s="222"/>
      <c r="J123" s="223">
        <f>ROUND(I123*H123,2)</f>
        <v>0</v>
      </c>
      <c r="K123" s="219" t="s">
        <v>1</v>
      </c>
      <c r="L123" s="43"/>
      <c r="M123" s="224" t="s">
        <v>1</v>
      </c>
      <c r="N123" s="225" t="s">
        <v>40</v>
      </c>
      <c r="O123" s="9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8" t="s">
        <v>144</v>
      </c>
      <c r="AT123" s="228" t="s">
        <v>139</v>
      </c>
      <c r="AU123" s="228" t="s">
        <v>82</v>
      </c>
      <c r="AY123" s="16" t="s">
        <v>136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6" t="s">
        <v>82</v>
      </c>
      <c r="BK123" s="229">
        <f>ROUND(I123*H123,2)</f>
        <v>0</v>
      </c>
      <c r="BL123" s="16" t="s">
        <v>144</v>
      </c>
      <c r="BM123" s="228" t="s">
        <v>144</v>
      </c>
    </row>
    <row r="124" spans="1:65" s="2" customFormat="1" ht="14.4" customHeight="1">
      <c r="A124" s="37"/>
      <c r="B124" s="38"/>
      <c r="C124" s="217" t="s">
        <v>137</v>
      </c>
      <c r="D124" s="217" t="s">
        <v>139</v>
      </c>
      <c r="E124" s="218" t="s">
        <v>871</v>
      </c>
      <c r="F124" s="219" t="s">
        <v>872</v>
      </c>
      <c r="G124" s="220" t="s">
        <v>774</v>
      </c>
      <c r="H124" s="221">
        <v>2</v>
      </c>
      <c r="I124" s="222"/>
      <c r="J124" s="223">
        <f>ROUND(I124*H124,2)</f>
        <v>0</v>
      </c>
      <c r="K124" s="219" t="s">
        <v>1</v>
      </c>
      <c r="L124" s="43"/>
      <c r="M124" s="224" t="s">
        <v>1</v>
      </c>
      <c r="N124" s="225" t="s">
        <v>40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144</v>
      </c>
      <c r="AT124" s="228" t="s">
        <v>139</v>
      </c>
      <c r="AU124" s="228" t="s">
        <v>82</v>
      </c>
      <c r="AY124" s="16" t="s">
        <v>136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82</v>
      </c>
      <c r="BK124" s="229">
        <f>ROUND(I124*H124,2)</f>
        <v>0</v>
      </c>
      <c r="BL124" s="16" t="s">
        <v>144</v>
      </c>
      <c r="BM124" s="228" t="s">
        <v>148</v>
      </c>
    </row>
    <row r="125" spans="1:65" s="2" customFormat="1" ht="14.4" customHeight="1">
      <c r="A125" s="37"/>
      <c r="B125" s="38"/>
      <c r="C125" s="217" t="s">
        <v>144</v>
      </c>
      <c r="D125" s="217" t="s">
        <v>139</v>
      </c>
      <c r="E125" s="218" t="s">
        <v>873</v>
      </c>
      <c r="F125" s="219" t="s">
        <v>874</v>
      </c>
      <c r="G125" s="220" t="s">
        <v>774</v>
      </c>
      <c r="H125" s="221">
        <v>1</v>
      </c>
      <c r="I125" s="222"/>
      <c r="J125" s="223">
        <f>ROUND(I125*H125,2)</f>
        <v>0</v>
      </c>
      <c r="K125" s="219" t="s">
        <v>1</v>
      </c>
      <c r="L125" s="43"/>
      <c r="M125" s="224" t="s">
        <v>1</v>
      </c>
      <c r="N125" s="225" t="s">
        <v>40</v>
      </c>
      <c r="O125" s="9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144</v>
      </c>
      <c r="AT125" s="228" t="s">
        <v>139</v>
      </c>
      <c r="AU125" s="228" t="s">
        <v>82</v>
      </c>
      <c r="AY125" s="16" t="s">
        <v>136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82</v>
      </c>
      <c r="BK125" s="229">
        <f>ROUND(I125*H125,2)</f>
        <v>0</v>
      </c>
      <c r="BL125" s="16" t="s">
        <v>144</v>
      </c>
      <c r="BM125" s="228" t="s">
        <v>176</v>
      </c>
    </row>
    <row r="126" spans="1:65" s="2" customFormat="1" ht="14.4" customHeight="1">
      <c r="A126" s="37"/>
      <c r="B126" s="38"/>
      <c r="C126" s="217" t="s">
        <v>160</v>
      </c>
      <c r="D126" s="217" t="s">
        <v>139</v>
      </c>
      <c r="E126" s="218" t="s">
        <v>875</v>
      </c>
      <c r="F126" s="219" t="s">
        <v>876</v>
      </c>
      <c r="G126" s="220" t="s">
        <v>877</v>
      </c>
      <c r="H126" s="221">
        <v>6</v>
      </c>
      <c r="I126" s="222"/>
      <c r="J126" s="223">
        <f>ROUND(I126*H126,2)</f>
        <v>0</v>
      </c>
      <c r="K126" s="219" t="s">
        <v>1</v>
      </c>
      <c r="L126" s="43"/>
      <c r="M126" s="224" t="s">
        <v>1</v>
      </c>
      <c r="N126" s="225" t="s">
        <v>40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144</v>
      </c>
      <c r="AT126" s="228" t="s">
        <v>139</v>
      </c>
      <c r="AU126" s="228" t="s">
        <v>82</v>
      </c>
      <c r="AY126" s="16" t="s">
        <v>136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82</v>
      </c>
      <c r="BK126" s="229">
        <f>ROUND(I126*H126,2)</f>
        <v>0</v>
      </c>
      <c r="BL126" s="16" t="s">
        <v>144</v>
      </c>
      <c r="BM126" s="228" t="s">
        <v>188</v>
      </c>
    </row>
    <row r="127" spans="1:65" s="2" customFormat="1" ht="14.4" customHeight="1">
      <c r="A127" s="37"/>
      <c r="B127" s="38"/>
      <c r="C127" s="217" t="s">
        <v>148</v>
      </c>
      <c r="D127" s="217" t="s">
        <v>139</v>
      </c>
      <c r="E127" s="218" t="s">
        <v>878</v>
      </c>
      <c r="F127" s="219" t="s">
        <v>879</v>
      </c>
      <c r="G127" s="220" t="s">
        <v>240</v>
      </c>
      <c r="H127" s="221">
        <v>12</v>
      </c>
      <c r="I127" s="222"/>
      <c r="J127" s="223">
        <f>ROUND(I127*H127,2)</f>
        <v>0</v>
      </c>
      <c r="K127" s="219" t="s">
        <v>1</v>
      </c>
      <c r="L127" s="43"/>
      <c r="M127" s="224" t="s">
        <v>1</v>
      </c>
      <c r="N127" s="225" t="s">
        <v>40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144</v>
      </c>
      <c r="AT127" s="228" t="s">
        <v>139</v>
      </c>
      <c r="AU127" s="228" t="s">
        <v>82</v>
      </c>
      <c r="AY127" s="16" t="s">
        <v>136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82</v>
      </c>
      <c r="BK127" s="229">
        <f>ROUND(I127*H127,2)</f>
        <v>0</v>
      </c>
      <c r="BL127" s="16" t="s">
        <v>144</v>
      </c>
      <c r="BM127" s="228" t="s">
        <v>198</v>
      </c>
    </row>
    <row r="128" spans="1:65" s="2" customFormat="1" ht="14.4" customHeight="1">
      <c r="A128" s="37"/>
      <c r="B128" s="38"/>
      <c r="C128" s="217" t="s">
        <v>169</v>
      </c>
      <c r="D128" s="217" t="s">
        <v>139</v>
      </c>
      <c r="E128" s="218" t="s">
        <v>878</v>
      </c>
      <c r="F128" s="219" t="s">
        <v>879</v>
      </c>
      <c r="G128" s="220" t="s">
        <v>240</v>
      </c>
      <c r="H128" s="221">
        <v>50</v>
      </c>
      <c r="I128" s="222"/>
      <c r="J128" s="223">
        <f>ROUND(I128*H128,2)</f>
        <v>0</v>
      </c>
      <c r="K128" s="219" t="s">
        <v>1</v>
      </c>
      <c r="L128" s="43"/>
      <c r="M128" s="224" t="s">
        <v>1</v>
      </c>
      <c r="N128" s="225" t="s">
        <v>40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144</v>
      </c>
      <c r="AT128" s="228" t="s">
        <v>139</v>
      </c>
      <c r="AU128" s="228" t="s">
        <v>82</v>
      </c>
      <c r="AY128" s="16" t="s">
        <v>136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82</v>
      </c>
      <c r="BK128" s="229">
        <f>ROUND(I128*H128,2)</f>
        <v>0</v>
      </c>
      <c r="BL128" s="16" t="s">
        <v>144</v>
      </c>
      <c r="BM128" s="228" t="s">
        <v>208</v>
      </c>
    </row>
    <row r="129" spans="1:65" s="2" customFormat="1" ht="14.4" customHeight="1">
      <c r="A129" s="37"/>
      <c r="B129" s="38"/>
      <c r="C129" s="217" t="s">
        <v>176</v>
      </c>
      <c r="D129" s="217" t="s">
        <v>139</v>
      </c>
      <c r="E129" s="218" t="s">
        <v>878</v>
      </c>
      <c r="F129" s="219" t="s">
        <v>879</v>
      </c>
      <c r="G129" s="220" t="s">
        <v>240</v>
      </c>
      <c r="H129" s="221">
        <v>25</v>
      </c>
      <c r="I129" s="222"/>
      <c r="J129" s="223">
        <f>ROUND(I129*H129,2)</f>
        <v>0</v>
      </c>
      <c r="K129" s="219" t="s">
        <v>1</v>
      </c>
      <c r="L129" s="43"/>
      <c r="M129" s="224" t="s">
        <v>1</v>
      </c>
      <c r="N129" s="225" t="s">
        <v>40</v>
      </c>
      <c r="O129" s="9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144</v>
      </c>
      <c r="AT129" s="228" t="s">
        <v>139</v>
      </c>
      <c r="AU129" s="228" t="s">
        <v>82</v>
      </c>
      <c r="AY129" s="16" t="s">
        <v>136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82</v>
      </c>
      <c r="BK129" s="229">
        <f>ROUND(I129*H129,2)</f>
        <v>0</v>
      </c>
      <c r="BL129" s="16" t="s">
        <v>144</v>
      </c>
      <c r="BM129" s="228" t="s">
        <v>215</v>
      </c>
    </row>
    <row r="130" spans="1:65" s="2" customFormat="1" ht="14.4" customHeight="1">
      <c r="A130" s="37"/>
      <c r="B130" s="38"/>
      <c r="C130" s="217" t="s">
        <v>182</v>
      </c>
      <c r="D130" s="217" t="s">
        <v>139</v>
      </c>
      <c r="E130" s="218" t="s">
        <v>880</v>
      </c>
      <c r="F130" s="219" t="s">
        <v>881</v>
      </c>
      <c r="G130" s="220" t="s">
        <v>774</v>
      </c>
      <c r="H130" s="221">
        <v>3</v>
      </c>
      <c r="I130" s="222"/>
      <c r="J130" s="223">
        <f>ROUND(I130*H130,2)</f>
        <v>0</v>
      </c>
      <c r="K130" s="219" t="s">
        <v>1</v>
      </c>
      <c r="L130" s="43"/>
      <c r="M130" s="224" t="s">
        <v>1</v>
      </c>
      <c r="N130" s="225" t="s">
        <v>40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144</v>
      </c>
      <c r="AT130" s="228" t="s">
        <v>139</v>
      </c>
      <c r="AU130" s="228" t="s">
        <v>82</v>
      </c>
      <c r="AY130" s="16" t="s">
        <v>136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82</v>
      </c>
      <c r="BK130" s="229">
        <f>ROUND(I130*H130,2)</f>
        <v>0</v>
      </c>
      <c r="BL130" s="16" t="s">
        <v>144</v>
      </c>
      <c r="BM130" s="228" t="s">
        <v>223</v>
      </c>
    </row>
    <row r="131" spans="1:65" s="2" customFormat="1" ht="14.4" customHeight="1">
      <c r="A131" s="37"/>
      <c r="B131" s="38"/>
      <c r="C131" s="217" t="s">
        <v>188</v>
      </c>
      <c r="D131" s="217" t="s">
        <v>139</v>
      </c>
      <c r="E131" s="218" t="s">
        <v>882</v>
      </c>
      <c r="F131" s="219" t="s">
        <v>883</v>
      </c>
      <c r="G131" s="220" t="s">
        <v>774</v>
      </c>
      <c r="H131" s="221">
        <v>38</v>
      </c>
      <c r="I131" s="222"/>
      <c r="J131" s="223">
        <f>ROUND(I131*H131,2)</f>
        <v>0</v>
      </c>
      <c r="K131" s="219" t="s">
        <v>1</v>
      </c>
      <c r="L131" s="43"/>
      <c r="M131" s="224" t="s">
        <v>1</v>
      </c>
      <c r="N131" s="225" t="s">
        <v>40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144</v>
      </c>
      <c r="AT131" s="228" t="s">
        <v>139</v>
      </c>
      <c r="AU131" s="228" t="s">
        <v>82</v>
      </c>
      <c r="AY131" s="16" t="s">
        <v>136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82</v>
      </c>
      <c r="BK131" s="229">
        <f>ROUND(I131*H131,2)</f>
        <v>0</v>
      </c>
      <c r="BL131" s="16" t="s">
        <v>144</v>
      </c>
      <c r="BM131" s="228" t="s">
        <v>232</v>
      </c>
    </row>
    <row r="132" spans="1:65" s="2" customFormat="1" ht="14.4" customHeight="1">
      <c r="A132" s="37"/>
      <c r="B132" s="38"/>
      <c r="C132" s="217" t="s">
        <v>193</v>
      </c>
      <c r="D132" s="217" t="s">
        <v>139</v>
      </c>
      <c r="E132" s="218" t="s">
        <v>884</v>
      </c>
      <c r="F132" s="219" t="s">
        <v>885</v>
      </c>
      <c r="G132" s="220" t="s">
        <v>774</v>
      </c>
      <c r="H132" s="221">
        <v>5</v>
      </c>
      <c r="I132" s="222"/>
      <c r="J132" s="223">
        <f>ROUND(I132*H132,2)</f>
        <v>0</v>
      </c>
      <c r="K132" s="219" t="s">
        <v>1</v>
      </c>
      <c r="L132" s="43"/>
      <c r="M132" s="224" t="s">
        <v>1</v>
      </c>
      <c r="N132" s="225" t="s">
        <v>40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144</v>
      </c>
      <c r="AT132" s="228" t="s">
        <v>139</v>
      </c>
      <c r="AU132" s="228" t="s">
        <v>82</v>
      </c>
      <c r="AY132" s="16" t="s">
        <v>136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82</v>
      </c>
      <c r="BK132" s="229">
        <f>ROUND(I132*H132,2)</f>
        <v>0</v>
      </c>
      <c r="BL132" s="16" t="s">
        <v>144</v>
      </c>
      <c r="BM132" s="228" t="s">
        <v>246</v>
      </c>
    </row>
    <row r="133" spans="1:65" s="2" customFormat="1" ht="14.4" customHeight="1">
      <c r="A133" s="37"/>
      <c r="B133" s="38"/>
      <c r="C133" s="217" t="s">
        <v>198</v>
      </c>
      <c r="D133" s="217" t="s">
        <v>139</v>
      </c>
      <c r="E133" s="218" t="s">
        <v>886</v>
      </c>
      <c r="F133" s="219" t="s">
        <v>887</v>
      </c>
      <c r="G133" s="220" t="s">
        <v>774</v>
      </c>
      <c r="H133" s="221">
        <v>5</v>
      </c>
      <c r="I133" s="222"/>
      <c r="J133" s="223">
        <f>ROUND(I133*H133,2)</f>
        <v>0</v>
      </c>
      <c r="K133" s="219" t="s">
        <v>1</v>
      </c>
      <c r="L133" s="43"/>
      <c r="M133" s="224" t="s">
        <v>1</v>
      </c>
      <c r="N133" s="225" t="s">
        <v>40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144</v>
      </c>
      <c r="AT133" s="228" t="s">
        <v>139</v>
      </c>
      <c r="AU133" s="228" t="s">
        <v>82</v>
      </c>
      <c r="AY133" s="16" t="s">
        <v>136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82</v>
      </c>
      <c r="BK133" s="229">
        <f>ROUND(I133*H133,2)</f>
        <v>0</v>
      </c>
      <c r="BL133" s="16" t="s">
        <v>144</v>
      </c>
      <c r="BM133" s="228" t="s">
        <v>255</v>
      </c>
    </row>
    <row r="134" spans="1:65" s="2" customFormat="1" ht="14.4" customHeight="1">
      <c r="A134" s="37"/>
      <c r="B134" s="38"/>
      <c r="C134" s="217" t="s">
        <v>203</v>
      </c>
      <c r="D134" s="217" t="s">
        <v>139</v>
      </c>
      <c r="E134" s="218" t="s">
        <v>888</v>
      </c>
      <c r="F134" s="219" t="s">
        <v>889</v>
      </c>
      <c r="G134" s="220" t="s">
        <v>240</v>
      </c>
      <c r="H134" s="221">
        <v>3</v>
      </c>
      <c r="I134" s="222"/>
      <c r="J134" s="223">
        <f>ROUND(I134*H134,2)</f>
        <v>0</v>
      </c>
      <c r="K134" s="219" t="s">
        <v>1</v>
      </c>
      <c r="L134" s="43"/>
      <c r="M134" s="224" t="s">
        <v>1</v>
      </c>
      <c r="N134" s="225" t="s">
        <v>40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144</v>
      </c>
      <c r="AT134" s="228" t="s">
        <v>139</v>
      </c>
      <c r="AU134" s="228" t="s">
        <v>82</v>
      </c>
      <c r="AY134" s="16" t="s">
        <v>136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82</v>
      </c>
      <c r="BK134" s="229">
        <f>ROUND(I134*H134,2)</f>
        <v>0</v>
      </c>
      <c r="BL134" s="16" t="s">
        <v>144</v>
      </c>
      <c r="BM134" s="228" t="s">
        <v>263</v>
      </c>
    </row>
    <row r="135" spans="1:65" s="2" customFormat="1" ht="14.4" customHeight="1">
      <c r="A135" s="37"/>
      <c r="B135" s="38"/>
      <c r="C135" s="217" t="s">
        <v>208</v>
      </c>
      <c r="D135" s="217" t="s">
        <v>139</v>
      </c>
      <c r="E135" s="218" t="s">
        <v>890</v>
      </c>
      <c r="F135" s="219" t="s">
        <v>891</v>
      </c>
      <c r="G135" s="220" t="s">
        <v>240</v>
      </c>
      <c r="H135" s="221">
        <v>30</v>
      </c>
      <c r="I135" s="222"/>
      <c r="J135" s="223">
        <f>ROUND(I135*H135,2)</f>
        <v>0</v>
      </c>
      <c r="K135" s="219" t="s">
        <v>1</v>
      </c>
      <c r="L135" s="43"/>
      <c r="M135" s="224" t="s">
        <v>1</v>
      </c>
      <c r="N135" s="225" t="s">
        <v>40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144</v>
      </c>
      <c r="AT135" s="228" t="s">
        <v>139</v>
      </c>
      <c r="AU135" s="228" t="s">
        <v>82</v>
      </c>
      <c r="AY135" s="16" t="s">
        <v>136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82</v>
      </c>
      <c r="BK135" s="229">
        <f>ROUND(I135*H135,2)</f>
        <v>0</v>
      </c>
      <c r="BL135" s="16" t="s">
        <v>144</v>
      </c>
      <c r="BM135" s="228" t="s">
        <v>273</v>
      </c>
    </row>
    <row r="136" spans="1:65" s="2" customFormat="1" ht="14.4" customHeight="1">
      <c r="A136" s="37"/>
      <c r="B136" s="38"/>
      <c r="C136" s="217" t="s">
        <v>8</v>
      </c>
      <c r="D136" s="217" t="s">
        <v>139</v>
      </c>
      <c r="E136" s="218" t="s">
        <v>892</v>
      </c>
      <c r="F136" s="219" t="s">
        <v>893</v>
      </c>
      <c r="G136" s="220" t="s">
        <v>774</v>
      </c>
      <c r="H136" s="221">
        <v>50</v>
      </c>
      <c r="I136" s="222"/>
      <c r="J136" s="223">
        <f>ROUND(I136*H136,2)</f>
        <v>0</v>
      </c>
      <c r="K136" s="219" t="s">
        <v>1</v>
      </c>
      <c r="L136" s="43"/>
      <c r="M136" s="224" t="s">
        <v>1</v>
      </c>
      <c r="N136" s="225" t="s">
        <v>40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144</v>
      </c>
      <c r="AT136" s="228" t="s">
        <v>139</v>
      </c>
      <c r="AU136" s="228" t="s">
        <v>82</v>
      </c>
      <c r="AY136" s="16" t="s">
        <v>136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82</v>
      </c>
      <c r="BK136" s="229">
        <f>ROUND(I136*H136,2)</f>
        <v>0</v>
      </c>
      <c r="BL136" s="16" t="s">
        <v>144</v>
      </c>
      <c r="BM136" s="228" t="s">
        <v>285</v>
      </c>
    </row>
    <row r="137" spans="1:63" s="12" customFormat="1" ht="25.9" customHeight="1">
      <c r="A137" s="12"/>
      <c r="B137" s="201"/>
      <c r="C137" s="202"/>
      <c r="D137" s="203" t="s">
        <v>74</v>
      </c>
      <c r="E137" s="204" t="s">
        <v>894</v>
      </c>
      <c r="F137" s="204" t="s">
        <v>895</v>
      </c>
      <c r="G137" s="202"/>
      <c r="H137" s="202"/>
      <c r="I137" s="205"/>
      <c r="J137" s="206">
        <f>BK137</f>
        <v>0</v>
      </c>
      <c r="K137" s="202"/>
      <c r="L137" s="207"/>
      <c r="M137" s="208"/>
      <c r="N137" s="209"/>
      <c r="O137" s="209"/>
      <c r="P137" s="210">
        <f>SUM(P138:P161)</f>
        <v>0</v>
      </c>
      <c r="Q137" s="209"/>
      <c r="R137" s="210">
        <f>SUM(R138:R161)</f>
        <v>0</v>
      </c>
      <c r="S137" s="209"/>
      <c r="T137" s="211">
        <f>SUM(T138:T161)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2" t="s">
        <v>82</v>
      </c>
      <c r="AT137" s="213" t="s">
        <v>74</v>
      </c>
      <c r="AU137" s="213" t="s">
        <v>75</v>
      </c>
      <c r="AY137" s="212" t="s">
        <v>136</v>
      </c>
      <c r="BK137" s="214">
        <f>SUM(BK138:BK161)</f>
        <v>0</v>
      </c>
    </row>
    <row r="138" spans="1:65" s="2" customFormat="1" ht="14.4" customHeight="1">
      <c r="A138" s="37"/>
      <c r="B138" s="38"/>
      <c r="C138" s="217" t="s">
        <v>215</v>
      </c>
      <c r="D138" s="217" t="s">
        <v>139</v>
      </c>
      <c r="E138" s="218" t="s">
        <v>896</v>
      </c>
      <c r="F138" s="219" t="s">
        <v>897</v>
      </c>
      <c r="G138" s="220" t="s">
        <v>291</v>
      </c>
      <c r="H138" s="221">
        <v>3</v>
      </c>
      <c r="I138" s="222"/>
      <c r="J138" s="223">
        <f>ROUND(I138*H138,2)</f>
        <v>0</v>
      </c>
      <c r="K138" s="219" t="s">
        <v>1</v>
      </c>
      <c r="L138" s="43"/>
      <c r="M138" s="224" t="s">
        <v>1</v>
      </c>
      <c r="N138" s="225" t="s">
        <v>40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144</v>
      </c>
      <c r="AT138" s="228" t="s">
        <v>139</v>
      </c>
      <c r="AU138" s="228" t="s">
        <v>82</v>
      </c>
      <c r="AY138" s="16" t="s">
        <v>136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82</v>
      </c>
      <c r="BK138" s="229">
        <f>ROUND(I138*H138,2)</f>
        <v>0</v>
      </c>
      <c r="BL138" s="16" t="s">
        <v>144</v>
      </c>
      <c r="BM138" s="228" t="s">
        <v>294</v>
      </c>
    </row>
    <row r="139" spans="1:65" s="2" customFormat="1" ht="14.4" customHeight="1">
      <c r="A139" s="37"/>
      <c r="B139" s="38"/>
      <c r="C139" s="217" t="s">
        <v>219</v>
      </c>
      <c r="D139" s="217" t="s">
        <v>139</v>
      </c>
      <c r="E139" s="218" t="s">
        <v>898</v>
      </c>
      <c r="F139" s="219" t="s">
        <v>899</v>
      </c>
      <c r="G139" s="220" t="s">
        <v>291</v>
      </c>
      <c r="H139" s="221">
        <v>30</v>
      </c>
      <c r="I139" s="222"/>
      <c r="J139" s="223">
        <f>ROUND(I139*H139,2)</f>
        <v>0</v>
      </c>
      <c r="K139" s="219" t="s">
        <v>1</v>
      </c>
      <c r="L139" s="43"/>
      <c r="M139" s="224" t="s">
        <v>1</v>
      </c>
      <c r="N139" s="225" t="s">
        <v>40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144</v>
      </c>
      <c r="AT139" s="228" t="s">
        <v>139</v>
      </c>
      <c r="AU139" s="228" t="s">
        <v>82</v>
      </c>
      <c r="AY139" s="16" t="s">
        <v>136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82</v>
      </c>
      <c r="BK139" s="229">
        <f>ROUND(I139*H139,2)</f>
        <v>0</v>
      </c>
      <c r="BL139" s="16" t="s">
        <v>144</v>
      </c>
      <c r="BM139" s="228" t="s">
        <v>305</v>
      </c>
    </row>
    <row r="140" spans="1:65" s="2" customFormat="1" ht="14.4" customHeight="1">
      <c r="A140" s="37"/>
      <c r="B140" s="38"/>
      <c r="C140" s="217" t="s">
        <v>223</v>
      </c>
      <c r="D140" s="217" t="s">
        <v>139</v>
      </c>
      <c r="E140" s="218" t="s">
        <v>900</v>
      </c>
      <c r="F140" s="219" t="s">
        <v>901</v>
      </c>
      <c r="G140" s="220" t="s">
        <v>902</v>
      </c>
      <c r="H140" s="221">
        <v>3</v>
      </c>
      <c r="I140" s="222"/>
      <c r="J140" s="223">
        <f>ROUND(I140*H140,2)</f>
        <v>0</v>
      </c>
      <c r="K140" s="219" t="s">
        <v>1</v>
      </c>
      <c r="L140" s="43"/>
      <c r="M140" s="224" t="s">
        <v>1</v>
      </c>
      <c r="N140" s="225" t="s">
        <v>40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144</v>
      </c>
      <c r="AT140" s="228" t="s">
        <v>139</v>
      </c>
      <c r="AU140" s="228" t="s">
        <v>82</v>
      </c>
      <c r="AY140" s="16" t="s">
        <v>136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82</v>
      </c>
      <c r="BK140" s="229">
        <f>ROUND(I140*H140,2)</f>
        <v>0</v>
      </c>
      <c r="BL140" s="16" t="s">
        <v>144</v>
      </c>
      <c r="BM140" s="228" t="s">
        <v>317</v>
      </c>
    </row>
    <row r="141" spans="1:65" s="2" customFormat="1" ht="14.4" customHeight="1">
      <c r="A141" s="37"/>
      <c r="B141" s="38"/>
      <c r="C141" s="217" t="s">
        <v>228</v>
      </c>
      <c r="D141" s="217" t="s">
        <v>139</v>
      </c>
      <c r="E141" s="218" t="s">
        <v>903</v>
      </c>
      <c r="F141" s="219" t="s">
        <v>904</v>
      </c>
      <c r="G141" s="220" t="s">
        <v>877</v>
      </c>
      <c r="H141" s="221">
        <v>5</v>
      </c>
      <c r="I141" s="222"/>
      <c r="J141" s="223">
        <f>ROUND(I141*H141,2)</f>
        <v>0</v>
      </c>
      <c r="K141" s="219" t="s">
        <v>1</v>
      </c>
      <c r="L141" s="43"/>
      <c r="M141" s="224" t="s">
        <v>1</v>
      </c>
      <c r="N141" s="225" t="s">
        <v>40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144</v>
      </c>
      <c r="AT141" s="228" t="s">
        <v>139</v>
      </c>
      <c r="AU141" s="228" t="s">
        <v>82</v>
      </c>
      <c r="AY141" s="16" t="s">
        <v>136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82</v>
      </c>
      <c r="BK141" s="229">
        <f>ROUND(I141*H141,2)</f>
        <v>0</v>
      </c>
      <c r="BL141" s="16" t="s">
        <v>144</v>
      </c>
      <c r="BM141" s="228" t="s">
        <v>329</v>
      </c>
    </row>
    <row r="142" spans="1:65" s="2" customFormat="1" ht="14.4" customHeight="1">
      <c r="A142" s="37"/>
      <c r="B142" s="38"/>
      <c r="C142" s="217" t="s">
        <v>232</v>
      </c>
      <c r="D142" s="217" t="s">
        <v>139</v>
      </c>
      <c r="E142" s="218" t="s">
        <v>905</v>
      </c>
      <c r="F142" s="219" t="s">
        <v>906</v>
      </c>
      <c r="G142" s="220" t="s">
        <v>877</v>
      </c>
      <c r="H142" s="221">
        <v>3</v>
      </c>
      <c r="I142" s="222"/>
      <c r="J142" s="223">
        <f>ROUND(I142*H142,2)</f>
        <v>0</v>
      </c>
      <c r="K142" s="219" t="s">
        <v>1</v>
      </c>
      <c r="L142" s="43"/>
      <c r="M142" s="224" t="s">
        <v>1</v>
      </c>
      <c r="N142" s="225" t="s">
        <v>40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144</v>
      </c>
      <c r="AT142" s="228" t="s">
        <v>139</v>
      </c>
      <c r="AU142" s="228" t="s">
        <v>82</v>
      </c>
      <c r="AY142" s="16" t="s">
        <v>136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82</v>
      </c>
      <c r="BK142" s="229">
        <f>ROUND(I142*H142,2)</f>
        <v>0</v>
      </c>
      <c r="BL142" s="16" t="s">
        <v>144</v>
      </c>
      <c r="BM142" s="228" t="s">
        <v>337</v>
      </c>
    </row>
    <row r="143" spans="1:65" s="2" customFormat="1" ht="14.4" customHeight="1">
      <c r="A143" s="37"/>
      <c r="B143" s="38"/>
      <c r="C143" s="217" t="s">
        <v>7</v>
      </c>
      <c r="D143" s="217" t="s">
        <v>139</v>
      </c>
      <c r="E143" s="218" t="s">
        <v>907</v>
      </c>
      <c r="F143" s="219" t="s">
        <v>908</v>
      </c>
      <c r="G143" s="220" t="s">
        <v>877</v>
      </c>
      <c r="H143" s="221">
        <v>50</v>
      </c>
      <c r="I143" s="222"/>
      <c r="J143" s="223">
        <f>ROUND(I143*H143,2)</f>
        <v>0</v>
      </c>
      <c r="K143" s="219" t="s">
        <v>1</v>
      </c>
      <c r="L143" s="43"/>
      <c r="M143" s="224" t="s">
        <v>1</v>
      </c>
      <c r="N143" s="225" t="s">
        <v>40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144</v>
      </c>
      <c r="AT143" s="228" t="s">
        <v>139</v>
      </c>
      <c r="AU143" s="228" t="s">
        <v>82</v>
      </c>
      <c r="AY143" s="16" t="s">
        <v>136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82</v>
      </c>
      <c r="BK143" s="229">
        <f>ROUND(I143*H143,2)</f>
        <v>0</v>
      </c>
      <c r="BL143" s="16" t="s">
        <v>144</v>
      </c>
      <c r="BM143" s="228" t="s">
        <v>349</v>
      </c>
    </row>
    <row r="144" spans="1:65" s="2" customFormat="1" ht="14.4" customHeight="1">
      <c r="A144" s="37"/>
      <c r="B144" s="38"/>
      <c r="C144" s="217" t="s">
        <v>246</v>
      </c>
      <c r="D144" s="217" t="s">
        <v>139</v>
      </c>
      <c r="E144" s="218" t="s">
        <v>909</v>
      </c>
      <c r="F144" s="219" t="s">
        <v>910</v>
      </c>
      <c r="G144" s="220" t="s">
        <v>877</v>
      </c>
      <c r="H144" s="221">
        <v>25</v>
      </c>
      <c r="I144" s="222"/>
      <c r="J144" s="223">
        <f>ROUND(I144*H144,2)</f>
        <v>0</v>
      </c>
      <c r="K144" s="219" t="s">
        <v>1</v>
      </c>
      <c r="L144" s="43"/>
      <c r="M144" s="224" t="s">
        <v>1</v>
      </c>
      <c r="N144" s="225" t="s">
        <v>40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144</v>
      </c>
      <c r="AT144" s="228" t="s">
        <v>139</v>
      </c>
      <c r="AU144" s="228" t="s">
        <v>82</v>
      </c>
      <c r="AY144" s="16" t="s">
        <v>136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82</v>
      </c>
      <c r="BK144" s="229">
        <f>ROUND(I144*H144,2)</f>
        <v>0</v>
      </c>
      <c r="BL144" s="16" t="s">
        <v>144</v>
      </c>
      <c r="BM144" s="228" t="s">
        <v>360</v>
      </c>
    </row>
    <row r="145" spans="1:65" s="2" customFormat="1" ht="14.4" customHeight="1">
      <c r="A145" s="37"/>
      <c r="B145" s="38"/>
      <c r="C145" s="217" t="s">
        <v>251</v>
      </c>
      <c r="D145" s="217" t="s">
        <v>139</v>
      </c>
      <c r="E145" s="218" t="s">
        <v>911</v>
      </c>
      <c r="F145" s="219" t="s">
        <v>912</v>
      </c>
      <c r="G145" s="220" t="s">
        <v>877</v>
      </c>
      <c r="H145" s="221">
        <v>38</v>
      </c>
      <c r="I145" s="222"/>
      <c r="J145" s="223">
        <f>ROUND(I145*H145,2)</f>
        <v>0</v>
      </c>
      <c r="K145" s="219" t="s">
        <v>1</v>
      </c>
      <c r="L145" s="43"/>
      <c r="M145" s="224" t="s">
        <v>1</v>
      </c>
      <c r="N145" s="225" t="s">
        <v>40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144</v>
      </c>
      <c r="AT145" s="228" t="s">
        <v>139</v>
      </c>
      <c r="AU145" s="228" t="s">
        <v>82</v>
      </c>
      <c r="AY145" s="16" t="s">
        <v>136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82</v>
      </c>
      <c r="BK145" s="229">
        <f>ROUND(I145*H145,2)</f>
        <v>0</v>
      </c>
      <c r="BL145" s="16" t="s">
        <v>144</v>
      </c>
      <c r="BM145" s="228" t="s">
        <v>370</v>
      </c>
    </row>
    <row r="146" spans="1:65" s="2" customFormat="1" ht="14.4" customHeight="1">
      <c r="A146" s="37"/>
      <c r="B146" s="38"/>
      <c r="C146" s="217" t="s">
        <v>255</v>
      </c>
      <c r="D146" s="217" t="s">
        <v>139</v>
      </c>
      <c r="E146" s="218" t="s">
        <v>913</v>
      </c>
      <c r="F146" s="219" t="s">
        <v>914</v>
      </c>
      <c r="G146" s="220" t="s">
        <v>877</v>
      </c>
      <c r="H146" s="221">
        <v>3</v>
      </c>
      <c r="I146" s="222"/>
      <c r="J146" s="223">
        <f>ROUND(I146*H146,2)</f>
        <v>0</v>
      </c>
      <c r="K146" s="219" t="s">
        <v>1</v>
      </c>
      <c r="L146" s="43"/>
      <c r="M146" s="224" t="s">
        <v>1</v>
      </c>
      <c r="N146" s="225" t="s">
        <v>40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144</v>
      </c>
      <c r="AT146" s="228" t="s">
        <v>139</v>
      </c>
      <c r="AU146" s="228" t="s">
        <v>82</v>
      </c>
      <c r="AY146" s="16" t="s">
        <v>136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82</v>
      </c>
      <c r="BK146" s="229">
        <f>ROUND(I146*H146,2)</f>
        <v>0</v>
      </c>
      <c r="BL146" s="16" t="s">
        <v>144</v>
      </c>
      <c r="BM146" s="228" t="s">
        <v>380</v>
      </c>
    </row>
    <row r="147" spans="1:65" s="2" customFormat="1" ht="14.4" customHeight="1">
      <c r="A147" s="37"/>
      <c r="B147" s="38"/>
      <c r="C147" s="217" t="s">
        <v>168</v>
      </c>
      <c r="D147" s="217" t="s">
        <v>139</v>
      </c>
      <c r="E147" s="218" t="s">
        <v>915</v>
      </c>
      <c r="F147" s="219" t="s">
        <v>916</v>
      </c>
      <c r="G147" s="220" t="s">
        <v>877</v>
      </c>
      <c r="H147" s="221">
        <v>5</v>
      </c>
      <c r="I147" s="222"/>
      <c r="J147" s="223">
        <f>ROUND(I147*H147,2)</f>
        <v>0</v>
      </c>
      <c r="K147" s="219" t="s">
        <v>1</v>
      </c>
      <c r="L147" s="43"/>
      <c r="M147" s="224" t="s">
        <v>1</v>
      </c>
      <c r="N147" s="225" t="s">
        <v>40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144</v>
      </c>
      <c r="AT147" s="228" t="s">
        <v>139</v>
      </c>
      <c r="AU147" s="228" t="s">
        <v>82</v>
      </c>
      <c r="AY147" s="16" t="s">
        <v>136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82</v>
      </c>
      <c r="BK147" s="229">
        <f>ROUND(I147*H147,2)</f>
        <v>0</v>
      </c>
      <c r="BL147" s="16" t="s">
        <v>144</v>
      </c>
      <c r="BM147" s="228" t="s">
        <v>400</v>
      </c>
    </row>
    <row r="148" spans="1:65" s="2" customFormat="1" ht="14.4" customHeight="1">
      <c r="A148" s="37"/>
      <c r="B148" s="38"/>
      <c r="C148" s="217" t="s">
        <v>263</v>
      </c>
      <c r="D148" s="217" t="s">
        <v>139</v>
      </c>
      <c r="E148" s="218" t="s">
        <v>917</v>
      </c>
      <c r="F148" s="219" t="s">
        <v>918</v>
      </c>
      <c r="G148" s="220" t="s">
        <v>902</v>
      </c>
      <c r="H148" s="221">
        <v>3</v>
      </c>
      <c r="I148" s="222"/>
      <c r="J148" s="223">
        <f>ROUND(I148*H148,2)</f>
        <v>0</v>
      </c>
      <c r="K148" s="219" t="s">
        <v>1</v>
      </c>
      <c r="L148" s="43"/>
      <c r="M148" s="224" t="s">
        <v>1</v>
      </c>
      <c r="N148" s="225" t="s">
        <v>40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144</v>
      </c>
      <c r="AT148" s="228" t="s">
        <v>139</v>
      </c>
      <c r="AU148" s="228" t="s">
        <v>82</v>
      </c>
      <c r="AY148" s="16" t="s">
        <v>136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82</v>
      </c>
      <c r="BK148" s="229">
        <f>ROUND(I148*H148,2)</f>
        <v>0</v>
      </c>
      <c r="BL148" s="16" t="s">
        <v>144</v>
      </c>
      <c r="BM148" s="228" t="s">
        <v>417</v>
      </c>
    </row>
    <row r="149" spans="1:65" s="2" customFormat="1" ht="14.4" customHeight="1">
      <c r="A149" s="37"/>
      <c r="B149" s="38"/>
      <c r="C149" s="217" t="s">
        <v>267</v>
      </c>
      <c r="D149" s="217" t="s">
        <v>139</v>
      </c>
      <c r="E149" s="218" t="s">
        <v>919</v>
      </c>
      <c r="F149" s="219" t="s">
        <v>920</v>
      </c>
      <c r="G149" s="220" t="s">
        <v>902</v>
      </c>
      <c r="H149" s="221">
        <v>3</v>
      </c>
      <c r="I149" s="222"/>
      <c r="J149" s="223">
        <f>ROUND(I149*H149,2)</f>
        <v>0</v>
      </c>
      <c r="K149" s="219" t="s">
        <v>1</v>
      </c>
      <c r="L149" s="43"/>
      <c r="M149" s="224" t="s">
        <v>1</v>
      </c>
      <c r="N149" s="225" t="s">
        <v>40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144</v>
      </c>
      <c r="AT149" s="228" t="s">
        <v>139</v>
      </c>
      <c r="AU149" s="228" t="s">
        <v>82</v>
      </c>
      <c r="AY149" s="16" t="s">
        <v>136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82</v>
      </c>
      <c r="BK149" s="229">
        <f>ROUND(I149*H149,2)</f>
        <v>0</v>
      </c>
      <c r="BL149" s="16" t="s">
        <v>144</v>
      </c>
      <c r="BM149" s="228" t="s">
        <v>429</v>
      </c>
    </row>
    <row r="150" spans="1:65" s="2" customFormat="1" ht="14.4" customHeight="1">
      <c r="A150" s="37"/>
      <c r="B150" s="38"/>
      <c r="C150" s="217" t="s">
        <v>273</v>
      </c>
      <c r="D150" s="217" t="s">
        <v>139</v>
      </c>
      <c r="E150" s="218" t="s">
        <v>921</v>
      </c>
      <c r="F150" s="219" t="s">
        <v>922</v>
      </c>
      <c r="G150" s="220" t="s">
        <v>902</v>
      </c>
      <c r="H150" s="221">
        <v>12</v>
      </c>
      <c r="I150" s="222"/>
      <c r="J150" s="223">
        <f>ROUND(I150*H150,2)</f>
        <v>0</v>
      </c>
      <c r="K150" s="219" t="s">
        <v>1</v>
      </c>
      <c r="L150" s="43"/>
      <c r="M150" s="224" t="s">
        <v>1</v>
      </c>
      <c r="N150" s="225" t="s">
        <v>40</v>
      </c>
      <c r="O150" s="9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144</v>
      </c>
      <c r="AT150" s="228" t="s">
        <v>139</v>
      </c>
      <c r="AU150" s="228" t="s">
        <v>82</v>
      </c>
      <c r="AY150" s="16" t="s">
        <v>136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82</v>
      </c>
      <c r="BK150" s="229">
        <f>ROUND(I150*H150,2)</f>
        <v>0</v>
      </c>
      <c r="BL150" s="16" t="s">
        <v>144</v>
      </c>
      <c r="BM150" s="228" t="s">
        <v>439</v>
      </c>
    </row>
    <row r="151" spans="1:65" s="2" customFormat="1" ht="14.4" customHeight="1">
      <c r="A151" s="37"/>
      <c r="B151" s="38"/>
      <c r="C151" s="217" t="s">
        <v>277</v>
      </c>
      <c r="D151" s="217" t="s">
        <v>139</v>
      </c>
      <c r="E151" s="218" t="s">
        <v>923</v>
      </c>
      <c r="F151" s="219" t="s">
        <v>924</v>
      </c>
      <c r="G151" s="220" t="s">
        <v>925</v>
      </c>
      <c r="H151" s="221">
        <v>1.7</v>
      </c>
      <c r="I151" s="222"/>
      <c r="J151" s="223">
        <f>ROUND(I151*H151,2)</f>
        <v>0</v>
      </c>
      <c r="K151" s="219" t="s">
        <v>1</v>
      </c>
      <c r="L151" s="43"/>
      <c r="M151" s="224" t="s">
        <v>1</v>
      </c>
      <c r="N151" s="225" t="s">
        <v>40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144</v>
      </c>
      <c r="AT151" s="228" t="s">
        <v>139</v>
      </c>
      <c r="AU151" s="228" t="s">
        <v>82</v>
      </c>
      <c r="AY151" s="16" t="s">
        <v>136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82</v>
      </c>
      <c r="BK151" s="229">
        <f>ROUND(I151*H151,2)</f>
        <v>0</v>
      </c>
      <c r="BL151" s="16" t="s">
        <v>144</v>
      </c>
      <c r="BM151" s="228" t="s">
        <v>447</v>
      </c>
    </row>
    <row r="152" spans="1:65" s="2" customFormat="1" ht="14.4" customHeight="1">
      <c r="A152" s="37"/>
      <c r="B152" s="38"/>
      <c r="C152" s="217" t="s">
        <v>285</v>
      </c>
      <c r="D152" s="217" t="s">
        <v>139</v>
      </c>
      <c r="E152" s="218" t="s">
        <v>923</v>
      </c>
      <c r="F152" s="219" t="s">
        <v>924</v>
      </c>
      <c r="G152" s="220" t="s">
        <v>925</v>
      </c>
      <c r="H152" s="221">
        <v>7.1</v>
      </c>
      <c r="I152" s="222"/>
      <c r="J152" s="223">
        <f>ROUND(I152*H152,2)</f>
        <v>0</v>
      </c>
      <c r="K152" s="219" t="s">
        <v>1</v>
      </c>
      <c r="L152" s="43"/>
      <c r="M152" s="224" t="s">
        <v>1</v>
      </c>
      <c r="N152" s="225" t="s">
        <v>40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144</v>
      </c>
      <c r="AT152" s="228" t="s">
        <v>139</v>
      </c>
      <c r="AU152" s="228" t="s">
        <v>82</v>
      </c>
      <c r="AY152" s="16" t="s">
        <v>136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82</v>
      </c>
      <c r="BK152" s="229">
        <f>ROUND(I152*H152,2)</f>
        <v>0</v>
      </c>
      <c r="BL152" s="16" t="s">
        <v>144</v>
      </c>
      <c r="BM152" s="228" t="s">
        <v>455</v>
      </c>
    </row>
    <row r="153" spans="1:65" s="2" customFormat="1" ht="14.4" customHeight="1">
      <c r="A153" s="37"/>
      <c r="B153" s="38"/>
      <c r="C153" s="217" t="s">
        <v>290</v>
      </c>
      <c r="D153" s="217" t="s">
        <v>139</v>
      </c>
      <c r="E153" s="218" t="s">
        <v>923</v>
      </c>
      <c r="F153" s="219" t="s">
        <v>924</v>
      </c>
      <c r="G153" s="220" t="s">
        <v>925</v>
      </c>
      <c r="H153" s="221">
        <v>3.55</v>
      </c>
      <c r="I153" s="222"/>
      <c r="J153" s="223">
        <f>ROUND(I153*H153,2)</f>
        <v>0</v>
      </c>
      <c r="K153" s="219" t="s">
        <v>1</v>
      </c>
      <c r="L153" s="43"/>
      <c r="M153" s="224" t="s">
        <v>1</v>
      </c>
      <c r="N153" s="225" t="s">
        <v>40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144</v>
      </c>
      <c r="AT153" s="228" t="s">
        <v>139</v>
      </c>
      <c r="AU153" s="228" t="s">
        <v>82</v>
      </c>
      <c r="AY153" s="16" t="s">
        <v>136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82</v>
      </c>
      <c r="BK153" s="229">
        <f>ROUND(I153*H153,2)</f>
        <v>0</v>
      </c>
      <c r="BL153" s="16" t="s">
        <v>144</v>
      </c>
      <c r="BM153" s="228" t="s">
        <v>465</v>
      </c>
    </row>
    <row r="154" spans="1:65" s="2" customFormat="1" ht="14.4" customHeight="1">
      <c r="A154" s="37"/>
      <c r="B154" s="38"/>
      <c r="C154" s="217" t="s">
        <v>294</v>
      </c>
      <c r="D154" s="217" t="s">
        <v>139</v>
      </c>
      <c r="E154" s="218" t="s">
        <v>926</v>
      </c>
      <c r="F154" s="219" t="s">
        <v>927</v>
      </c>
      <c r="G154" s="220" t="s">
        <v>877</v>
      </c>
      <c r="H154" s="221">
        <v>9</v>
      </c>
      <c r="I154" s="222"/>
      <c r="J154" s="223">
        <f>ROUND(I154*H154,2)</f>
        <v>0</v>
      </c>
      <c r="K154" s="219" t="s">
        <v>1</v>
      </c>
      <c r="L154" s="43"/>
      <c r="M154" s="224" t="s">
        <v>1</v>
      </c>
      <c r="N154" s="225" t="s">
        <v>40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144</v>
      </c>
      <c r="AT154" s="228" t="s">
        <v>139</v>
      </c>
      <c r="AU154" s="228" t="s">
        <v>82</v>
      </c>
      <c r="AY154" s="16" t="s">
        <v>136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82</v>
      </c>
      <c r="BK154" s="229">
        <f>ROUND(I154*H154,2)</f>
        <v>0</v>
      </c>
      <c r="BL154" s="16" t="s">
        <v>144</v>
      </c>
      <c r="BM154" s="228" t="s">
        <v>473</v>
      </c>
    </row>
    <row r="155" spans="1:65" s="2" customFormat="1" ht="14.4" customHeight="1">
      <c r="A155" s="37"/>
      <c r="B155" s="38"/>
      <c r="C155" s="217" t="s">
        <v>301</v>
      </c>
      <c r="D155" s="217" t="s">
        <v>139</v>
      </c>
      <c r="E155" s="218" t="s">
        <v>928</v>
      </c>
      <c r="F155" s="219" t="s">
        <v>929</v>
      </c>
      <c r="G155" s="220" t="s">
        <v>902</v>
      </c>
      <c r="H155" s="221">
        <v>3</v>
      </c>
      <c r="I155" s="222"/>
      <c r="J155" s="223">
        <f>ROUND(I155*H155,2)</f>
        <v>0</v>
      </c>
      <c r="K155" s="219" t="s">
        <v>1</v>
      </c>
      <c r="L155" s="43"/>
      <c r="M155" s="224" t="s">
        <v>1</v>
      </c>
      <c r="N155" s="225" t="s">
        <v>40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144</v>
      </c>
      <c r="AT155" s="228" t="s">
        <v>139</v>
      </c>
      <c r="AU155" s="228" t="s">
        <v>82</v>
      </c>
      <c r="AY155" s="16" t="s">
        <v>136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82</v>
      </c>
      <c r="BK155" s="229">
        <f>ROUND(I155*H155,2)</f>
        <v>0</v>
      </c>
      <c r="BL155" s="16" t="s">
        <v>144</v>
      </c>
      <c r="BM155" s="228" t="s">
        <v>483</v>
      </c>
    </row>
    <row r="156" spans="1:65" s="2" customFormat="1" ht="14.4" customHeight="1">
      <c r="A156" s="37"/>
      <c r="B156" s="38"/>
      <c r="C156" s="217" t="s">
        <v>305</v>
      </c>
      <c r="D156" s="217" t="s">
        <v>139</v>
      </c>
      <c r="E156" s="218" t="s">
        <v>930</v>
      </c>
      <c r="F156" s="219" t="s">
        <v>931</v>
      </c>
      <c r="G156" s="220" t="s">
        <v>902</v>
      </c>
      <c r="H156" s="221">
        <v>1</v>
      </c>
      <c r="I156" s="222"/>
      <c r="J156" s="223">
        <f>ROUND(I156*H156,2)</f>
        <v>0</v>
      </c>
      <c r="K156" s="219" t="s">
        <v>1</v>
      </c>
      <c r="L156" s="43"/>
      <c r="M156" s="224" t="s">
        <v>1</v>
      </c>
      <c r="N156" s="225" t="s">
        <v>40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144</v>
      </c>
      <c r="AT156" s="228" t="s">
        <v>139</v>
      </c>
      <c r="AU156" s="228" t="s">
        <v>82</v>
      </c>
      <c r="AY156" s="16" t="s">
        <v>136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82</v>
      </c>
      <c r="BK156" s="229">
        <f>ROUND(I156*H156,2)</f>
        <v>0</v>
      </c>
      <c r="BL156" s="16" t="s">
        <v>144</v>
      </c>
      <c r="BM156" s="228" t="s">
        <v>491</v>
      </c>
    </row>
    <row r="157" spans="1:65" s="2" customFormat="1" ht="14.4" customHeight="1">
      <c r="A157" s="37"/>
      <c r="B157" s="38"/>
      <c r="C157" s="217" t="s">
        <v>312</v>
      </c>
      <c r="D157" s="217" t="s">
        <v>139</v>
      </c>
      <c r="E157" s="218" t="s">
        <v>932</v>
      </c>
      <c r="F157" s="219" t="s">
        <v>933</v>
      </c>
      <c r="G157" s="220" t="s">
        <v>902</v>
      </c>
      <c r="H157" s="221">
        <v>1</v>
      </c>
      <c r="I157" s="222"/>
      <c r="J157" s="223">
        <f>ROUND(I157*H157,2)</f>
        <v>0</v>
      </c>
      <c r="K157" s="219" t="s">
        <v>1</v>
      </c>
      <c r="L157" s="43"/>
      <c r="M157" s="224" t="s">
        <v>1</v>
      </c>
      <c r="N157" s="225" t="s">
        <v>40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144</v>
      </c>
      <c r="AT157" s="228" t="s">
        <v>139</v>
      </c>
      <c r="AU157" s="228" t="s">
        <v>82</v>
      </c>
      <c r="AY157" s="16" t="s">
        <v>136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82</v>
      </c>
      <c r="BK157" s="229">
        <f>ROUND(I157*H157,2)</f>
        <v>0</v>
      </c>
      <c r="BL157" s="16" t="s">
        <v>144</v>
      </c>
      <c r="BM157" s="228" t="s">
        <v>502</v>
      </c>
    </row>
    <row r="158" spans="1:65" s="2" customFormat="1" ht="14.4" customHeight="1">
      <c r="A158" s="37"/>
      <c r="B158" s="38"/>
      <c r="C158" s="217" t="s">
        <v>317</v>
      </c>
      <c r="D158" s="217" t="s">
        <v>139</v>
      </c>
      <c r="E158" s="218" t="s">
        <v>934</v>
      </c>
      <c r="F158" s="219" t="s">
        <v>935</v>
      </c>
      <c r="G158" s="220" t="s">
        <v>902</v>
      </c>
      <c r="H158" s="221">
        <v>1</v>
      </c>
      <c r="I158" s="222"/>
      <c r="J158" s="223">
        <f>ROUND(I158*H158,2)</f>
        <v>0</v>
      </c>
      <c r="K158" s="219" t="s">
        <v>1</v>
      </c>
      <c r="L158" s="43"/>
      <c r="M158" s="224" t="s">
        <v>1</v>
      </c>
      <c r="N158" s="225" t="s">
        <v>40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144</v>
      </c>
      <c r="AT158" s="228" t="s">
        <v>139</v>
      </c>
      <c r="AU158" s="228" t="s">
        <v>82</v>
      </c>
      <c r="AY158" s="16" t="s">
        <v>136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82</v>
      </c>
      <c r="BK158" s="229">
        <f>ROUND(I158*H158,2)</f>
        <v>0</v>
      </c>
      <c r="BL158" s="16" t="s">
        <v>144</v>
      </c>
      <c r="BM158" s="228" t="s">
        <v>513</v>
      </c>
    </row>
    <row r="159" spans="1:65" s="2" customFormat="1" ht="14.4" customHeight="1">
      <c r="A159" s="37"/>
      <c r="B159" s="38"/>
      <c r="C159" s="217" t="s">
        <v>324</v>
      </c>
      <c r="D159" s="217" t="s">
        <v>139</v>
      </c>
      <c r="E159" s="218" t="s">
        <v>936</v>
      </c>
      <c r="F159" s="219" t="s">
        <v>937</v>
      </c>
      <c r="G159" s="220" t="s">
        <v>877</v>
      </c>
      <c r="H159" s="221">
        <v>3</v>
      </c>
      <c r="I159" s="222"/>
      <c r="J159" s="223">
        <f>ROUND(I159*H159,2)</f>
        <v>0</v>
      </c>
      <c r="K159" s="219" t="s">
        <v>1</v>
      </c>
      <c r="L159" s="43"/>
      <c r="M159" s="224" t="s">
        <v>1</v>
      </c>
      <c r="N159" s="225" t="s">
        <v>40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144</v>
      </c>
      <c r="AT159" s="228" t="s">
        <v>139</v>
      </c>
      <c r="AU159" s="228" t="s">
        <v>82</v>
      </c>
      <c r="AY159" s="16" t="s">
        <v>136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82</v>
      </c>
      <c r="BK159" s="229">
        <f>ROUND(I159*H159,2)</f>
        <v>0</v>
      </c>
      <c r="BL159" s="16" t="s">
        <v>144</v>
      </c>
      <c r="BM159" s="228" t="s">
        <v>524</v>
      </c>
    </row>
    <row r="160" spans="1:65" s="2" customFormat="1" ht="14.4" customHeight="1">
      <c r="A160" s="37"/>
      <c r="B160" s="38"/>
      <c r="C160" s="217" t="s">
        <v>329</v>
      </c>
      <c r="D160" s="217" t="s">
        <v>139</v>
      </c>
      <c r="E160" s="218" t="s">
        <v>938</v>
      </c>
      <c r="F160" s="219" t="s">
        <v>939</v>
      </c>
      <c r="G160" s="220" t="s">
        <v>291</v>
      </c>
      <c r="H160" s="221">
        <v>20</v>
      </c>
      <c r="I160" s="222"/>
      <c r="J160" s="223">
        <f>ROUND(I160*H160,2)</f>
        <v>0</v>
      </c>
      <c r="K160" s="219" t="s">
        <v>1</v>
      </c>
      <c r="L160" s="43"/>
      <c r="M160" s="224" t="s">
        <v>1</v>
      </c>
      <c r="N160" s="225" t="s">
        <v>40</v>
      </c>
      <c r="O160" s="9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144</v>
      </c>
      <c r="AT160" s="228" t="s">
        <v>139</v>
      </c>
      <c r="AU160" s="228" t="s">
        <v>82</v>
      </c>
      <c r="AY160" s="16" t="s">
        <v>136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82</v>
      </c>
      <c r="BK160" s="229">
        <f>ROUND(I160*H160,2)</f>
        <v>0</v>
      </c>
      <c r="BL160" s="16" t="s">
        <v>144</v>
      </c>
      <c r="BM160" s="228" t="s">
        <v>533</v>
      </c>
    </row>
    <row r="161" spans="1:65" s="2" customFormat="1" ht="14.4" customHeight="1">
      <c r="A161" s="37"/>
      <c r="B161" s="38"/>
      <c r="C161" s="217" t="s">
        <v>333</v>
      </c>
      <c r="D161" s="217" t="s">
        <v>139</v>
      </c>
      <c r="E161" s="218" t="s">
        <v>940</v>
      </c>
      <c r="F161" s="219" t="s">
        <v>941</v>
      </c>
      <c r="G161" s="220" t="s">
        <v>902</v>
      </c>
      <c r="H161" s="221">
        <v>6</v>
      </c>
      <c r="I161" s="222"/>
      <c r="J161" s="223">
        <f>ROUND(I161*H161,2)</f>
        <v>0</v>
      </c>
      <c r="K161" s="219" t="s">
        <v>1</v>
      </c>
      <c r="L161" s="43"/>
      <c r="M161" s="224" t="s">
        <v>1</v>
      </c>
      <c r="N161" s="225" t="s">
        <v>40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144</v>
      </c>
      <c r="AT161" s="228" t="s">
        <v>139</v>
      </c>
      <c r="AU161" s="228" t="s">
        <v>82</v>
      </c>
      <c r="AY161" s="16" t="s">
        <v>136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82</v>
      </c>
      <c r="BK161" s="229">
        <f>ROUND(I161*H161,2)</f>
        <v>0</v>
      </c>
      <c r="BL161" s="16" t="s">
        <v>144</v>
      </c>
      <c r="BM161" s="228" t="s">
        <v>543</v>
      </c>
    </row>
    <row r="162" spans="1:63" s="12" customFormat="1" ht="25.9" customHeight="1">
      <c r="A162" s="12"/>
      <c r="B162" s="201"/>
      <c r="C162" s="202"/>
      <c r="D162" s="203" t="s">
        <v>74</v>
      </c>
      <c r="E162" s="204" t="s">
        <v>942</v>
      </c>
      <c r="F162" s="204" t="s">
        <v>943</v>
      </c>
      <c r="G162" s="202"/>
      <c r="H162" s="202"/>
      <c r="I162" s="205"/>
      <c r="J162" s="206">
        <f>BK162</f>
        <v>0</v>
      </c>
      <c r="K162" s="202"/>
      <c r="L162" s="207"/>
      <c r="M162" s="208"/>
      <c r="N162" s="209"/>
      <c r="O162" s="209"/>
      <c r="P162" s="210">
        <f>SUM(P163:P167)</f>
        <v>0</v>
      </c>
      <c r="Q162" s="209"/>
      <c r="R162" s="210">
        <f>SUM(R163:R167)</f>
        <v>0</v>
      </c>
      <c r="S162" s="209"/>
      <c r="T162" s="211">
        <f>SUM(T163:T167)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2" t="s">
        <v>82</v>
      </c>
      <c r="AT162" s="213" t="s">
        <v>74</v>
      </c>
      <c r="AU162" s="213" t="s">
        <v>75</v>
      </c>
      <c r="AY162" s="212" t="s">
        <v>136</v>
      </c>
      <c r="BK162" s="214">
        <f>SUM(BK163:BK167)</f>
        <v>0</v>
      </c>
    </row>
    <row r="163" spans="1:65" s="2" customFormat="1" ht="14.4" customHeight="1">
      <c r="A163" s="37"/>
      <c r="B163" s="38"/>
      <c r="C163" s="217" t="s">
        <v>337</v>
      </c>
      <c r="D163" s="217" t="s">
        <v>139</v>
      </c>
      <c r="E163" s="218" t="s">
        <v>944</v>
      </c>
      <c r="F163" s="219" t="s">
        <v>945</v>
      </c>
      <c r="G163" s="220" t="s">
        <v>946</v>
      </c>
      <c r="H163" s="221">
        <v>4</v>
      </c>
      <c r="I163" s="222"/>
      <c r="J163" s="223">
        <f>ROUND(I163*H163,2)</f>
        <v>0</v>
      </c>
      <c r="K163" s="219" t="s">
        <v>1</v>
      </c>
      <c r="L163" s="43"/>
      <c r="M163" s="224" t="s">
        <v>1</v>
      </c>
      <c r="N163" s="225" t="s">
        <v>40</v>
      </c>
      <c r="O163" s="9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144</v>
      </c>
      <c r="AT163" s="228" t="s">
        <v>139</v>
      </c>
      <c r="AU163" s="228" t="s">
        <v>82</v>
      </c>
      <c r="AY163" s="16" t="s">
        <v>136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82</v>
      </c>
      <c r="BK163" s="229">
        <f>ROUND(I163*H163,2)</f>
        <v>0</v>
      </c>
      <c r="BL163" s="16" t="s">
        <v>144</v>
      </c>
      <c r="BM163" s="228" t="s">
        <v>554</v>
      </c>
    </row>
    <row r="164" spans="1:65" s="2" customFormat="1" ht="14.4" customHeight="1">
      <c r="A164" s="37"/>
      <c r="B164" s="38"/>
      <c r="C164" s="217" t="s">
        <v>344</v>
      </c>
      <c r="D164" s="217" t="s">
        <v>139</v>
      </c>
      <c r="E164" s="218" t="s">
        <v>947</v>
      </c>
      <c r="F164" s="219" t="s">
        <v>948</v>
      </c>
      <c r="G164" s="220" t="s">
        <v>946</v>
      </c>
      <c r="H164" s="221">
        <v>4</v>
      </c>
      <c r="I164" s="222"/>
      <c r="J164" s="223">
        <f>ROUND(I164*H164,2)</f>
        <v>0</v>
      </c>
      <c r="K164" s="219" t="s">
        <v>1</v>
      </c>
      <c r="L164" s="43"/>
      <c r="M164" s="224" t="s">
        <v>1</v>
      </c>
      <c r="N164" s="225" t="s">
        <v>40</v>
      </c>
      <c r="O164" s="9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144</v>
      </c>
      <c r="AT164" s="228" t="s">
        <v>139</v>
      </c>
      <c r="AU164" s="228" t="s">
        <v>82</v>
      </c>
      <c r="AY164" s="16" t="s">
        <v>136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82</v>
      </c>
      <c r="BK164" s="229">
        <f>ROUND(I164*H164,2)</f>
        <v>0</v>
      </c>
      <c r="BL164" s="16" t="s">
        <v>144</v>
      </c>
      <c r="BM164" s="228" t="s">
        <v>562</v>
      </c>
    </row>
    <row r="165" spans="1:65" s="2" customFormat="1" ht="14.4" customHeight="1">
      <c r="A165" s="37"/>
      <c r="B165" s="38"/>
      <c r="C165" s="217" t="s">
        <v>349</v>
      </c>
      <c r="D165" s="217" t="s">
        <v>139</v>
      </c>
      <c r="E165" s="218" t="s">
        <v>949</v>
      </c>
      <c r="F165" s="219" t="s">
        <v>950</v>
      </c>
      <c r="G165" s="220" t="s">
        <v>946</v>
      </c>
      <c r="H165" s="221">
        <v>8</v>
      </c>
      <c r="I165" s="222"/>
      <c r="J165" s="223">
        <f>ROUND(I165*H165,2)</f>
        <v>0</v>
      </c>
      <c r="K165" s="219" t="s">
        <v>1</v>
      </c>
      <c r="L165" s="43"/>
      <c r="M165" s="224" t="s">
        <v>1</v>
      </c>
      <c r="N165" s="225" t="s">
        <v>40</v>
      </c>
      <c r="O165" s="9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144</v>
      </c>
      <c r="AT165" s="228" t="s">
        <v>139</v>
      </c>
      <c r="AU165" s="228" t="s">
        <v>82</v>
      </c>
      <c r="AY165" s="16" t="s">
        <v>136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82</v>
      </c>
      <c r="BK165" s="229">
        <f>ROUND(I165*H165,2)</f>
        <v>0</v>
      </c>
      <c r="BL165" s="16" t="s">
        <v>144</v>
      </c>
      <c r="BM165" s="228" t="s">
        <v>570</v>
      </c>
    </row>
    <row r="166" spans="1:65" s="2" customFormat="1" ht="14.4" customHeight="1">
      <c r="A166" s="37"/>
      <c r="B166" s="38"/>
      <c r="C166" s="217" t="s">
        <v>354</v>
      </c>
      <c r="D166" s="217" t="s">
        <v>139</v>
      </c>
      <c r="E166" s="218" t="s">
        <v>951</v>
      </c>
      <c r="F166" s="219" t="s">
        <v>952</v>
      </c>
      <c r="G166" s="220" t="s">
        <v>946</v>
      </c>
      <c r="H166" s="221">
        <v>25</v>
      </c>
      <c r="I166" s="222"/>
      <c r="J166" s="223">
        <f>ROUND(I166*H166,2)</f>
        <v>0</v>
      </c>
      <c r="K166" s="219" t="s">
        <v>1</v>
      </c>
      <c r="L166" s="43"/>
      <c r="M166" s="224" t="s">
        <v>1</v>
      </c>
      <c r="N166" s="225" t="s">
        <v>40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144</v>
      </c>
      <c r="AT166" s="228" t="s">
        <v>139</v>
      </c>
      <c r="AU166" s="228" t="s">
        <v>82</v>
      </c>
      <c r="AY166" s="16" t="s">
        <v>136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82</v>
      </c>
      <c r="BK166" s="229">
        <f>ROUND(I166*H166,2)</f>
        <v>0</v>
      </c>
      <c r="BL166" s="16" t="s">
        <v>144</v>
      </c>
      <c r="BM166" s="228" t="s">
        <v>578</v>
      </c>
    </row>
    <row r="167" spans="1:65" s="2" customFormat="1" ht="14.4" customHeight="1">
      <c r="A167" s="37"/>
      <c r="B167" s="38"/>
      <c r="C167" s="217" t="s">
        <v>360</v>
      </c>
      <c r="D167" s="217" t="s">
        <v>139</v>
      </c>
      <c r="E167" s="218" t="s">
        <v>953</v>
      </c>
      <c r="F167" s="219" t="s">
        <v>954</v>
      </c>
      <c r="G167" s="220" t="s">
        <v>946</v>
      </c>
      <c r="H167" s="221">
        <v>2</v>
      </c>
      <c r="I167" s="222"/>
      <c r="J167" s="223">
        <f>ROUND(I167*H167,2)</f>
        <v>0</v>
      </c>
      <c r="K167" s="219" t="s">
        <v>1</v>
      </c>
      <c r="L167" s="43"/>
      <c r="M167" s="224" t="s">
        <v>1</v>
      </c>
      <c r="N167" s="225" t="s">
        <v>40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144</v>
      </c>
      <c r="AT167" s="228" t="s">
        <v>139</v>
      </c>
      <c r="AU167" s="228" t="s">
        <v>82</v>
      </c>
      <c r="AY167" s="16" t="s">
        <v>136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82</v>
      </c>
      <c r="BK167" s="229">
        <f>ROUND(I167*H167,2)</f>
        <v>0</v>
      </c>
      <c r="BL167" s="16" t="s">
        <v>144</v>
      </c>
      <c r="BM167" s="228" t="s">
        <v>586</v>
      </c>
    </row>
    <row r="168" spans="1:63" s="12" customFormat="1" ht="25.9" customHeight="1">
      <c r="A168" s="12"/>
      <c r="B168" s="201"/>
      <c r="C168" s="202"/>
      <c r="D168" s="203" t="s">
        <v>74</v>
      </c>
      <c r="E168" s="204" t="s">
        <v>955</v>
      </c>
      <c r="F168" s="204" t="s">
        <v>943</v>
      </c>
      <c r="G168" s="202"/>
      <c r="H168" s="202"/>
      <c r="I168" s="205"/>
      <c r="J168" s="206">
        <f>BK168</f>
        <v>0</v>
      </c>
      <c r="K168" s="202"/>
      <c r="L168" s="207"/>
      <c r="M168" s="208"/>
      <c r="N168" s="209"/>
      <c r="O168" s="209"/>
      <c r="P168" s="210">
        <f>SUM(P169:P171)</f>
        <v>0</v>
      </c>
      <c r="Q168" s="209"/>
      <c r="R168" s="210">
        <f>SUM(R169:R171)</f>
        <v>0</v>
      </c>
      <c r="S168" s="209"/>
      <c r="T168" s="211">
        <f>SUM(T169:T171)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2" t="s">
        <v>82</v>
      </c>
      <c r="AT168" s="213" t="s">
        <v>74</v>
      </c>
      <c r="AU168" s="213" t="s">
        <v>75</v>
      </c>
      <c r="AY168" s="212" t="s">
        <v>136</v>
      </c>
      <c r="BK168" s="214">
        <f>SUM(BK169:BK171)</f>
        <v>0</v>
      </c>
    </row>
    <row r="169" spans="1:65" s="2" customFormat="1" ht="14.4" customHeight="1">
      <c r="A169" s="37"/>
      <c r="B169" s="38"/>
      <c r="C169" s="217" t="s">
        <v>365</v>
      </c>
      <c r="D169" s="217" t="s">
        <v>139</v>
      </c>
      <c r="E169" s="218" t="s">
        <v>713</v>
      </c>
      <c r="F169" s="219" t="s">
        <v>956</v>
      </c>
      <c r="G169" s="220" t="s">
        <v>735</v>
      </c>
      <c r="H169" s="221">
        <v>1</v>
      </c>
      <c r="I169" s="222"/>
      <c r="J169" s="223">
        <f>ROUND(I169*H169,2)</f>
        <v>0</v>
      </c>
      <c r="K169" s="219" t="s">
        <v>1</v>
      </c>
      <c r="L169" s="43"/>
      <c r="M169" s="224" t="s">
        <v>1</v>
      </c>
      <c r="N169" s="225" t="s">
        <v>40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144</v>
      </c>
      <c r="AT169" s="228" t="s">
        <v>139</v>
      </c>
      <c r="AU169" s="228" t="s">
        <v>82</v>
      </c>
      <c r="AY169" s="16" t="s">
        <v>136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82</v>
      </c>
      <c r="BK169" s="229">
        <f>ROUND(I169*H169,2)</f>
        <v>0</v>
      </c>
      <c r="BL169" s="16" t="s">
        <v>144</v>
      </c>
      <c r="BM169" s="228" t="s">
        <v>957</v>
      </c>
    </row>
    <row r="170" spans="1:65" s="2" customFormat="1" ht="14.4" customHeight="1">
      <c r="A170" s="37"/>
      <c r="B170" s="38"/>
      <c r="C170" s="217" t="s">
        <v>370</v>
      </c>
      <c r="D170" s="217" t="s">
        <v>139</v>
      </c>
      <c r="E170" s="218" t="s">
        <v>634</v>
      </c>
      <c r="F170" s="219" t="s">
        <v>958</v>
      </c>
      <c r="G170" s="220" t="s">
        <v>735</v>
      </c>
      <c r="H170" s="221">
        <v>1</v>
      </c>
      <c r="I170" s="222"/>
      <c r="J170" s="223">
        <f>ROUND(I170*H170,2)</f>
        <v>0</v>
      </c>
      <c r="K170" s="219" t="s">
        <v>1</v>
      </c>
      <c r="L170" s="43"/>
      <c r="M170" s="224" t="s">
        <v>1</v>
      </c>
      <c r="N170" s="225" t="s">
        <v>40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144</v>
      </c>
      <c r="AT170" s="228" t="s">
        <v>139</v>
      </c>
      <c r="AU170" s="228" t="s">
        <v>82</v>
      </c>
      <c r="AY170" s="16" t="s">
        <v>136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82</v>
      </c>
      <c r="BK170" s="229">
        <f>ROUND(I170*H170,2)</f>
        <v>0</v>
      </c>
      <c r="BL170" s="16" t="s">
        <v>144</v>
      </c>
      <c r="BM170" s="228" t="s">
        <v>959</v>
      </c>
    </row>
    <row r="171" spans="1:65" s="2" customFormat="1" ht="14.4" customHeight="1">
      <c r="A171" s="37"/>
      <c r="B171" s="38"/>
      <c r="C171" s="217" t="s">
        <v>374</v>
      </c>
      <c r="D171" s="217" t="s">
        <v>139</v>
      </c>
      <c r="E171" s="218" t="s">
        <v>242</v>
      </c>
      <c r="F171" s="219" t="s">
        <v>960</v>
      </c>
      <c r="G171" s="220" t="s">
        <v>735</v>
      </c>
      <c r="H171" s="221">
        <v>1</v>
      </c>
      <c r="I171" s="222"/>
      <c r="J171" s="223">
        <f>ROUND(I171*H171,2)</f>
        <v>0</v>
      </c>
      <c r="K171" s="219" t="s">
        <v>1</v>
      </c>
      <c r="L171" s="43"/>
      <c r="M171" s="268" t="s">
        <v>1</v>
      </c>
      <c r="N171" s="269" t="s">
        <v>40</v>
      </c>
      <c r="O171" s="270"/>
      <c r="P171" s="271">
        <f>O171*H171</f>
        <v>0</v>
      </c>
      <c r="Q171" s="271">
        <v>0</v>
      </c>
      <c r="R171" s="271">
        <f>Q171*H171</f>
        <v>0</v>
      </c>
      <c r="S171" s="271">
        <v>0</v>
      </c>
      <c r="T171" s="272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144</v>
      </c>
      <c r="AT171" s="228" t="s">
        <v>139</v>
      </c>
      <c r="AU171" s="228" t="s">
        <v>82</v>
      </c>
      <c r="AY171" s="16" t="s">
        <v>136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82</v>
      </c>
      <c r="BK171" s="229">
        <f>ROUND(I171*H171,2)</f>
        <v>0</v>
      </c>
      <c r="BL171" s="16" t="s">
        <v>144</v>
      </c>
      <c r="BM171" s="228" t="s">
        <v>961</v>
      </c>
    </row>
    <row r="172" spans="1:31" s="2" customFormat="1" ht="6.95" customHeight="1">
      <c r="A172" s="37"/>
      <c r="B172" s="65"/>
      <c r="C172" s="66"/>
      <c r="D172" s="66"/>
      <c r="E172" s="66"/>
      <c r="F172" s="66"/>
      <c r="G172" s="66"/>
      <c r="H172" s="66"/>
      <c r="I172" s="66"/>
      <c r="J172" s="66"/>
      <c r="K172" s="66"/>
      <c r="L172" s="43"/>
      <c r="M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</row>
  </sheetData>
  <sheetProtection password="CC35" sheet="1" objects="1" scenarios="1" formatColumns="0" formatRows="0" autoFilter="0"/>
  <autoFilter ref="C119:K171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84</v>
      </c>
    </row>
    <row r="4" spans="2:46" s="1" customFormat="1" ht="24.95" customHeight="1" hidden="1">
      <c r="B4" s="19"/>
      <c r="D4" s="137" t="s">
        <v>94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26.25" customHeight="1" hidden="1">
      <c r="B7" s="19"/>
      <c r="E7" s="140" t="str">
        <f>'Rekapitulace stavby'!K6</f>
        <v>Stavební úpravy podkroví budovy č.p. 618/11 na ul. Karola Sliwky v Karviné - Fryštátě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95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962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3. 4. 2021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39</v>
      </c>
      <c r="E33" s="139" t="s">
        <v>40</v>
      </c>
      <c r="F33" s="153">
        <f>ROUND((SUM(BE121:BE140)),2)</f>
        <v>0</v>
      </c>
      <c r="G33" s="37"/>
      <c r="H33" s="37"/>
      <c r="I33" s="154">
        <v>0.21</v>
      </c>
      <c r="J33" s="153">
        <f>ROUND(((SUM(BE121:BE140))*I33),2)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41</v>
      </c>
      <c r="F34" s="153">
        <f>ROUND((SUM(BF121:BF140)),2)</f>
        <v>0</v>
      </c>
      <c r="G34" s="37"/>
      <c r="H34" s="37"/>
      <c r="I34" s="154">
        <v>0.15</v>
      </c>
      <c r="J34" s="153">
        <f>ROUND(((SUM(BF121:BF140))*I34),2)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ROUND((SUM(BG121:BG140)),2)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ROUND((SUM(BH121:BH140)),2)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ROUND((SUM(BI121:BI140)),2)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97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Stavební úpravy podkroví budovy č.p. 618/11 na ul. Karola Sliwky v Karviné - Fryštátě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95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 xml:space="preserve">004 - ostatní a vedlejší náklady 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Karviná</v>
      </c>
      <c r="G89" s="39"/>
      <c r="H89" s="39"/>
      <c r="I89" s="31" t="s">
        <v>22</v>
      </c>
      <c r="J89" s="78" t="str">
        <f>IF(J12="","",J12)</f>
        <v>3. 4. 2021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>Statutární město Karviná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98</v>
      </c>
      <c r="D94" s="175"/>
      <c r="E94" s="175"/>
      <c r="F94" s="175"/>
      <c r="G94" s="175"/>
      <c r="H94" s="175"/>
      <c r="I94" s="175"/>
      <c r="J94" s="176" t="s">
        <v>99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100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101</v>
      </c>
    </row>
    <row r="97" spans="1:31" s="9" customFormat="1" ht="24.95" customHeight="1">
      <c r="A97" s="9"/>
      <c r="B97" s="178"/>
      <c r="C97" s="179"/>
      <c r="D97" s="180" t="s">
        <v>741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963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9" customFormat="1" ht="24.95" customHeight="1">
      <c r="A99" s="9"/>
      <c r="B99" s="178"/>
      <c r="C99" s="179"/>
      <c r="D99" s="180" t="s">
        <v>964</v>
      </c>
      <c r="E99" s="181"/>
      <c r="F99" s="181"/>
      <c r="G99" s="181"/>
      <c r="H99" s="181"/>
      <c r="I99" s="181"/>
      <c r="J99" s="182">
        <f>J125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965</v>
      </c>
      <c r="E100" s="181"/>
      <c r="F100" s="181"/>
      <c r="G100" s="181"/>
      <c r="H100" s="181"/>
      <c r="I100" s="181"/>
      <c r="J100" s="182">
        <f>J135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966</v>
      </c>
      <c r="E101" s="181"/>
      <c r="F101" s="181"/>
      <c r="G101" s="181"/>
      <c r="H101" s="181"/>
      <c r="I101" s="181"/>
      <c r="J101" s="182">
        <f>J138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121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9"/>
      <c r="D111" s="39"/>
      <c r="E111" s="173" t="str">
        <f>E7</f>
        <v>Stavební úpravy podkroví budovy č.p. 618/11 na ul. Karola Sliwky v Karviné - Fryštátě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95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 xml:space="preserve">004 - ostatní a vedlejší náklady 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Karviná</v>
      </c>
      <c r="G115" s="39"/>
      <c r="H115" s="39"/>
      <c r="I115" s="31" t="s">
        <v>22</v>
      </c>
      <c r="J115" s="78" t="str">
        <f>IF(J12="","",J12)</f>
        <v>3. 4. 2021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>Statutární město Karviná</v>
      </c>
      <c r="G117" s="39"/>
      <c r="H117" s="39"/>
      <c r="I117" s="31" t="s">
        <v>30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122</v>
      </c>
      <c r="D120" s="193" t="s">
        <v>60</v>
      </c>
      <c r="E120" s="193" t="s">
        <v>56</v>
      </c>
      <c r="F120" s="193" t="s">
        <v>57</v>
      </c>
      <c r="G120" s="193" t="s">
        <v>123</v>
      </c>
      <c r="H120" s="193" t="s">
        <v>124</v>
      </c>
      <c r="I120" s="193" t="s">
        <v>125</v>
      </c>
      <c r="J120" s="193" t="s">
        <v>99</v>
      </c>
      <c r="K120" s="194" t="s">
        <v>126</v>
      </c>
      <c r="L120" s="195"/>
      <c r="M120" s="99" t="s">
        <v>1</v>
      </c>
      <c r="N120" s="100" t="s">
        <v>39</v>
      </c>
      <c r="O120" s="100" t="s">
        <v>127</v>
      </c>
      <c r="P120" s="100" t="s">
        <v>128</v>
      </c>
      <c r="Q120" s="100" t="s">
        <v>129</v>
      </c>
      <c r="R120" s="100" t="s">
        <v>130</v>
      </c>
      <c r="S120" s="100" t="s">
        <v>131</v>
      </c>
      <c r="T120" s="101" t="s">
        <v>132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133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P122+P125+P135+P138</f>
        <v>0</v>
      </c>
      <c r="Q121" s="103"/>
      <c r="R121" s="198">
        <f>R122+R125+R135+R138</f>
        <v>0</v>
      </c>
      <c r="S121" s="103"/>
      <c r="T121" s="199">
        <f>T122+T125+T135+T138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74</v>
      </c>
      <c r="AU121" s="16" t="s">
        <v>101</v>
      </c>
      <c r="BK121" s="200">
        <f>BK122+BK125+BK135+BK138</f>
        <v>0</v>
      </c>
    </row>
    <row r="122" spans="1:63" s="12" customFormat="1" ht="25.9" customHeight="1">
      <c r="A122" s="12"/>
      <c r="B122" s="201"/>
      <c r="C122" s="202"/>
      <c r="D122" s="203" t="s">
        <v>74</v>
      </c>
      <c r="E122" s="204" t="s">
        <v>851</v>
      </c>
      <c r="F122" s="204" t="s">
        <v>852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</f>
        <v>0</v>
      </c>
      <c r="Q122" s="209"/>
      <c r="R122" s="210">
        <f>R123</f>
        <v>0</v>
      </c>
      <c r="S122" s="209"/>
      <c r="T122" s="211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160</v>
      </c>
      <c r="AT122" s="213" t="s">
        <v>74</v>
      </c>
      <c r="AU122" s="213" t="s">
        <v>75</v>
      </c>
      <c r="AY122" s="212" t="s">
        <v>136</v>
      </c>
      <c r="BK122" s="214">
        <f>BK123</f>
        <v>0</v>
      </c>
    </row>
    <row r="123" spans="1:63" s="12" customFormat="1" ht="22.8" customHeight="1">
      <c r="A123" s="12"/>
      <c r="B123" s="201"/>
      <c r="C123" s="202"/>
      <c r="D123" s="203" t="s">
        <v>74</v>
      </c>
      <c r="E123" s="215" t="s">
        <v>967</v>
      </c>
      <c r="F123" s="215" t="s">
        <v>968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P124</f>
        <v>0</v>
      </c>
      <c r="Q123" s="209"/>
      <c r="R123" s="210">
        <f>R124</f>
        <v>0</v>
      </c>
      <c r="S123" s="209"/>
      <c r="T123" s="21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160</v>
      </c>
      <c r="AT123" s="213" t="s">
        <v>74</v>
      </c>
      <c r="AU123" s="213" t="s">
        <v>82</v>
      </c>
      <c r="AY123" s="212" t="s">
        <v>136</v>
      </c>
      <c r="BK123" s="214">
        <f>BK124</f>
        <v>0</v>
      </c>
    </row>
    <row r="124" spans="1:65" s="2" customFormat="1" ht="37.8" customHeight="1">
      <c r="A124" s="37"/>
      <c r="B124" s="38"/>
      <c r="C124" s="217" t="s">
        <v>82</v>
      </c>
      <c r="D124" s="217" t="s">
        <v>139</v>
      </c>
      <c r="E124" s="218" t="s">
        <v>969</v>
      </c>
      <c r="F124" s="219" t="s">
        <v>970</v>
      </c>
      <c r="G124" s="220" t="s">
        <v>735</v>
      </c>
      <c r="H124" s="221">
        <v>1</v>
      </c>
      <c r="I124" s="222"/>
      <c r="J124" s="223">
        <f>ROUND(I124*H124,2)</f>
        <v>0</v>
      </c>
      <c r="K124" s="219" t="s">
        <v>143</v>
      </c>
      <c r="L124" s="43"/>
      <c r="M124" s="224" t="s">
        <v>1</v>
      </c>
      <c r="N124" s="225" t="s">
        <v>40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858</v>
      </c>
      <c r="AT124" s="228" t="s">
        <v>139</v>
      </c>
      <c r="AU124" s="228" t="s">
        <v>84</v>
      </c>
      <c r="AY124" s="16" t="s">
        <v>136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82</v>
      </c>
      <c r="BK124" s="229">
        <f>ROUND(I124*H124,2)</f>
        <v>0</v>
      </c>
      <c r="BL124" s="16" t="s">
        <v>858</v>
      </c>
      <c r="BM124" s="228" t="s">
        <v>971</v>
      </c>
    </row>
    <row r="125" spans="1:63" s="12" customFormat="1" ht="25.9" customHeight="1">
      <c r="A125" s="12"/>
      <c r="B125" s="201"/>
      <c r="C125" s="202"/>
      <c r="D125" s="203" t="s">
        <v>74</v>
      </c>
      <c r="E125" s="204" t="s">
        <v>972</v>
      </c>
      <c r="F125" s="204" t="s">
        <v>973</v>
      </c>
      <c r="G125" s="202"/>
      <c r="H125" s="202"/>
      <c r="I125" s="205"/>
      <c r="J125" s="206">
        <f>BK125</f>
        <v>0</v>
      </c>
      <c r="K125" s="202"/>
      <c r="L125" s="207"/>
      <c r="M125" s="208"/>
      <c r="N125" s="209"/>
      <c r="O125" s="209"/>
      <c r="P125" s="210">
        <f>SUM(P126:P134)</f>
        <v>0</v>
      </c>
      <c r="Q125" s="209"/>
      <c r="R125" s="210">
        <f>SUM(R126:R134)</f>
        <v>0</v>
      </c>
      <c r="S125" s="209"/>
      <c r="T125" s="211">
        <f>SUM(T126:T134)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160</v>
      </c>
      <c r="AT125" s="213" t="s">
        <v>74</v>
      </c>
      <c r="AU125" s="213" t="s">
        <v>75</v>
      </c>
      <c r="AY125" s="212" t="s">
        <v>136</v>
      </c>
      <c r="BK125" s="214">
        <f>SUM(BK126:BK134)</f>
        <v>0</v>
      </c>
    </row>
    <row r="126" spans="1:65" s="2" customFormat="1" ht="14.4" customHeight="1">
      <c r="A126" s="37"/>
      <c r="B126" s="38"/>
      <c r="C126" s="217" t="s">
        <v>84</v>
      </c>
      <c r="D126" s="217" t="s">
        <v>139</v>
      </c>
      <c r="E126" s="218" t="s">
        <v>974</v>
      </c>
      <c r="F126" s="219" t="s">
        <v>975</v>
      </c>
      <c r="G126" s="220" t="s">
        <v>735</v>
      </c>
      <c r="H126" s="221">
        <v>1</v>
      </c>
      <c r="I126" s="222"/>
      <c r="J126" s="223">
        <f>ROUND(I126*H126,2)</f>
        <v>0</v>
      </c>
      <c r="K126" s="219" t="s">
        <v>976</v>
      </c>
      <c r="L126" s="43"/>
      <c r="M126" s="224" t="s">
        <v>1</v>
      </c>
      <c r="N126" s="225" t="s">
        <v>40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858</v>
      </c>
      <c r="AT126" s="228" t="s">
        <v>139</v>
      </c>
      <c r="AU126" s="228" t="s">
        <v>82</v>
      </c>
      <c r="AY126" s="16" t="s">
        <v>136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82</v>
      </c>
      <c r="BK126" s="229">
        <f>ROUND(I126*H126,2)</f>
        <v>0</v>
      </c>
      <c r="BL126" s="16" t="s">
        <v>858</v>
      </c>
      <c r="BM126" s="228" t="s">
        <v>977</v>
      </c>
    </row>
    <row r="127" spans="1:47" s="2" customFormat="1" ht="12">
      <c r="A127" s="37"/>
      <c r="B127" s="38"/>
      <c r="C127" s="39"/>
      <c r="D127" s="232" t="s">
        <v>173</v>
      </c>
      <c r="E127" s="39"/>
      <c r="F127" s="242" t="s">
        <v>978</v>
      </c>
      <c r="G127" s="39"/>
      <c r="H127" s="39"/>
      <c r="I127" s="243"/>
      <c r="J127" s="39"/>
      <c r="K127" s="39"/>
      <c r="L127" s="43"/>
      <c r="M127" s="244"/>
      <c r="N127" s="245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173</v>
      </c>
      <c r="AU127" s="16" t="s">
        <v>82</v>
      </c>
    </row>
    <row r="128" spans="1:65" s="2" customFormat="1" ht="14.4" customHeight="1">
      <c r="A128" s="37"/>
      <c r="B128" s="38"/>
      <c r="C128" s="217" t="s">
        <v>137</v>
      </c>
      <c r="D128" s="217" t="s">
        <v>139</v>
      </c>
      <c r="E128" s="218" t="s">
        <v>979</v>
      </c>
      <c r="F128" s="219" t="s">
        <v>980</v>
      </c>
      <c r="G128" s="220" t="s">
        <v>735</v>
      </c>
      <c r="H128" s="221">
        <v>1</v>
      </c>
      <c r="I128" s="222"/>
      <c r="J128" s="223">
        <f>ROUND(I128*H128,2)</f>
        <v>0</v>
      </c>
      <c r="K128" s="219" t="s">
        <v>1</v>
      </c>
      <c r="L128" s="43"/>
      <c r="M128" s="224" t="s">
        <v>1</v>
      </c>
      <c r="N128" s="225" t="s">
        <v>40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858</v>
      </c>
      <c r="AT128" s="228" t="s">
        <v>139</v>
      </c>
      <c r="AU128" s="228" t="s">
        <v>82</v>
      </c>
      <c r="AY128" s="16" t="s">
        <v>136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82</v>
      </c>
      <c r="BK128" s="229">
        <f>ROUND(I128*H128,2)</f>
        <v>0</v>
      </c>
      <c r="BL128" s="16" t="s">
        <v>858</v>
      </c>
      <c r="BM128" s="228" t="s">
        <v>981</v>
      </c>
    </row>
    <row r="129" spans="1:47" s="2" customFormat="1" ht="12">
      <c r="A129" s="37"/>
      <c r="B129" s="38"/>
      <c r="C129" s="39"/>
      <c r="D129" s="232" t="s">
        <v>173</v>
      </c>
      <c r="E129" s="39"/>
      <c r="F129" s="242" t="s">
        <v>982</v>
      </c>
      <c r="G129" s="39"/>
      <c r="H129" s="39"/>
      <c r="I129" s="243"/>
      <c r="J129" s="39"/>
      <c r="K129" s="39"/>
      <c r="L129" s="43"/>
      <c r="M129" s="244"/>
      <c r="N129" s="245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173</v>
      </c>
      <c r="AU129" s="16" t="s">
        <v>82</v>
      </c>
    </row>
    <row r="130" spans="1:65" s="2" customFormat="1" ht="14.4" customHeight="1">
      <c r="A130" s="37"/>
      <c r="B130" s="38"/>
      <c r="C130" s="217" t="s">
        <v>144</v>
      </c>
      <c r="D130" s="217" t="s">
        <v>139</v>
      </c>
      <c r="E130" s="218" t="s">
        <v>983</v>
      </c>
      <c r="F130" s="219" t="s">
        <v>984</v>
      </c>
      <c r="G130" s="220" t="s">
        <v>735</v>
      </c>
      <c r="H130" s="221">
        <v>1</v>
      </c>
      <c r="I130" s="222"/>
      <c r="J130" s="223">
        <f>ROUND(I130*H130,2)</f>
        <v>0</v>
      </c>
      <c r="K130" s="219" t="s">
        <v>1</v>
      </c>
      <c r="L130" s="43"/>
      <c r="M130" s="224" t="s">
        <v>1</v>
      </c>
      <c r="N130" s="225" t="s">
        <v>40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144</v>
      </c>
      <c r="AT130" s="228" t="s">
        <v>139</v>
      </c>
      <c r="AU130" s="228" t="s">
        <v>82</v>
      </c>
      <c r="AY130" s="16" t="s">
        <v>136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82</v>
      </c>
      <c r="BK130" s="229">
        <f>ROUND(I130*H130,2)</f>
        <v>0</v>
      </c>
      <c r="BL130" s="16" t="s">
        <v>144</v>
      </c>
      <c r="BM130" s="228" t="s">
        <v>985</v>
      </c>
    </row>
    <row r="131" spans="1:47" s="2" customFormat="1" ht="12">
      <c r="A131" s="37"/>
      <c r="B131" s="38"/>
      <c r="C131" s="39"/>
      <c r="D131" s="232" t="s">
        <v>173</v>
      </c>
      <c r="E131" s="39"/>
      <c r="F131" s="242" t="s">
        <v>986</v>
      </c>
      <c r="G131" s="39"/>
      <c r="H131" s="39"/>
      <c r="I131" s="243"/>
      <c r="J131" s="39"/>
      <c r="K131" s="39"/>
      <c r="L131" s="43"/>
      <c r="M131" s="244"/>
      <c r="N131" s="245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173</v>
      </c>
      <c r="AU131" s="16" t="s">
        <v>82</v>
      </c>
    </row>
    <row r="132" spans="1:65" s="2" customFormat="1" ht="24.15" customHeight="1">
      <c r="A132" s="37"/>
      <c r="B132" s="38"/>
      <c r="C132" s="217" t="s">
        <v>160</v>
      </c>
      <c r="D132" s="217" t="s">
        <v>139</v>
      </c>
      <c r="E132" s="218" t="s">
        <v>987</v>
      </c>
      <c r="F132" s="219" t="s">
        <v>988</v>
      </c>
      <c r="G132" s="220" t="s">
        <v>735</v>
      </c>
      <c r="H132" s="221">
        <v>1</v>
      </c>
      <c r="I132" s="222"/>
      <c r="J132" s="223">
        <f>ROUND(I132*H132,2)</f>
        <v>0</v>
      </c>
      <c r="K132" s="219" t="s">
        <v>1</v>
      </c>
      <c r="L132" s="43"/>
      <c r="M132" s="224" t="s">
        <v>1</v>
      </c>
      <c r="N132" s="225" t="s">
        <v>40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144</v>
      </c>
      <c r="AT132" s="228" t="s">
        <v>139</v>
      </c>
      <c r="AU132" s="228" t="s">
        <v>82</v>
      </c>
      <c r="AY132" s="16" t="s">
        <v>136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82</v>
      </c>
      <c r="BK132" s="229">
        <f>ROUND(I132*H132,2)</f>
        <v>0</v>
      </c>
      <c r="BL132" s="16" t="s">
        <v>144</v>
      </c>
      <c r="BM132" s="228" t="s">
        <v>989</v>
      </c>
    </row>
    <row r="133" spans="1:65" s="2" customFormat="1" ht="14.4" customHeight="1">
      <c r="A133" s="37"/>
      <c r="B133" s="38"/>
      <c r="C133" s="217" t="s">
        <v>148</v>
      </c>
      <c r="D133" s="217" t="s">
        <v>139</v>
      </c>
      <c r="E133" s="218" t="s">
        <v>990</v>
      </c>
      <c r="F133" s="219" t="s">
        <v>991</v>
      </c>
      <c r="G133" s="220" t="s">
        <v>735</v>
      </c>
      <c r="H133" s="221">
        <v>1</v>
      </c>
      <c r="I133" s="222"/>
      <c r="J133" s="223">
        <f>ROUND(I133*H133,2)</f>
        <v>0</v>
      </c>
      <c r="K133" s="219" t="s">
        <v>1</v>
      </c>
      <c r="L133" s="43"/>
      <c r="M133" s="224" t="s">
        <v>1</v>
      </c>
      <c r="N133" s="225" t="s">
        <v>40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144</v>
      </c>
      <c r="AT133" s="228" t="s">
        <v>139</v>
      </c>
      <c r="AU133" s="228" t="s">
        <v>82</v>
      </c>
      <c r="AY133" s="16" t="s">
        <v>136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82</v>
      </c>
      <c r="BK133" s="229">
        <f>ROUND(I133*H133,2)</f>
        <v>0</v>
      </c>
      <c r="BL133" s="16" t="s">
        <v>144</v>
      </c>
      <c r="BM133" s="228" t="s">
        <v>992</v>
      </c>
    </row>
    <row r="134" spans="1:47" s="2" customFormat="1" ht="12">
      <c r="A134" s="37"/>
      <c r="B134" s="38"/>
      <c r="C134" s="39"/>
      <c r="D134" s="232" t="s">
        <v>173</v>
      </c>
      <c r="E134" s="39"/>
      <c r="F134" s="242" t="s">
        <v>993</v>
      </c>
      <c r="G134" s="39"/>
      <c r="H134" s="39"/>
      <c r="I134" s="243"/>
      <c r="J134" s="39"/>
      <c r="K134" s="39"/>
      <c r="L134" s="43"/>
      <c r="M134" s="244"/>
      <c r="N134" s="245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173</v>
      </c>
      <c r="AU134" s="16" t="s">
        <v>82</v>
      </c>
    </row>
    <row r="135" spans="1:63" s="12" customFormat="1" ht="25.9" customHeight="1">
      <c r="A135" s="12"/>
      <c r="B135" s="201"/>
      <c r="C135" s="202"/>
      <c r="D135" s="203" t="s">
        <v>74</v>
      </c>
      <c r="E135" s="204" t="s">
        <v>994</v>
      </c>
      <c r="F135" s="204" t="s">
        <v>995</v>
      </c>
      <c r="G135" s="202"/>
      <c r="H135" s="202"/>
      <c r="I135" s="205"/>
      <c r="J135" s="206">
        <f>BK135</f>
        <v>0</v>
      </c>
      <c r="K135" s="202"/>
      <c r="L135" s="207"/>
      <c r="M135" s="208"/>
      <c r="N135" s="209"/>
      <c r="O135" s="209"/>
      <c r="P135" s="210">
        <f>SUM(P136:P137)</f>
        <v>0</v>
      </c>
      <c r="Q135" s="209"/>
      <c r="R135" s="210">
        <f>SUM(R136:R137)</f>
        <v>0</v>
      </c>
      <c r="S135" s="209"/>
      <c r="T135" s="211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160</v>
      </c>
      <c r="AT135" s="213" t="s">
        <v>74</v>
      </c>
      <c r="AU135" s="213" t="s">
        <v>75</v>
      </c>
      <c r="AY135" s="212" t="s">
        <v>136</v>
      </c>
      <c r="BK135" s="214">
        <f>SUM(BK136:BK137)</f>
        <v>0</v>
      </c>
    </row>
    <row r="136" spans="1:65" s="2" customFormat="1" ht="14.4" customHeight="1">
      <c r="A136" s="37"/>
      <c r="B136" s="38"/>
      <c r="C136" s="217" t="s">
        <v>169</v>
      </c>
      <c r="D136" s="217" t="s">
        <v>139</v>
      </c>
      <c r="E136" s="218" t="s">
        <v>996</v>
      </c>
      <c r="F136" s="219" t="s">
        <v>997</v>
      </c>
      <c r="G136" s="220" t="s">
        <v>735</v>
      </c>
      <c r="H136" s="221">
        <v>1</v>
      </c>
      <c r="I136" s="222"/>
      <c r="J136" s="223">
        <f>ROUND(I136*H136,2)</f>
        <v>0</v>
      </c>
      <c r="K136" s="219" t="s">
        <v>976</v>
      </c>
      <c r="L136" s="43"/>
      <c r="M136" s="224" t="s">
        <v>1</v>
      </c>
      <c r="N136" s="225" t="s">
        <v>40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858</v>
      </c>
      <c r="AT136" s="228" t="s">
        <v>139</v>
      </c>
      <c r="AU136" s="228" t="s">
        <v>82</v>
      </c>
      <c r="AY136" s="16" t="s">
        <v>136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82</v>
      </c>
      <c r="BK136" s="229">
        <f>ROUND(I136*H136,2)</f>
        <v>0</v>
      </c>
      <c r="BL136" s="16" t="s">
        <v>858</v>
      </c>
      <c r="BM136" s="228" t="s">
        <v>998</v>
      </c>
    </row>
    <row r="137" spans="1:47" s="2" customFormat="1" ht="12">
      <c r="A137" s="37"/>
      <c r="B137" s="38"/>
      <c r="C137" s="39"/>
      <c r="D137" s="232" t="s">
        <v>173</v>
      </c>
      <c r="E137" s="39"/>
      <c r="F137" s="242" t="s">
        <v>999</v>
      </c>
      <c r="G137" s="39"/>
      <c r="H137" s="39"/>
      <c r="I137" s="243"/>
      <c r="J137" s="39"/>
      <c r="K137" s="39"/>
      <c r="L137" s="43"/>
      <c r="M137" s="244"/>
      <c r="N137" s="245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173</v>
      </c>
      <c r="AU137" s="16" t="s">
        <v>82</v>
      </c>
    </row>
    <row r="138" spans="1:63" s="12" customFormat="1" ht="25.9" customHeight="1">
      <c r="A138" s="12"/>
      <c r="B138" s="201"/>
      <c r="C138" s="202"/>
      <c r="D138" s="203" t="s">
        <v>74</v>
      </c>
      <c r="E138" s="204" t="s">
        <v>853</v>
      </c>
      <c r="F138" s="204" t="s">
        <v>854</v>
      </c>
      <c r="G138" s="202"/>
      <c r="H138" s="202"/>
      <c r="I138" s="205"/>
      <c r="J138" s="206">
        <f>BK138</f>
        <v>0</v>
      </c>
      <c r="K138" s="202"/>
      <c r="L138" s="207"/>
      <c r="M138" s="208"/>
      <c r="N138" s="209"/>
      <c r="O138" s="209"/>
      <c r="P138" s="210">
        <f>SUM(P139:P140)</f>
        <v>0</v>
      </c>
      <c r="Q138" s="209"/>
      <c r="R138" s="210">
        <f>SUM(R139:R140)</f>
        <v>0</v>
      </c>
      <c r="S138" s="209"/>
      <c r="T138" s="211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2" t="s">
        <v>160</v>
      </c>
      <c r="AT138" s="213" t="s">
        <v>74</v>
      </c>
      <c r="AU138" s="213" t="s">
        <v>75</v>
      </c>
      <c r="AY138" s="212" t="s">
        <v>136</v>
      </c>
      <c r="BK138" s="214">
        <f>SUM(BK139:BK140)</f>
        <v>0</v>
      </c>
    </row>
    <row r="139" spans="1:65" s="2" customFormat="1" ht="14.4" customHeight="1">
      <c r="A139" s="37"/>
      <c r="B139" s="38"/>
      <c r="C139" s="217" t="s">
        <v>176</v>
      </c>
      <c r="D139" s="217" t="s">
        <v>139</v>
      </c>
      <c r="E139" s="218" t="s">
        <v>1000</v>
      </c>
      <c r="F139" s="219" t="s">
        <v>1001</v>
      </c>
      <c r="G139" s="220" t="s">
        <v>735</v>
      </c>
      <c r="H139" s="221">
        <v>1</v>
      </c>
      <c r="I139" s="222"/>
      <c r="J139" s="223">
        <f>ROUND(I139*H139,2)</f>
        <v>0</v>
      </c>
      <c r="K139" s="219" t="s">
        <v>976</v>
      </c>
      <c r="L139" s="43"/>
      <c r="M139" s="224" t="s">
        <v>1</v>
      </c>
      <c r="N139" s="225" t="s">
        <v>40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858</v>
      </c>
      <c r="AT139" s="228" t="s">
        <v>139</v>
      </c>
      <c r="AU139" s="228" t="s">
        <v>82</v>
      </c>
      <c r="AY139" s="16" t="s">
        <v>136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82</v>
      </c>
      <c r="BK139" s="229">
        <f>ROUND(I139*H139,2)</f>
        <v>0</v>
      </c>
      <c r="BL139" s="16" t="s">
        <v>858</v>
      </c>
      <c r="BM139" s="228" t="s">
        <v>1002</v>
      </c>
    </row>
    <row r="140" spans="1:47" s="2" customFormat="1" ht="12">
      <c r="A140" s="37"/>
      <c r="B140" s="38"/>
      <c r="C140" s="39"/>
      <c r="D140" s="232" t="s">
        <v>173</v>
      </c>
      <c r="E140" s="39"/>
      <c r="F140" s="242" t="s">
        <v>1003</v>
      </c>
      <c r="G140" s="39"/>
      <c r="H140" s="39"/>
      <c r="I140" s="243"/>
      <c r="J140" s="39"/>
      <c r="K140" s="39"/>
      <c r="L140" s="43"/>
      <c r="M140" s="273"/>
      <c r="N140" s="274"/>
      <c r="O140" s="270"/>
      <c r="P140" s="270"/>
      <c r="Q140" s="270"/>
      <c r="R140" s="270"/>
      <c r="S140" s="270"/>
      <c r="T140" s="275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173</v>
      </c>
      <c r="AU140" s="16" t="s">
        <v>82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CC35" sheet="1" objects="1" scenarios="1" formatColumns="0" formatRows="0" autoFilter="0"/>
  <autoFilter ref="C120:K140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BARBORAKYSK08D7\barborakyskova</dc:creator>
  <cp:keywords/>
  <dc:description/>
  <cp:lastModifiedBy>BARBORAKYSK08D7\barborakyskova</cp:lastModifiedBy>
  <dcterms:created xsi:type="dcterms:W3CDTF">2021-05-03T15:10:33Z</dcterms:created>
  <dcterms:modified xsi:type="dcterms:W3CDTF">2021-05-03T15:10:39Z</dcterms:modified>
  <cp:category/>
  <cp:version/>
  <cp:contentType/>
  <cp:contentStatus/>
</cp:coreProperties>
</file>