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SO 03.4.5 - Ostatní a ved..." sheetId="2" r:id="rId2"/>
    <sheet name="SO03.4 -1 - Ka_Sport_areá..." sheetId="3" r:id="rId3"/>
    <sheet name="SO03.4 -2 - Ka_Sport_areá..." sheetId="4" r:id="rId4"/>
    <sheet name="SO03.4 -3 - Ka_Sport_šach..." sheetId="5" r:id="rId5"/>
    <sheet name="SO 03.4 - PŘÍPOJKA HORKOV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03.4.5 - Ostatní a ved...'!$C$119:$K$142</definedName>
    <definedName name="_xlnm.Print_Area" localSheetId="1">'SO 03.4.5 - Ostatní a ved...'!$C$4:$J$76,'SO 03.4.5 - Ostatní a ved...'!$C$82:$J$101,'SO 03.4.5 - Ostatní a ved...'!$C$107:$K$142</definedName>
    <definedName name="_xlnm.Print_Titles" localSheetId="1">'SO 03.4.5 - Ostatní a ved...'!$119:$119</definedName>
    <definedName name="_xlnm._FilterDatabase" localSheetId="2" hidden="1">'SO03.4 -1 - Ka_Sport_areá...'!$C$123:$K$150</definedName>
    <definedName name="_xlnm.Print_Area" localSheetId="2">'SO03.4 -1 - Ka_Sport_areá...'!$C$4:$J$76,'SO03.4 -1 - Ka_Sport_areá...'!$C$82:$J$105,'SO03.4 -1 - Ka_Sport_areá...'!$C$111:$K$150</definedName>
    <definedName name="_xlnm.Print_Titles" localSheetId="2">'SO03.4 -1 - Ka_Sport_areá...'!$123:$123</definedName>
    <definedName name="_xlnm._FilterDatabase" localSheetId="3" hidden="1">'SO03.4 -2 - Ka_Sport_areá...'!$C$123:$K$165</definedName>
    <definedName name="_xlnm.Print_Area" localSheetId="3">'SO03.4 -2 - Ka_Sport_areá...'!$C$4:$J$76,'SO03.4 -2 - Ka_Sport_areá...'!$C$82:$J$105,'SO03.4 -2 - Ka_Sport_areá...'!$C$111:$K$165</definedName>
    <definedName name="_xlnm.Print_Titles" localSheetId="3">'SO03.4 -2 - Ka_Sport_areá...'!$123:$123</definedName>
    <definedName name="_xlnm._FilterDatabase" localSheetId="4" hidden="1">'SO03.4 -3 - Ka_Sport_šach...'!$C$121:$K$177</definedName>
    <definedName name="_xlnm.Print_Area" localSheetId="4">'SO03.4 -3 - Ka_Sport_šach...'!$C$4:$J$76,'SO03.4 -3 - Ka_Sport_šach...'!$C$82:$J$103,'SO03.4 -3 - Ka_Sport_šach...'!$C$109:$K$177</definedName>
    <definedName name="_xlnm.Print_Titles" localSheetId="4">'SO03.4 -3 - Ka_Sport_šach...'!$121:$121</definedName>
    <definedName name="_xlnm._FilterDatabase" localSheetId="5" hidden="1">'SO 03.4 - PŘÍPOJKA HORKOV...'!$C$128:$K$248</definedName>
    <definedName name="_xlnm.Print_Area" localSheetId="5">'SO 03.4 - PŘÍPOJKA HORKOV...'!$C$4:$J$76,'SO 03.4 - PŘÍPOJKA HORKOV...'!$C$82:$J$110,'SO 03.4 - PŘÍPOJKA HORKOV...'!$C$116:$K$248</definedName>
    <definedName name="_xlnm.Print_Titles" localSheetId="5">'SO 03.4 - PŘÍPOJKA HORKOV...'!$128:$128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92"/>
  <c r="J17"/>
  <c r="J15"/>
  <c r="E15"/>
  <c r="F91"/>
  <c r="J14"/>
  <c r="J12"/>
  <c r="J123"/>
  <c r="E7"/>
  <c r="E119"/>
  <c i="5" r="J37"/>
  <c r="J36"/>
  <c i="1" r="AY98"/>
  <c i="5" r="J35"/>
  <c i="1" r="AX98"/>
  <c i="5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4" r="J37"/>
  <c r="J36"/>
  <c i="1" r="AY97"/>
  <c i="4" r="J35"/>
  <c i="1" r="AX97"/>
  <c i="4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114"/>
  <c i="3" r="J37"/>
  <c r="J36"/>
  <c i="1" r="AY96"/>
  <c i="3" r="J35"/>
  <c i="1" r="AX96"/>
  <c i="3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89"/>
  <c r="E7"/>
  <c r="E114"/>
  <c i="2" r="J37"/>
  <c r="J36"/>
  <c i="1" r="AY95"/>
  <c i="2" r="J35"/>
  <c i="1" r="AX95"/>
  <c i="2"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6" r="J247"/>
  <c r="J245"/>
  <c r="BK243"/>
  <c r="J242"/>
  <c r="BK240"/>
  <c r="BK239"/>
  <c r="J239"/>
  <c r="BK236"/>
  <c r="J235"/>
  <c r="BK233"/>
  <c r="J230"/>
  <c r="BK228"/>
  <c r="J227"/>
  <c r="J226"/>
  <c r="BK225"/>
  <c r="BK223"/>
  <c r="J222"/>
  <c r="BK220"/>
  <c r="J219"/>
  <c r="J217"/>
  <c r="BK215"/>
  <c r="BK213"/>
  <c r="BK211"/>
  <c r="BK209"/>
  <c r="BK208"/>
  <c r="BK207"/>
  <c r="BK202"/>
  <c r="J199"/>
  <c r="BK195"/>
  <c r="BK191"/>
  <c r="J187"/>
  <c r="J186"/>
  <c r="J182"/>
  <c r="J178"/>
  <c r="J174"/>
  <c r="BK172"/>
  <c r="J171"/>
  <c r="J169"/>
  <c r="BK167"/>
  <c r="J166"/>
  <c r="J165"/>
  <c r="J163"/>
  <c r="BK161"/>
  <c r="J157"/>
  <c r="J151"/>
  <c r="BK149"/>
  <c r="J148"/>
  <c r="J144"/>
  <c r="J140"/>
  <c r="J136"/>
  <c r="BK132"/>
  <c i="5" r="BK177"/>
  <c r="J176"/>
  <c r="BK175"/>
  <c r="BK173"/>
  <c r="J172"/>
  <c r="BK170"/>
  <c r="J167"/>
  <c r="BK164"/>
  <c r="J163"/>
  <c r="J160"/>
  <c r="J159"/>
  <c r="BK156"/>
  <c r="BK155"/>
  <c r="BK153"/>
  <c r="BK152"/>
  <c r="J149"/>
  <c r="J148"/>
  <c r="J147"/>
  <c r="J146"/>
  <c r="BK145"/>
  <c r="BK142"/>
  <c r="J139"/>
  <c r="J137"/>
  <c r="J134"/>
  <c r="J131"/>
  <c r="J128"/>
  <c r="J127"/>
  <c r="BK126"/>
  <c r="BK125"/>
  <c i="4" r="J165"/>
  <c r="J164"/>
  <c r="BK163"/>
  <c r="BK162"/>
  <c r="J160"/>
  <c r="J158"/>
  <c r="BK157"/>
  <c r="BK156"/>
  <c r="J154"/>
  <c r="J153"/>
  <c r="BK152"/>
  <c r="J151"/>
  <c r="BK150"/>
  <c r="BK149"/>
  <c r="J146"/>
  <c r="BK143"/>
  <c r="J142"/>
  <c r="J141"/>
  <c r="BK140"/>
  <c r="BK139"/>
  <c r="BK138"/>
  <c r="BK137"/>
  <c r="BK135"/>
  <c r="BK134"/>
  <c r="J133"/>
  <c r="J132"/>
  <c r="BK131"/>
  <c r="J130"/>
  <c r="J129"/>
  <c r="J128"/>
  <c r="J127"/>
  <c i="3" r="J150"/>
  <c r="J149"/>
  <c r="BK148"/>
  <c r="J146"/>
  <c r="J145"/>
  <c r="BK143"/>
  <c r="BK140"/>
  <c r="BK138"/>
  <c r="BK137"/>
  <c r="BK136"/>
  <c r="BK134"/>
  <c r="J133"/>
  <c r="J132"/>
  <c r="BK131"/>
  <c r="J130"/>
  <c r="J128"/>
  <c r="J127"/>
  <c i="2" r="J141"/>
  <c r="BK139"/>
  <c r="J136"/>
  <c r="BK133"/>
  <c r="J132"/>
  <c r="J130"/>
  <c r="J128"/>
  <c r="BK123"/>
  <c i="1" r="AS94"/>
  <c i="6" r="BK247"/>
  <c r="BK245"/>
  <c r="J243"/>
  <c r="BK242"/>
  <c r="J240"/>
  <c r="J236"/>
  <c r="BK235"/>
  <c r="J233"/>
  <c r="BK230"/>
  <c r="J228"/>
  <c r="BK227"/>
  <c r="BK226"/>
  <c r="J225"/>
  <c r="J223"/>
  <c r="BK222"/>
  <c r="J220"/>
  <c r="BK219"/>
  <c r="BK217"/>
  <c r="J215"/>
  <c r="J213"/>
  <c r="J211"/>
  <c r="J209"/>
  <c r="J208"/>
  <c r="J207"/>
  <c r="J202"/>
  <c r="BK199"/>
  <c r="J195"/>
  <c r="J191"/>
  <c r="BK187"/>
  <c r="BK186"/>
  <c r="BK182"/>
  <c r="BK178"/>
  <c r="BK174"/>
  <c r="J172"/>
  <c r="BK171"/>
  <c r="BK169"/>
  <c r="J167"/>
  <c r="BK166"/>
  <c r="BK165"/>
  <c r="BK163"/>
  <c r="J161"/>
  <c r="BK157"/>
  <c r="BK153"/>
  <c r="J153"/>
  <c r="BK151"/>
  <c r="J149"/>
  <c r="BK148"/>
  <c r="BK144"/>
  <c r="BK140"/>
  <c r="BK136"/>
  <c r="J132"/>
  <c i="5" r="J177"/>
  <c r="BK176"/>
  <c r="J175"/>
  <c r="J173"/>
  <c r="BK172"/>
  <c r="J170"/>
  <c r="BK167"/>
  <c r="J164"/>
  <c r="BK163"/>
  <c r="BK160"/>
  <c r="BK159"/>
  <c r="J156"/>
  <c r="J155"/>
  <c r="J153"/>
  <c r="J152"/>
  <c r="BK149"/>
  <c r="BK148"/>
  <c r="BK147"/>
  <c r="BK146"/>
  <c r="J145"/>
  <c r="J142"/>
  <c r="BK139"/>
  <c r="BK137"/>
  <c r="BK134"/>
  <c r="BK131"/>
  <c r="BK128"/>
  <c r="BK127"/>
  <c r="J126"/>
  <c r="J125"/>
  <c i="4" r="BK165"/>
  <c r="BK164"/>
  <c r="J163"/>
  <c r="J162"/>
  <c r="BK160"/>
  <c r="BK158"/>
  <c r="J157"/>
  <c r="J156"/>
  <c r="BK155"/>
  <c r="J155"/>
  <c r="BK154"/>
  <c r="BK153"/>
  <c r="J152"/>
  <c r="BK151"/>
  <c r="J150"/>
  <c r="J149"/>
  <c r="BK146"/>
  <c r="J143"/>
  <c r="BK142"/>
  <c r="BK141"/>
  <c r="J140"/>
  <c r="J139"/>
  <c r="J138"/>
  <c r="J137"/>
  <c r="BK136"/>
  <c r="J136"/>
  <c r="J135"/>
  <c r="J134"/>
  <c r="BK133"/>
  <c r="BK132"/>
  <c r="J131"/>
  <c r="BK130"/>
  <c r="BK129"/>
  <c r="BK128"/>
  <c r="BK127"/>
  <c i="3" r="BK150"/>
  <c r="BK149"/>
  <c r="J148"/>
  <c r="BK146"/>
  <c r="BK145"/>
  <c r="J143"/>
  <c r="J140"/>
  <c r="J138"/>
  <c r="J137"/>
  <c r="J136"/>
  <c r="J134"/>
  <c r="BK133"/>
  <c r="BK132"/>
  <c r="J131"/>
  <c r="BK130"/>
  <c r="BK128"/>
  <c r="BK127"/>
  <c i="2" r="BK141"/>
  <c r="J139"/>
  <c r="BK136"/>
  <c r="J133"/>
  <c r="BK132"/>
  <c r="BK130"/>
  <c r="BK128"/>
  <c r="J123"/>
  <c l="1" r="BK122"/>
  <c r="BK121"/>
  <c r="J121"/>
  <c r="J97"/>
  <c r="R122"/>
  <c r="R121"/>
  <c r="P138"/>
  <c r="T138"/>
  <c i="3" r="BK126"/>
  <c r="J126"/>
  <c r="J98"/>
  <c r="P126"/>
  <c r="T126"/>
  <c r="P129"/>
  <c r="T129"/>
  <c r="P135"/>
  <c r="T135"/>
  <c r="P144"/>
  <c r="R144"/>
  <c i="4" r="BK126"/>
  <c r="J126"/>
  <c r="J98"/>
  <c r="R126"/>
  <c r="R125"/>
  <c r="BK148"/>
  <c r="J148"/>
  <c r="J102"/>
  <c r="R148"/>
  <c r="R147"/>
  <c r="BK161"/>
  <c r="J161"/>
  <c r="J104"/>
  <c r="R161"/>
  <c i="5" r="R124"/>
  <c r="BK138"/>
  <c r="J138"/>
  <c r="J99"/>
  <c r="R138"/>
  <c r="BK154"/>
  <c r="J154"/>
  <c r="J100"/>
  <c r="R154"/>
  <c r="BK171"/>
  <c r="J171"/>
  <c r="J101"/>
  <c r="P171"/>
  <c r="T171"/>
  <c r="T174"/>
  <c i="6" r="BK131"/>
  <c r="J131"/>
  <c r="J98"/>
  <c i="2" r="P122"/>
  <c r="P121"/>
  <c r="P120"/>
  <c i="1" r="AU95"/>
  <c i="2" r="T122"/>
  <c r="T121"/>
  <c r="T120"/>
  <c r="BK138"/>
  <c r="J138"/>
  <c r="J100"/>
  <c r="R138"/>
  <c i="3" r="R126"/>
  <c r="BK129"/>
  <c r="J129"/>
  <c r="J99"/>
  <c r="R129"/>
  <c r="BK135"/>
  <c r="J135"/>
  <c r="J100"/>
  <c r="R135"/>
  <c r="BK144"/>
  <c r="J144"/>
  <c r="J104"/>
  <c r="T144"/>
  <c i="4" r="P126"/>
  <c r="P125"/>
  <c r="T126"/>
  <c r="T125"/>
  <c r="P148"/>
  <c r="P147"/>
  <c r="T148"/>
  <c r="T147"/>
  <c r="P161"/>
  <c r="T161"/>
  <c i="5" r="BK124"/>
  <c r="J124"/>
  <c r="J98"/>
  <c r="P124"/>
  <c r="T124"/>
  <c r="P138"/>
  <c r="T138"/>
  <c r="P154"/>
  <c r="T154"/>
  <c r="R171"/>
  <c r="BK174"/>
  <c r="J174"/>
  <c r="J102"/>
  <c r="P174"/>
  <c r="R174"/>
  <c i="6" r="P131"/>
  <c r="R131"/>
  <c r="T131"/>
  <c r="BK206"/>
  <c r="J206"/>
  <c r="J100"/>
  <c r="P206"/>
  <c r="R206"/>
  <c r="T206"/>
  <c r="BK210"/>
  <c r="J210"/>
  <c r="J101"/>
  <c r="P210"/>
  <c r="R210"/>
  <c r="T210"/>
  <c r="BK216"/>
  <c r="J216"/>
  <c r="J102"/>
  <c r="P216"/>
  <c r="R216"/>
  <c r="T216"/>
  <c r="BK221"/>
  <c r="J221"/>
  <c r="J103"/>
  <c r="P221"/>
  <c r="R221"/>
  <c r="T221"/>
  <c r="BK232"/>
  <c r="J232"/>
  <c r="J106"/>
  <c r="P232"/>
  <c r="R232"/>
  <c r="T232"/>
  <c r="BK238"/>
  <c r="J238"/>
  <c r="J107"/>
  <c r="P238"/>
  <c r="R238"/>
  <c r="T238"/>
  <c r="BK241"/>
  <c r="J241"/>
  <c r="J108"/>
  <c r="P241"/>
  <c r="R241"/>
  <c r="T241"/>
  <c r="BK244"/>
  <c r="J244"/>
  <c r="J109"/>
  <c r="P244"/>
  <c r="R244"/>
  <c r="T244"/>
  <c i="2" r="E85"/>
  <c r="J89"/>
  <c r="F92"/>
  <c r="BE128"/>
  <c r="BE130"/>
  <c r="BE133"/>
  <c r="BE136"/>
  <c r="BK135"/>
  <c r="J135"/>
  <c r="J99"/>
  <c i="3" r="F91"/>
  <c r="J92"/>
  <c r="J118"/>
  <c r="J120"/>
  <c r="BE127"/>
  <c r="BE131"/>
  <c r="BE132"/>
  <c r="BE143"/>
  <c r="BE148"/>
  <c r="BE149"/>
  <c i="4" r="F91"/>
  <c r="J91"/>
  <c r="J92"/>
  <c r="J118"/>
  <c r="F121"/>
  <c r="BE127"/>
  <c r="BE128"/>
  <c r="BE129"/>
  <c r="BE131"/>
  <c r="BE132"/>
  <c r="BE135"/>
  <c r="BE136"/>
  <c r="BE140"/>
  <c r="BE141"/>
  <c r="BE142"/>
  <c r="BE143"/>
  <c r="BE150"/>
  <c r="BE152"/>
  <c r="BE153"/>
  <c r="BE155"/>
  <c r="BE158"/>
  <c r="BE160"/>
  <c r="BE163"/>
  <c r="BE165"/>
  <c r="BK145"/>
  <c r="J145"/>
  <c r="J100"/>
  <c r="BK159"/>
  <c r="J159"/>
  <c r="J103"/>
  <c i="5" r="E85"/>
  <c r="J89"/>
  <c r="J91"/>
  <c r="J92"/>
  <c r="F118"/>
  <c r="F119"/>
  <c r="BE127"/>
  <c r="BE131"/>
  <c r="BE134"/>
  <c r="BE137"/>
  <c r="BE145"/>
  <c r="BE147"/>
  <c r="BE148"/>
  <c r="BE152"/>
  <c r="BE153"/>
  <c r="BE159"/>
  <c r="BE160"/>
  <c r="BE164"/>
  <c r="BE170"/>
  <c r="BE172"/>
  <c r="BE175"/>
  <c i="6" r="E85"/>
  <c r="J89"/>
  <c r="F125"/>
  <c r="F126"/>
  <c r="BE136"/>
  <c r="BE140"/>
  <c r="BE144"/>
  <c r="BE149"/>
  <c r="BE157"/>
  <c r="BE161"/>
  <c r="BE165"/>
  <c r="BE167"/>
  <c r="BE169"/>
  <c r="BE172"/>
  <c r="BE174"/>
  <c r="BE178"/>
  <c r="BE182"/>
  <c r="BE186"/>
  <c r="BE195"/>
  <c r="BE207"/>
  <c r="BE209"/>
  <c r="BE213"/>
  <c r="BE217"/>
  <c r="BE219"/>
  <c r="BE225"/>
  <c r="BE226"/>
  <c r="BE228"/>
  <c r="BE233"/>
  <c r="BE236"/>
  <c r="BE239"/>
  <c r="BE240"/>
  <c r="BE242"/>
  <c r="BE243"/>
  <c r="BE245"/>
  <c r="BE247"/>
  <c i="2" r="F91"/>
  <c r="BE123"/>
  <c r="BE132"/>
  <c r="BE139"/>
  <c r="BE141"/>
  <c i="3" r="E85"/>
  <c r="F92"/>
  <c r="BE128"/>
  <c r="BE130"/>
  <c r="BE133"/>
  <c r="BE134"/>
  <c r="BE136"/>
  <c r="BE137"/>
  <c r="BE138"/>
  <c r="BE140"/>
  <c r="BE145"/>
  <c r="BE146"/>
  <c r="BE150"/>
  <c r="BK139"/>
  <c r="J139"/>
  <c r="J101"/>
  <c r="BK142"/>
  <c r="J142"/>
  <c r="J103"/>
  <c i="4" r="E85"/>
  <c r="BE130"/>
  <c r="BE133"/>
  <c r="BE134"/>
  <c r="BE137"/>
  <c r="BE138"/>
  <c r="BE139"/>
  <c r="BE146"/>
  <c r="BE149"/>
  <c r="BE151"/>
  <c r="BE154"/>
  <c r="BE156"/>
  <c r="BE157"/>
  <c r="BE162"/>
  <c r="BE164"/>
  <c i="5" r="BE125"/>
  <c r="BE126"/>
  <c r="BE128"/>
  <c r="BE139"/>
  <c r="BE142"/>
  <c r="BE146"/>
  <c r="BE149"/>
  <c r="BE155"/>
  <c r="BE156"/>
  <c r="BE163"/>
  <c r="BE167"/>
  <c r="BE173"/>
  <c r="BE176"/>
  <c r="BE177"/>
  <c i="6" r="BE132"/>
  <c r="BE148"/>
  <c r="BE151"/>
  <c r="BE153"/>
  <c r="BE163"/>
  <c r="BE166"/>
  <c r="BE171"/>
  <c r="BE187"/>
  <c r="BE191"/>
  <c r="BE199"/>
  <c r="BE202"/>
  <c r="BE208"/>
  <c r="BE211"/>
  <c r="BE215"/>
  <c r="BE220"/>
  <c r="BE222"/>
  <c r="BE223"/>
  <c r="BE227"/>
  <c r="BE230"/>
  <c r="BE235"/>
  <c r="BK201"/>
  <c r="J201"/>
  <c r="J99"/>
  <c r="BK229"/>
  <c r="J229"/>
  <c r="J104"/>
  <c i="2" r="F34"/>
  <c i="1" r="BA95"/>
  <c i="2" r="F36"/>
  <c i="1" r="BC95"/>
  <c i="3" r="F35"/>
  <c i="1" r="BB96"/>
  <c i="4" r="F37"/>
  <c i="1" r="BD97"/>
  <c i="5" r="F34"/>
  <c i="1" r="BA98"/>
  <c i="5" r="F36"/>
  <c i="1" r="BC98"/>
  <c i="6" r="J34"/>
  <c i="1" r="AW99"/>
  <c i="3" r="F34"/>
  <c i="1" r="BA96"/>
  <c i="3" r="F36"/>
  <c i="1" r="BC96"/>
  <c i="4" r="F35"/>
  <c i="1" r="BB97"/>
  <c i="5" r="F37"/>
  <c i="1" r="BD98"/>
  <c i="6" r="F35"/>
  <c i="1" r="BB99"/>
  <c i="2" r="F35"/>
  <c i="1" r="BB95"/>
  <c i="3" r="F37"/>
  <c i="1" r="BD96"/>
  <c i="4" r="J34"/>
  <c i="1" r="AW97"/>
  <c i="5" r="F35"/>
  <c i="1" r="BB98"/>
  <c i="6" r="F37"/>
  <c i="1" r="BD99"/>
  <c i="2" r="J34"/>
  <c i="1" r="AW95"/>
  <c i="2" r="F37"/>
  <c i="1" r="BD95"/>
  <c i="3" r="J34"/>
  <c i="1" r="AW96"/>
  <c i="4" r="F34"/>
  <c i="1" r="BA97"/>
  <c i="4" r="F36"/>
  <c i="1" r="BC97"/>
  <c i="5" r="J34"/>
  <c i="1" r="AW98"/>
  <c i="6" r="F34"/>
  <c i="1" r="BA99"/>
  <c i="6" r="F36"/>
  <c i="1" r="BC99"/>
  <c i="6" l="1" r="T231"/>
  <c r="P231"/>
  <c r="R130"/>
  <c i="5" r="P123"/>
  <c r="P122"/>
  <c i="1" r="AU98"/>
  <c i="4" r="T124"/>
  <c i="3" r="R125"/>
  <c r="R124"/>
  <c i="5" r="R123"/>
  <c r="R122"/>
  <c i="4" r="R124"/>
  <c i="3" r="P125"/>
  <c r="P124"/>
  <c i="1" r="AU96"/>
  <c i="6" r="R231"/>
  <c r="T130"/>
  <c r="T129"/>
  <c r="P130"/>
  <c r="P129"/>
  <c i="1" r="AU99"/>
  <c i="5" r="T123"/>
  <c r="T122"/>
  <c i="4" r="P124"/>
  <c i="1" r="AU97"/>
  <c i="3" r="T125"/>
  <c r="T124"/>
  <c i="2" r="R120"/>
  <c r="BK120"/>
  <c r="J120"/>
  <c r="J122"/>
  <c r="J98"/>
  <c i="3" r="BK141"/>
  <c r="J141"/>
  <c r="J102"/>
  <c i="4" r="BK125"/>
  <c r="J125"/>
  <c r="J97"/>
  <c r="BK144"/>
  <c r="J144"/>
  <c r="J99"/>
  <c r="BK147"/>
  <c r="J147"/>
  <c r="J101"/>
  <c i="5" r="BK123"/>
  <c r="J123"/>
  <c r="J97"/>
  <c i="3" r="BK125"/>
  <c r="J125"/>
  <c r="J97"/>
  <c i="6" r="BK130"/>
  <c r="J130"/>
  <c r="J97"/>
  <c r="BK231"/>
  <c r="J231"/>
  <c r="J105"/>
  <c i="2" r="J30"/>
  <c i="1" r="AG95"/>
  <c r="BA94"/>
  <c r="W30"/>
  <c i="2" r="F33"/>
  <c i="1" r="AZ95"/>
  <c i="4" r="J33"/>
  <c i="1" r="AV97"/>
  <c r="AT97"/>
  <c i="6" r="J33"/>
  <c i="1" r="AV99"/>
  <c r="AT99"/>
  <c i="4" r="F33"/>
  <c i="1" r="AZ97"/>
  <c i="6" r="F33"/>
  <c i="1" r="AZ99"/>
  <c r="BC94"/>
  <c r="W32"/>
  <c i="3" r="J33"/>
  <c i="1" r="AV96"/>
  <c r="AT96"/>
  <c i="5" r="F33"/>
  <c i="1" r="AZ98"/>
  <c r="BB94"/>
  <c r="W31"/>
  <c r="BD94"/>
  <c r="W33"/>
  <c i="2" r="J33"/>
  <c i="1" r="AV95"/>
  <c r="AT95"/>
  <c i="3" r="F33"/>
  <c i="1" r="AZ96"/>
  <c i="5" r="J33"/>
  <c i="1" r="AV98"/>
  <c r="AT98"/>
  <c i="6" l="1" r="R129"/>
  <c i="2" r="J39"/>
  <c r="J96"/>
  <c i="3" r="BK124"/>
  <c r="J124"/>
  <c r="J96"/>
  <c i="5" r="BK122"/>
  <c r="J122"/>
  <c i="4" r="BK124"/>
  <c r="J124"/>
  <c r="J96"/>
  <c i="6" r="BK129"/>
  <c r="J129"/>
  <c r="J96"/>
  <c i="1" r="AN95"/>
  <c r="AU94"/>
  <c r="AZ94"/>
  <c r="W29"/>
  <c r="AY94"/>
  <c i="5" r="J30"/>
  <c i="1" r="AG98"/>
  <c r="AN98"/>
  <c r="AX94"/>
  <c r="AW94"/>
  <c r="AK30"/>
  <c i="5" l="1" r="J96"/>
  <c r="J39"/>
  <c i="1" r="AV94"/>
  <c r="AK29"/>
  <c i="3" r="J30"/>
  <c i="1" r="AG96"/>
  <c r="AN96"/>
  <c i="4" r="J30"/>
  <c i="1" r="AG97"/>
  <c r="AN97"/>
  <c i="6" r="J30"/>
  <c i="1" r="AG99"/>
  <c r="AN99"/>
  <c i="3" l="1" r="J39"/>
  <c i="4" r="J39"/>
  <c i="6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<sst xmlns="http://schemas.openxmlformats.org/spreadsheetml/2006/main">
  <si>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</si>
  <si>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</si>
  <si>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</si>
  <si>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</si>
  <si>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</si>
  <si>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{f5b9f8d7-c5a5-4e52-93fa-4276af49d021}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</si>
  <si>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</si>
  <si>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</si>
  <si>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</si>
  <si>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</si>
  <si>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</si>
  <si>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</si>
  <si>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</si>
  <si>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</si>
  <si>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20193011001fin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</si>
  <si>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</si>
  <si>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</si>
  <si>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areál ul. Leonovova, Karviná - Hranice</t>
  </si>
  <si>
    <t>KSO:</t>
  </si>
  <si>
    <t>CC-CZ:</t>
  </si>
  <si>
    <t>Místo:</t>
  </si>
  <si>
    <t xml:space="preserve"> </t>
  </si>
  <si>
    <t>Datum:</t>
  </si>
  <si>
    <t>2. 12. 2019</t>
  </si>
  <si>
    <t>Zadavatel:</t>
  </si>
  <si>
    <t>IČ: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</si>
  <si>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</si>
  <si>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</si>
  <si>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</si>
  <si>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</si>
  <si>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</si>
  <si>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</si>
  <si>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</si>
  <si>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</si>
  <si>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</si>
  <si>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</si>
  <si>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</si>
  <si>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</si>
  <si>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</si>
  <si>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</si>
  <si>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</si>
  <si>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</si>
  <si>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</si>
  <si>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</si>
  <si>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</si>
  <si>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</si>
  <si>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</si>
  <si>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</si>
  <si>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</si>
  <si>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</si>
  <si>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</si>
  <si>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</si>
  <si>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</si>
  <si>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</si>
  <si>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</si>
  <si>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</si>
  <si>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</si>
  <si>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</si>
  <si>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</si>
  <si>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</si>
  <si>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</si>
  <si>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</si>
  <si>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</si>
  <si>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</si>
  <si>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</si>
  <si>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</si>
  <si>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</si>
  <si>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</si>
  <si>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</si>
  <si>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</si>
  <si>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</si>
  <si>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</si>
  <si>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</si>
  <si>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</si>
  <si>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</si>
  <si>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</si>
  <si>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</si>
  <si>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</si>
  <si>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</si>
  <si>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</si>
  <si>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03.4.5</t>
  </si>
  <si>
    <t xml:space="preserve">Ostatní a vedlejší náklady </t>
  </si>
  <si>
    <t>STA</t>
  </si>
  <si>
    <t>1</t>
  </si>
  <si>
    <t>{69fec7b6-4bc1-4e7f-a067-22a68c7eab43}</t>
  </si>
  <si>
    <t>2</t>
  </si>
  <si>
    <t>SO03.4 -1</t>
  </si>
  <si>
    <t>Ka_Sport_areál_dem - Demontáže</t>
  </si>
  <si>
    <t>{1233e3db-526a-4af3-b2eb-13b688d9ea96}</t>
  </si>
  <si>
    <t>SO03.4 -2</t>
  </si>
  <si>
    <t>Ka_Sport_areál_mont - Montáže</t>
  </si>
  <si>
    <t>{15dd0548-d2c3-441d-9f97-77b57668f363}</t>
  </si>
  <si>
    <t>SO03.4 -3</t>
  </si>
  <si>
    <t>Ka_Sport_šachty_obj - Montáže</t>
  </si>
  <si>
    <t>{b599ea5d-ff4c-49c9-ab99-4c0c9d268bbb}</t>
  </si>
  <si>
    <t>SO 03.4</t>
  </si>
  <si>
    <t xml:space="preserve">PŘÍPOJKA HORKOVODU PRO DPS - stavební část </t>
  </si>
  <si>
    <t>{d581e1ce-f7e4-480b-980d-2d889d31844c}</t>
  </si>
  <si>
    <t>KRYCÍ LIST SOUPISU PRACÍ</t>
  </si>
  <si>
    <t>Objekt:</t>
  </si>
  <si>
    <t xml:space="preserve">SO 03.4.5 - Ostatní a vedlejší náklady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</si>
  <si>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</si>
  <si>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</si>
  <si>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</si>
  <si>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</si>
  <si>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</si>
  <si>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</si>
  <si>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 náklady</t>
  </si>
  <si>
    <t>VRN1 - Průzkumné, geodetické a projektové práce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</si>
  <si>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</si>
  <si>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</si>
  <si>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</si>
  <si>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</si>
  <si>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</si>
  <si>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</si>
  <si>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</si>
  <si>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</si>
  <si>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</si>
  <si>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</si>
  <si>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</si>
  <si>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</si>
  <si>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</si>
  <si>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</si>
  <si>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</si>
  <si>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</si>
  <si>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</si>
  <si>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</si>
  <si>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 xml:space="preserve">Vedlejší  náklady</t>
  </si>
  <si>
    <t>K</t>
  </si>
  <si>
    <t>999001</t>
  </si>
  <si>
    <t xml:space="preserve">Dočasné dopravní značení </t>
  </si>
  <si>
    <t xml:space="preserve">soubor </t>
  </si>
  <si>
    <t>4</t>
  </si>
  <si>
    <t>539128993</t>
  </si>
  <si>
    <t>P</t>
  </si>
  <si>
    <t>Poznámka k položce:_x000d_
viz. výkresy dočasného dopravního značení _x000d_
zhotovitel má za povinnost krom dodání, montáže, demontáže a umístění přechodného dopravního značení po dobu stavby také projednání výkresu přechodného dopravního značení s DI PČR včetně jeho odsouhlasení</t>
  </si>
  <si>
    <t>VV</t>
  </si>
  <si>
    <t xml:space="preserve">A6-A19. DOČASNÉ DOPRAVNÍ ZNAČENÍ </t>
  </si>
  <si>
    <t>Součet</t>
  </si>
  <si>
    <t>999003</t>
  </si>
  <si>
    <t xml:space="preserve">Vytýčení  a ochrana stávajících   inženýrských sítí </t>
  </si>
  <si>
    <t>soubor</t>
  </si>
  <si>
    <t>-1212891565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</si>
  <si>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</si>
  <si>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3</t>
  </si>
  <si>
    <t>999006</t>
  </si>
  <si>
    <t xml:space="preserve">Dokumentace skutečného provedení stavby </t>
  </si>
  <si>
    <t>1155426560</t>
  </si>
  <si>
    <t xml:space="preserve">Poznámka k položce:_x000d_
4 vyhotovení tištěné podoby + elektronická verze na CD </t>
  </si>
  <si>
    <t>999020</t>
  </si>
  <si>
    <t xml:space="preserve">Geodetické vytýčení stavby </t>
  </si>
  <si>
    <t>658676113</t>
  </si>
  <si>
    <t>999021</t>
  </si>
  <si>
    <t xml:space="preserve">Geometrické zaměření stavby, zpracování geometrického plánu </t>
  </si>
  <si>
    <t>-1013897051</t>
  </si>
  <si>
    <t>Poznámka k položce:_x000d_
geometrické zaměření pro majetkoprávní vypořádání na všechny cizí pozemky v počtu 6 ks + na CD pro každý pozemek + geometrické zaměření skutečného stavu celé stavby v počtu 6 ks + na CD + geometrické zaměření pro zápis do katastru nemovitostí 6 ks + CD</t>
  </si>
  <si>
    <t>VRN1</t>
  </si>
  <si>
    <t>Průzkumné, geodetické a projektové práce</t>
  </si>
  <si>
    <t>6</t>
  </si>
  <si>
    <t>013254101</t>
  </si>
  <si>
    <t xml:space="preserve">Monitoring v průběhu výstavby </t>
  </si>
  <si>
    <t>32534782</t>
  </si>
  <si>
    <t xml:space="preserve">Poznámka k položce:_x000d_
Fotografie nebo videozáznamy zakrývaných konstrukcí a jiných skutečností rozhodných např. pro vícepráce a méněpráce_x000d_
</t>
  </si>
  <si>
    <t>VRN3</t>
  </si>
  <si>
    <t>Zařízení staveniště</t>
  </si>
  <si>
    <t>7</t>
  </si>
  <si>
    <t>032103000</t>
  </si>
  <si>
    <t xml:space="preserve">Zařízení staveniště - zřízení, provoz, odstranění </t>
  </si>
  <si>
    <t>1024</t>
  </si>
  <si>
    <t>-244328282</t>
  </si>
  <si>
    <t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</t>
  </si>
  <si>
    <t>8</t>
  </si>
  <si>
    <t>032103001</t>
  </si>
  <si>
    <t>Zábory veřejného prostranství</t>
  </si>
  <si>
    <t>884315996</t>
  </si>
  <si>
    <t>SO03.4 -1 - Ka_Sport_areál_dem - Demontáže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</si>
  <si>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</si>
  <si>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</si>
  <si>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</si>
  <si>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</si>
  <si>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</si>
  <si>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</si>
  <si>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</si>
  <si>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OST - Ostatní</t>
  </si>
  <si>
    <t>PSV</t>
  </si>
  <si>
    <t>Práce a dodávky PSV</t>
  </si>
  <si>
    <t>713</t>
  </si>
  <si>
    <t>Izolace tepelné</t>
  </si>
  <si>
    <t>713461841</t>
  </si>
  <si>
    <t>Odstanění izolace tepelné</t>
  </si>
  <si>
    <t>m</t>
  </si>
  <si>
    <t>998713101</t>
  </si>
  <si>
    <t>Přesun hmot tonážní pro izolace tepelné v objektech v do 6 m</t>
  </si>
  <si>
    <t>t</t>
  </si>
  <si>
    <t>733</t>
  </si>
  <si>
    <t>Ústřední vytápění - rozvodné potrubí</t>
  </si>
  <si>
    <t>733120815</t>
  </si>
  <si>
    <t>Demontáž potrubí ocelového hladkého do D 38</t>
  </si>
  <si>
    <t>733120819</t>
  </si>
  <si>
    <t>Demontáž potrubí ocelového hladkého do D 60,3</t>
  </si>
  <si>
    <t>733140811</t>
  </si>
  <si>
    <t>Odřezání nádoby odvzdušňovací</t>
  </si>
  <si>
    <t>kus</t>
  </si>
  <si>
    <t>10</t>
  </si>
  <si>
    <t>733890801</t>
  </si>
  <si>
    <t>Přemístění potrubí demontovaného vodorovně do 100 m v objektech výšky do 6 m</t>
  </si>
  <si>
    <t>12</t>
  </si>
  <si>
    <t>R-7332010</t>
  </si>
  <si>
    <t xml:space="preserve">Demontáž horkovodní přípojky </t>
  </si>
  <si>
    <t>-892064994</t>
  </si>
  <si>
    <t>734</t>
  </si>
  <si>
    <t>Ústřední vytápění - armatury</t>
  </si>
  <si>
    <t>734200822</t>
  </si>
  <si>
    <t>Demontáž armatury závitové se dvěma závity do G 1</t>
  </si>
  <si>
    <t>14</t>
  </si>
  <si>
    <t>9</t>
  </si>
  <si>
    <t>734200823</t>
  </si>
  <si>
    <t>Demontáž armatury závitové se dvěma závity do G 6/4</t>
  </si>
  <si>
    <t>16</t>
  </si>
  <si>
    <t>734890801</t>
  </si>
  <si>
    <t>Přemístění demontovaných armatur vodorovně do 100 m v objektech výšky do 6 m</t>
  </si>
  <si>
    <t>18</t>
  </si>
  <si>
    <t>735</t>
  </si>
  <si>
    <t>Ústřední vytápění - otopná tělesa</t>
  </si>
  <si>
    <t>11</t>
  </si>
  <si>
    <t>735494811</t>
  </si>
  <si>
    <t>Vypuštění vody z otopných těles</t>
  </si>
  <si>
    <t>m2</t>
  </si>
  <si>
    <t>20</t>
  </si>
  <si>
    <t>M</t>
  </si>
  <si>
    <t>Práce a dodávky M</t>
  </si>
  <si>
    <t>23-M</t>
  </si>
  <si>
    <t>Montáže potrubí</t>
  </si>
  <si>
    <t>230081031</t>
  </si>
  <si>
    <t>Demontáž potrubí do šrotu do 10 kg D 48,3 mm, tl 3,2 mm</t>
  </si>
  <si>
    <t>22</t>
  </si>
  <si>
    <t>OST</t>
  </si>
  <si>
    <t>Ostatní</t>
  </si>
  <si>
    <t>13</t>
  </si>
  <si>
    <t>99302</t>
  </si>
  <si>
    <t>Pomocné práce při demontáži</t>
  </si>
  <si>
    <t>h</t>
  </si>
  <si>
    <t>24</t>
  </si>
  <si>
    <t>99342</t>
  </si>
  <si>
    <t>Příplatek odvoz na skládku a do šrotu za větší vzdálenost</t>
  </si>
  <si>
    <t>26</t>
  </si>
  <si>
    <t>2,5*19</t>
  </si>
  <si>
    <t>99343</t>
  </si>
  <si>
    <t>Nakládání na dopravní prostředek</t>
  </si>
  <si>
    <t>28</t>
  </si>
  <si>
    <t>99344</t>
  </si>
  <si>
    <t>Poplatek za skládku</t>
  </si>
  <si>
    <t>30</t>
  </si>
  <si>
    <t>17</t>
  </si>
  <si>
    <t>99345</t>
  </si>
  <si>
    <t xml:space="preserve">Odvoz na skládku  a do šrotu</t>
  </si>
  <si>
    <t>32</t>
  </si>
  <si>
    <t>SO03.4 -2 - Ka_Sport_areál_mont - Montáže</t>
  </si>
  <si>
    <t>D1 - předizolované potrubí horké vody se zesílenou tloušťkou stěny, PN 25</t>
  </si>
  <si>
    <t xml:space="preserve">    D2 - izolace serie 2 - zesílená, vč. monitorovacích vodičů signalizace</t>
  </si>
  <si>
    <t>HSV - Práce a dodávky HSV</t>
  </si>
  <si>
    <t xml:space="preserve">    8 - Trubní vedení</t>
  </si>
  <si>
    <t>D1</t>
  </si>
  <si>
    <t>předizolované potrubí horké vody se zesílenou tloušťkou stěny, PN 25</t>
  </si>
  <si>
    <t>D2</t>
  </si>
  <si>
    <t>izolace serie 2 - zesílená, vč. monitorovacích vodičů signalizace</t>
  </si>
  <si>
    <t>Pol1</t>
  </si>
  <si>
    <t xml:space="preserve">Trubka DN 40/125 (48,3x3,2)  – á 12 m</t>
  </si>
  <si>
    <t>-261970641</t>
  </si>
  <si>
    <t>Pol10</t>
  </si>
  <si>
    <t>Krycí smrštitelné pouzdro vč. mastiku D 125, L=600 mm</t>
  </si>
  <si>
    <t>ks</t>
  </si>
  <si>
    <t>629579432</t>
  </si>
  <si>
    <t>Pol11</t>
  </si>
  <si>
    <t>Směsné lahve (DN 40/125)</t>
  </si>
  <si>
    <t>-1331889695</t>
  </si>
  <si>
    <t>Pol12</t>
  </si>
  <si>
    <t xml:space="preserve">Spojky pro potrubí DN 25/110: montážní sada  D110 (smršťovací rukávy, uzavírací páska, odvz. zátky, tavné zátky, podpěrky a konektory detekčního vodiče)</t>
  </si>
  <si>
    <t>-1688489438</t>
  </si>
  <si>
    <t>Pol13</t>
  </si>
  <si>
    <t>Krycí smrštitelné pouzdro vč. mastiku D 110, L=600 mm</t>
  </si>
  <si>
    <t>-770279682</t>
  </si>
  <si>
    <t>Pol14</t>
  </si>
  <si>
    <t>Směsné lahve (DN 25/110)</t>
  </si>
  <si>
    <t>-608302602</t>
  </si>
  <si>
    <t>Pol15</t>
  </si>
  <si>
    <t>Gumová průchodka stěnou pro DN 40/125</t>
  </si>
  <si>
    <t>972763948</t>
  </si>
  <si>
    <t>Pol16</t>
  </si>
  <si>
    <t>Dilatační PE polštáře 240x1000x40 mm</t>
  </si>
  <si>
    <t>-1691740635</t>
  </si>
  <si>
    <t>Pol17</t>
  </si>
  <si>
    <t>Propojovací krabice typ BS1</t>
  </si>
  <si>
    <t>1774348105</t>
  </si>
  <si>
    <t>Pol2</t>
  </si>
  <si>
    <t xml:space="preserve">Trubka DN 25/110 (33,7x3,2)  – á 6 m</t>
  </si>
  <si>
    <t>-1247760968</t>
  </si>
  <si>
    <t>Pol4</t>
  </si>
  <si>
    <t>Ohyb 60° DN 40/125 (48,3x3,2)</t>
  </si>
  <si>
    <t>-1327730263</t>
  </si>
  <si>
    <t>Pol5</t>
  </si>
  <si>
    <t>Ohyb 90° DN 40/125 (48,3x3,2)</t>
  </si>
  <si>
    <t>-2122203739</t>
  </si>
  <si>
    <t>Pol6</t>
  </si>
  <si>
    <t>T-kus přímý DN 40/125 x DN 25/110</t>
  </si>
  <si>
    <t>-365895442</t>
  </si>
  <si>
    <t>Pol7</t>
  </si>
  <si>
    <t xml:space="preserve">Koncové těsnění izolace  *125</t>
  </si>
  <si>
    <t>1232988844</t>
  </si>
  <si>
    <t>Pol8</t>
  </si>
  <si>
    <t xml:space="preserve">Koncové těsnění izolace  *110</t>
  </si>
  <si>
    <t>-1045320781</t>
  </si>
  <si>
    <t>Pol9</t>
  </si>
  <si>
    <t xml:space="preserve">Spojky pro potrubí DN 40/125: montážní sada  D125 (smršťovací rukávy, uzavírací páska, odvz. zátky, tavné zátky, podpěrky a konektory detekčního vodiče)</t>
  </si>
  <si>
    <t>-6741267</t>
  </si>
  <si>
    <t>34</t>
  </si>
  <si>
    <t>9993377</t>
  </si>
  <si>
    <t>SX ohyb 90° DN 40/125 (48,3x3,2)</t>
  </si>
  <si>
    <t>343026307</t>
  </si>
  <si>
    <t>HSV</t>
  </si>
  <si>
    <t>Práce a dodávky HSV</t>
  </si>
  <si>
    <t>Trubní vedení</t>
  </si>
  <si>
    <t>899914111</t>
  </si>
  <si>
    <t>Montáž ocelové chráničky D 159 x 10 mm</t>
  </si>
  <si>
    <t>19</t>
  </si>
  <si>
    <t>733121175</t>
  </si>
  <si>
    <t>Potrubí ocelové hladké bezešvé nízkotlaké nebo středotlaké D 159x4,5</t>
  </si>
  <si>
    <t>733123116</t>
  </si>
  <si>
    <t>Napojení na potrubí Dn 40</t>
  </si>
  <si>
    <t>733190217</t>
  </si>
  <si>
    <t>Zkouška těsnosti potrubí ocelové hladké do D 51x2,6</t>
  </si>
  <si>
    <t>9993267</t>
  </si>
  <si>
    <t>Kluzné objímky, v. 19 mm</t>
  </si>
  <si>
    <t>23</t>
  </si>
  <si>
    <t>899914112</t>
  </si>
  <si>
    <t>Montáž ocelové chráničky D 219 x 10 mm</t>
  </si>
  <si>
    <t>9993268</t>
  </si>
  <si>
    <t>Zajišťovací páska pro kluzné objímky, sada 15 m</t>
  </si>
  <si>
    <t>25</t>
  </si>
  <si>
    <t>9993269</t>
  </si>
  <si>
    <t>Manžeta pro uzavření konců chrániček, 125/219</t>
  </si>
  <si>
    <t>9993271</t>
  </si>
  <si>
    <t>Montáž předizolovaného potrubí</t>
  </si>
  <si>
    <t>27</t>
  </si>
  <si>
    <t>9993102</t>
  </si>
  <si>
    <t>Signalizační folie, šíře 220 mm</t>
  </si>
  <si>
    <t>998733101</t>
  </si>
  <si>
    <t>Přesun hmot tonážní pro rozvody potrubí v objektech v do 6 m</t>
  </si>
  <si>
    <t>29</t>
  </si>
  <si>
    <t>735191910</t>
  </si>
  <si>
    <t>Napuštění vody do otopných těles</t>
  </si>
  <si>
    <t>9930</t>
  </si>
  <si>
    <t>Topná zkouška</t>
  </si>
  <si>
    <t>31</t>
  </si>
  <si>
    <t>99301</t>
  </si>
  <si>
    <t>Pomocné práce při montáži</t>
  </si>
  <si>
    <t>99309</t>
  </si>
  <si>
    <t>Rtg kontrola svarů - 100%</t>
  </si>
  <si>
    <t>33</t>
  </si>
  <si>
    <t>99369</t>
  </si>
  <si>
    <t>Doprava materiálu</t>
  </si>
  <si>
    <t>SO03.4 -3 - Ka_Sport_šachty_obj - Montáže</t>
  </si>
  <si>
    <t xml:space="preserve">    783 - Dokončovací práce - nátěry</t>
  </si>
  <si>
    <t>713463215</t>
  </si>
  <si>
    <t>Montáž izolace tepelné potrubními pouzdry s Al fólií staženými Al páskou 1x D do 50 mm</t>
  </si>
  <si>
    <t>28355324</t>
  </si>
  <si>
    <t>páska lepící AL folie, pro tepelně izolační pásy</t>
  </si>
  <si>
    <t>999110</t>
  </si>
  <si>
    <t>Pozink. plech</t>
  </si>
  <si>
    <t>63154600</t>
  </si>
  <si>
    <t>pouzdro izolační potrubní s jednostrannou Al fólií max. 250/100 °C 22/60 mm</t>
  </si>
  <si>
    <t>"TZ,v.č.D.1-03.4-06,07"16</t>
  </si>
  <si>
    <t>63154572</t>
  </si>
  <si>
    <t>pouzdro izolační potrubní s jednostrannou Al fólií max. 250/100 °C 35/40 mm</t>
  </si>
  <si>
    <t>"TZ,v.č.D.1-03.4-06,07"1</t>
  </si>
  <si>
    <t>63154574</t>
  </si>
  <si>
    <t>pouzdro izolační potrubní s jednostrannou Al fólií max. 250/100 °C 48/40 mm</t>
  </si>
  <si>
    <t>"TZ,v.č.D.1-03.4-06,07"51</t>
  </si>
  <si>
    <t>733121150</t>
  </si>
  <si>
    <t>Potrubí ocelové hladké bezešvé nízkotlaké nebo středotlaké D 22x2,6</t>
  </si>
  <si>
    <t>"TZ,v.č.D1-03.4-07"16</t>
  </si>
  <si>
    <t>9993272</t>
  </si>
  <si>
    <t>Svařovaná trubka bezešvá 48,3x3,2</t>
  </si>
  <si>
    <t>"TZ,D.1-03.4-07"51</t>
  </si>
  <si>
    <t>733121154</t>
  </si>
  <si>
    <t>Potrubí ocelové hladké bezešvé nízkotlaké nebo středotlaké D 31,8x2,6</t>
  </si>
  <si>
    <t>35</t>
  </si>
  <si>
    <t>Napojení na PI potrubí+napojení na PS</t>
  </si>
  <si>
    <t>733192916</t>
  </si>
  <si>
    <t>Montáž potrubí ocelového hladkého D 48,3</t>
  </si>
  <si>
    <t>9991280</t>
  </si>
  <si>
    <t>Uložení potrubí kluzné pro Dn 40</t>
  </si>
  <si>
    <t>"TZ,v.č.D.1-03.4-07"20</t>
  </si>
  <si>
    <t>36</t>
  </si>
  <si>
    <t>55251500</t>
  </si>
  <si>
    <t>Ocelový výztužný límec pro odbočku Dn 40</t>
  </si>
  <si>
    <t>-248222226</t>
  </si>
  <si>
    <t>734109311</t>
  </si>
  <si>
    <t>Montáž armatury PN 25-40 DN 15</t>
  </si>
  <si>
    <t>999137</t>
  </si>
  <si>
    <t>Kulový kohout přivařovací, Pn 25, Dn 15</t>
  </si>
  <si>
    <t>"TZ,v.č.D.1-0.34-06,07"8</t>
  </si>
  <si>
    <t>734109312</t>
  </si>
  <si>
    <t>Montáž armatury PN 25-40 DN 25</t>
  </si>
  <si>
    <t>999626</t>
  </si>
  <si>
    <t>Kulový kohout přivařovací, Pn 25, Dn 25</t>
  </si>
  <si>
    <t>38</t>
  </si>
  <si>
    <t>"TZ,v.č.D.1-03.4-06,07"2</t>
  </si>
  <si>
    <t>734109313</t>
  </si>
  <si>
    <t>Montáž armatury PN 25-40 DN 40</t>
  </si>
  <si>
    <t>40</t>
  </si>
  <si>
    <t>999101</t>
  </si>
  <si>
    <t>Kulový kohout přivařovací, Pn 40, Dn 40</t>
  </si>
  <si>
    <t>42</t>
  </si>
  <si>
    <t>9993273</t>
  </si>
  <si>
    <t>Kulový kohout se zvýšenými parametry, Pn 25, Dn 40</t>
  </si>
  <si>
    <t>44</t>
  </si>
  <si>
    <t>"TZ,v.č.D.1-03.4-06"1</t>
  </si>
  <si>
    <t>998734101</t>
  </si>
  <si>
    <t>Přesun hmot tonážní pro armatury v objektech v do 6 m</t>
  </si>
  <si>
    <t>46</t>
  </si>
  <si>
    <t>783</t>
  </si>
  <si>
    <t>Dokončovací práce - nátěry</t>
  </si>
  <si>
    <t>783614651</t>
  </si>
  <si>
    <t>Základní antikorozní jednonásobný syntetický potrubí do DN 50 mm</t>
  </si>
  <si>
    <t>48</t>
  </si>
  <si>
    <t>783615551</t>
  </si>
  <si>
    <t>Mezinátěr jednonásobný syntetický nátěr potrubí do DN 50 mm</t>
  </si>
  <si>
    <t>50</t>
  </si>
  <si>
    <t>52</t>
  </si>
  <si>
    <t>99306</t>
  </si>
  <si>
    <t>Oprava izolací</t>
  </si>
  <si>
    <t>54</t>
  </si>
  <si>
    <t>56</t>
  </si>
  <si>
    <t xml:space="preserve">SO 03.4 - PŘÍPOJKA HORKOVODU PRO DPS - stavební část </t>
  </si>
  <si>
    <t xml:space="preserve">    1 - 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</si>
  <si>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</si>
  <si>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</si>
  <si>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</si>
  <si>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</si>
  <si>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</si>
  <si>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</si>
  <si>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</si>
  <si>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</si>
  <si>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</si>
  <si>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 xml:space="preserve"> Zemní práce</t>
  </si>
  <si>
    <t>113106023</t>
  </si>
  <si>
    <t>Rozebrání dlažeb při překopech komunikací pro pěší ze zámkové dlažby ručně</t>
  </si>
  <si>
    <t>1270835189</t>
  </si>
  <si>
    <t>"viz. situace stavby "7*1</t>
  </si>
  <si>
    <t>"pro demontáž potrubí "13,5*1</t>
  </si>
  <si>
    <t>113107022</t>
  </si>
  <si>
    <t>Odstranění podkladu z kameniva drceného tl 200 mm při překopech ručně</t>
  </si>
  <si>
    <t>1358725660</t>
  </si>
  <si>
    <t>"viz situace stavby- asfalt"9*1,5</t>
  </si>
  <si>
    <t>"zámková dlažba"7*1</t>
  </si>
  <si>
    <t>113107036</t>
  </si>
  <si>
    <t>Odstranění podkladu z betonu vyztuženého sítěmi tl 150 mm při překopech ručně</t>
  </si>
  <si>
    <t>-743479189</t>
  </si>
  <si>
    <t>"viz. situace stavby-asfalt"9*1,5</t>
  </si>
  <si>
    <t>"hřiště"6*1</t>
  </si>
  <si>
    <t>113107043</t>
  </si>
  <si>
    <t>Odstranění podkladu živičných tl 150 mm při překopech ručně</t>
  </si>
  <si>
    <t>2088098409</t>
  </si>
  <si>
    <t>"viz. situace stavby "9*1,5</t>
  </si>
  <si>
    <t>113202111</t>
  </si>
  <si>
    <t>Vytrhání obrub krajníků obrubníků stojatých</t>
  </si>
  <si>
    <t>-1467890435</t>
  </si>
  <si>
    <t>121112011</t>
  </si>
  <si>
    <t>Sejmutí ornice tl vrstvy do 150 mm ručně s odhozením do 3 m bez vodorovného přemístění</t>
  </si>
  <si>
    <t>m3</t>
  </si>
  <si>
    <t>-1147805332</t>
  </si>
  <si>
    <t>"viz. situace stavby"(4,5*1,5+89,5*1)*0,15</t>
  </si>
  <si>
    <t>132112201</t>
  </si>
  <si>
    <t>Hloubení rýh š přes 600 do 2000 mm ručním nebo pneum nářadím v soudržných horninách tř. 1 a 2</t>
  </si>
  <si>
    <t>1100271354</t>
  </si>
  <si>
    <t>"viz. situace stavby a podélný profil "(13,5*1,5*2+96,5*1*2)*0,1</t>
  </si>
  <si>
    <t>132212201</t>
  </si>
  <si>
    <t>Hloubení rýh š přes 600 do 2000 mm ručním nebo pneum nářadím v soudržných horninách tř. 3</t>
  </si>
  <si>
    <t>115259262</t>
  </si>
  <si>
    <t>"viz. situace stavby a podélný profil "(13,5*1,5*2+96,5*1*2)*0,6</t>
  </si>
  <si>
    <t>"výkop pro demontáž"210*1*1</t>
  </si>
  <si>
    <t>132212209</t>
  </si>
  <si>
    <t>Příplatek za lepivost u hloubení rýh š do 2000 mm ručním nebo pneum nářadím v hornině tř. 3</t>
  </si>
  <si>
    <t>-218474400</t>
  </si>
  <si>
    <t>132312201</t>
  </si>
  <si>
    <t>Hloubení rýh š přes 600 do 2000 mm ručním nebo pneum nářadím v soudržných horninách tř. 4</t>
  </si>
  <si>
    <t>897414813</t>
  </si>
  <si>
    <t>"viz. situace stavby a podélný profil "(13,5*1,5*2+96,5*1*2)*0,3</t>
  </si>
  <si>
    <t>132312209</t>
  </si>
  <si>
    <t>Příplatek za lepivost u hloubení rýh š do 2000 mm ručním nebo pneum nářadím v hornině tř. 4</t>
  </si>
  <si>
    <t>786606843</t>
  </si>
  <si>
    <t>151101102</t>
  </si>
  <si>
    <t>Zřízení příložného pažení a rozepření stěn rýh hl do 4 m</t>
  </si>
  <si>
    <t>1147743362</t>
  </si>
  <si>
    <t>151101112</t>
  </si>
  <si>
    <t>Odstranění příložného pažení a rozepření stěn rýh hl do 4 m</t>
  </si>
  <si>
    <t>146149737</t>
  </si>
  <si>
    <t>162701105</t>
  </si>
  <si>
    <t>Vodorovné přemístění do 10000 m výkopku/sypaniny z horniny tř. 1 až 4</t>
  </si>
  <si>
    <t>-240212030</t>
  </si>
  <si>
    <t>"odvoz přebytečné zeminy na skládku"49,619</t>
  </si>
  <si>
    <t>162701109</t>
  </si>
  <si>
    <t>Příplatek k vodorovnému přemístění výkopku/sypaniny z horniny tř. 1 až 4 ZKD 1000 m přes 10000 m</t>
  </si>
  <si>
    <t>-220788749</t>
  </si>
  <si>
    <t>"do 20 km"49,619*10</t>
  </si>
  <si>
    <t>171201201</t>
  </si>
  <si>
    <t>Uložení sypaniny na skládky</t>
  </si>
  <si>
    <t>1822895814</t>
  </si>
  <si>
    <t>171201211</t>
  </si>
  <si>
    <t>Poplatek za uložení stavebního odpadu - zeminy a kameniva na skládce</t>
  </si>
  <si>
    <t>1081884237</t>
  </si>
  <si>
    <t>49,619*1,8</t>
  </si>
  <si>
    <t>174101101</t>
  </si>
  <si>
    <t>Zásyp jam, šachet rýh nebo kolem objektů sypaninou se zhutněním</t>
  </si>
  <si>
    <t>1257061549</t>
  </si>
  <si>
    <t>"viz. situace stavby a podélný profil "(13,5*1,5*2+96,5*1*2)-49,619</t>
  </si>
  <si>
    <t>"po demontovaném potrubí"210*1*1</t>
  </si>
  <si>
    <t>181301102</t>
  </si>
  <si>
    <t>Rozprostření ornice tl vrstvy do 150 mm pl do 500 m2 v rovině nebo ve svahu do 1:5</t>
  </si>
  <si>
    <t>1577348046</t>
  </si>
  <si>
    <t>"viz. situace stavby"(4,5*1,5+89,5*1)</t>
  </si>
  <si>
    <t>"po demontáži potrubí"23</t>
  </si>
  <si>
    <t>181411131</t>
  </si>
  <si>
    <t>Založení parkového trávníku výsevem plochy do 1000 m2 v rovině a ve svahu do 1:5</t>
  </si>
  <si>
    <t>598935409</t>
  </si>
  <si>
    <t>005724100</t>
  </si>
  <si>
    <t>osivo směs travní parková</t>
  </si>
  <si>
    <t>kg</t>
  </si>
  <si>
    <t>55988292</t>
  </si>
  <si>
    <t>182001111</t>
  </si>
  <si>
    <t>Plošná úprava terénu zemina tř 1 až 4 nerovnosti do +/- 100 mm v rovinně a svahu do 1:5</t>
  </si>
  <si>
    <t>340335517</t>
  </si>
  <si>
    <t>183402111</t>
  </si>
  <si>
    <t>Rozrušení půdy na hloubku do 150 v rovině a svahu do 1:5</t>
  </si>
  <si>
    <t>-1357424913</t>
  </si>
  <si>
    <t>183403153</t>
  </si>
  <si>
    <t>Obdělání půdy hrabáním v rovině a svahu do 1:5</t>
  </si>
  <si>
    <t>271133525</t>
  </si>
  <si>
    <t>R-1410010</t>
  </si>
  <si>
    <t xml:space="preserve">Protlak pod komunikací vč. startovací a cílové jámy </t>
  </si>
  <si>
    <t>1054939409</t>
  </si>
  <si>
    <t xml:space="preserve">Poznámka k položce:_x000d_
Položka obsahuje : _x000d_
_x000d_
Výkop startovací jámy vč. zpětného zásypu_x000d_
výkop cílové jámy vč. zpětného zásypu_x000d_
provedení protlaku vč. dodávky potrubí_x000d_
_x000d_
_x000d_
</t>
  </si>
  <si>
    <t>Vodorovné konstrukce</t>
  </si>
  <si>
    <t>451573111</t>
  </si>
  <si>
    <t>Lože pod potrubí otevřený výkop ze štěrkopísku</t>
  </si>
  <si>
    <t>831523738</t>
  </si>
  <si>
    <t>"viz. situace stavby a příčné řezy"13,5*1,5*0,425</t>
  </si>
  <si>
    <t>96,5*1*0,425</t>
  </si>
  <si>
    <t>Komunikace pozemní</t>
  </si>
  <si>
    <t>R-5640010</t>
  </si>
  <si>
    <t>Zpětn provedení asfaltové plochy vč. podkaldních vrstev, vč. dodávky materiálu</t>
  </si>
  <si>
    <t>1885795811</t>
  </si>
  <si>
    <t>R-5640011</t>
  </si>
  <si>
    <t>Očištění zámkové dlažby, zpětné položení, doplnění 10% za poškozenou , vč. nových podkladních vrstev, vč. dodávky materiálu</t>
  </si>
  <si>
    <t>1153291710</t>
  </si>
  <si>
    <t>R-5640012</t>
  </si>
  <si>
    <t>Očištění obrubníků, zpětné položení, vč. betonového lože, vč. dodávky betonu</t>
  </si>
  <si>
    <t>-581524866</t>
  </si>
  <si>
    <t>R-8710010</t>
  </si>
  <si>
    <t>D+M šachty Š1</t>
  </si>
  <si>
    <t>-2136417659</t>
  </si>
  <si>
    <t xml:space="preserve">Poznámka k položce:_x000d_
Položka obsahuje : _x000d_
_x000d_
- výkop pro šachtu vč. odvozu a likvidace přebytečné zeminy na skládce, vč. poplatku za skládkovné_x000d_
- provedení šachty viz. výkres č. D1-03.4-11 vč. dodávky materiálu, vč. dna a poklopu _x000d_
- přesun hmot_x000d_
- zpětný zásyp _x000d_
_x000d_
</t>
  </si>
  <si>
    <t>R-8710012</t>
  </si>
  <si>
    <t>D+M šachty Š2</t>
  </si>
  <si>
    <t>-1252018706</t>
  </si>
  <si>
    <t>R-8715060</t>
  </si>
  <si>
    <t>D+M Roznášecí zákrytové desky 1200 x 340 x 70</t>
  </si>
  <si>
    <t>-638701960</t>
  </si>
  <si>
    <t>Ostatní konstrukce a práce, bourání</t>
  </si>
  <si>
    <t>919735113</t>
  </si>
  <si>
    <t>Řezání stávajícího živičného krytu hl do 150 mm</t>
  </si>
  <si>
    <t>-1739017488</t>
  </si>
  <si>
    <t>"viz. situace stavby - chodníky"9*2</t>
  </si>
  <si>
    <t>R-9540010</t>
  </si>
  <si>
    <t>Provedení prostupu pro vstup potrubí do byt. domu, vč. zpětného zapravení, vč. dodávky materiálu</t>
  </si>
  <si>
    <t>-1845997566</t>
  </si>
  <si>
    <t>R-9540011</t>
  </si>
  <si>
    <t xml:space="preserve">D+M protipožární manžety </t>
  </si>
  <si>
    <t>104583871</t>
  </si>
  <si>
    <t>997</t>
  </si>
  <si>
    <t>Přesun sutě</t>
  </si>
  <si>
    <t>997221571</t>
  </si>
  <si>
    <t>Vodorovná doprava vybouraných hmot do 1 km</t>
  </si>
  <si>
    <t>-1087780696</t>
  </si>
  <si>
    <t>37</t>
  </si>
  <si>
    <t>997221579</t>
  </si>
  <si>
    <t>Příplatek ZKD 1 km u vodorovné dopravy vybouraných hmot</t>
  </si>
  <si>
    <t>2121223121</t>
  </si>
  <si>
    <t>24,282*9 'Přepočtené koeficientem množství</t>
  </si>
  <si>
    <t>997221612</t>
  </si>
  <si>
    <t>Nakládání vybouraných hmot na dopravní prostředky pro vodorovnou dopravu</t>
  </si>
  <si>
    <t>-523471508</t>
  </si>
  <si>
    <t>39</t>
  </si>
  <si>
    <t>997221825</t>
  </si>
  <si>
    <t>Poplatek za uložení na skládce (skládkovné) stavebního odpadu železobetonového kód odpadu 170 101</t>
  </si>
  <si>
    <t>1001977574</t>
  </si>
  <si>
    <t>997221845</t>
  </si>
  <si>
    <t>Poplatek za uložení na skládce (skládkovné) odpadu asfaltového bez dehtu kód odpadu 170 302</t>
  </si>
  <si>
    <t>-164047490</t>
  </si>
  <si>
    <t>41</t>
  </si>
  <si>
    <t>997221855</t>
  </si>
  <si>
    <t>Poplatek za uložení na skládce (skládkovné) zeminy a kameniva kód odpadu 170 504</t>
  </si>
  <si>
    <t>-40572831</t>
  </si>
  <si>
    <t>998</t>
  </si>
  <si>
    <t>Přesun hmot</t>
  </si>
  <si>
    <t>998272201</t>
  </si>
  <si>
    <t>Přesun hmot pro trubní vedení z ocelových trub svařovaných otevřený výkop</t>
  </si>
  <si>
    <t>-501073641</t>
  </si>
  <si>
    <t>763</t>
  </si>
  <si>
    <t>Konstrukce suché výstavby</t>
  </si>
  <si>
    <t>43</t>
  </si>
  <si>
    <t>763131411</t>
  </si>
  <si>
    <t>SDK podhled desky 1xA 12,5 bez TI dvouvrstvá spodní kce profil CD+UD</t>
  </si>
  <si>
    <t>734386797</t>
  </si>
  <si>
    <t>"viz.v.č. D1-03.-10"4,306*1,8+1,78*1,9</t>
  </si>
  <si>
    <t>998763202</t>
  </si>
  <si>
    <t>Přesun hmot procentní pro dřevostavby v objektech v do 24 m</t>
  </si>
  <si>
    <t>%</t>
  </si>
  <si>
    <t>1865328609</t>
  </si>
  <si>
    <t>45</t>
  </si>
  <si>
    <t>R-7635020</t>
  </si>
  <si>
    <t>Demontáž kazetového podhledu, úprava roštu, zpětná montáž</t>
  </si>
  <si>
    <t>-1077546716</t>
  </si>
  <si>
    <t>"viz.v.č. D1-03.-10"1,35*0,69</t>
  </si>
  <si>
    <t>764</t>
  </si>
  <si>
    <t>Konstrukce klempířské</t>
  </si>
  <si>
    <t>998764202</t>
  </si>
  <si>
    <t>Přesun hmot procentní pro konstrukce klempířské v objektech v do 12 m</t>
  </si>
  <si>
    <t>1771170483</t>
  </si>
  <si>
    <t>47</t>
  </si>
  <si>
    <t>R-7640020</t>
  </si>
  <si>
    <t xml:space="preserve">Oplechování potrubí -D+M -  viz. K01 </t>
  </si>
  <si>
    <t>276133492</t>
  </si>
  <si>
    <t>767</t>
  </si>
  <si>
    <t>Konstrukce zámečnické</t>
  </si>
  <si>
    <t>998767202</t>
  </si>
  <si>
    <t>Přesun hmot procentní pro zámečnické konstrukce v objektech v do 12 m</t>
  </si>
  <si>
    <t>-751677382</t>
  </si>
  <si>
    <t>49</t>
  </si>
  <si>
    <t>R-7670250</t>
  </si>
  <si>
    <t>Úprava stávající uzamykatelné mříže vč. nátěru, kotvení a dodávky kotevních prvků - viz. Z01</t>
  </si>
  <si>
    <t>-1351117408</t>
  </si>
  <si>
    <t>784</t>
  </si>
  <si>
    <t>Dokončovací práce - malby a tapety</t>
  </si>
  <si>
    <t>784181111</t>
  </si>
  <si>
    <t>Základní silikátová jednonásobná penetrace podkladu v místnostech výšky do 3,80m</t>
  </si>
  <si>
    <t>49627838</t>
  </si>
  <si>
    <t>"viz.v.č. D1-03.-10"4,306*1,8+1,78*1,9+50</t>
  </si>
  <si>
    <t>51</t>
  </si>
  <si>
    <t>784221101</t>
  </si>
  <si>
    <t xml:space="preserve">Dvojnásobné bílé malby  ze směsí za sucha dobře otěruvzdorných v místnostech do 3,80 m</t>
  </si>
  <si>
    <t>-1436944539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</si>
</sst>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20193011001fin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Sportovní areál ul. Leonovova, Karviná - Hranice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2. 12. 2019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ATRIS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Barbora Kyšková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03.4.5 - Ostatní a ved...'!J30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03.4.5 - Ostatní a ved...'!P120</f>
        <v>0</v>
      </c>
      <c r="AV95" s="128">
        <f>'SO 03.4.5 - Ostatní a ved...'!J33</f>
        <v>0</v>
      </c>
      <c r="AW95" s="128">
        <f>'SO 03.4.5 - Ostatní a ved...'!J34</f>
        <v>0</v>
      </c>
      <c r="AX95" s="128">
        <f>'SO 03.4.5 - Ostatní a ved...'!J35</f>
        <v>0</v>
      </c>
      <c r="AY95" s="128">
        <f>'SO 03.4.5 - Ostatní a ved...'!J36</f>
        <v>0</v>
      </c>
      <c r="AZ95" s="128">
        <f>'SO 03.4.5 - Ostatní a ved...'!F33</f>
        <v>0</v>
      </c>
      <c r="BA95" s="128">
        <f>'SO 03.4.5 - Ostatní a ved...'!F34</f>
        <v>0</v>
      </c>
      <c r="BB95" s="128">
        <f>'SO 03.4.5 - Ostatní a ved...'!F35</f>
        <v>0</v>
      </c>
      <c r="BC95" s="128">
        <f>'SO 03.4.5 - Ostatní a ved...'!F36</f>
        <v>0</v>
      </c>
      <c r="BD95" s="130">
        <f>'SO 03.4.5 - Ostatní a ved...'!F37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'SO03.4 -1 - Ka_Sport_areá...'!J30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'SO03.4 -1 - Ka_Sport_areá...'!P124</f>
        <v>0</v>
      </c>
      <c r="AV96" s="128">
        <f>'SO03.4 -1 - Ka_Sport_areá...'!J33</f>
        <v>0</v>
      </c>
      <c r="AW96" s="128">
        <f>'SO03.4 -1 - Ka_Sport_areá...'!J34</f>
        <v>0</v>
      </c>
      <c r="AX96" s="128">
        <f>'SO03.4 -1 - Ka_Sport_areá...'!J35</f>
        <v>0</v>
      </c>
      <c r="AY96" s="128">
        <f>'SO03.4 -1 - Ka_Sport_areá...'!J36</f>
        <v>0</v>
      </c>
      <c r="AZ96" s="128">
        <f>'SO03.4 -1 - Ka_Sport_areá...'!F33</f>
        <v>0</v>
      </c>
      <c r="BA96" s="128">
        <f>'SO03.4 -1 - Ka_Sport_areá...'!F34</f>
        <v>0</v>
      </c>
      <c r="BB96" s="128">
        <f>'SO03.4 -1 - Ka_Sport_areá...'!F35</f>
        <v>0</v>
      </c>
      <c r="BC96" s="128">
        <f>'SO03.4 -1 - Ka_Sport_areá...'!F36</f>
        <v>0</v>
      </c>
      <c r="BD96" s="130">
        <f>'SO03.4 -1 - Ka_Sport_areá...'!F37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24.7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'SO03.4 -2 - Ka_Sport_areá...'!J30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'SO03.4 -2 - Ka_Sport_areá...'!P124</f>
        <v>0</v>
      </c>
      <c r="AV97" s="128">
        <f>'SO03.4 -2 - Ka_Sport_areá...'!J33</f>
        <v>0</v>
      </c>
      <c r="AW97" s="128">
        <f>'SO03.4 -2 - Ka_Sport_areá...'!J34</f>
        <v>0</v>
      </c>
      <c r="AX97" s="128">
        <f>'SO03.4 -2 - Ka_Sport_areá...'!J35</f>
        <v>0</v>
      </c>
      <c r="AY97" s="128">
        <f>'SO03.4 -2 - Ka_Sport_areá...'!J36</f>
        <v>0</v>
      </c>
      <c r="AZ97" s="128">
        <f>'SO03.4 -2 - Ka_Sport_areá...'!F33</f>
        <v>0</v>
      </c>
      <c r="BA97" s="128">
        <f>'SO03.4 -2 - Ka_Sport_areá...'!F34</f>
        <v>0</v>
      </c>
      <c r="BB97" s="128">
        <f>'SO03.4 -2 - Ka_Sport_areá...'!F35</f>
        <v>0</v>
      </c>
      <c r="BC97" s="128">
        <f>'SO03.4 -2 - Ka_Sport_areá...'!F36</f>
        <v>0</v>
      </c>
      <c r="BD97" s="130">
        <f>'SO03.4 -2 - Ka_Sport_areá...'!F37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24.7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'SO03.4 -3 - Ka_Sport_šach...'!J30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27">
        <v>0</v>
      </c>
      <c r="AT98" s="128">
        <f>ROUND(SUM(AV98:AW98),2)</f>
        <v>0</v>
      </c>
      <c r="AU98" s="129">
        <f>'SO03.4 -3 - Ka_Sport_šach...'!P122</f>
        <v>0</v>
      </c>
      <c r="AV98" s="128">
        <f>'SO03.4 -3 - Ka_Sport_šach...'!J33</f>
        <v>0</v>
      </c>
      <c r="AW98" s="128">
        <f>'SO03.4 -3 - Ka_Sport_šach...'!J34</f>
        <v>0</v>
      </c>
      <c r="AX98" s="128">
        <f>'SO03.4 -3 - Ka_Sport_šach...'!J35</f>
        <v>0</v>
      </c>
      <c r="AY98" s="128">
        <f>'SO03.4 -3 - Ka_Sport_šach...'!J36</f>
        <v>0</v>
      </c>
      <c r="AZ98" s="128">
        <f>'SO03.4 -3 - Ka_Sport_šach...'!F33</f>
        <v>0</v>
      </c>
      <c r="BA98" s="128">
        <f>'SO03.4 -3 - Ka_Sport_šach...'!F34</f>
        <v>0</v>
      </c>
      <c r="BB98" s="128">
        <f>'SO03.4 -3 - Ka_Sport_šach...'!F35</f>
        <v>0</v>
      </c>
      <c r="BC98" s="128">
        <f>'SO03.4 -3 - Ka_Sport_šach...'!F36</f>
        <v>0</v>
      </c>
      <c r="BD98" s="130">
        <f>'SO03.4 -3 - Ka_Sport_šach...'!F37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7" customFormat="1" ht="24.75" customHeight="1">
      <c r="A99" s="119" t="s">
        <v>79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03.4 - PŘÍPOJKA HORKOV...'!J30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82</v>
      </c>
      <c r="AR99" s="126"/>
      <c r="AS99" s="132">
        <v>0</v>
      </c>
      <c r="AT99" s="133">
        <f>ROUND(SUM(AV99:AW99),2)</f>
        <v>0</v>
      </c>
      <c r="AU99" s="134">
        <f>'SO 03.4 - PŘÍPOJKA HORKOV...'!P129</f>
        <v>0</v>
      </c>
      <c r="AV99" s="133">
        <f>'SO 03.4 - PŘÍPOJKA HORKOV...'!J33</f>
        <v>0</v>
      </c>
      <c r="AW99" s="133">
        <f>'SO 03.4 - PŘÍPOJKA HORKOV...'!J34</f>
        <v>0</v>
      </c>
      <c r="AX99" s="133">
        <f>'SO 03.4 - PŘÍPOJKA HORKOV...'!J35</f>
        <v>0</v>
      </c>
      <c r="AY99" s="133">
        <f>'SO 03.4 - PŘÍPOJKA HORKOV...'!J36</f>
        <v>0</v>
      </c>
      <c r="AZ99" s="133">
        <f>'SO 03.4 - PŘÍPOJKA HORKOV...'!F33</f>
        <v>0</v>
      </c>
      <c r="BA99" s="133">
        <f>'SO 03.4 - PŘÍPOJKA HORKOV...'!F34</f>
        <v>0</v>
      </c>
      <c r="BB99" s="133">
        <f>'SO 03.4 - PŘÍPOJKA HORKOV...'!F35</f>
        <v>0</v>
      </c>
      <c r="BC99" s="133">
        <f>'SO 03.4 - PŘÍPOJKA HORKOV...'!F36</f>
        <v>0</v>
      </c>
      <c r="BD99" s="135">
        <f>'SO 03.4 - PŘÍPOJKA HORKOV...'!F37</f>
        <v>0</v>
      </c>
      <c r="BE99" s="7"/>
      <c r="BT99" s="131" t="s">
        <v>83</v>
      </c>
      <c r="BV99" s="131" t="s">
        <v>77</v>
      </c>
      <c r="BW99" s="131" t="s">
        <v>97</v>
      </c>
      <c r="BX99" s="131" t="s">
        <v>5</v>
      </c>
      <c r="CL99" s="131" t="s">
        <v>1</v>
      </c>
      <c r="CM99" s="131" t="s">
        <v>85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sKq4asNPGwyOKaSgQZxwGpebhjI/ZamSphjkwALbR8HSRPt76nFoQM85S9ASVGfzfZ3F91+XmwMK3rwE12uekA==" hashValue="ptojBcBqA/1HrQUkK2sCrKAGS4/vFqD9rMGjOF47MZhwn1Psi8umo/pHJ6at8PAsl8h7L0E9DmNYtg3ItMQ1a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3.4.5 - Ostatní a ved...'!C2" display="/"/>
    <hyperlink ref="A96" location="'SO03.4 -1 - Ka_Sport_areá...'!C2" display="/"/>
    <hyperlink ref="A97" location="'SO03.4 -2 - Ka_Sport_areá...'!C2" display="/"/>
    <hyperlink ref="A98" location="'SO03.4 -3 - Ka_Sport_šach...'!C2" display="/"/>
    <hyperlink ref="A99" location="'SO 03.4 - PŘÍPOJKA HORK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Sportovní areál ul. Leonovova, Karviná - Hranice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30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33</v>
      </c>
      <c r="F24" s="38"/>
      <c r="G24" s="38"/>
      <c r="H24" s="38"/>
      <c r="I24" s="147" t="s">
        <v>26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ROUND((SUM(BE120:BE142)),  2)</f>
        <v>0</v>
      </c>
      <c r="G33" s="38"/>
      <c r="H33" s="38"/>
      <c r="I33" s="162">
        <v>0.20999999999999999</v>
      </c>
      <c r="J33" s="161">
        <f>ROUND(((SUM(BE120:BE142))*I33),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ROUND((SUM(BF120:BF142)),  2)</f>
        <v>0</v>
      </c>
      <c r="G34" s="38"/>
      <c r="H34" s="38"/>
      <c r="I34" s="162">
        <v>0.14999999999999999</v>
      </c>
      <c r="J34" s="161">
        <f>ROUND(((SUM(BF120:BF142))*I34),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ROUND((SUM(BG120:BG142)),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ROUND((SUM(BH120:BH142)),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ROUND((SUM(BI120:BI142)),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Sportovní areál ul. Leonovova, Karviná - Hranice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03.4.5 - Ostatní a vedlejší náklady 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106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107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108</v>
      </c>
      <c r="E99" s="196"/>
      <c r="F99" s="196"/>
      <c r="G99" s="196"/>
      <c r="H99" s="196"/>
      <c r="I99" s="197"/>
      <c r="J99" s="198">
        <f>J135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109</v>
      </c>
      <c r="E100" s="196"/>
      <c r="F100" s="196"/>
      <c r="G100" s="196"/>
      <c r="H100" s="196"/>
      <c r="I100" s="197"/>
      <c r="J100" s="198">
        <f>J138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110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Sportovní areál ul. Leonovova, Karviná - Hranice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 xml:space="preserve">SO 03.4.5 - Ostatní a vedlejší náklady 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147" t="s">
        <v>22</v>
      </c>
      <c r="J114" s="79" t="str">
        <f>IF(J12="","",J12)</f>
        <v>2. 12. 2019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147" t="s">
        <v>29</v>
      </c>
      <c r="J116" s="36" t="str">
        <f>E21</f>
        <v>ATRIS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147" t="s">
        <v>32</v>
      </c>
      <c r="J117" s="36" t="str">
        <f>E24</f>
        <v>Barbora Kyšková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111</v>
      </c>
      <c r="D119" s="210" t="s">
        <v>60</v>
      </c>
      <c r="E119" s="210" t="s">
        <v>56</v>
      </c>
      <c r="F119" s="210" t="s">
        <v>57</v>
      </c>
      <c r="G119" s="210" t="s">
        <v>112</v>
      </c>
      <c r="H119" s="210" t="s">
        <v>113</v>
      </c>
      <c r="I119" s="211" t="s">
        <v>114</v>
      </c>
      <c r="J119" s="212" t="s">
        <v>103</v>
      </c>
      <c r="K119" s="213" t="s">
        <v>115</v>
      </c>
      <c r="L119" s="214"/>
      <c r="M119" s="100" t="s">
        <v>1</v>
      </c>
      <c r="N119" s="101" t="s">
        <v>39</v>
      </c>
      <c r="O119" s="101" t="s">
        <v>116</v>
      </c>
      <c r="P119" s="101" t="s">
        <v>117</v>
      </c>
      <c r="Q119" s="101" t="s">
        <v>118</v>
      </c>
      <c r="R119" s="101" t="s">
        <v>119</v>
      </c>
      <c r="S119" s="101" t="s">
        <v>120</v>
      </c>
      <c r="T119" s="102" t="s">
        <v>121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122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P121+P135+P138</f>
        <v>0</v>
      </c>
      <c r="Q120" s="104"/>
      <c r="R120" s="217">
        <f>R121+R135+R138</f>
        <v>0</v>
      </c>
      <c r="S120" s="104"/>
      <c r="T120" s="218">
        <f>T121+T135+T138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105</v>
      </c>
      <c r="BK120" s="219">
        <f>BK121+BK135+BK138</f>
        <v>0</v>
      </c>
    </row>
    <row r="121" s="12" customFormat="1" ht="25.92" customHeight="1">
      <c r="A121" s="12"/>
      <c r="B121" s="220"/>
      <c r="C121" s="221"/>
      <c r="D121" s="222" t="s">
        <v>74</v>
      </c>
      <c r="E121" s="223" t="s">
        <v>123</v>
      </c>
      <c r="F121" s="223" t="s">
        <v>124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P122</f>
        <v>0</v>
      </c>
      <c r="Q121" s="228"/>
      <c r="R121" s="229">
        <f>R122</f>
        <v>0</v>
      </c>
      <c r="S121" s="228"/>
      <c r="T121" s="23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125</v>
      </c>
      <c r="AT121" s="232" t="s">
        <v>74</v>
      </c>
      <c r="AU121" s="232" t="s">
        <v>75</v>
      </c>
      <c r="AY121" s="231" t="s">
        <v>126</v>
      </c>
      <c r="BK121" s="233">
        <f>BK122</f>
        <v>0</v>
      </c>
    </row>
    <row r="122" s="12" customFormat="1" ht="22.8" customHeight="1">
      <c r="A122" s="12"/>
      <c r="B122" s="220"/>
      <c r="C122" s="221"/>
      <c r="D122" s="222" t="s">
        <v>74</v>
      </c>
      <c r="E122" s="234" t="s">
        <v>75</v>
      </c>
      <c r="F122" s="234" t="s">
        <v>127</v>
      </c>
      <c r="G122" s="221"/>
      <c r="H122" s="221"/>
      <c r="I122" s="224"/>
      <c r="J122" s="235">
        <f>BK122</f>
        <v>0</v>
      </c>
      <c r="K122" s="221"/>
      <c r="L122" s="226"/>
      <c r="M122" s="227"/>
      <c r="N122" s="228"/>
      <c r="O122" s="228"/>
      <c r="P122" s="229">
        <f>SUM(P123:P134)</f>
        <v>0</v>
      </c>
      <c r="Q122" s="228"/>
      <c r="R122" s="229">
        <f>SUM(R123:R134)</f>
        <v>0</v>
      </c>
      <c r="S122" s="228"/>
      <c r="T122" s="23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125</v>
      </c>
      <c r="AT122" s="232" t="s">
        <v>74</v>
      </c>
      <c r="AU122" s="232" t="s">
        <v>83</v>
      </c>
      <c r="AY122" s="231" t="s">
        <v>126</v>
      </c>
      <c r="BK122" s="233">
        <f>SUM(BK123:BK134)</f>
        <v>0</v>
      </c>
    </row>
    <row r="123" s="2" customFormat="1" ht="16.5" customHeight="1">
      <c r="A123" s="38"/>
      <c r="B123" s="39"/>
      <c r="C123" s="236" t="s">
        <v>83</v>
      </c>
      <c r="D123" s="236" t="s">
        <v>128</v>
      </c>
      <c r="E123" s="237" t="s">
        <v>129</v>
      </c>
      <c r="F123" s="238" t="s">
        <v>130</v>
      </c>
      <c r="G123" s="239" t="s">
        <v>131</v>
      </c>
      <c r="H123" s="240">
        <v>1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40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132</v>
      </c>
      <c r="AT123" s="248" t="s">
        <v>128</v>
      </c>
      <c r="AU123" s="248" t="s">
        <v>85</v>
      </c>
      <c r="AY123" s="17" t="s">
        <v>126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83</v>
      </c>
      <c r="BK123" s="249">
        <f>ROUND(I123*H123,2)</f>
        <v>0</v>
      </c>
      <c r="BL123" s="17" t="s">
        <v>132</v>
      </c>
      <c r="BM123" s="248" t="s">
        <v>133</v>
      </c>
    </row>
    <row r="124" s="2" customFormat="1">
      <c r="A124" s="38"/>
      <c r="B124" s="39"/>
      <c r="C124" s="40"/>
      <c r="D124" s="250" t="s">
        <v>134</v>
      </c>
      <c r="E124" s="40"/>
      <c r="F124" s="251" t="s">
        <v>135</v>
      </c>
      <c r="G124" s="40"/>
      <c r="H124" s="40"/>
      <c r="I124" s="144"/>
      <c r="J124" s="40"/>
      <c r="K124" s="40"/>
      <c r="L124" s="44"/>
      <c r="M124" s="252"/>
      <c r="N124" s="25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85</v>
      </c>
    </row>
    <row r="125" s="13" customFormat="1">
      <c r="A125" s="13"/>
      <c r="B125" s="254"/>
      <c r="C125" s="255"/>
      <c r="D125" s="250" t="s">
        <v>136</v>
      </c>
      <c r="E125" s="256" t="s">
        <v>1</v>
      </c>
      <c r="F125" s="257" t="s">
        <v>137</v>
      </c>
      <c r="G125" s="255"/>
      <c r="H125" s="256" t="s">
        <v>1</v>
      </c>
      <c r="I125" s="258"/>
      <c r="J125" s="255"/>
      <c r="K125" s="255"/>
      <c r="L125" s="259"/>
      <c r="M125" s="260"/>
      <c r="N125" s="261"/>
      <c r="O125" s="261"/>
      <c r="P125" s="261"/>
      <c r="Q125" s="261"/>
      <c r="R125" s="261"/>
      <c r="S125" s="261"/>
      <c r="T125" s="26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3" t="s">
        <v>136</v>
      </c>
      <c r="AU125" s="263" t="s">
        <v>85</v>
      </c>
      <c r="AV125" s="13" t="s">
        <v>83</v>
      </c>
      <c r="AW125" s="13" t="s">
        <v>31</v>
      </c>
      <c r="AX125" s="13" t="s">
        <v>75</v>
      </c>
      <c r="AY125" s="263" t="s">
        <v>126</v>
      </c>
    </row>
    <row r="126" s="14" customFormat="1">
      <c r="A126" s="14"/>
      <c r="B126" s="264"/>
      <c r="C126" s="265"/>
      <c r="D126" s="250" t="s">
        <v>136</v>
      </c>
      <c r="E126" s="266" t="s">
        <v>1</v>
      </c>
      <c r="F126" s="267" t="s">
        <v>83</v>
      </c>
      <c r="G126" s="265"/>
      <c r="H126" s="268">
        <v>1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4" t="s">
        <v>136</v>
      </c>
      <c r="AU126" s="274" t="s">
        <v>85</v>
      </c>
      <c r="AV126" s="14" t="s">
        <v>85</v>
      </c>
      <c r="AW126" s="14" t="s">
        <v>31</v>
      </c>
      <c r="AX126" s="14" t="s">
        <v>75</v>
      </c>
      <c r="AY126" s="274" t="s">
        <v>126</v>
      </c>
    </row>
    <row r="127" s="15" customFormat="1">
      <c r="A127" s="15"/>
      <c r="B127" s="275"/>
      <c r="C127" s="276"/>
      <c r="D127" s="250" t="s">
        <v>136</v>
      </c>
      <c r="E127" s="277" t="s">
        <v>1</v>
      </c>
      <c r="F127" s="278" t="s">
        <v>138</v>
      </c>
      <c r="G127" s="276"/>
      <c r="H127" s="279">
        <v>1</v>
      </c>
      <c r="I127" s="280"/>
      <c r="J127" s="276"/>
      <c r="K127" s="276"/>
      <c r="L127" s="281"/>
      <c r="M127" s="282"/>
      <c r="N127" s="283"/>
      <c r="O127" s="283"/>
      <c r="P127" s="283"/>
      <c r="Q127" s="283"/>
      <c r="R127" s="283"/>
      <c r="S127" s="283"/>
      <c r="T127" s="28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5" t="s">
        <v>136</v>
      </c>
      <c r="AU127" s="285" t="s">
        <v>85</v>
      </c>
      <c r="AV127" s="15" t="s">
        <v>132</v>
      </c>
      <c r="AW127" s="15" t="s">
        <v>31</v>
      </c>
      <c r="AX127" s="15" t="s">
        <v>83</v>
      </c>
      <c r="AY127" s="285" t="s">
        <v>126</v>
      </c>
    </row>
    <row r="128" s="2" customFormat="1" ht="16.5" customHeight="1">
      <c r="A128" s="38"/>
      <c r="B128" s="39"/>
      <c r="C128" s="236" t="s">
        <v>85</v>
      </c>
      <c r="D128" s="236" t="s">
        <v>128</v>
      </c>
      <c r="E128" s="237" t="s">
        <v>139</v>
      </c>
      <c r="F128" s="238" t="s">
        <v>140</v>
      </c>
      <c r="G128" s="239" t="s">
        <v>141</v>
      </c>
      <c r="H128" s="240">
        <v>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40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132</v>
      </c>
      <c r="AT128" s="248" t="s">
        <v>128</v>
      </c>
      <c r="AU128" s="248" t="s">
        <v>85</v>
      </c>
      <c r="AY128" s="17" t="s">
        <v>126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83</v>
      </c>
      <c r="BK128" s="249">
        <f>ROUND(I128*H128,2)</f>
        <v>0</v>
      </c>
      <c r="BL128" s="17" t="s">
        <v>132</v>
      </c>
      <c r="BM128" s="248" t="s">
        <v>142</v>
      </c>
    </row>
    <row r="129" s="2" customFormat="1">
      <c r="A129" s="38"/>
      <c r="B129" s="39"/>
      <c r="C129" s="40"/>
      <c r="D129" s="250" t="s">
        <v>134</v>
      </c>
      <c r="E129" s="40"/>
      <c r="F129" s="251" t="s">
        <v>143</v>
      </c>
      <c r="G129" s="40"/>
      <c r="H129" s="40"/>
      <c r="I129" s="144"/>
      <c r="J129" s="40"/>
      <c r="K129" s="40"/>
      <c r="L129" s="44"/>
      <c r="M129" s="252"/>
      <c r="N129" s="25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85</v>
      </c>
    </row>
    <row r="130" s="2" customFormat="1" ht="16.5" customHeight="1">
      <c r="A130" s="38"/>
      <c r="B130" s="39"/>
      <c r="C130" s="236" t="s">
        <v>144</v>
      </c>
      <c r="D130" s="236" t="s">
        <v>128</v>
      </c>
      <c r="E130" s="237" t="s">
        <v>145</v>
      </c>
      <c r="F130" s="238" t="s">
        <v>146</v>
      </c>
      <c r="G130" s="239" t="s">
        <v>141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40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132</v>
      </c>
      <c r="AT130" s="248" t="s">
        <v>128</v>
      </c>
      <c r="AU130" s="248" t="s">
        <v>85</v>
      </c>
      <c r="AY130" s="17" t="s">
        <v>126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83</v>
      </c>
      <c r="BK130" s="249">
        <f>ROUND(I130*H130,2)</f>
        <v>0</v>
      </c>
      <c r="BL130" s="17" t="s">
        <v>132</v>
      </c>
      <c r="BM130" s="248" t="s">
        <v>147</v>
      </c>
    </row>
    <row r="131" s="2" customFormat="1">
      <c r="A131" s="38"/>
      <c r="B131" s="39"/>
      <c r="C131" s="40"/>
      <c r="D131" s="250" t="s">
        <v>134</v>
      </c>
      <c r="E131" s="40"/>
      <c r="F131" s="251" t="s">
        <v>148</v>
      </c>
      <c r="G131" s="40"/>
      <c r="H131" s="40"/>
      <c r="I131" s="144"/>
      <c r="J131" s="40"/>
      <c r="K131" s="40"/>
      <c r="L131" s="44"/>
      <c r="M131" s="252"/>
      <c r="N131" s="25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134</v>
      </c>
      <c r="AU131" s="17" t="s">
        <v>85</v>
      </c>
    </row>
    <row r="132" s="2" customFormat="1" ht="16.5" customHeight="1">
      <c r="A132" s="38"/>
      <c r="B132" s="39"/>
      <c r="C132" s="236" t="s">
        <v>132</v>
      </c>
      <c r="D132" s="236" t="s">
        <v>128</v>
      </c>
      <c r="E132" s="237" t="s">
        <v>149</v>
      </c>
      <c r="F132" s="238" t="s">
        <v>150</v>
      </c>
      <c r="G132" s="239" t="s">
        <v>141</v>
      </c>
      <c r="H132" s="240">
        <v>1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40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132</v>
      </c>
      <c r="AT132" s="248" t="s">
        <v>128</v>
      </c>
      <c r="AU132" s="248" t="s">
        <v>85</v>
      </c>
      <c r="AY132" s="17" t="s">
        <v>126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83</v>
      </c>
      <c r="BK132" s="249">
        <f>ROUND(I132*H132,2)</f>
        <v>0</v>
      </c>
      <c r="BL132" s="17" t="s">
        <v>132</v>
      </c>
      <c r="BM132" s="248" t="s">
        <v>151</v>
      </c>
    </row>
    <row r="133" s="2" customFormat="1" ht="21.75" customHeight="1">
      <c r="A133" s="38"/>
      <c r="B133" s="39"/>
      <c r="C133" s="236" t="s">
        <v>125</v>
      </c>
      <c r="D133" s="236" t="s">
        <v>128</v>
      </c>
      <c r="E133" s="237" t="s">
        <v>152</v>
      </c>
      <c r="F133" s="238" t="s">
        <v>153</v>
      </c>
      <c r="G133" s="239" t="s">
        <v>141</v>
      </c>
      <c r="H133" s="240">
        <v>1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40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132</v>
      </c>
      <c r="AT133" s="248" t="s">
        <v>128</v>
      </c>
      <c r="AU133" s="248" t="s">
        <v>85</v>
      </c>
      <c r="AY133" s="17" t="s">
        <v>126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83</v>
      </c>
      <c r="BK133" s="249">
        <f>ROUND(I133*H133,2)</f>
        <v>0</v>
      </c>
      <c r="BL133" s="17" t="s">
        <v>132</v>
      </c>
      <c r="BM133" s="248" t="s">
        <v>154</v>
      </c>
    </row>
    <row r="134" s="2" customFormat="1">
      <c r="A134" s="38"/>
      <c r="B134" s="39"/>
      <c r="C134" s="40"/>
      <c r="D134" s="250" t="s">
        <v>134</v>
      </c>
      <c r="E134" s="40"/>
      <c r="F134" s="251" t="s">
        <v>155</v>
      </c>
      <c r="G134" s="40"/>
      <c r="H134" s="40"/>
      <c r="I134" s="144"/>
      <c r="J134" s="40"/>
      <c r="K134" s="40"/>
      <c r="L134" s="44"/>
      <c r="M134" s="252"/>
      <c r="N134" s="25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85</v>
      </c>
    </row>
    <row r="135" s="12" customFormat="1" ht="25.92" customHeight="1">
      <c r="A135" s="12"/>
      <c r="B135" s="220"/>
      <c r="C135" s="221"/>
      <c r="D135" s="222" t="s">
        <v>74</v>
      </c>
      <c r="E135" s="223" t="s">
        <v>156</v>
      </c>
      <c r="F135" s="223" t="s">
        <v>157</v>
      </c>
      <c r="G135" s="221"/>
      <c r="H135" s="221"/>
      <c r="I135" s="224"/>
      <c r="J135" s="225">
        <f>BK135</f>
        <v>0</v>
      </c>
      <c r="K135" s="221"/>
      <c r="L135" s="226"/>
      <c r="M135" s="227"/>
      <c r="N135" s="228"/>
      <c r="O135" s="228"/>
      <c r="P135" s="229">
        <f>SUM(P136:P137)</f>
        <v>0</v>
      </c>
      <c r="Q135" s="228"/>
      <c r="R135" s="229">
        <f>SUM(R136:R137)</f>
        <v>0</v>
      </c>
      <c r="S135" s="228"/>
      <c r="T135" s="23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125</v>
      </c>
      <c r="AT135" s="232" t="s">
        <v>74</v>
      </c>
      <c r="AU135" s="232" t="s">
        <v>75</v>
      </c>
      <c r="AY135" s="231" t="s">
        <v>126</v>
      </c>
      <c r="BK135" s="233">
        <f>SUM(BK136:BK137)</f>
        <v>0</v>
      </c>
    </row>
    <row r="136" s="2" customFormat="1" ht="16.5" customHeight="1">
      <c r="A136" s="38"/>
      <c r="B136" s="39"/>
      <c r="C136" s="236" t="s">
        <v>158</v>
      </c>
      <c r="D136" s="236" t="s">
        <v>128</v>
      </c>
      <c r="E136" s="237" t="s">
        <v>159</v>
      </c>
      <c r="F136" s="238" t="s">
        <v>160</v>
      </c>
      <c r="G136" s="239" t="s">
        <v>141</v>
      </c>
      <c r="H136" s="240">
        <v>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132</v>
      </c>
      <c r="AT136" s="248" t="s">
        <v>128</v>
      </c>
      <c r="AU136" s="248" t="s">
        <v>83</v>
      </c>
      <c r="AY136" s="17" t="s">
        <v>126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132</v>
      </c>
      <c r="BM136" s="248" t="s">
        <v>161</v>
      </c>
    </row>
    <row r="137" s="2" customFormat="1">
      <c r="A137" s="38"/>
      <c r="B137" s="39"/>
      <c r="C137" s="40"/>
      <c r="D137" s="250" t="s">
        <v>134</v>
      </c>
      <c r="E137" s="40"/>
      <c r="F137" s="251" t="s">
        <v>162</v>
      </c>
      <c r="G137" s="40"/>
      <c r="H137" s="40"/>
      <c r="I137" s="144"/>
      <c r="J137" s="40"/>
      <c r="K137" s="40"/>
      <c r="L137" s="44"/>
      <c r="M137" s="252"/>
      <c r="N137" s="25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83</v>
      </c>
    </row>
    <row r="138" s="12" customFormat="1" ht="25.92" customHeight="1">
      <c r="A138" s="12"/>
      <c r="B138" s="220"/>
      <c r="C138" s="221"/>
      <c r="D138" s="222" t="s">
        <v>74</v>
      </c>
      <c r="E138" s="223" t="s">
        <v>163</v>
      </c>
      <c r="F138" s="223" t="s">
        <v>164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SUM(P139:P142)</f>
        <v>0</v>
      </c>
      <c r="Q138" s="228"/>
      <c r="R138" s="229">
        <f>SUM(R139:R142)</f>
        <v>0</v>
      </c>
      <c r="S138" s="228"/>
      <c r="T138" s="230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125</v>
      </c>
      <c r="AT138" s="232" t="s">
        <v>74</v>
      </c>
      <c r="AU138" s="232" t="s">
        <v>75</v>
      </c>
      <c r="AY138" s="231" t="s">
        <v>126</v>
      </c>
      <c r="BK138" s="233">
        <f>SUM(BK139:BK142)</f>
        <v>0</v>
      </c>
    </row>
    <row r="139" s="2" customFormat="1" ht="16.5" customHeight="1">
      <c r="A139" s="38"/>
      <c r="B139" s="39"/>
      <c r="C139" s="236" t="s">
        <v>165</v>
      </c>
      <c r="D139" s="236" t="s">
        <v>128</v>
      </c>
      <c r="E139" s="237" t="s">
        <v>166</v>
      </c>
      <c r="F139" s="238" t="s">
        <v>167</v>
      </c>
      <c r="G139" s="239" t="s">
        <v>141</v>
      </c>
      <c r="H139" s="240">
        <v>1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40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168</v>
      </c>
      <c r="AT139" s="248" t="s">
        <v>128</v>
      </c>
      <c r="AU139" s="248" t="s">
        <v>83</v>
      </c>
      <c r="AY139" s="17" t="s">
        <v>126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83</v>
      </c>
      <c r="BK139" s="249">
        <f>ROUND(I139*H139,2)</f>
        <v>0</v>
      </c>
      <c r="BL139" s="17" t="s">
        <v>168</v>
      </c>
      <c r="BM139" s="248" t="s">
        <v>169</v>
      </c>
    </row>
    <row r="140" s="2" customFormat="1">
      <c r="A140" s="38"/>
      <c r="B140" s="39"/>
      <c r="C140" s="40"/>
      <c r="D140" s="250" t="s">
        <v>134</v>
      </c>
      <c r="E140" s="40"/>
      <c r="F140" s="251" t="s">
        <v>170</v>
      </c>
      <c r="G140" s="40"/>
      <c r="H140" s="40"/>
      <c r="I140" s="144"/>
      <c r="J140" s="40"/>
      <c r="K140" s="40"/>
      <c r="L140" s="44"/>
      <c r="M140" s="252"/>
      <c r="N140" s="25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83</v>
      </c>
    </row>
    <row r="141" s="2" customFormat="1" ht="16.5" customHeight="1">
      <c r="A141" s="38"/>
      <c r="B141" s="39"/>
      <c r="C141" s="236" t="s">
        <v>171</v>
      </c>
      <c r="D141" s="236" t="s">
        <v>128</v>
      </c>
      <c r="E141" s="237" t="s">
        <v>172</v>
      </c>
      <c r="F141" s="238" t="s">
        <v>173</v>
      </c>
      <c r="G141" s="239" t="s">
        <v>141</v>
      </c>
      <c r="H141" s="240">
        <v>1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168</v>
      </c>
      <c r="AT141" s="248" t="s">
        <v>128</v>
      </c>
      <c r="AU141" s="248" t="s">
        <v>83</v>
      </c>
      <c r="AY141" s="17" t="s">
        <v>126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168</v>
      </c>
      <c r="BM141" s="248" t="s">
        <v>174</v>
      </c>
    </row>
    <row r="142" s="2" customFormat="1">
      <c r="A142" s="38"/>
      <c r="B142" s="39"/>
      <c r="C142" s="40"/>
      <c r="D142" s="250" t="s">
        <v>134</v>
      </c>
      <c r="E142" s="40"/>
      <c r="F142" s="251" t="s">
        <v>170</v>
      </c>
      <c r="G142" s="40"/>
      <c r="H142" s="40"/>
      <c r="I142" s="144"/>
      <c r="J142" s="40"/>
      <c r="K142" s="40"/>
      <c r="L142" s="44"/>
      <c r="M142" s="286"/>
      <c r="N142" s="287"/>
      <c r="O142" s="288"/>
      <c r="P142" s="288"/>
      <c r="Q142" s="288"/>
      <c r="R142" s="288"/>
      <c r="S142" s="288"/>
      <c r="T142" s="28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134</v>
      </c>
      <c r="AU142" s="17" t="s">
        <v>83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183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PjCnkMHLJev2R08HEXYO+3OAdaub8BXB5CBfUWsybbbiQztSwFMvU3BFGgm4p+VW1dUIAy1uaE6f+cIXdFL/0A==" hashValue="gnXtqVjLgsrU2oESvg47cU81ug4WGBja4UiadgsRDdppe/JI65SGlDnabtPqWhZ2RzaOFnNJF1MfxFbwkyDPIA==" algorithmName="SHA-512" password="CC35"/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Sportovní areál ul. Leonovova, Karviná - Hranice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ATRIS s.r.o.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>Barbora Kyšková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ROUND((SUM(BE124:BE150)),  2)</f>
        <v>0</v>
      </c>
      <c r="G33" s="38"/>
      <c r="H33" s="38"/>
      <c r="I33" s="162">
        <v>0.20999999999999999</v>
      </c>
      <c r="J33" s="161">
        <f>ROUND(((SUM(BE124:BE150))*I33),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ROUND((SUM(BF124:BF150)),  2)</f>
        <v>0</v>
      </c>
      <c r="G34" s="38"/>
      <c r="H34" s="38"/>
      <c r="I34" s="162">
        <v>0.14999999999999999</v>
      </c>
      <c r="J34" s="161">
        <f>ROUND(((SUM(BF124:BF150))*I34),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ROUND((SUM(BG124:BG150)),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ROUND((SUM(BH124:BH150)),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ROUND((SUM(BI124:BI150)),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Sportovní areál ul. Leonovova, Karviná - Hranice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SO03.4 -1 - Ka_Sport_areál_dem - Demontáže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176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177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178</v>
      </c>
      <c r="E99" s="203"/>
      <c r="F99" s="203"/>
      <c r="G99" s="203"/>
      <c r="H99" s="203"/>
      <c r="I99" s="204"/>
      <c r="J99" s="205">
        <f>J129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179</v>
      </c>
      <c r="E100" s="203"/>
      <c r="F100" s="203"/>
      <c r="G100" s="203"/>
      <c r="H100" s="203"/>
      <c r="I100" s="204"/>
      <c r="J100" s="205">
        <f>J135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180</v>
      </c>
      <c r="E101" s="203"/>
      <c r="F101" s="203"/>
      <c r="G101" s="203"/>
      <c r="H101" s="203"/>
      <c r="I101" s="204"/>
      <c r="J101" s="205">
        <f>J139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181</v>
      </c>
      <c r="E102" s="196"/>
      <c r="F102" s="196"/>
      <c r="G102" s="196"/>
      <c r="H102" s="196"/>
      <c r="I102" s="197"/>
      <c r="J102" s="198">
        <f>J141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182</v>
      </c>
      <c r="E103" s="203"/>
      <c r="F103" s="203"/>
      <c r="G103" s="203"/>
      <c r="H103" s="203"/>
      <c r="I103" s="204"/>
      <c r="J103" s="205">
        <f>J142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3"/>
      <c r="C104" s="194"/>
      <c r="D104" s="195" t="s">
        <v>183</v>
      </c>
      <c r="E104" s="196"/>
      <c r="F104" s="196"/>
      <c r="G104" s="196"/>
      <c r="H104" s="196"/>
      <c r="I104" s="197"/>
      <c r="J104" s="198">
        <f>J144</f>
        <v>0</v>
      </c>
      <c r="K104" s="194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110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Sportovní areál ul. Leonovova, Karviná - Hranice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99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SO03.4 -1 - Ka_Sport_areál_dem - Demontáže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147" t="s">
        <v>22</v>
      </c>
      <c r="J118" s="79" t="str">
        <f>IF(J12="","",J12)</f>
        <v>2. 12. 2019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147" t="s">
        <v>29</v>
      </c>
      <c r="J120" s="36" t="str">
        <f>E21</f>
        <v>ATRIS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147" t="s">
        <v>32</v>
      </c>
      <c r="J121" s="36" t="str">
        <f>E24</f>
        <v>Barbora Kyšková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111</v>
      </c>
      <c r="D123" s="210" t="s">
        <v>60</v>
      </c>
      <c r="E123" s="210" t="s">
        <v>56</v>
      </c>
      <c r="F123" s="210" t="s">
        <v>57</v>
      </c>
      <c r="G123" s="210" t="s">
        <v>112</v>
      </c>
      <c r="H123" s="210" t="s">
        <v>113</v>
      </c>
      <c r="I123" s="211" t="s">
        <v>114</v>
      </c>
      <c r="J123" s="212" t="s">
        <v>103</v>
      </c>
      <c r="K123" s="213" t="s">
        <v>115</v>
      </c>
      <c r="L123" s="214"/>
      <c r="M123" s="100" t="s">
        <v>1</v>
      </c>
      <c r="N123" s="101" t="s">
        <v>39</v>
      </c>
      <c r="O123" s="101" t="s">
        <v>116</v>
      </c>
      <c r="P123" s="101" t="s">
        <v>117</v>
      </c>
      <c r="Q123" s="101" t="s">
        <v>118</v>
      </c>
      <c r="R123" s="101" t="s">
        <v>119</v>
      </c>
      <c r="S123" s="101" t="s">
        <v>120</v>
      </c>
      <c r="T123" s="102" t="s">
        <v>121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122</v>
      </c>
      <c r="D124" s="40"/>
      <c r="E124" s="40"/>
      <c r="F124" s="40"/>
      <c r="G124" s="40"/>
      <c r="H124" s="40"/>
      <c r="I124" s="144"/>
      <c r="J124" s="215">
        <f>BK124</f>
        <v>0</v>
      </c>
      <c r="K124" s="40"/>
      <c r="L124" s="44"/>
      <c r="M124" s="103"/>
      <c r="N124" s="216"/>
      <c r="O124" s="104"/>
      <c r="P124" s="217">
        <f>P125+P141+P144</f>
        <v>0</v>
      </c>
      <c r="Q124" s="104"/>
      <c r="R124" s="217">
        <f>R125+R141+R144</f>
        <v>0</v>
      </c>
      <c r="S124" s="104"/>
      <c r="T124" s="218">
        <f>T125+T141+T144</f>
        <v>2.1000000000000001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105</v>
      </c>
      <c r="BK124" s="219">
        <f>BK125+BK141+BK144</f>
        <v>0</v>
      </c>
    </row>
    <row r="125" s="12" customFormat="1" ht="25.92" customHeight="1">
      <c r="A125" s="12"/>
      <c r="B125" s="220"/>
      <c r="C125" s="221"/>
      <c r="D125" s="222" t="s">
        <v>74</v>
      </c>
      <c r="E125" s="223" t="s">
        <v>184</v>
      </c>
      <c r="F125" s="223" t="s">
        <v>185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P126+P129+P135+P139</f>
        <v>0</v>
      </c>
      <c r="Q125" s="228"/>
      <c r="R125" s="229">
        <f>R126+R129+R135+R139</f>
        <v>0</v>
      </c>
      <c r="S125" s="228"/>
      <c r="T125" s="230">
        <f>T126+T129+T135+T139</f>
        <v>2.1000000000000001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83</v>
      </c>
      <c r="AT125" s="232" t="s">
        <v>74</v>
      </c>
      <c r="AU125" s="232" t="s">
        <v>75</v>
      </c>
      <c r="AY125" s="231" t="s">
        <v>126</v>
      </c>
      <c r="BK125" s="233">
        <f>BK126+BK129+BK135+BK139</f>
        <v>0</v>
      </c>
    </row>
    <row r="126" s="12" customFormat="1" ht="22.8" customHeight="1">
      <c r="A126" s="12"/>
      <c r="B126" s="220"/>
      <c r="C126" s="221"/>
      <c r="D126" s="222" t="s">
        <v>74</v>
      </c>
      <c r="E126" s="234" t="s">
        <v>186</v>
      </c>
      <c r="F126" s="234" t="s">
        <v>187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SUM(P127:P128)</f>
        <v>0</v>
      </c>
      <c r="Q126" s="228"/>
      <c r="R126" s="229">
        <f>SUM(R127:R128)</f>
        <v>0</v>
      </c>
      <c r="S126" s="228"/>
      <c r="T126" s="23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83</v>
      </c>
      <c r="AT126" s="232" t="s">
        <v>74</v>
      </c>
      <c r="AU126" s="232" t="s">
        <v>83</v>
      </c>
      <c r="AY126" s="231" t="s">
        <v>126</v>
      </c>
      <c r="BK126" s="233">
        <f>SUM(BK127:BK128)</f>
        <v>0</v>
      </c>
    </row>
    <row r="127" s="2" customFormat="1" ht="16.5" customHeight="1">
      <c r="A127" s="38"/>
      <c r="B127" s="39"/>
      <c r="C127" s="236" t="s">
        <v>83</v>
      </c>
      <c r="D127" s="236" t="s">
        <v>128</v>
      </c>
      <c r="E127" s="237" t="s">
        <v>188</v>
      </c>
      <c r="F127" s="238" t="s">
        <v>189</v>
      </c>
      <c r="G127" s="239" t="s">
        <v>190</v>
      </c>
      <c r="H127" s="240">
        <v>27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40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132</v>
      </c>
      <c r="AT127" s="248" t="s">
        <v>128</v>
      </c>
      <c r="AU127" s="248" t="s">
        <v>85</v>
      </c>
      <c r="AY127" s="17" t="s">
        <v>126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83</v>
      </c>
      <c r="BK127" s="249">
        <f>ROUND(I127*H127,2)</f>
        <v>0</v>
      </c>
      <c r="BL127" s="17" t="s">
        <v>132</v>
      </c>
      <c r="BM127" s="248" t="s">
        <v>85</v>
      </c>
    </row>
    <row r="128" s="2" customFormat="1" ht="21.75" customHeight="1">
      <c r="A128" s="38"/>
      <c r="B128" s="39"/>
      <c r="C128" s="236" t="s">
        <v>85</v>
      </c>
      <c r="D128" s="236" t="s">
        <v>128</v>
      </c>
      <c r="E128" s="237" t="s">
        <v>191</v>
      </c>
      <c r="F128" s="238" t="s">
        <v>192</v>
      </c>
      <c r="G128" s="239" t="s">
        <v>193</v>
      </c>
      <c r="H128" s="240">
        <v>0.021000000000000001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40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132</v>
      </c>
      <c r="AT128" s="248" t="s">
        <v>128</v>
      </c>
      <c r="AU128" s="248" t="s">
        <v>85</v>
      </c>
      <c r="AY128" s="17" t="s">
        <v>126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83</v>
      </c>
      <c r="BK128" s="249">
        <f>ROUND(I128*H128,2)</f>
        <v>0</v>
      </c>
      <c r="BL128" s="17" t="s">
        <v>132</v>
      </c>
      <c r="BM128" s="248" t="s">
        <v>132</v>
      </c>
    </row>
    <row r="129" s="12" customFormat="1" ht="22.8" customHeight="1">
      <c r="A129" s="12"/>
      <c r="B129" s="220"/>
      <c r="C129" s="221"/>
      <c r="D129" s="222" t="s">
        <v>74</v>
      </c>
      <c r="E129" s="234" t="s">
        <v>194</v>
      </c>
      <c r="F129" s="234" t="s">
        <v>195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SUM(P130:P134)</f>
        <v>0</v>
      </c>
      <c r="Q129" s="228"/>
      <c r="R129" s="229">
        <f>SUM(R130:R134)</f>
        <v>0</v>
      </c>
      <c r="S129" s="228"/>
      <c r="T129" s="230">
        <f>SUM(T130:T134)</f>
        <v>2.1000000000000001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83</v>
      </c>
      <c r="AT129" s="232" t="s">
        <v>74</v>
      </c>
      <c r="AU129" s="232" t="s">
        <v>83</v>
      </c>
      <c r="AY129" s="231" t="s">
        <v>126</v>
      </c>
      <c r="BK129" s="233">
        <f>SUM(BK130:BK134)</f>
        <v>0</v>
      </c>
    </row>
    <row r="130" s="2" customFormat="1" ht="16.5" customHeight="1">
      <c r="A130" s="38"/>
      <c r="B130" s="39"/>
      <c r="C130" s="236" t="s">
        <v>144</v>
      </c>
      <c r="D130" s="236" t="s">
        <v>128</v>
      </c>
      <c r="E130" s="237" t="s">
        <v>196</v>
      </c>
      <c r="F130" s="238" t="s">
        <v>197</v>
      </c>
      <c r="G130" s="239" t="s">
        <v>190</v>
      </c>
      <c r="H130" s="240">
        <v>9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40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132</v>
      </c>
      <c r="AT130" s="248" t="s">
        <v>128</v>
      </c>
      <c r="AU130" s="248" t="s">
        <v>85</v>
      </c>
      <c r="AY130" s="17" t="s">
        <v>126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83</v>
      </c>
      <c r="BK130" s="249">
        <f>ROUND(I130*H130,2)</f>
        <v>0</v>
      </c>
      <c r="BL130" s="17" t="s">
        <v>132</v>
      </c>
      <c r="BM130" s="248" t="s">
        <v>158</v>
      </c>
    </row>
    <row r="131" s="2" customFormat="1" ht="16.5" customHeight="1">
      <c r="A131" s="38"/>
      <c r="B131" s="39"/>
      <c r="C131" s="236" t="s">
        <v>132</v>
      </c>
      <c r="D131" s="236" t="s">
        <v>128</v>
      </c>
      <c r="E131" s="237" t="s">
        <v>198</v>
      </c>
      <c r="F131" s="238" t="s">
        <v>199</v>
      </c>
      <c r="G131" s="239" t="s">
        <v>190</v>
      </c>
      <c r="H131" s="240">
        <v>18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40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132</v>
      </c>
      <c r="AT131" s="248" t="s">
        <v>128</v>
      </c>
      <c r="AU131" s="248" t="s">
        <v>85</v>
      </c>
      <c r="AY131" s="17" t="s">
        <v>126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83</v>
      </c>
      <c r="BK131" s="249">
        <f>ROUND(I131*H131,2)</f>
        <v>0</v>
      </c>
      <c r="BL131" s="17" t="s">
        <v>132</v>
      </c>
      <c r="BM131" s="248" t="s">
        <v>171</v>
      </c>
    </row>
    <row r="132" s="2" customFormat="1" ht="16.5" customHeight="1">
      <c r="A132" s="38"/>
      <c r="B132" s="39"/>
      <c r="C132" s="236" t="s">
        <v>125</v>
      </c>
      <c r="D132" s="236" t="s">
        <v>128</v>
      </c>
      <c r="E132" s="237" t="s">
        <v>200</v>
      </c>
      <c r="F132" s="238" t="s">
        <v>201</v>
      </c>
      <c r="G132" s="239" t="s">
        <v>202</v>
      </c>
      <c r="H132" s="240">
        <v>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40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132</v>
      </c>
      <c r="AT132" s="248" t="s">
        <v>128</v>
      </c>
      <c r="AU132" s="248" t="s">
        <v>85</v>
      </c>
      <c r="AY132" s="17" t="s">
        <v>126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83</v>
      </c>
      <c r="BK132" s="249">
        <f>ROUND(I132*H132,2)</f>
        <v>0</v>
      </c>
      <c r="BL132" s="17" t="s">
        <v>132</v>
      </c>
      <c r="BM132" s="248" t="s">
        <v>203</v>
      </c>
    </row>
    <row r="133" s="2" customFormat="1" ht="21.75" customHeight="1">
      <c r="A133" s="38"/>
      <c r="B133" s="39"/>
      <c r="C133" s="236" t="s">
        <v>158</v>
      </c>
      <c r="D133" s="236" t="s">
        <v>128</v>
      </c>
      <c r="E133" s="237" t="s">
        <v>204</v>
      </c>
      <c r="F133" s="238" t="s">
        <v>205</v>
      </c>
      <c r="G133" s="239" t="s">
        <v>193</v>
      </c>
      <c r="H133" s="240">
        <v>0.122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40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132</v>
      </c>
      <c r="AT133" s="248" t="s">
        <v>128</v>
      </c>
      <c r="AU133" s="248" t="s">
        <v>85</v>
      </c>
      <c r="AY133" s="17" t="s">
        <v>126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83</v>
      </c>
      <c r="BK133" s="249">
        <f>ROUND(I133*H133,2)</f>
        <v>0</v>
      </c>
      <c r="BL133" s="17" t="s">
        <v>132</v>
      </c>
      <c r="BM133" s="248" t="s">
        <v>206</v>
      </c>
    </row>
    <row r="134" s="2" customFormat="1" ht="16.5" customHeight="1">
      <c r="A134" s="38"/>
      <c r="B134" s="39"/>
      <c r="C134" s="236" t="s">
        <v>165</v>
      </c>
      <c r="D134" s="236" t="s">
        <v>128</v>
      </c>
      <c r="E134" s="237" t="s">
        <v>207</v>
      </c>
      <c r="F134" s="238" t="s">
        <v>208</v>
      </c>
      <c r="G134" s="239" t="s">
        <v>190</v>
      </c>
      <c r="H134" s="240">
        <v>210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40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0.01</v>
      </c>
      <c r="T134" s="247">
        <f>S134*H134</f>
        <v>2.1000000000000001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132</v>
      </c>
      <c r="AT134" s="248" t="s">
        <v>128</v>
      </c>
      <c r="AU134" s="248" t="s">
        <v>85</v>
      </c>
      <c r="AY134" s="17" t="s">
        <v>126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83</v>
      </c>
      <c r="BK134" s="249">
        <f>ROUND(I134*H134,2)</f>
        <v>0</v>
      </c>
      <c r="BL134" s="17" t="s">
        <v>132</v>
      </c>
      <c r="BM134" s="248" t="s">
        <v>209</v>
      </c>
    </row>
    <row r="135" s="12" customFormat="1" ht="22.8" customHeight="1">
      <c r="A135" s="12"/>
      <c r="B135" s="220"/>
      <c r="C135" s="221"/>
      <c r="D135" s="222" t="s">
        <v>74</v>
      </c>
      <c r="E135" s="234" t="s">
        <v>210</v>
      </c>
      <c r="F135" s="234" t="s">
        <v>211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SUM(P136:P138)</f>
        <v>0</v>
      </c>
      <c r="Q135" s="228"/>
      <c r="R135" s="229">
        <f>SUM(R136:R138)</f>
        <v>0</v>
      </c>
      <c r="S135" s="228"/>
      <c r="T135" s="23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83</v>
      </c>
      <c r="AT135" s="232" t="s">
        <v>74</v>
      </c>
      <c r="AU135" s="232" t="s">
        <v>83</v>
      </c>
      <c r="AY135" s="231" t="s">
        <v>126</v>
      </c>
      <c r="BK135" s="233">
        <f>SUM(BK136:BK138)</f>
        <v>0</v>
      </c>
    </row>
    <row r="136" s="2" customFormat="1" ht="16.5" customHeight="1">
      <c r="A136" s="38"/>
      <c r="B136" s="39"/>
      <c r="C136" s="236" t="s">
        <v>171</v>
      </c>
      <c r="D136" s="236" t="s">
        <v>128</v>
      </c>
      <c r="E136" s="237" t="s">
        <v>212</v>
      </c>
      <c r="F136" s="238" t="s">
        <v>213</v>
      </c>
      <c r="G136" s="239" t="s">
        <v>202</v>
      </c>
      <c r="H136" s="240">
        <v>3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132</v>
      </c>
      <c r="AT136" s="248" t="s">
        <v>128</v>
      </c>
      <c r="AU136" s="248" t="s">
        <v>85</v>
      </c>
      <c r="AY136" s="17" t="s">
        <v>126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132</v>
      </c>
      <c r="BM136" s="248" t="s">
        <v>214</v>
      </c>
    </row>
    <row r="137" s="2" customFormat="1" ht="16.5" customHeight="1">
      <c r="A137" s="38"/>
      <c r="B137" s="39"/>
      <c r="C137" s="236" t="s">
        <v>215</v>
      </c>
      <c r="D137" s="236" t="s">
        <v>128</v>
      </c>
      <c r="E137" s="237" t="s">
        <v>216</v>
      </c>
      <c r="F137" s="238" t="s">
        <v>217</v>
      </c>
      <c r="G137" s="239" t="s">
        <v>202</v>
      </c>
      <c r="H137" s="240">
        <v>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132</v>
      </c>
      <c r="AT137" s="248" t="s">
        <v>128</v>
      </c>
      <c r="AU137" s="248" t="s">
        <v>85</v>
      </c>
      <c r="AY137" s="17" t="s">
        <v>126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132</v>
      </c>
      <c r="BM137" s="248" t="s">
        <v>218</v>
      </c>
    </row>
    <row r="138" s="2" customFormat="1" ht="21.75" customHeight="1">
      <c r="A138" s="38"/>
      <c r="B138" s="39"/>
      <c r="C138" s="236" t="s">
        <v>203</v>
      </c>
      <c r="D138" s="236" t="s">
        <v>128</v>
      </c>
      <c r="E138" s="237" t="s">
        <v>219</v>
      </c>
      <c r="F138" s="238" t="s">
        <v>220</v>
      </c>
      <c r="G138" s="239" t="s">
        <v>193</v>
      </c>
      <c r="H138" s="240">
        <v>0.0080000000000000002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40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132</v>
      </c>
      <c r="AT138" s="248" t="s">
        <v>128</v>
      </c>
      <c r="AU138" s="248" t="s">
        <v>85</v>
      </c>
      <c r="AY138" s="17" t="s">
        <v>126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83</v>
      </c>
      <c r="BK138" s="249">
        <f>ROUND(I138*H138,2)</f>
        <v>0</v>
      </c>
      <c r="BL138" s="17" t="s">
        <v>132</v>
      </c>
      <c r="BM138" s="248" t="s">
        <v>221</v>
      </c>
    </row>
    <row r="139" s="12" customFormat="1" ht="22.8" customHeight="1">
      <c r="A139" s="12"/>
      <c r="B139" s="220"/>
      <c r="C139" s="221"/>
      <c r="D139" s="222" t="s">
        <v>74</v>
      </c>
      <c r="E139" s="234" t="s">
        <v>222</v>
      </c>
      <c r="F139" s="234" t="s">
        <v>223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P140</f>
        <v>0</v>
      </c>
      <c r="Q139" s="228"/>
      <c r="R139" s="229">
        <f>R140</f>
        <v>0</v>
      </c>
      <c r="S139" s="228"/>
      <c r="T139" s="23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83</v>
      </c>
      <c r="AT139" s="232" t="s">
        <v>74</v>
      </c>
      <c r="AU139" s="232" t="s">
        <v>83</v>
      </c>
      <c r="AY139" s="231" t="s">
        <v>126</v>
      </c>
      <c r="BK139" s="233">
        <f>BK140</f>
        <v>0</v>
      </c>
    </row>
    <row r="140" s="2" customFormat="1" ht="16.5" customHeight="1">
      <c r="A140" s="38"/>
      <c r="B140" s="39"/>
      <c r="C140" s="236" t="s">
        <v>224</v>
      </c>
      <c r="D140" s="236" t="s">
        <v>128</v>
      </c>
      <c r="E140" s="237" t="s">
        <v>225</v>
      </c>
      <c r="F140" s="238" t="s">
        <v>226</v>
      </c>
      <c r="G140" s="239" t="s">
        <v>227</v>
      </c>
      <c r="H140" s="240">
        <v>350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132</v>
      </c>
      <c r="AT140" s="248" t="s">
        <v>128</v>
      </c>
      <c r="AU140" s="248" t="s">
        <v>85</v>
      </c>
      <c r="AY140" s="17" t="s">
        <v>126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132</v>
      </c>
      <c r="BM140" s="248" t="s">
        <v>228</v>
      </c>
    </row>
    <row r="141" s="12" customFormat="1" ht="25.92" customHeight="1">
      <c r="A141" s="12"/>
      <c r="B141" s="220"/>
      <c r="C141" s="221"/>
      <c r="D141" s="222" t="s">
        <v>74</v>
      </c>
      <c r="E141" s="223" t="s">
        <v>229</v>
      </c>
      <c r="F141" s="223" t="s">
        <v>230</v>
      </c>
      <c r="G141" s="221"/>
      <c r="H141" s="221"/>
      <c r="I141" s="224"/>
      <c r="J141" s="225">
        <f>BK141</f>
        <v>0</v>
      </c>
      <c r="K141" s="221"/>
      <c r="L141" s="226"/>
      <c r="M141" s="227"/>
      <c r="N141" s="228"/>
      <c r="O141" s="228"/>
      <c r="P141" s="229">
        <f>P142</f>
        <v>0</v>
      </c>
      <c r="Q141" s="228"/>
      <c r="R141" s="229">
        <f>R142</f>
        <v>0</v>
      </c>
      <c r="S141" s="228"/>
      <c r="T141" s="23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1" t="s">
        <v>83</v>
      </c>
      <c r="AT141" s="232" t="s">
        <v>74</v>
      </c>
      <c r="AU141" s="232" t="s">
        <v>75</v>
      </c>
      <c r="AY141" s="231" t="s">
        <v>126</v>
      </c>
      <c r="BK141" s="233">
        <f>BK142</f>
        <v>0</v>
      </c>
    </row>
    <row r="142" s="12" customFormat="1" ht="22.8" customHeight="1">
      <c r="A142" s="12"/>
      <c r="B142" s="220"/>
      <c r="C142" s="221"/>
      <c r="D142" s="222" t="s">
        <v>74</v>
      </c>
      <c r="E142" s="234" t="s">
        <v>231</v>
      </c>
      <c r="F142" s="234" t="s">
        <v>232</v>
      </c>
      <c r="G142" s="221"/>
      <c r="H142" s="221"/>
      <c r="I142" s="224"/>
      <c r="J142" s="235">
        <f>BK142</f>
        <v>0</v>
      </c>
      <c r="K142" s="221"/>
      <c r="L142" s="226"/>
      <c r="M142" s="227"/>
      <c r="N142" s="228"/>
      <c r="O142" s="228"/>
      <c r="P142" s="229">
        <f>P143</f>
        <v>0</v>
      </c>
      <c r="Q142" s="228"/>
      <c r="R142" s="229">
        <f>R143</f>
        <v>0</v>
      </c>
      <c r="S142" s="228"/>
      <c r="T142" s="23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1" t="s">
        <v>83</v>
      </c>
      <c r="AT142" s="232" t="s">
        <v>74</v>
      </c>
      <c r="AU142" s="232" t="s">
        <v>83</v>
      </c>
      <c r="AY142" s="231" t="s">
        <v>126</v>
      </c>
      <c r="BK142" s="233">
        <f>BK143</f>
        <v>0</v>
      </c>
    </row>
    <row r="143" s="2" customFormat="1" ht="21.75" customHeight="1">
      <c r="A143" s="38"/>
      <c r="B143" s="39"/>
      <c r="C143" s="236" t="s">
        <v>206</v>
      </c>
      <c r="D143" s="236" t="s">
        <v>128</v>
      </c>
      <c r="E143" s="237" t="s">
        <v>233</v>
      </c>
      <c r="F143" s="238" t="s">
        <v>234</v>
      </c>
      <c r="G143" s="239" t="s">
        <v>202</v>
      </c>
      <c r="H143" s="240">
        <v>200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40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132</v>
      </c>
      <c r="AT143" s="248" t="s">
        <v>128</v>
      </c>
      <c r="AU143" s="248" t="s">
        <v>85</v>
      </c>
      <c r="AY143" s="17" t="s">
        <v>126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83</v>
      </c>
      <c r="BK143" s="249">
        <f>ROUND(I143*H143,2)</f>
        <v>0</v>
      </c>
      <c r="BL143" s="17" t="s">
        <v>132</v>
      </c>
      <c r="BM143" s="248" t="s">
        <v>235</v>
      </c>
    </row>
    <row r="144" s="12" customFormat="1" ht="25.92" customHeight="1">
      <c r="A144" s="12"/>
      <c r="B144" s="220"/>
      <c r="C144" s="221"/>
      <c r="D144" s="222" t="s">
        <v>74</v>
      </c>
      <c r="E144" s="223" t="s">
        <v>236</v>
      </c>
      <c r="F144" s="223" t="s">
        <v>237</v>
      </c>
      <c r="G144" s="221"/>
      <c r="H144" s="221"/>
      <c r="I144" s="224"/>
      <c r="J144" s="225">
        <f>BK144</f>
        <v>0</v>
      </c>
      <c r="K144" s="221"/>
      <c r="L144" s="226"/>
      <c r="M144" s="227"/>
      <c r="N144" s="228"/>
      <c r="O144" s="228"/>
      <c r="P144" s="229">
        <f>SUM(P145:P150)</f>
        <v>0</v>
      </c>
      <c r="Q144" s="228"/>
      <c r="R144" s="229">
        <f>SUM(R145:R150)</f>
        <v>0</v>
      </c>
      <c r="S144" s="228"/>
      <c r="T144" s="23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1" t="s">
        <v>83</v>
      </c>
      <c r="AT144" s="232" t="s">
        <v>74</v>
      </c>
      <c r="AU144" s="232" t="s">
        <v>75</v>
      </c>
      <c r="AY144" s="231" t="s">
        <v>126</v>
      </c>
      <c r="BK144" s="233">
        <f>SUM(BK145:BK150)</f>
        <v>0</v>
      </c>
    </row>
    <row r="145" s="2" customFormat="1" ht="16.5" customHeight="1">
      <c r="A145" s="38"/>
      <c r="B145" s="39"/>
      <c r="C145" s="236" t="s">
        <v>238</v>
      </c>
      <c r="D145" s="236" t="s">
        <v>128</v>
      </c>
      <c r="E145" s="237" t="s">
        <v>239</v>
      </c>
      <c r="F145" s="238" t="s">
        <v>240</v>
      </c>
      <c r="G145" s="239" t="s">
        <v>241</v>
      </c>
      <c r="H145" s="240">
        <v>24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132</v>
      </c>
      <c r="AT145" s="248" t="s">
        <v>128</v>
      </c>
      <c r="AU145" s="248" t="s">
        <v>83</v>
      </c>
      <c r="AY145" s="17" t="s">
        <v>126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132</v>
      </c>
      <c r="BM145" s="248" t="s">
        <v>242</v>
      </c>
    </row>
    <row r="146" s="2" customFormat="1" ht="21.75" customHeight="1">
      <c r="A146" s="38"/>
      <c r="B146" s="39"/>
      <c r="C146" s="236" t="s">
        <v>214</v>
      </c>
      <c r="D146" s="236" t="s">
        <v>128</v>
      </c>
      <c r="E146" s="237" t="s">
        <v>243</v>
      </c>
      <c r="F146" s="238" t="s">
        <v>244</v>
      </c>
      <c r="G146" s="239" t="s">
        <v>193</v>
      </c>
      <c r="H146" s="240">
        <v>47.5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132</v>
      </c>
      <c r="AT146" s="248" t="s">
        <v>128</v>
      </c>
      <c r="AU146" s="248" t="s">
        <v>83</v>
      </c>
      <c r="AY146" s="17" t="s">
        <v>126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132</v>
      </c>
      <c r="BM146" s="248" t="s">
        <v>245</v>
      </c>
    </row>
    <row r="147" s="14" customFormat="1">
      <c r="A147" s="14"/>
      <c r="B147" s="264"/>
      <c r="C147" s="265"/>
      <c r="D147" s="250" t="s">
        <v>136</v>
      </c>
      <c r="E147" s="266" t="s">
        <v>1</v>
      </c>
      <c r="F147" s="267" t="s">
        <v>246</v>
      </c>
      <c r="G147" s="265"/>
      <c r="H147" s="268">
        <v>47.5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4" t="s">
        <v>136</v>
      </c>
      <c r="AU147" s="274" t="s">
        <v>83</v>
      </c>
      <c r="AV147" s="14" t="s">
        <v>85</v>
      </c>
      <c r="AW147" s="14" t="s">
        <v>31</v>
      </c>
      <c r="AX147" s="14" t="s">
        <v>83</v>
      </c>
      <c r="AY147" s="274" t="s">
        <v>126</v>
      </c>
    </row>
    <row r="148" s="2" customFormat="1" ht="16.5" customHeight="1">
      <c r="A148" s="38"/>
      <c r="B148" s="39"/>
      <c r="C148" s="236" t="s">
        <v>8</v>
      </c>
      <c r="D148" s="236" t="s">
        <v>128</v>
      </c>
      <c r="E148" s="237" t="s">
        <v>247</v>
      </c>
      <c r="F148" s="238" t="s">
        <v>248</v>
      </c>
      <c r="G148" s="239" t="s">
        <v>193</v>
      </c>
      <c r="H148" s="240">
        <v>2.5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132</v>
      </c>
      <c r="AT148" s="248" t="s">
        <v>128</v>
      </c>
      <c r="AU148" s="248" t="s">
        <v>83</v>
      </c>
      <c r="AY148" s="17" t="s">
        <v>126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132</v>
      </c>
      <c r="BM148" s="248" t="s">
        <v>249</v>
      </c>
    </row>
    <row r="149" s="2" customFormat="1" ht="16.5" customHeight="1">
      <c r="A149" s="38"/>
      <c r="B149" s="39"/>
      <c r="C149" s="236" t="s">
        <v>218</v>
      </c>
      <c r="D149" s="236" t="s">
        <v>128</v>
      </c>
      <c r="E149" s="237" t="s">
        <v>250</v>
      </c>
      <c r="F149" s="238" t="s">
        <v>251</v>
      </c>
      <c r="G149" s="239" t="s">
        <v>193</v>
      </c>
      <c r="H149" s="240">
        <v>2.5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132</v>
      </c>
      <c r="AT149" s="248" t="s">
        <v>128</v>
      </c>
      <c r="AU149" s="248" t="s">
        <v>83</v>
      </c>
      <c r="AY149" s="17" t="s">
        <v>126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132</v>
      </c>
      <c r="BM149" s="248" t="s">
        <v>252</v>
      </c>
    </row>
    <row r="150" s="2" customFormat="1" ht="16.5" customHeight="1">
      <c r="A150" s="38"/>
      <c r="B150" s="39"/>
      <c r="C150" s="236" t="s">
        <v>253</v>
      </c>
      <c r="D150" s="236" t="s">
        <v>128</v>
      </c>
      <c r="E150" s="237" t="s">
        <v>254</v>
      </c>
      <c r="F150" s="238" t="s">
        <v>255</v>
      </c>
      <c r="G150" s="239" t="s">
        <v>193</v>
      </c>
      <c r="H150" s="240">
        <v>2.5</v>
      </c>
      <c r="I150" s="241"/>
      <c r="J150" s="242">
        <f>ROUND(I150*H150,2)</f>
        <v>0</v>
      </c>
      <c r="K150" s="243"/>
      <c r="L150" s="44"/>
      <c r="M150" s="290" t="s">
        <v>1</v>
      </c>
      <c r="N150" s="291" t="s">
        <v>40</v>
      </c>
      <c r="O150" s="288"/>
      <c r="P150" s="292">
        <f>O150*H150</f>
        <v>0</v>
      </c>
      <c r="Q150" s="292">
        <v>0</v>
      </c>
      <c r="R150" s="292">
        <f>Q150*H150</f>
        <v>0</v>
      </c>
      <c r="S150" s="292">
        <v>0</v>
      </c>
      <c r="T150" s="29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132</v>
      </c>
      <c r="AT150" s="248" t="s">
        <v>128</v>
      </c>
      <c r="AU150" s="248" t="s">
        <v>83</v>
      </c>
      <c r="AY150" s="17" t="s">
        <v>126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83</v>
      </c>
      <c r="BK150" s="249">
        <f>ROUND(I150*H150,2)</f>
        <v>0</v>
      </c>
      <c r="BL150" s="17" t="s">
        <v>132</v>
      </c>
      <c r="BM150" s="248" t="s">
        <v>256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183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aC02WDC+TxRWoGpZiO63HRUEUh+4lmcIXztEl5zaCxmS+s6TRz36lJEgGEdUllGIhK16bxHgX/Q78XBuJ2wBBw==" hashValue="NFmWo0V5QysUU0hvm5w9ahcxtEFP3tyXdHdSeW4uvaBk4a0qIFGeq5rRK2Zej9MuHONTAq3/wDR4uesEA4B2GQ==" algorithmName="SHA-512" password="CC35"/>
  <autoFilter ref="C123:K15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Sportovní areál ul. Leonovova, Karviná - Hranice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257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ATRIS s.r.o.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>Barbora Kyšková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ROUND((SUM(BE124:BE165)),  2)</f>
        <v>0</v>
      </c>
      <c r="G33" s="38"/>
      <c r="H33" s="38"/>
      <c r="I33" s="162">
        <v>0.20999999999999999</v>
      </c>
      <c r="J33" s="161">
        <f>ROUND(((SUM(BE124:BE165))*I33),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ROUND((SUM(BF124:BF165)),  2)</f>
        <v>0</v>
      </c>
      <c r="G34" s="38"/>
      <c r="H34" s="38"/>
      <c r="I34" s="162">
        <v>0.14999999999999999</v>
      </c>
      <c r="J34" s="161">
        <f>ROUND(((SUM(BF124:BF165))*I34),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ROUND((SUM(BG124:BG165)),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ROUND((SUM(BH124:BH165)),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ROUND((SUM(BI124:BI165)),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Sportovní areál ul. Leonovova, Karviná - Hranice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SO03.4 -2 - Ka_Sport_areál_mont - Montáže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258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259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260</v>
      </c>
      <c r="E99" s="196"/>
      <c r="F99" s="196"/>
      <c r="G99" s="196"/>
      <c r="H99" s="196"/>
      <c r="I99" s="197"/>
      <c r="J99" s="198">
        <f>J144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261</v>
      </c>
      <c r="E100" s="203"/>
      <c r="F100" s="203"/>
      <c r="G100" s="203"/>
      <c r="H100" s="203"/>
      <c r="I100" s="204"/>
      <c r="J100" s="205">
        <f>J145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176</v>
      </c>
      <c r="E101" s="196"/>
      <c r="F101" s="196"/>
      <c r="G101" s="196"/>
      <c r="H101" s="196"/>
      <c r="I101" s="197"/>
      <c r="J101" s="198">
        <f>J147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178</v>
      </c>
      <c r="E102" s="203"/>
      <c r="F102" s="203"/>
      <c r="G102" s="203"/>
      <c r="H102" s="203"/>
      <c r="I102" s="204"/>
      <c r="J102" s="205">
        <f>J148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180</v>
      </c>
      <c r="E103" s="203"/>
      <c r="F103" s="203"/>
      <c r="G103" s="203"/>
      <c r="H103" s="203"/>
      <c r="I103" s="204"/>
      <c r="J103" s="205">
        <f>J159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3"/>
      <c r="C104" s="194"/>
      <c r="D104" s="195" t="s">
        <v>183</v>
      </c>
      <c r="E104" s="196"/>
      <c r="F104" s="196"/>
      <c r="G104" s="196"/>
      <c r="H104" s="196"/>
      <c r="I104" s="197"/>
      <c r="J104" s="198">
        <f>J161</f>
        <v>0</v>
      </c>
      <c r="K104" s="194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110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Sportovní areál ul. Leonovova, Karviná - Hranice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99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SO03.4 -2 - Ka_Sport_areál_mont - Montáže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147" t="s">
        <v>22</v>
      </c>
      <c r="J118" s="79" t="str">
        <f>IF(J12="","",J12)</f>
        <v>2. 12. 2019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147" t="s">
        <v>29</v>
      </c>
      <c r="J120" s="36" t="str">
        <f>E21</f>
        <v>ATRIS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147" t="s">
        <v>32</v>
      </c>
      <c r="J121" s="36" t="str">
        <f>E24</f>
        <v>Barbora Kyšková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111</v>
      </c>
      <c r="D123" s="210" t="s">
        <v>60</v>
      </c>
      <c r="E123" s="210" t="s">
        <v>56</v>
      </c>
      <c r="F123" s="210" t="s">
        <v>57</v>
      </c>
      <c r="G123" s="210" t="s">
        <v>112</v>
      </c>
      <c r="H123" s="210" t="s">
        <v>113</v>
      </c>
      <c r="I123" s="211" t="s">
        <v>114</v>
      </c>
      <c r="J123" s="212" t="s">
        <v>103</v>
      </c>
      <c r="K123" s="213" t="s">
        <v>115</v>
      </c>
      <c r="L123" s="214"/>
      <c r="M123" s="100" t="s">
        <v>1</v>
      </c>
      <c r="N123" s="101" t="s">
        <v>39</v>
      </c>
      <c r="O123" s="101" t="s">
        <v>116</v>
      </c>
      <c r="P123" s="101" t="s">
        <v>117</v>
      </c>
      <c r="Q123" s="101" t="s">
        <v>118</v>
      </c>
      <c r="R123" s="101" t="s">
        <v>119</v>
      </c>
      <c r="S123" s="101" t="s">
        <v>120</v>
      </c>
      <c r="T123" s="102" t="s">
        <v>121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122</v>
      </c>
      <c r="D124" s="40"/>
      <c r="E124" s="40"/>
      <c r="F124" s="40"/>
      <c r="G124" s="40"/>
      <c r="H124" s="40"/>
      <c r="I124" s="144"/>
      <c r="J124" s="215">
        <f>BK124</f>
        <v>0</v>
      </c>
      <c r="K124" s="40"/>
      <c r="L124" s="44"/>
      <c r="M124" s="103"/>
      <c r="N124" s="216"/>
      <c r="O124" s="104"/>
      <c r="P124" s="217">
        <f>P125+P144+P147+P161</f>
        <v>0</v>
      </c>
      <c r="Q124" s="104"/>
      <c r="R124" s="217">
        <f>R125+R144+R147+R161</f>
        <v>0.016</v>
      </c>
      <c r="S124" s="104"/>
      <c r="T124" s="218">
        <f>T125+T144+T147+T161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105</v>
      </c>
      <c r="BK124" s="219">
        <f>BK125+BK144+BK147+BK161</f>
        <v>0</v>
      </c>
    </row>
    <row r="125" s="12" customFormat="1" ht="25.92" customHeight="1">
      <c r="A125" s="12"/>
      <c r="B125" s="220"/>
      <c r="C125" s="221"/>
      <c r="D125" s="222" t="s">
        <v>74</v>
      </c>
      <c r="E125" s="223" t="s">
        <v>262</v>
      </c>
      <c r="F125" s="223" t="s">
        <v>263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</f>
        <v>0</v>
      </c>
      <c r="Q125" s="228"/>
      <c r="R125" s="229">
        <f>R126</f>
        <v>0.016</v>
      </c>
      <c r="S125" s="228"/>
      <c r="T125" s="23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83</v>
      </c>
      <c r="AT125" s="232" t="s">
        <v>74</v>
      </c>
      <c r="AU125" s="232" t="s">
        <v>75</v>
      </c>
      <c r="AY125" s="231" t="s">
        <v>126</v>
      </c>
      <c r="BK125" s="233">
        <f>BK126</f>
        <v>0</v>
      </c>
    </row>
    <row r="126" s="12" customFormat="1" ht="22.8" customHeight="1">
      <c r="A126" s="12"/>
      <c r="B126" s="220"/>
      <c r="C126" s="221"/>
      <c r="D126" s="222" t="s">
        <v>74</v>
      </c>
      <c r="E126" s="234" t="s">
        <v>264</v>
      </c>
      <c r="F126" s="234" t="s">
        <v>265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SUM(P127:P143)</f>
        <v>0</v>
      </c>
      <c r="Q126" s="228"/>
      <c r="R126" s="229">
        <f>SUM(R127:R143)</f>
        <v>0.016</v>
      </c>
      <c r="S126" s="228"/>
      <c r="T126" s="230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83</v>
      </c>
      <c r="AT126" s="232" t="s">
        <v>74</v>
      </c>
      <c r="AU126" s="232" t="s">
        <v>83</v>
      </c>
      <c r="AY126" s="231" t="s">
        <v>126</v>
      </c>
      <c r="BK126" s="233">
        <f>SUM(BK127:BK143)</f>
        <v>0</v>
      </c>
    </row>
    <row r="127" s="2" customFormat="1" ht="16.5" customHeight="1">
      <c r="A127" s="38"/>
      <c r="B127" s="39"/>
      <c r="C127" s="236" t="s">
        <v>83</v>
      </c>
      <c r="D127" s="236" t="s">
        <v>128</v>
      </c>
      <c r="E127" s="237" t="s">
        <v>266</v>
      </c>
      <c r="F127" s="238" t="s">
        <v>267</v>
      </c>
      <c r="G127" s="239" t="s">
        <v>190</v>
      </c>
      <c r="H127" s="240">
        <v>252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40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132</v>
      </c>
      <c r="AT127" s="248" t="s">
        <v>128</v>
      </c>
      <c r="AU127" s="248" t="s">
        <v>85</v>
      </c>
      <c r="AY127" s="17" t="s">
        <v>126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83</v>
      </c>
      <c r="BK127" s="249">
        <f>ROUND(I127*H127,2)</f>
        <v>0</v>
      </c>
      <c r="BL127" s="17" t="s">
        <v>132</v>
      </c>
      <c r="BM127" s="248" t="s">
        <v>268</v>
      </c>
    </row>
    <row r="128" s="2" customFormat="1" ht="21.75" customHeight="1">
      <c r="A128" s="38"/>
      <c r="B128" s="39"/>
      <c r="C128" s="236" t="s">
        <v>85</v>
      </c>
      <c r="D128" s="236" t="s">
        <v>128</v>
      </c>
      <c r="E128" s="237" t="s">
        <v>269</v>
      </c>
      <c r="F128" s="238" t="s">
        <v>270</v>
      </c>
      <c r="G128" s="239" t="s">
        <v>271</v>
      </c>
      <c r="H128" s="240">
        <v>64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40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132</v>
      </c>
      <c r="AT128" s="248" t="s">
        <v>128</v>
      </c>
      <c r="AU128" s="248" t="s">
        <v>85</v>
      </c>
      <c r="AY128" s="17" t="s">
        <v>126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83</v>
      </c>
      <c r="BK128" s="249">
        <f>ROUND(I128*H128,2)</f>
        <v>0</v>
      </c>
      <c r="BL128" s="17" t="s">
        <v>132</v>
      </c>
      <c r="BM128" s="248" t="s">
        <v>272</v>
      </c>
    </row>
    <row r="129" s="2" customFormat="1" ht="16.5" customHeight="1">
      <c r="A129" s="38"/>
      <c r="B129" s="39"/>
      <c r="C129" s="236" t="s">
        <v>144</v>
      </c>
      <c r="D129" s="236" t="s">
        <v>128</v>
      </c>
      <c r="E129" s="237" t="s">
        <v>273</v>
      </c>
      <c r="F129" s="238" t="s">
        <v>274</v>
      </c>
      <c r="G129" s="239" t="s">
        <v>271</v>
      </c>
      <c r="H129" s="240">
        <v>64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40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132</v>
      </c>
      <c r="AT129" s="248" t="s">
        <v>128</v>
      </c>
      <c r="AU129" s="248" t="s">
        <v>85</v>
      </c>
      <c r="AY129" s="17" t="s">
        <v>126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83</v>
      </c>
      <c r="BK129" s="249">
        <f>ROUND(I129*H129,2)</f>
        <v>0</v>
      </c>
      <c r="BL129" s="17" t="s">
        <v>132</v>
      </c>
      <c r="BM129" s="248" t="s">
        <v>275</v>
      </c>
    </row>
    <row r="130" s="2" customFormat="1" ht="33" customHeight="1">
      <c r="A130" s="38"/>
      <c r="B130" s="39"/>
      <c r="C130" s="236" t="s">
        <v>132</v>
      </c>
      <c r="D130" s="236" t="s">
        <v>128</v>
      </c>
      <c r="E130" s="237" t="s">
        <v>276</v>
      </c>
      <c r="F130" s="238" t="s">
        <v>277</v>
      </c>
      <c r="G130" s="239" t="s">
        <v>271</v>
      </c>
      <c r="H130" s="240">
        <v>2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40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132</v>
      </c>
      <c r="AT130" s="248" t="s">
        <v>128</v>
      </c>
      <c r="AU130" s="248" t="s">
        <v>85</v>
      </c>
      <c r="AY130" s="17" t="s">
        <v>126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83</v>
      </c>
      <c r="BK130" s="249">
        <f>ROUND(I130*H130,2)</f>
        <v>0</v>
      </c>
      <c r="BL130" s="17" t="s">
        <v>132</v>
      </c>
      <c r="BM130" s="248" t="s">
        <v>278</v>
      </c>
    </row>
    <row r="131" s="2" customFormat="1" ht="21.75" customHeight="1">
      <c r="A131" s="38"/>
      <c r="B131" s="39"/>
      <c r="C131" s="236" t="s">
        <v>125</v>
      </c>
      <c r="D131" s="236" t="s">
        <v>128</v>
      </c>
      <c r="E131" s="237" t="s">
        <v>279</v>
      </c>
      <c r="F131" s="238" t="s">
        <v>280</v>
      </c>
      <c r="G131" s="239" t="s">
        <v>271</v>
      </c>
      <c r="H131" s="240">
        <v>2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40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132</v>
      </c>
      <c r="AT131" s="248" t="s">
        <v>128</v>
      </c>
      <c r="AU131" s="248" t="s">
        <v>85</v>
      </c>
      <c r="AY131" s="17" t="s">
        <v>126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83</v>
      </c>
      <c r="BK131" s="249">
        <f>ROUND(I131*H131,2)</f>
        <v>0</v>
      </c>
      <c r="BL131" s="17" t="s">
        <v>132</v>
      </c>
      <c r="BM131" s="248" t="s">
        <v>281</v>
      </c>
    </row>
    <row r="132" s="2" customFormat="1" ht="16.5" customHeight="1">
      <c r="A132" s="38"/>
      <c r="B132" s="39"/>
      <c r="C132" s="236" t="s">
        <v>158</v>
      </c>
      <c r="D132" s="236" t="s">
        <v>128</v>
      </c>
      <c r="E132" s="237" t="s">
        <v>282</v>
      </c>
      <c r="F132" s="238" t="s">
        <v>283</v>
      </c>
      <c r="G132" s="239" t="s">
        <v>271</v>
      </c>
      <c r="H132" s="240">
        <v>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40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132</v>
      </c>
      <c r="AT132" s="248" t="s">
        <v>128</v>
      </c>
      <c r="AU132" s="248" t="s">
        <v>85</v>
      </c>
      <c r="AY132" s="17" t="s">
        <v>126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83</v>
      </c>
      <c r="BK132" s="249">
        <f>ROUND(I132*H132,2)</f>
        <v>0</v>
      </c>
      <c r="BL132" s="17" t="s">
        <v>132</v>
      </c>
      <c r="BM132" s="248" t="s">
        <v>284</v>
      </c>
    </row>
    <row r="133" s="2" customFormat="1" ht="16.5" customHeight="1">
      <c r="A133" s="38"/>
      <c r="B133" s="39"/>
      <c r="C133" s="236" t="s">
        <v>165</v>
      </c>
      <c r="D133" s="236" t="s">
        <v>128</v>
      </c>
      <c r="E133" s="237" t="s">
        <v>285</v>
      </c>
      <c r="F133" s="238" t="s">
        <v>286</v>
      </c>
      <c r="G133" s="239" t="s">
        <v>271</v>
      </c>
      <c r="H133" s="240">
        <v>2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40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132</v>
      </c>
      <c r="AT133" s="248" t="s">
        <v>128</v>
      </c>
      <c r="AU133" s="248" t="s">
        <v>85</v>
      </c>
      <c r="AY133" s="17" t="s">
        <v>126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83</v>
      </c>
      <c r="BK133" s="249">
        <f>ROUND(I133*H133,2)</f>
        <v>0</v>
      </c>
      <c r="BL133" s="17" t="s">
        <v>132</v>
      </c>
      <c r="BM133" s="248" t="s">
        <v>287</v>
      </c>
    </row>
    <row r="134" s="2" customFormat="1" ht="16.5" customHeight="1">
      <c r="A134" s="38"/>
      <c r="B134" s="39"/>
      <c r="C134" s="236" t="s">
        <v>171</v>
      </c>
      <c r="D134" s="236" t="s">
        <v>128</v>
      </c>
      <c r="E134" s="237" t="s">
        <v>288</v>
      </c>
      <c r="F134" s="238" t="s">
        <v>289</v>
      </c>
      <c r="G134" s="239" t="s">
        <v>271</v>
      </c>
      <c r="H134" s="240">
        <v>123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40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132</v>
      </c>
      <c r="AT134" s="248" t="s">
        <v>128</v>
      </c>
      <c r="AU134" s="248" t="s">
        <v>85</v>
      </c>
      <c r="AY134" s="17" t="s">
        <v>126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83</v>
      </c>
      <c r="BK134" s="249">
        <f>ROUND(I134*H134,2)</f>
        <v>0</v>
      </c>
      <c r="BL134" s="17" t="s">
        <v>132</v>
      </c>
      <c r="BM134" s="248" t="s">
        <v>290</v>
      </c>
    </row>
    <row r="135" s="2" customFormat="1" ht="16.5" customHeight="1">
      <c r="A135" s="38"/>
      <c r="B135" s="39"/>
      <c r="C135" s="236" t="s">
        <v>215</v>
      </c>
      <c r="D135" s="236" t="s">
        <v>128</v>
      </c>
      <c r="E135" s="237" t="s">
        <v>291</v>
      </c>
      <c r="F135" s="238" t="s">
        <v>292</v>
      </c>
      <c r="G135" s="239" t="s">
        <v>271</v>
      </c>
      <c r="H135" s="240">
        <v>2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40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132</v>
      </c>
      <c r="AT135" s="248" t="s">
        <v>128</v>
      </c>
      <c r="AU135" s="248" t="s">
        <v>85</v>
      </c>
      <c r="AY135" s="17" t="s">
        <v>126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83</v>
      </c>
      <c r="BK135" s="249">
        <f>ROUND(I135*H135,2)</f>
        <v>0</v>
      </c>
      <c r="BL135" s="17" t="s">
        <v>132</v>
      </c>
      <c r="BM135" s="248" t="s">
        <v>293</v>
      </c>
    </row>
    <row r="136" s="2" customFormat="1" ht="16.5" customHeight="1">
      <c r="A136" s="38"/>
      <c r="B136" s="39"/>
      <c r="C136" s="236" t="s">
        <v>203</v>
      </c>
      <c r="D136" s="236" t="s">
        <v>128</v>
      </c>
      <c r="E136" s="237" t="s">
        <v>294</v>
      </c>
      <c r="F136" s="238" t="s">
        <v>295</v>
      </c>
      <c r="G136" s="239" t="s">
        <v>190</v>
      </c>
      <c r="H136" s="240">
        <v>6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132</v>
      </c>
      <c r="AT136" s="248" t="s">
        <v>128</v>
      </c>
      <c r="AU136" s="248" t="s">
        <v>85</v>
      </c>
      <c r="AY136" s="17" t="s">
        <v>126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132</v>
      </c>
      <c r="BM136" s="248" t="s">
        <v>296</v>
      </c>
    </row>
    <row r="137" s="2" customFormat="1" ht="16.5" customHeight="1">
      <c r="A137" s="38"/>
      <c r="B137" s="39"/>
      <c r="C137" s="236" t="s">
        <v>206</v>
      </c>
      <c r="D137" s="236" t="s">
        <v>128</v>
      </c>
      <c r="E137" s="237" t="s">
        <v>297</v>
      </c>
      <c r="F137" s="238" t="s">
        <v>298</v>
      </c>
      <c r="G137" s="239" t="s">
        <v>271</v>
      </c>
      <c r="H137" s="240">
        <v>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132</v>
      </c>
      <c r="AT137" s="248" t="s">
        <v>128</v>
      </c>
      <c r="AU137" s="248" t="s">
        <v>85</v>
      </c>
      <c r="AY137" s="17" t="s">
        <v>126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132</v>
      </c>
      <c r="BM137" s="248" t="s">
        <v>299</v>
      </c>
    </row>
    <row r="138" s="2" customFormat="1" ht="16.5" customHeight="1">
      <c r="A138" s="38"/>
      <c r="B138" s="39"/>
      <c r="C138" s="236" t="s">
        <v>238</v>
      </c>
      <c r="D138" s="236" t="s">
        <v>128</v>
      </c>
      <c r="E138" s="237" t="s">
        <v>300</v>
      </c>
      <c r="F138" s="238" t="s">
        <v>301</v>
      </c>
      <c r="G138" s="239" t="s">
        <v>271</v>
      </c>
      <c r="H138" s="240">
        <v>14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40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132</v>
      </c>
      <c r="AT138" s="248" t="s">
        <v>128</v>
      </c>
      <c r="AU138" s="248" t="s">
        <v>85</v>
      </c>
      <c r="AY138" s="17" t="s">
        <v>126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83</v>
      </c>
      <c r="BK138" s="249">
        <f>ROUND(I138*H138,2)</f>
        <v>0</v>
      </c>
      <c r="BL138" s="17" t="s">
        <v>132</v>
      </c>
      <c r="BM138" s="248" t="s">
        <v>302</v>
      </c>
    </row>
    <row r="139" s="2" customFormat="1" ht="16.5" customHeight="1">
      <c r="A139" s="38"/>
      <c r="B139" s="39"/>
      <c r="C139" s="236" t="s">
        <v>214</v>
      </c>
      <c r="D139" s="236" t="s">
        <v>128</v>
      </c>
      <c r="E139" s="237" t="s">
        <v>303</v>
      </c>
      <c r="F139" s="238" t="s">
        <v>304</v>
      </c>
      <c r="G139" s="239" t="s">
        <v>271</v>
      </c>
      <c r="H139" s="240">
        <v>2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40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132</v>
      </c>
      <c r="AT139" s="248" t="s">
        <v>128</v>
      </c>
      <c r="AU139" s="248" t="s">
        <v>85</v>
      </c>
      <c r="AY139" s="17" t="s">
        <v>126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83</v>
      </c>
      <c r="BK139" s="249">
        <f>ROUND(I139*H139,2)</f>
        <v>0</v>
      </c>
      <c r="BL139" s="17" t="s">
        <v>132</v>
      </c>
      <c r="BM139" s="248" t="s">
        <v>305</v>
      </c>
    </row>
    <row r="140" s="2" customFormat="1" ht="16.5" customHeight="1">
      <c r="A140" s="38"/>
      <c r="B140" s="39"/>
      <c r="C140" s="236" t="s">
        <v>8</v>
      </c>
      <c r="D140" s="236" t="s">
        <v>128</v>
      </c>
      <c r="E140" s="237" t="s">
        <v>306</v>
      </c>
      <c r="F140" s="238" t="s">
        <v>307</v>
      </c>
      <c r="G140" s="239" t="s">
        <v>271</v>
      </c>
      <c r="H140" s="240">
        <v>4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132</v>
      </c>
      <c r="AT140" s="248" t="s">
        <v>128</v>
      </c>
      <c r="AU140" s="248" t="s">
        <v>85</v>
      </c>
      <c r="AY140" s="17" t="s">
        <v>126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132</v>
      </c>
      <c r="BM140" s="248" t="s">
        <v>308</v>
      </c>
    </row>
    <row r="141" s="2" customFormat="1" ht="16.5" customHeight="1">
      <c r="A141" s="38"/>
      <c r="B141" s="39"/>
      <c r="C141" s="236" t="s">
        <v>218</v>
      </c>
      <c r="D141" s="236" t="s">
        <v>128</v>
      </c>
      <c r="E141" s="237" t="s">
        <v>309</v>
      </c>
      <c r="F141" s="238" t="s">
        <v>310</v>
      </c>
      <c r="G141" s="239" t="s">
        <v>271</v>
      </c>
      <c r="H141" s="240">
        <v>2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40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132</v>
      </c>
      <c r="AT141" s="248" t="s">
        <v>128</v>
      </c>
      <c r="AU141" s="248" t="s">
        <v>85</v>
      </c>
      <c r="AY141" s="17" t="s">
        <v>126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83</v>
      </c>
      <c r="BK141" s="249">
        <f>ROUND(I141*H141,2)</f>
        <v>0</v>
      </c>
      <c r="BL141" s="17" t="s">
        <v>132</v>
      </c>
      <c r="BM141" s="248" t="s">
        <v>311</v>
      </c>
    </row>
    <row r="142" s="2" customFormat="1" ht="33" customHeight="1">
      <c r="A142" s="38"/>
      <c r="B142" s="39"/>
      <c r="C142" s="236" t="s">
        <v>253</v>
      </c>
      <c r="D142" s="236" t="s">
        <v>128</v>
      </c>
      <c r="E142" s="237" t="s">
        <v>312</v>
      </c>
      <c r="F142" s="238" t="s">
        <v>313</v>
      </c>
      <c r="G142" s="239" t="s">
        <v>271</v>
      </c>
      <c r="H142" s="240">
        <v>64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40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132</v>
      </c>
      <c r="AT142" s="248" t="s">
        <v>128</v>
      </c>
      <c r="AU142" s="248" t="s">
        <v>85</v>
      </c>
      <c r="AY142" s="17" t="s">
        <v>126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83</v>
      </c>
      <c r="BK142" s="249">
        <f>ROUND(I142*H142,2)</f>
        <v>0</v>
      </c>
      <c r="BL142" s="17" t="s">
        <v>132</v>
      </c>
      <c r="BM142" s="248" t="s">
        <v>314</v>
      </c>
    </row>
    <row r="143" s="2" customFormat="1" ht="16.5" customHeight="1">
      <c r="A143" s="38"/>
      <c r="B143" s="39"/>
      <c r="C143" s="294" t="s">
        <v>315</v>
      </c>
      <c r="D143" s="294" t="s">
        <v>229</v>
      </c>
      <c r="E143" s="295" t="s">
        <v>316</v>
      </c>
      <c r="F143" s="296" t="s">
        <v>317</v>
      </c>
      <c r="G143" s="297" t="s">
        <v>271</v>
      </c>
      <c r="H143" s="298">
        <v>8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40</v>
      </c>
      <c r="O143" s="91"/>
      <c r="P143" s="246">
        <f>O143*H143</f>
        <v>0</v>
      </c>
      <c r="Q143" s="246">
        <v>0.002</v>
      </c>
      <c r="R143" s="246">
        <f>Q143*H143</f>
        <v>0.016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171</v>
      </c>
      <c r="AT143" s="248" t="s">
        <v>229</v>
      </c>
      <c r="AU143" s="248" t="s">
        <v>85</v>
      </c>
      <c r="AY143" s="17" t="s">
        <v>126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83</v>
      </c>
      <c r="BK143" s="249">
        <f>ROUND(I143*H143,2)</f>
        <v>0</v>
      </c>
      <c r="BL143" s="17" t="s">
        <v>132</v>
      </c>
      <c r="BM143" s="248" t="s">
        <v>318</v>
      </c>
    </row>
    <row r="144" s="12" customFormat="1" ht="25.92" customHeight="1">
      <c r="A144" s="12"/>
      <c r="B144" s="220"/>
      <c r="C144" s="221"/>
      <c r="D144" s="222" t="s">
        <v>74</v>
      </c>
      <c r="E144" s="223" t="s">
        <v>319</v>
      </c>
      <c r="F144" s="223" t="s">
        <v>320</v>
      </c>
      <c r="G144" s="221"/>
      <c r="H144" s="221"/>
      <c r="I144" s="224"/>
      <c r="J144" s="225">
        <f>BK144</f>
        <v>0</v>
      </c>
      <c r="K144" s="221"/>
      <c r="L144" s="226"/>
      <c r="M144" s="227"/>
      <c r="N144" s="228"/>
      <c r="O144" s="228"/>
      <c r="P144" s="229">
        <f>P145</f>
        <v>0</v>
      </c>
      <c r="Q144" s="228"/>
      <c r="R144" s="229">
        <f>R145</f>
        <v>0</v>
      </c>
      <c r="S144" s="228"/>
      <c r="T144" s="23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1" t="s">
        <v>83</v>
      </c>
      <c r="AT144" s="232" t="s">
        <v>74</v>
      </c>
      <c r="AU144" s="232" t="s">
        <v>75</v>
      </c>
      <c r="AY144" s="231" t="s">
        <v>126</v>
      </c>
      <c r="BK144" s="233">
        <f>BK145</f>
        <v>0</v>
      </c>
    </row>
    <row r="145" s="12" customFormat="1" ht="22.8" customHeight="1">
      <c r="A145" s="12"/>
      <c r="B145" s="220"/>
      <c r="C145" s="221"/>
      <c r="D145" s="222" t="s">
        <v>74</v>
      </c>
      <c r="E145" s="234" t="s">
        <v>171</v>
      </c>
      <c r="F145" s="234" t="s">
        <v>321</v>
      </c>
      <c r="G145" s="221"/>
      <c r="H145" s="221"/>
      <c r="I145" s="224"/>
      <c r="J145" s="235">
        <f>BK145</f>
        <v>0</v>
      </c>
      <c r="K145" s="221"/>
      <c r="L145" s="226"/>
      <c r="M145" s="227"/>
      <c r="N145" s="228"/>
      <c r="O145" s="228"/>
      <c r="P145" s="229">
        <f>P146</f>
        <v>0</v>
      </c>
      <c r="Q145" s="228"/>
      <c r="R145" s="229">
        <f>R146</f>
        <v>0</v>
      </c>
      <c r="S145" s="228"/>
      <c r="T145" s="23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1" t="s">
        <v>83</v>
      </c>
      <c r="AT145" s="232" t="s">
        <v>74</v>
      </c>
      <c r="AU145" s="232" t="s">
        <v>83</v>
      </c>
      <c r="AY145" s="231" t="s">
        <v>126</v>
      </c>
      <c r="BK145" s="233">
        <f>BK146</f>
        <v>0</v>
      </c>
    </row>
    <row r="146" s="2" customFormat="1" ht="16.5" customHeight="1">
      <c r="A146" s="38"/>
      <c r="B146" s="39"/>
      <c r="C146" s="236" t="s">
        <v>221</v>
      </c>
      <c r="D146" s="236" t="s">
        <v>128</v>
      </c>
      <c r="E146" s="237" t="s">
        <v>322</v>
      </c>
      <c r="F146" s="238" t="s">
        <v>323</v>
      </c>
      <c r="G146" s="239" t="s">
        <v>190</v>
      </c>
      <c r="H146" s="240">
        <v>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132</v>
      </c>
      <c r="AT146" s="248" t="s">
        <v>128</v>
      </c>
      <c r="AU146" s="248" t="s">
        <v>85</v>
      </c>
      <c r="AY146" s="17" t="s">
        <v>126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132</v>
      </c>
      <c r="BM146" s="248" t="s">
        <v>85</v>
      </c>
    </row>
    <row r="147" s="12" customFormat="1" ht="25.92" customHeight="1">
      <c r="A147" s="12"/>
      <c r="B147" s="220"/>
      <c r="C147" s="221"/>
      <c r="D147" s="222" t="s">
        <v>74</v>
      </c>
      <c r="E147" s="223" t="s">
        <v>184</v>
      </c>
      <c r="F147" s="223" t="s">
        <v>185</v>
      </c>
      <c r="G147" s="221"/>
      <c r="H147" s="221"/>
      <c r="I147" s="224"/>
      <c r="J147" s="225">
        <f>BK147</f>
        <v>0</v>
      </c>
      <c r="K147" s="221"/>
      <c r="L147" s="226"/>
      <c r="M147" s="227"/>
      <c r="N147" s="228"/>
      <c r="O147" s="228"/>
      <c r="P147" s="229">
        <f>P148+P159</f>
        <v>0</v>
      </c>
      <c r="Q147" s="228"/>
      <c r="R147" s="229">
        <f>R148+R159</f>
        <v>0</v>
      </c>
      <c r="S147" s="228"/>
      <c r="T147" s="230">
        <f>T148+T159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1" t="s">
        <v>83</v>
      </c>
      <c r="AT147" s="232" t="s">
        <v>74</v>
      </c>
      <c r="AU147" s="232" t="s">
        <v>75</v>
      </c>
      <c r="AY147" s="231" t="s">
        <v>126</v>
      </c>
      <c r="BK147" s="233">
        <f>BK148+BK159</f>
        <v>0</v>
      </c>
    </row>
    <row r="148" s="12" customFormat="1" ht="22.8" customHeight="1">
      <c r="A148" s="12"/>
      <c r="B148" s="220"/>
      <c r="C148" s="221"/>
      <c r="D148" s="222" t="s">
        <v>74</v>
      </c>
      <c r="E148" s="234" t="s">
        <v>194</v>
      </c>
      <c r="F148" s="234" t="s">
        <v>195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SUM(P149:P158)</f>
        <v>0</v>
      </c>
      <c r="Q148" s="228"/>
      <c r="R148" s="229">
        <f>SUM(R149:R158)</f>
        <v>0</v>
      </c>
      <c r="S148" s="228"/>
      <c r="T148" s="230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1" t="s">
        <v>83</v>
      </c>
      <c r="AT148" s="232" t="s">
        <v>74</v>
      </c>
      <c r="AU148" s="232" t="s">
        <v>83</v>
      </c>
      <c r="AY148" s="231" t="s">
        <v>126</v>
      </c>
      <c r="BK148" s="233">
        <f>SUM(BK149:BK158)</f>
        <v>0</v>
      </c>
    </row>
    <row r="149" s="2" customFormat="1" ht="21.75" customHeight="1">
      <c r="A149" s="38"/>
      <c r="B149" s="39"/>
      <c r="C149" s="236" t="s">
        <v>324</v>
      </c>
      <c r="D149" s="236" t="s">
        <v>128</v>
      </c>
      <c r="E149" s="237" t="s">
        <v>325</v>
      </c>
      <c r="F149" s="238" t="s">
        <v>326</v>
      </c>
      <c r="G149" s="239" t="s">
        <v>190</v>
      </c>
      <c r="H149" s="240">
        <v>1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132</v>
      </c>
      <c r="AT149" s="248" t="s">
        <v>128</v>
      </c>
      <c r="AU149" s="248" t="s">
        <v>85</v>
      </c>
      <c r="AY149" s="17" t="s">
        <v>126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132</v>
      </c>
      <c r="BM149" s="248" t="s">
        <v>132</v>
      </c>
    </row>
    <row r="150" s="2" customFormat="1" ht="16.5" customHeight="1">
      <c r="A150" s="38"/>
      <c r="B150" s="39"/>
      <c r="C150" s="236" t="s">
        <v>228</v>
      </c>
      <c r="D150" s="236" t="s">
        <v>128</v>
      </c>
      <c r="E150" s="237" t="s">
        <v>327</v>
      </c>
      <c r="F150" s="238" t="s">
        <v>328</v>
      </c>
      <c r="G150" s="239" t="s">
        <v>202</v>
      </c>
      <c r="H150" s="240">
        <v>4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40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132</v>
      </c>
      <c r="AT150" s="248" t="s">
        <v>128</v>
      </c>
      <c r="AU150" s="248" t="s">
        <v>85</v>
      </c>
      <c r="AY150" s="17" t="s">
        <v>126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83</v>
      </c>
      <c r="BK150" s="249">
        <f>ROUND(I150*H150,2)</f>
        <v>0</v>
      </c>
      <c r="BL150" s="17" t="s">
        <v>132</v>
      </c>
      <c r="BM150" s="248" t="s">
        <v>158</v>
      </c>
    </row>
    <row r="151" s="2" customFormat="1" ht="16.5" customHeight="1">
      <c r="A151" s="38"/>
      <c r="B151" s="39"/>
      <c r="C151" s="236" t="s">
        <v>7</v>
      </c>
      <c r="D151" s="236" t="s">
        <v>128</v>
      </c>
      <c r="E151" s="237" t="s">
        <v>329</v>
      </c>
      <c r="F151" s="238" t="s">
        <v>330</v>
      </c>
      <c r="G151" s="239" t="s">
        <v>190</v>
      </c>
      <c r="H151" s="240">
        <v>235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40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132</v>
      </c>
      <c r="AT151" s="248" t="s">
        <v>128</v>
      </c>
      <c r="AU151" s="248" t="s">
        <v>85</v>
      </c>
      <c r="AY151" s="17" t="s">
        <v>126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83</v>
      </c>
      <c r="BK151" s="249">
        <f>ROUND(I151*H151,2)</f>
        <v>0</v>
      </c>
      <c r="BL151" s="17" t="s">
        <v>132</v>
      </c>
      <c r="BM151" s="248" t="s">
        <v>171</v>
      </c>
    </row>
    <row r="152" s="2" customFormat="1" ht="16.5" customHeight="1">
      <c r="A152" s="38"/>
      <c r="B152" s="39"/>
      <c r="C152" s="294" t="s">
        <v>235</v>
      </c>
      <c r="D152" s="294" t="s">
        <v>229</v>
      </c>
      <c r="E152" s="295" t="s">
        <v>331</v>
      </c>
      <c r="F152" s="296" t="s">
        <v>332</v>
      </c>
      <c r="G152" s="297" t="s">
        <v>271</v>
      </c>
      <c r="H152" s="298">
        <v>104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40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171</v>
      </c>
      <c r="AT152" s="248" t="s">
        <v>229</v>
      </c>
      <c r="AU152" s="248" t="s">
        <v>85</v>
      </c>
      <c r="AY152" s="17" t="s">
        <v>126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83</v>
      </c>
      <c r="BK152" s="249">
        <f>ROUND(I152*H152,2)</f>
        <v>0</v>
      </c>
      <c r="BL152" s="17" t="s">
        <v>132</v>
      </c>
      <c r="BM152" s="248" t="s">
        <v>203</v>
      </c>
    </row>
    <row r="153" s="2" customFormat="1" ht="16.5" customHeight="1">
      <c r="A153" s="38"/>
      <c r="B153" s="39"/>
      <c r="C153" s="236" t="s">
        <v>333</v>
      </c>
      <c r="D153" s="236" t="s">
        <v>128</v>
      </c>
      <c r="E153" s="237" t="s">
        <v>334</v>
      </c>
      <c r="F153" s="238" t="s">
        <v>335</v>
      </c>
      <c r="G153" s="239" t="s">
        <v>190</v>
      </c>
      <c r="H153" s="240">
        <v>2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40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132</v>
      </c>
      <c r="AT153" s="248" t="s">
        <v>128</v>
      </c>
      <c r="AU153" s="248" t="s">
        <v>85</v>
      </c>
      <c r="AY153" s="17" t="s">
        <v>126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132</v>
      </c>
      <c r="BM153" s="248" t="s">
        <v>206</v>
      </c>
    </row>
    <row r="154" s="2" customFormat="1" ht="16.5" customHeight="1">
      <c r="A154" s="38"/>
      <c r="B154" s="39"/>
      <c r="C154" s="294" t="s">
        <v>242</v>
      </c>
      <c r="D154" s="294" t="s">
        <v>229</v>
      </c>
      <c r="E154" s="295" t="s">
        <v>336</v>
      </c>
      <c r="F154" s="296" t="s">
        <v>337</v>
      </c>
      <c r="G154" s="297" t="s">
        <v>271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40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171</v>
      </c>
      <c r="AT154" s="248" t="s">
        <v>229</v>
      </c>
      <c r="AU154" s="248" t="s">
        <v>85</v>
      </c>
      <c r="AY154" s="17" t="s">
        <v>126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83</v>
      </c>
      <c r="BK154" s="249">
        <f>ROUND(I154*H154,2)</f>
        <v>0</v>
      </c>
      <c r="BL154" s="17" t="s">
        <v>132</v>
      </c>
      <c r="BM154" s="248" t="s">
        <v>214</v>
      </c>
    </row>
    <row r="155" s="2" customFormat="1" ht="16.5" customHeight="1">
      <c r="A155" s="38"/>
      <c r="B155" s="39"/>
      <c r="C155" s="294" t="s">
        <v>338</v>
      </c>
      <c r="D155" s="294" t="s">
        <v>229</v>
      </c>
      <c r="E155" s="295" t="s">
        <v>339</v>
      </c>
      <c r="F155" s="296" t="s">
        <v>340</v>
      </c>
      <c r="G155" s="297" t="s">
        <v>271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40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171</v>
      </c>
      <c r="AT155" s="248" t="s">
        <v>229</v>
      </c>
      <c r="AU155" s="248" t="s">
        <v>85</v>
      </c>
      <c r="AY155" s="17" t="s">
        <v>126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83</v>
      </c>
      <c r="BK155" s="249">
        <f>ROUND(I155*H155,2)</f>
        <v>0</v>
      </c>
      <c r="BL155" s="17" t="s">
        <v>132</v>
      </c>
      <c r="BM155" s="248" t="s">
        <v>218</v>
      </c>
    </row>
    <row r="156" s="2" customFormat="1" ht="16.5" customHeight="1">
      <c r="A156" s="38"/>
      <c r="B156" s="39"/>
      <c r="C156" s="294" t="s">
        <v>245</v>
      </c>
      <c r="D156" s="294" t="s">
        <v>229</v>
      </c>
      <c r="E156" s="295" t="s">
        <v>341</v>
      </c>
      <c r="F156" s="296" t="s">
        <v>342</v>
      </c>
      <c r="G156" s="297" t="s">
        <v>271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40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171</v>
      </c>
      <c r="AT156" s="248" t="s">
        <v>229</v>
      </c>
      <c r="AU156" s="248" t="s">
        <v>85</v>
      </c>
      <c r="AY156" s="17" t="s">
        <v>126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83</v>
      </c>
      <c r="BK156" s="249">
        <f>ROUND(I156*H156,2)</f>
        <v>0</v>
      </c>
      <c r="BL156" s="17" t="s">
        <v>132</v>
      </c>
      <c r="BM156" s="248" t="s">
        <v>228</v>
      </c>
    </row>
    <row r="157" s="2" customFormat="1" ht="16.5" customHeight="1">
      <c r="A157" s="38"/>
      <c r="B157" s="39"/>
      <c r="C157" s="294" t="s">
        <v>343</v>
      </c>
      <c r="D157" s="294" t="s">
        <v>229</v>
      </c>
      <c r="E157" s="295" t="s">
        <v>344</v>
      </c>
      <c r="F157" s="296" t="s">
        <v>345</v>
      </c>
      <c r="G157" s="297" t="s">
        <v>190</v>
      </c>
      <c r="H157" s="298">
        <v>235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40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171</v>
      </c>
      <c r="AT157" s="248" t="s">
        <v>229</v>
      </c>
      <c r="AU157" s="248" t="s">
        <v>85</v>
      </c>
      <c r="AY157" s="17" t="s">
        <v>126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83</v>
      </c>
      <c r="BK157" s="249">
        <f>ROUND(I157*H157,2)</f>
        <v>0</v>
      </c>
      <c r="BL157" s="17" t="s">
        <v>132</v>
      </c>
      <c r="BM157" s="248" t="s">
        <v>235</v>
      </c>
    </row>
    <row r="158" s="2" customFormat="1" ht="21.75" customHeight="1">
      <c r="A158" s="38"/>
      <c r="B158" s="39"/>
      <c r="C158" s="236" t="s">
        <v>249</v>
      </c>
      <c r="D158" s="236" t="s">
        <v>128</v>
      </c>
      <c r="E158" s="237" t="s">
        <v>346</v>
      </c>
      <c r="F158" s="238" t="s">
        <v>347</v>
      </c>
      <c r="G158" s="239" t="s">
        <v>193</v>
      </c>
      <c r="H158" s="240">
        <v>1.28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40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132</v>
      </c>
      <c r="AT158" s="248" t="s">
        <v>128</v>
      </c>
      <c r="AU158" s="248" t="s">
        <v>85</v>
      </c>
      <c r="AY158" s="17" t="s">
        <v>126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83</v>
      </c>
      <c r="BK158" s="249">
        <f>ROUND(I158*H158,2)</f>
        <v>0</v>
      </c>
      <c r="BL158" s="17" t="s">
        <v>132</v>
      </c>
      <c r="BM158" s="248" t="s">
        <v>242</v>
      </c>
    </row>
    <row r="159" s="12" customFormat="1" ht="22.8" customHeight="1">
      <c r="A159" s="12"/>
      <c r="B159" s="220"/>
      <c r="C159" s="221"/>
      <c r="D159" s="222" t="s">
        <v>74</v>
      </c>
      <c r="E159" s="234" t="s">
        <v>222</v>
      </c>
      <c r="F159" s="234" t="s">
        <v>223</v>
      </c>
      <c r="G159" s="221"/>
      <c r="H159" s="221"/>
      <c r="I159" s="224"/>
      <c r="J159" s="235">
        <f>BK159</f>
        <v>0</v>
      </c>
      <c r="K159" s="221"/>
      <c r="L159" s="226"/>
      <c r="M159" s="227"/>
      <c r="N159" s="228"/>
      <c r="O159" s="228"/>
      <c r="P159" s="229">
        <f>P160</f>
        <v>0</v>
      </c>
      <c r="Q159" s="228"/>
      <c r="R159" s="229">
        <f>R160</f>
        <v>0</v>
      </c>
      <c r="S159" s="228"/>
      <c r="T159" s="23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1" t="s">
        <v>83</v>
      </c>
      <c r="AT159" s="232" t="s">
        <v>74</v>
      </c>
      <c r="AU159" s="232" t="s">
        <v>83</v>
      </c>
      <c r="AY159" s="231" t="s">
        <v>126</v>
      </c>
      <c r="BK159" s="233">
        <f>BK160</f>
        <v>0</v>
      </c>
    </row>
    <row r="160" s="2" customFormat="1" ht="16.5" customHeight="1">
      <c r="A160" s="38"/>
      <c r="B160" s="39"/>
      <c r="C160" s="236" t="s">
        <v>348</v>
      </c>
      <c r="D160" s="236" t="s">
        <v>128</v>
      </c>
      <c r="E160" s="237" t="s">
        <v>349</v>
      </c>
      <c r="F160" s="238" t="s">
        <v>350</v>
      </c>
      <c r="G160" s="239" t="s">
        <v>227</v>
      </c>
      <c r="H160" s="240">
        <v>350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40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132</v>
      </c>
      <c r="AT160" s="248" t="s">
        <v>128</v>
      </c>
      <c r="AU160" s="248" t="s">
        <v>85</v>
      </c>
      <c r="AY160" s="17" t="s">
        <v>126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83</v>
      </c>
      <c r="BK160" s="249">
        <f>ROUND(I160*H160,2)</f>
        <v>0</v>
      </c>
      <c r="BL160" s="17" t="s">
        <v>132</v>
      </c>
      <c r="BM160" s="248" t="s">
        <v>245</v>
      </c>
    </row>
    <row r="161" s="12" customFormat="1" ht="25.92" customHeight="1">
      <c r="A161" s="12"/>
      <c r="B161" s="220"/>
      <c r="C161" s="221"/>
      <c r="D161" s="222" t="s">
        <v>74</v>
      </c>
      <c r="E161" s="223" t="s">
        <v>236</v>
      </c>
      <c r="F161" s="223" t="s">
        <v>237</v>
      </c>
      <c r="G161" s="221"/>
      <c r="H161" s="221"/>
      <c r="I161" s="224"/>
      <c r="J161" s="225">
        <f>BK161</f>
        <v>0</v>
      </c>
      <c r="K161" s="221"/>
      <c r="L161" s="226"/>
      <c r="M161" s="227"/>
      <c r="N161" s="228"/>
      <c r="O161" s="228"/>
      <c r="P161" s="229">
        <f>SUM(P162:P165)</f>
        <v>0</v>
      </c>
      <c r="Q161" s="228"/>
      <c r="R161" s="229">
        <f>SUM(R162:R165)</f>
        <v>0</v>
      </c>
      <c r="S161" s="228"/>
      <c r="T161" s="23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83</v>
      </c>
      <c r="AT161" s="232" t="s">
        <v>74</v>
      </c>
      <c r="AU161" s="232" t="s">
        <v>75</v>
      </c>
      <c r="AY161" s="231" t="s">
        <v>126</v>
      </c>
      <c r="BK161" s="233">
        <f>SUM(BK162:BK165)</f>
        <v>0</v>
      </c>
    </row>
    <row r="162" s="2" customFormat="1" ht="16.5" customHeight="1">
      <c r="A162" s="38"/>
      <c r="B162" s="39"/>
      <c r="C162" s="236" t="s">
        <v>252</v>
      </c>
      <c r="D162" s="236" t="s">
        <v>128</v>
      </c>
      <c r="E162" s="237" t="s">
        <v>351</v>
      </c>
      <c r="F162" s="238" t="s">
        <v>352</v>
      </c>
      <c r="G162" s="239" t="s">
        <v>241</v>
      </c>
      <c r="H162" s="240">
        <v>72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40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132</v>
      </c>
      <c r="AT162" s="248" t="s">
        <v>128</v>
      </c>
      <c r="AU162" s="248" t="s">
        <v>83</v>
      </c>
      <c r="AY162" s="17" t="s">
        <v>126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83</v>
      </c>
      <c r="BK162" s="249">
        <f>ROUND(I162*H162,2)</f>
        <v>0</v>
      </c>
      <c r="BL162" s="17" t="s">
        <v>132</v>
      </c>
      <c r="BM162" s="248" t="s">
        <v>249</v>
      </c>
    </row>
    <row r="163" s="2" customFormat="1" ht="16.5" customHeight="1">
      <c r="A163" s="38"/>
      <c r="B163" s="39"/>
      <c r="C163" s="236" t="s">
        <v>353</v>
      </c>
      <c r="D163" s="236" t="s">
        <v>128</v>
      </c>
      <c r="E163" s="237" t="s">
        <v>354</v>
      </c>
      <c r="F163" s="238" t="s">
        <v>355</v>
      </c>
      <c r="G163" s="239" t="s">
        <v>241</v>
      </c>
      <c r="H163" s="240">
        <v>40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132</v>
      </c>
      <c r="AT163" s="248" t="s">
        <v>128</v>
      </c>
      <c r="AU163" s="248" t="s">
        <v>83</v>
      </c>
      <c r="AY163" s="17" t="s">
        <v>126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132</v>
      </c>
      <c r="BM163" s="248" t="s">
        <v>252</v>
      </c>
    </row>
    <row r="164" s="2" customFormat="1" ht="16.5" customHeight="1">
      <c r="A164" s="38"/>
      <c r="B164" s="39"/>
      <c r="C164" s="236" t="s">
        <v>256</v>
      </c>
      <c r="D164" s="236" t="s">
        <v>128</v>
      </c>
      <c r="E164" s="237" t="s">
        <v>356</v>
      </c>
      <c r="F164" s="238" t="s">
        <v>357</v>
      </c>
      <c r="G164" s="239" t="s">
        <v>271</v>
      </c>
      <c r="H164" s="240">
        <v>64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40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132</v>
      </c>
      <c r="AT164" s="248" t="s">
        <v>128</v>
      </c>
      <c r="AU164" s="248" t="s">
        <v>83</v>
      </c>
      <c r="AY164" s="17" t="s">
        <v>126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83</v>
      </c>
      <c r="BK164" s="249">
        <f>ROUND(I164*H164,2)</f>
        <v>0</v>
      </c>
      <c r="BL164" s="17" t="s">
        <v>132</v>
      </c>
      <c r="BM164" s="248" t="s">
        <v>256</v>
      </c>
    </row>
    <row r="165" s="2" customFormat="1" ht="16.5" customHeight="1">
      <c r="A165" s="38"/>
      <c r="B165" s="39"/>
      <c r="C165" s="236" t="s">
        <v>358</v>
      </c>
      <c r="D165" s="236" t="s">
        <v>128</v>
      </c>
      <c r="E165" s="237" t="s">
        <v>359</v>
      </c>
      <c r="F165" s="238" t="s">
        <v>360</v>
      </c>
      <c r="G165" s="239" t="s">
        <v>271</v>
      </c>
      <c r="H165" s="240">
        <v>1</v>
      </c>
      <c r="I165" s="241"/>
      <c r="J165" s="242">
        <f>ROUND(I165*H165,2)</f>
        <v>0</v>
      </c>
      <c r="K165" s="243"/>
      <c r="L165" s="44"/>
      <c r="M165" s="290" t="s">
        <v>1</v>
      </c>
      <c r="N165" s="291" t="s">
        <v>40</v>
      </c>
      <c r="O165" s="288"/>
      <c r="P165" s="292">
        <f>O165*H165</f>
        <v>0</v>
      </c>
      <c r="Q165" s="292">
        <v>0</v>
      </c>
      <c r="R165" s="292">
        <f>Q165*H165</f>
        <v>0</v>
      </c>
      <c r="S165" s="292">
        <v>0</v>
      </c>
      <c r="T165" s="29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132</v>
      </c>
      <c r="AT165" s="248" t="s">
        <v>128</v>
      </c>
      <c r="AU165" s="248" t="s">
        <v>83</v>
      </c>
      <c r="AY165" s="17" t="s">
        <v>126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83</v>
      </c>
      <c r="BK165" s="249">
        <f>ROUND(I165*H165,2)</f>
        <v>0</v>
      </c>
      <c r="BL165" s="17" t="s">
        <v>132</v>
      </c>
      <c r="BM165" s="248" t="s">
        <v>315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183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Wijdmp5T12S2asYqDDCKBMi+YJZLxzHOQF/1eN9UfdCZC3+NgFCrNuC5rvWuwqSbZg0xKxPPPubuZM9nVJ5C/w==" hashValue="CobfaWXj79C/TIANkHbZOT3uP6unNuJyJe6dtAQObCuQh03MY3vQIHtouoQWZd5WWBGkKRNL4mBuF2jwlT6nJA==" algorithmName="SHA-512" password="CC35"/>
  <autoFilter ref="C123:K16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Sportovní areál ul. Leonovova, Karviná - Hranice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361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ATRIS s.r.o.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>Barbora Kyšková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ROUND((SUM(BE122:BE177)),  2)</f>
        <v>0</v>
      </c>
      <c r="G33" s="38"/>
      <c r="H33" s="38"/>
      <c r="I33" s="162">
        <v>0.20999999999999999</v>
      </c>
      <c r="J33" s="161">
        <f>ROUND(((SUM(BE122:BE177))*I33),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ROUND((SUM(BF122:BF177)),  2)</f>
        <v>0</v>
      </c>
      <c r="G34" s="38"/>
      <c r="H34" s="38"/>
      <c r="I34" s="162">
        <v>0.14999999999999999</v>
      </c>
      <c r="J34" s="161">
        <f>ROUND(((SUM(BF122:BF177))*I34),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ROUND((SUM(BG122:BG177)),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ROUND((SUM(BH122:BH177)),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ROUND((SUM(BI122:BI177)),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Sportovní areál ul. Leonovova, Karviná - Hranice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SO03.4 -3 - Ka_Sport_šachty_obj - Montáže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176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177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178</v>
      </c>
      <c r="E99" s="203"/>
      <c r="F99" s="203"/>
      <c r="G99" s="203"/>
      <c r="H99" s="203"/>
      <c r="I99" s="204"/>
      <c r="J99" s="205">
        <f>J138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179</v>
      </c>
      <c r="E100" s="203"/>
      <c r="F100" s="203"/>
      <c r="G100" s="203"/>
      <c r="H100" s="203"/>
      <c r="I100" s="204"/>
      <c r="J100" s="205">
        <f>J154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362</v>
      </c>
      <c r="E101" s="203"/>
      <c r="F101" s="203"/>
      <c r="G101" s="203"/>
      <c r="H101" s="203"/>
      <c r="I101" s="204"/>
      <c r="J101" s="205">
        <f>J171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183</v>
      </c>
      <c r="E102" s="196"/>
      <c r="F102" s="196"/>
      <c r="G102" s="196"/>
      <c r="H102" s="196"/>
      <c r="I102" s="197"/>
      <c r="J102" s="198">
        <f>J174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110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Sportovní areál ul. Leonovova, Karviná - Hranice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SO03.4 -3 - Ka_Sport_šachty_obj - Montáže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147" t="s">
        <v>22</v>
      </c>
      <c r="J116" s="79" t="str">
        <f>IF(J12="","",J12)</f>
        <v>2. 12. 2019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147" t="s">
        <v>29</v>
      </c>
      <c r="J118" s="36" t="str">
        <f>E21</f>
        <v>ATRIS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147" t="s">
        <v>32</v>
      </c>
      <c r="J119" s="36" t="str">
        <f>E24</f>
        <v>Barbora Kyšková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111</v>
      </c>
      <c r="D121" s="210" t="s">
        <v>60</v>
      </c>
      <c r="E121" s="210" t="s">
        <v>56</v>
      </c>
      <c r="F121" s="210" t="s">
        <v>57</v>
      </c>
      <c r="G121" s="210" t="s">
        <v>112</v>
      </c>
      <c r="H121" s="210" t="s">
        <v>113</v>
      </c>
      <c r="I121" s="211" t="s">
        <v>114</v>
      </c>
      <c r="J121" s="212" t="s">
        <v>103</v>
      </c>
      <c r="K121" s="213" t="s">
        <v>115</v>
      </c>
      <c r="L121" s="214"/>
      <c r="M121" s="100" t="s">
        <v>1</v>
      </c>
      <c r="N121" s="101" t="s">
        <v>39</v>
      </c>
      <c r="O121" s="101" t="s">
        <v>116</v>
      </c>
      <c r="P121" s="101" t="s">
        <v>117</v>
      </c>
      <c r="Q121" s="101" t="s">
        <v>118</v>
      </c>
      <c r="R121" s="101" t="s">
        <v>119</v>
      </c>
      <c r="S121" s="101" t="s">
        <v>120</v>
      </c>
      <c r="T121" s="102" t="s">
        <v>121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122</v>
      </c>
      <c r="D122" s="40"/>
      <c r="E122" s="40"/>
      <c r="F122" s="40"/>
      <c r="G122" s="40"/>
      <c r="H122" s="40"/>
      <c r="I122" s="144"/>
      <c r="J122" s="215">
        <f>BK122</f>
        <v>0</v>
      </c>
      <c r="K122" s="40"/>
      <c r="L122" s="44"/>
      <c r="M122" s="103"/>
      <c r="N122" s="216"/>
      <c r="O122" s="104"/>
      <c r="P122" s="217">
        <f>P123+P174</f>
        <v>0</v>
      </c>
      <c r="Q122" s="104"/>
      <c r="R122" s="217">
        <f>R123+R174</f>
        <v>0.0014</v>
      </c>
      <c r="S122" s="104"/>
      <c r="T122" s="218">
        <f>T123+T174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105</v>
      </c>
      <c r="BK122" s="219">
        <f>BK123+BK174</f>
        <v>0</v>
      </c>
    </row>
    <row r="123" s="12" customFormat="1" ht="25.92" customHeight="1">
      <c r="A123" s="12"/>
      <c r="B123" s="220"/>
      <c r="C123" s="221"/>
      <c r="D123" s="222" t="s">
        <v>74</v>
      </c>
      <c r="E123" s="223" t="s">
        <v>184</v>
      </c>
      <c r="F123" s="223" t="s">
        <v>185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P124+P138+P154+P171</f>
        <v>0</v>
      </c>
      <c r="Q123" s="228"/>
      <c r="R123" s="229">
        <f>R124+R138+R154+R171</f>
        <v>0.0014</v>
      </c>
      <c r="S123" s="228"/>
      <c r="T123" s="230">
        <f>T124+T138+T154+T171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83</v>
      </c>
      <c r="AT123" s="232" t="s">
        <v>74</v>
      </c>
      <c r="AU123" s="232" t="s">
        <v>75</v>
      </c>
      <c r="AY123" s="231" t="s">
        <v>126</v>
      </c>
      <c r="BK123" s="233">
        <f>BK124+BK138+BK154+BK171</f>
        <v>0</v>
      </c>
    </row>
    <row r="124" s="12" customFormat="1" ht="22.8" customHeight="1">
      <c r="A124" s="12"/>
      <c r="B124" s="220"/>
      <c r="C124" s="221"/>
      <c r="D124" s="222" t="s">
        <v>74</v>
      </c>
      <c r="E124" s="234" t="s">
        <v>186</v>
      </c>
      <c r="F124" s="234" t="s">
        <v>187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SUM(P125:P137)</f>
        <v>0</v>
      </c>
      <c r="Q124" s="228"/>
      <c r="R124" s="229">
        <f>SUM(R125:R137)</f>
        <v>0</v>
      </c>
      <c r="S124" s="228"/>
      <c r="T124" s="230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83</v>
      </c>
      <c r="AT124" s="232" t="s">
        <v>74</v>
      </c>
      <c r="AU124" s="232" t="s">
        <v>83</v>
      </c>
      <c r="AY124" s="231" t="s">
        <v>126</v>
      </c>
      <c r="BK124" s="233">
        <f>SUM(BK125:BK137)</f>
        <v>0</v>
      </c>
    </row>
    <row r="125" s="2" customFormat="1" ht="21.75" customHeight="1">
      <c r="A125" s="38"/>
      <c r="B125" s="39"/>
      <c r="C125" s="236" t="s">
        <v>358</v>
      </c>
      <c r="D125" s="236" t="s">
        <v>128</v>
      </c>
      <c r="E125" s="237" t="s">
        <v>363</v>
      </c>
      <c r="F125" s="238" t="s">
        <v>364</v>
      </c>
      <c r="G125" s="239" t="s">
        <v>190</v>
      </c>
      <c r="H125" s="240">
        <v>68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40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132</v>
      </c>
      <c r="AT125" s="248" t="s">
        <v>128</v>
      </c>
      <c r="AU125" s="248" t="s">
        <v>85</v>
      </c>
      <c r="AY125" s="17" t="s">
        <v>126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83</v>
      </c>
      <c r="BK125" s="249">
        <f>ROUND(I125*H125,2)</f>
        <v>0</v>
      </c>
      <c r="BL125" s="17" t="s">
        <v>132</v>
      </c>
      <c r="BM125" s="248" t="s">
        <v>85</v>
      </c>
    </row>
    <row r="126" s="2" customFormat="1" ht="16.5" customHeight="1">
      <c r="A126" s="38"/>
      <c r="B126" s="39"/>
      <c r="C126" s="294" t="s">
        <v>338</v>
      </c>
      <c r="D126" s="294" t="s">
        <v>229</v>
      </c>
      <c r="E126" s="295" t="s">
        <v>365</v>
      </c>
      <c r="F126" s="296" t="s">
        <v>366</v>
      </c>
      <c r="G126" s="297" t="s">
        <v>190</v>
      </c>
      <c r="H126" s="298">
        <v>68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40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171</v>
      </c>
      <c r="AT126" s="248" t="s">
        <v>229</v>
      </c>
      <c r="AU126" s="248" t="s">
        <v>85</v>
      </c>
      <c r="AY126" s="17" t="s">
        <v>126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83</v>
      </c>
      <c r="BK126" s="249">
        <f>ROUND(I126*H126,2)</f>
        <v>0</v>
      </c>
      <c r="BL126" s="17" t="s">
        <v>132</v>
      </c>
      <c r="BM126" s="248" t="s">
        <v>132</v>
      </c>
    </row>
    <row r="127" s="2" customFormat="1" ht="16.5" customHeight="1">
      <c r="A127" s="38"/>
      <c r="B127" s="39"/>
      <c r="C127" s="294" t="s">
        <v>245</v>
      </c>
      <c r="D127" s="294" t="s">
        <v>229</v>
      </c>
      <c r="E127" s="295" t="s">
        <v>367</v>
      </c>
      <c r="F127" s="296" t="s">
        <v>368</v>
      </c>
      <c r="G127" s="297" t="s">
        <v>227</v>
      </c>
      <c r="H127" s="298">
        <v>20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40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171</v>
      </c>
      <c r="AT127" s="248" t="s">
        <v>229</v>
      </c>
      <c r="AU127" s="248" t="s">
        <v>85</v>
      </c>
      <c r="AY127" s="17" t="s">
        <v>126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83</v>
      </c>
      <c r="BK127" s="249">
        <f>ROUND(I127*H127,2)</f>
        <v>0</v>
      </c>
      <c r="BL127" s="17" t="s">
        <v>132</v>
      </c>
      <c r="BM127" s="248" t="s">
        <v>158</v>
      </c>
    </row>
    <row r="128" s="2" customFormat="1" ht="21.75" customHeight="1">
      <c r="A128" s="38"/>
      <c r="B128" s="39"/>
      <c r="C128" s="294" t="s">
        <v>252</v>
      </c>
      <c r="D128" s="294" t="s">
        <v>229</v>
      </c>
      <c r="E128" s="295" t="s">
        <v>369</v>
      </c>
      <c r="F128" s="296" t="s">
        <v>370</v>
      </c>
      <c r="G128" s="297" t="s">
        <v>190</v>
      </c>
      <c r="H128" s="298">
        <v>16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40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171</v>
      </c>
      <c r="AT128" s="248" t="s">
        <v>229</v>
      </c>
      <c r="AU128" s="248" t="s">
        <v>85</v>
      </c>
      <c r="AY128" s="17" t="s">
        <v>126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83</v>
      </c>
      <c r="BK128" s="249">
        <f>ROUND(I128*H128,2)</f>
        <v>0</v>
      </c>
      <c r="BL128" s="17" t="s">
        <v>132</v>
      </c>
      <c r="BM128" s="248" t="s">
        <v>171</v>
      </c>
    </row>
    <row r="129" s="14" customFormat="1">
      <c r="A129" s="14"/>
      <c r="B129" s="264"/>
      <c r="C129" s="265"/>
      <c r="D129" s="250" t="s">
        <v>136</v>
      </c>
      <c r="E129" s="266" t="s">
        <v>1</v>
      </c>
      <c r="F129" s="267" t="s">
        <v>371</v>
      </c>
      <c r="G129" s="265"/>
      <c r="H129" s="268">
        <v>16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4" t="s">
        <v>136</v>
      </c>
      <c r="AU129" s="274" t="s">
        <v>85</v>
      </c>
      <c r="AV129" s="14" t="s">
        <v>85</v>
      </c>
      <c r="AW129" s="14" t="s">
        <v>31</v>
      </c>
      <c r="AX129" s="14" t="s">
        <v>75</v>
      </c>
      <c r="AY129" s="274" t="s">
        <v>126</v>
      </c>
    </row>
    <row r="130" s="15" customFormat="1">
      <c r="A130" s="15"/>
      <c r="B130" s="275"/>
      <c r="C130" s="276"/>
      <c r="D130" s="250" t="s">
        <v>136</v>
      </c>
      <c r="E130" s="277" t="s">
        <v>1</v>
      </c>
      <c r="F130" s="278" t="s">
        <v>138</v>
      </c>
      <c r="G130" s="276"/>
      <c r="H130" s="279">
        <v>16</v>
      </c>
      <c r="I130" s="280"/>
      <c r="J130" s="276"/>
      <c r="K130" s="276"/>
      <c r="L130" s="281"/>
      <c r="M130" s="282"/>
      <c r="N130" s="283"/>
      <c r="O130" s="283"/>
      <c r="P130" s="283"/>
      <c r="Q130" s="283"/>
      <c r="R130" s="283"/>
      <c r="S130" s="283"/>
      <c r="T130" s="28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5" t="s">
        <v>136</v>
      </c>
      <c r="AU130" s="285" t="s">
        <v>85</v>
      </c>
      <c r="AV130" s="15" t="s">
        <v>132</v>
      </c>
      <c r="AW130" s="15" t="s">
        <v>31</v>
      </c>
      <c r="AX130" s="15" t="s">
        <v>83</v>
      </c>
      <c r="AY130" s="285" t="s">
        <v>126</v>
      </c>
    </row>
    <row r="131" s="2" customFormat="1" ht="21.75" customHeight="1">
      <c r="A131" s="38"/>
      <c r="B131" s="39"/>
      <c r="C131" s="294" t="s">
        <v>353</v>
      </c>
      <c r="D131" s="294" t="s">
        <v>229</v>
      </c>
      <c r="E131" s="295" t="s">
        <v>372</v>
      </c>
      <c r="F131" s="296" t="s">
        <v>373</v>
      </c>
      <c r="G131" s="297" t="s">
        <v>190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40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171</v>
      </c>
      <c r="AT131" s="248" t="s">
        <v>229</v>
      </c>
      <c r="AU131" s="248" t="s">
        <v>85</v>
      </c>
      <c r="AY131" s="17" t="s">
        <v>126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83</v>
      </c>
      <c r="BK131" s="249">
        <f>ROUND(I131*H131,2)</f>
        <v>0</v>
      </c>
      <c r="BL131" s="17" t="s">
        <v>132</v>
      </c>
      <c r="BM131" s="248" t="s">
        <v>203</v>
      </c>
    </row>
    <row r="132" s="14" customFormat="1">
      <c r="A132" s="14"/>
      <c r="B132" s="264"/>
      <c r="C132" s="265"/>
      <c r="D132" s="250" t="s">
        <v>136</v>
      </c>
      <c r="E132" s="266" t="s">
        <v>1</v>
      </c>
      <c r="F132" s="267" t="s">
        <v>374</v>
      </c>
      <c r="G132" s="265"/>
      <c r="H132" s="268">
        <v>1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4" t="s">
        <v>136</v>
      </c>
      <c r="AU132" s="274" t="s">
        <v>85</v>
      </c>
      <c r="AV132" s="14" t="s">
        <v>85</v>
      </c>
      <c r="AW132" s="14" t="s">
        <v>31</v>
      </c>
      <c r="AX132" s="14" t="s">
        <v>75</v>
      </c>
      <c r="AY132" s="274" t="s">
        <v>126</v>
      </c>
    </row>
    <row r="133" s="15" customFormat="1">
      <c r="A133" s="15"/>
      <c r="B133" s="275"/>
      <c r="C133" s="276"/>
      <c r="D133" s="250" t="s">
        <v>136</v>
      </c>
      <c r="E133" s="277" t="s">
        <v>1</v>
      </c>
      <c r="F133" s="278" t="s">
        <v>138</v>
      </c>
      <c r="G133" s="276"/>
      <c r="H133" s="279">
        <v>1</v>
      </c>
      <c r="I133" s="280"/>
      <c r="J133" s="276"/>
      <c r="K133" s="276"/>
      <c r="L133" s="281"/>
      <c r="M133" s="282"/>
      <c r="N133" s="283"/>
      <c r="O133" s="283"/>
      <c r="P133" s="283"/>
      <c r="Q133" s="283"/>
      <c r="R133" s="283"/>
      <c r="S133" s="283"/>
      <c r="T133" s="28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5" t="s">
        <v>136</v>
      </c>
      <c r="AU133" s="285" t="s">
        <v>85</v>
      </c>
      <c r="AV133" s="15" t="s">
        <v>132</v>
      </c>
      <c r="AW133" s="15" t="s">
        <v>31</v>
      </c>
      <c r="AX133" s="15" t="s">
        <v>83</v>
      </c>
      <c r="AY133" s="285" t="s">
        <v>126</v>
      </c>
    </row>
    <row r="134" s="2" customFormat="1" ht="21.75" customHeight="1">
      <c r="A134" s="38"/>
      <c r="B134" s="39"/>
      <c r="C134" s="294" t="s">
        <v>256</v>
      </c>
      <c r="D134" s="294" t="s">
        <v>229</v>
      </c>
      <c r="E134" s="295" t="s">
        <v>375</v>
      </c>
      <c r="F134" s="296" t="s">
        <v>376</v>
      </c>
      <c r="G134" s="297" t="s">
        <v>190</v>
      </c>
      <c r="H134" s="298">
        <v>51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40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171</v>
      </c>
      <c r="AT134" s="248" t="s">
        <v>229</v>
      </c>
      <c r="AU134" s="248" t="s">
        <v>85</v>
      </c>
      <c r="AY134" s="17" t="s">
        <v>126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83</v>
      </c>
      <c r="BK134" s="249">
        <f>ROUND(I134*H134,2)</f>
        <v>0</v>
      </c>
      <c r="BL134" s="17" t="s">
        <v>132</v>
      </c>
      <c r="BM134" s="248" t="s">
        <v>206</v>
      </c>
    </row>
    <row r="135" s="14" customFormat="1">
      <c r="A135" s="14"/>
      <c r="B135" s="264"/>
      <c r="C135" s="265"/>
      <c r="D135" s="250" t="s">
        <v>136</v>
      </c>
      <c r="E135" s="266" t="s">
        <v>1</v>
      </c>
      <c r="F135" s="267" t="s">
        <v>377</v>
      </c>
      <c r="G135" s="265"/>
      <c r="H135" s="268">
        <v>51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136</v>
      </c>
      <c r="AU135" s="274" t="s">
        <v>85</v>
      </c>
      <c r="AV135" s="14" t="s">
        <v>85</v>
      </c>
      <c r="AW135" s="14" t="s">
        <v>31</v>
      </c>
      <c r="AX135" s="14" t="s">
        <v>75</v>
      </c>
      <c r="AY135" s="274" t="s">
        <v>126</v>
      </c>
    </row>
    <row r="136" s="15" customFormat="1">
      <c r="A136" s="15"/>
      <c r="B136" s="275"/>
      <c r="C136" s="276"/>
      <c r="D136" s="250" t="s">
        <v>136</v>
      </c>
      <c r="E136" s="277" t="s">
        <v>1</v>
      </c>
      <c r="F136" s="278" t="s">
        <v>138</v>
      </c>
      <c r="G136" s="276"/>
      <c r="H136" s="279">
        <v>51</v>
      </c>
      <c r="I136" s="280"/>
      <c r="J136" s="276"/>
      <c r="K136" s="276"/>
      <c r="L136" s="281"/>
      <c r="M136" s="282"/>
      <c r="N136" s="283"/>
      <c r="O136" s="283"/>
      <c r="P136" s="283"/>
      <c r="Q136" s="283"/>
      <c r="R136" s="283"/>
      <c r="S136" s="283"/>
      <c r="T136" s="28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5" t="s">
        <v>136</v>
      </c>
      <c r="AU136" s="285" t="s">
        <v>85</v>
      </c>
      <c r="AV136" s="15" t="s">
        <v>132</v>
      </c>
      <c r="AW136" s="15" t="s">
        <v>31</v>
      </c>
      <c r="AX136" s="15" t="s">
        <v>83</v>
      </c>
      <c r="AY136" s="285" t="s">
        <v>126</v>
      </c>
    </row>
    <row r="137" s="2" customFormat="1" ht="21.75" customHeight="1">
      <c r="A137" s="38"/>
      <c r="B137" s="39"/>
      <c r="C137" s="236" t="s">
        <v>348</v>
      </c>
      <c r="D137" s="236" t="s">
        <v>128</v>
      </c>
      <c r="E137" s="237" t="s">
        <v>191</v>
      </c>
      <c r="F137" s="238" t="s">
        <v>192</v>
      </c>
      <c r="G137" s="239" t="s">
        <v>193</v>
      </c>
      <c r="H137" s="240">
        <v>0.092999999999999999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40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132</v>
      </c>
      <c r="AT137" s="248" t="s">
        <v>128</v>
      </c>
      <c r="AU137" s="248" t="s">
        <v>85</v>
      </c>
      <c r="AY137" s="17" t="s">
        <v>126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83</v>
      </c>
      <c r="BK137" s="249">
        <f>ROUND(I137*H137,2)</f>
        <v>0</v>
      </c>
      <c r="BL137" s="17" t="s">
        <v>132</v>
      </c>
      <c r="BM137" s="248" t="s">
        <v>214</v>
      </c>
    </row>
    <row r="138" s="12" customFormat="1" ht="22.8" customHeight="1">
      <c r="A138" s="12"/>
      <c r="B138" s="220"/>
      <c r="C138" s="221"/>
      <c r="D138" s="222" t="s">
        <v>74</v>
      </c>
      <c r="E138" s="234" t="s">
        <v>194</v>
      </c>
      <c r="F138" s="234" t="s">
        <v>195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SUM(P139:P153)</f>
        <v>0</v>
      </c>
      <c r="Q138" s="228"/>
      <c r="R138" s="229">
        <f>SUM(R139:R153)</f>
        <v>0.0014</v>
      </c>
      <c r="S138" s="228"/>
      <c r="T138" s="230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83</v>
      </c>
      <c r="AT138" s="232" t="s">
        <v>74</v>
      </c>
      <c r="AU138" s="232" t="s">
        <v>83</v>
      </c>
      <c r="AY138" s="231" t="s">
        <v>126</v>
      </c>
      <c r="BK138" s="233">
        <f>SUM(BK139:BK153)</f>
        <v>0</v>
      </c>
    </row>
    <row r="139" s="2" customFormat="1" ht="21.75" customHeight="1">
      <c r="A139" s="38"/>
      <c r="B139" s="39"/>
      <c r="C139" s="236" t="s">
        <v>83</v>
      </c>
      <c r="D139" s="236" t="s">
        <v>128</v>
      </c>
      <c r="E139" s="237" t="s">
        <v>378</v>
      </c>
      <c r="F139" s="238" t="s">
        <v>379</v>
      </c>
      <c r="G139" s="239" t="s">
        <v>190</v>
      </c>
      <c r="H139" s="240">
        <v>16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40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132</v>
      </c>
      <c r="AT139" s="248" t="s">
        <v>128</v>
      </c>
      <c r="AU139" s="248" t="s">
        <v>85</v>
      </c>
      <c r="AY139" s="17" t="s">
        <v>126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83</v>
      </c>
      <c r="BK139" s="249">
        <f>ROUND(I139*H139,2)</f>
        <v>0</v>
      </c>
      <c r="BL139" s="17" t="s">
        <v>132</v>
      </c>
      <c r="BM139" s="248" t="s">
        <v>218</v>
      </c>
    </row>
    <row r="140" s="14" customFormat="1">
      <c r="A140" s="14"/>
      <c r="B140" s="264"/>
      <c r="C140" s="265"/>
      <c r="D140" s="250" t="s">
        <v>136</v>
      </c>
      <c r="E140" s="266" t="s">
        <v>1</v>
      </c>
      <c r="F140" s="267" t="s">
        <v>380</v>
      </c>
      <c r="G140" s="265"/>
      <c r="H140" s="268">
        <v>16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4" t="s">
        <v>136</v>
      </c>
      <c r="AU140" s="274" t="s">
        <v>85</v>
      </c>
      <c r="AV140" s="14" t="s">
        <v>85</v>
      </c>
      <c r="AW140" s="14" t="s">
        <v>31</v>
      </c>
      <c r="AX140" s="14" t="s">
        <v>75</v>
      </c>
      <c r="AY140" s="274" t="s">
        <v>126</v>
      </c>
    </row>
    <row r="141" s="15" customFormat="1">
      <c r="A141" s="15"/>
      <c r="B141" s="275"/>
      <c r="C141" s="276"/>
      <c r="D141" s="250" t="s">
        <v>136</v>
      </c>
      <c r="E141" s="277" t="s">
        <v>1</v>
      </c>
      <c r="F141" s="278" t="s">
        <v>138</v>
      </c>
      <c r="G141" s="276"/>
      <c r="H141" s="279">
        <v>16</v>
      </c>
      <c r="I141" s="280"/>
      <c r="J141" s="276"/>
      <c r="K141" s="276"/>
      <c r="L141" s="281"/>
      <c r="M141" s="282"/>
      <c r="N141" s="283"/>
      <c r="O141" s="283"/>
      <c r="P141" s="283"/>
      <c r="Q141" s="283"/>
      <c r="R141" s="283"/>
      <c r="S141" s="283"/>
      <c r="T141" s="28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5" t="s">
        <v>136</v>
      </c>
      <c r="AU141" s="285" t="s">
        <v>85</v>
      </c>
      <c r="AV141" s="15" t="s">
        <v>132</v>
      </c>
      <c r="AW141" s="15" t="s">
        <v>31</v>
      </c>
      <c r="AX141" s="15" t="s">
        <v>83</v>
      </c>
      <c r="AY141" s="285" t="s">
        <v>126</v>
      </c>
    </row>
    <row r="142" s="2" customFormat="1" ht="16.5" customHeight="1">
      <c r="A142" s="38"/>
      <c r="B142" s="39"/>
      <c r="C142" s="294" t="s">
        <v>85</v>
      </c>
      <c r="D142" s="294" t="s">
        <v>229</v>
      </c>
      <c r="E142" s="295" t="s">
        <v>381</v>
      </c>
      <c r="F142" s="296" t="s">
        <v>382</v>
      </c>
      <c r="G142" s="297" t="s">
        <v>271</v>
      </c>
      <c r="H142" s="298">
        <v>51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40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171</v>
      </c>
      <c r="AT142" s="248" t="s">
        <v>229</v>
      </c>
      <c r="AU142" s="248" t="s">
        <v>85</v>
      </c>
      <c r="AY142" s="17" t="s">
        <v>126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83</v>
      </c>
      <c r="BK142" s="249">
        <f>ROUND(I142*H142,2)</f>
        <v>0</v>
      </c>
      <c r="BL142" s="17" t="s">
        <v>132</v>
      </c>
      <c r="BM142" s="248" t="s">
        <v>221</v>
      </c>
    </row>
    <row r="143" s="14" customFormat="1">
      <c r="A143" s="14"/>
      <c r="B143" s="264"/>
      <c r="C143" s="265"/>
      <c r="D143" s="250" t="s">
        <v>136</v>
      </c>
      <c r="E143" s="266" t="s">
        <v>1</v>
      </c>
      <c r="F143" s="267" t="s">
        <v>383</v>
      </c>
      <c r="G143" s="265"/>
      <c r="H143" s="268">
        <v>51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4" t="s">
        <v>136</v>
      </c>
      <c r="AU143" s="274" t="s">
        <v>85</v>
      </c>
      <c r="AV143" s="14" t="s">
        <v>85</v>
      </c>
      <c r="AW143" s="14" t="s">
        <v>31</v>
      </c>
      <c r="AX143" s="14" t="s">
        <v>75</v>
      </c>
      <c r="AY143" s="274" t="s">
        <v>126</v>
      </c>
    </row>
    <row r="144" s="15" customFormat="1">
      <c r="A144" s="15"/>
      <c r="B144" s="275"/>
      <c r="C144" s="276"/>
      <c r="D144" s="250" t="s">
        <v>136</v>
      </c>
      <c r="E144" s="277" t="s">
        <v>1</v>
      </c>
      <c r="F144" s="278" t="s">
        <v>138</v>
      </c>
      <c r="G144" s="276"/>
      <c r="H144" s="279">
        <v>51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5" t="s">
        <v>136</v>
      </c>
      <c r="AU144" s="285" t="s">
        <v>85</v>
      </c>
      <c r="AV144" s="15" t="s">
        <v>132</v>
      </c>
      <c r="AW144" s="15" t="s">
        <v>31</v>
      </c>
      <c r="AX144" s="15" t="s">
        <v>83</v>
      </c>
      <c r="AY144" s="285" t="s">
        <v>126</v>
      </c>
    </row>
    <row r="145" s="2" customFormat="1" ht="21.75" customHeight="1">
      <c r="A145" s="38"/>
      <c r="B145" s="39"/>
      <c r="C145" s="236" t="s">
        <v>132</v>
      </c>
      <c r="D145" s="236" t="s">
        <v>128</v>
      </c>
      <c r="E145" s="237" t="s">
        <v>384</v>
      </c>
      <c r="F145" s="238" t="s">
        <v>385</v>
      </c>
      <c r="G145" s="239" t="s">
        <v>190</v>
      </c>
      <c r="H145" s="240">
        <v>1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40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132</v>
      </c>
      <c r="AT145" s="248" t="s">
        <v>128</v>
      </c>
      <c r="AU145" s="248" t="s">
        <v>85</v>
      </c>
      <c r="AY145" s="17" t="s">
        <v>126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83</v>
      </c>
      <c r="BK145" s="249">
        <f>ROUND(I145*H145,2)</f>
        <v>0</v>
      </c>
      <c r="BL145" s="17" t="s">
        <v>132</v>
      </c>
      <c r="BM145" s="248" t="s">
        <v>228</v>
      </c>
    </row>
    <row r="146" s="2" customFormat="1" ht="16.5" customHeight="1">
      <c r="A146" s="38"/>
      <c r="B146" s="39"/>
      <c r="C146" s="236" t="s">
        <v>386</v>
      </c>
      <c r="D146" s="236" t="s">
        <v>128</v>
      </c>
      <c r="E146" s="237" t="s">
        <v>327</v>
      </c>
      <c r="F146" s="238" t="s">
        <v>387</v>
      </c>
      <c r="G146" s="239" t="s">
        <v>202</v>
      </c>
      <c r="H146" s="240">
        <v>4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40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132</v>
      </c>
      <c r="AT146" s="248" t="s">
        <v>128</v>
      </c>
      <c r="AU146" s="248" t="s">
        <v>85</v>
      </c>
      <c r="AY146" s="17" t="s">
        <v>126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83</v>
      </c>
      <c r="BK146" s="249">
        <f>ROUND(I146*H146,2)</f>
        <v>0</v>
      </c>
      <c r="BL146" s="17" t="s">
        <v>132</v>
      </c>
      <c r="BM146" s="248" t="s">
        <v>235</v>
      </c>
    </row>
    <row r="147" s="2" customFormat="1" ht="16.5" customHeight="1">
      <c r="A147" s="38"/>
      <c r="B147" s="39"/>
      <c r="C147" s="236" t="s">
        <v>125</v>
      </c>
      <c r="D147" s="236" t="s">
        <v>128</v>
      </c>
      <c r="E147" s="237" t="s">
        <v>329</v>
      </c>
      <c r="F147" s="238" t="s">
        <v>330</v>
      </c>
      <c r="G147" s="239" t="s">
        <v>190</v>
      </c>
      <c r="H147" s="240">
        <v>68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40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132</v>
      </c>
      <c r="AT147" s="248" t="s">
        <v>128</v>
      </c>
      <c r="AU147" s="248" t="s">
        <v>85</v>
      </c>
      <c r="AY147" s="17" t="s">
        <v>126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83</v>
      </c>
      <c r="BK147" s="249">
        <f>ROUND(I147*H147,2)</f>
        <v>0</v>
      </c>
      <c r="BL147" s="17" t="s">
        <v>132</v>
      </c>
      <c r="BM147" s="248" t="s">
        <v>242</v>
      </c>
    </row>
    <row r="148" s="2" customFormat="1" ht="16.5" customHeight="1">
      <c r="A148" s="38"/>
      <c r="B148" s="39"/>
      <c r="C148" s="236" t="s">
        <v>144</v>
      </c>
      <c r="D148" s="236" t="s">
        <v>128</v>
      </c>
      <c r="E148" s="237" t="s">
        <v>388</v>
      </c>
      <c r="F148" s="238" t="s">
        <v>389</v>
      </c>
      <c r="G148" s="239" t="s">
        <v>190</v>
      </c>
      <c r="H148" s="240">
        <v>51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132</v>
      </c>
      <c r="AT148" s="248" t="s">
        <v>128</v>
      </c>
      <c r="AU148" s="248" t="s">
        <v>85</v>
      </c>
      <c r="AY148" s="17" t="s">
        <v>126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132</v>
      </c>
      <c r="BM148" s="248" t="s">
        <v>245</v>
      </c>
    </row>
    <row r="149" s="2" customFormat="1" ht="16.5" customHeight="1">
      <c r="A149" s="38"/>
      <c r="B149" s="39"/>
      <c r="C149" s="294" t="s">
        <v>8</v>
      </c>
      <c r="D149" s="294" t="s">
        <v>229</v>
      </c>
      <c r="E149" s="295" t="s">
        <v>390</v>
      </c>
      <c r="F149" s="296" t="s">
        <v>391</v>
      </c>
      <c r="G149" s="297" t="s">
        <v>271</v>
      </c>
      <c r="H149" s="298">
        <v>20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171</v>
      </c>
      <c r="AT149" s="248" t="s">
        <v>229</v>
      </c>
      <c r="AU149" s="248" t="s">
        <v>85</v>
      </c>
      <c r="AY149" s="17" t="s">
        <v>126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132</v>
      </c>
      <c r="BM149" s="248" t="s">
        <v>249</v>
      </c>
    </row>
    <row r="150" s="14" customFormat="1">
      <c r="A150" s="14"/>
      <c r="B150" s="264"/>
      <c r="C150" s="265"/>
      <c r="D150" s="250" t="s">
        <v>136</v>
      </c>
      <c r="E150" s="266" t="s">
        <v>1</v>
      </c>
      <c r="F150" s="267" t="s">
        <v>392</v>
      </c>
      <c r="G150" s="265"/>
      <c r="H150" s="268">
        <v>20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4" t="s">
        <v>136</v>
      </c>
      <c r="AU150" s="274" t="s">
        <v>85</v>
      </c>
      <c r="AV150" s="14" t="s">
        <v>85</v>
      </c>
      <c r="AW150" s="14" t="s">
        <v>31</v>
      </c>
      <c r="AX150" s="14" t="s">
        <v>75</v>
      </c>
      <c r="AY150" s="274" t="s">
        <v>126</v>
      </c>
    </row>
    <row r="151" s="15" customFormat="1">
      <c r="A151" s="15"/>
      <c r="B151" s="275"/>
      <c r="C151" s="276"/>
      <c r="D151" s="250" t="s">
        <v>136</v>
      </c>
      <c r="E151" s="277" t="s">
        <v>1</v>
      </c>
      <c r="F151" s="278" t="s">
        <v>138</v>
      </c>
      <c r="G151" s="276"/>
      <c r="H151" s="279">
        <v>20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5" t="s">
        <v>136</v>
      </c>
      <c r="AU151" s="285" t="s">
        <v>85</v>
      </c>
      <c r="AV151" s="15" t="s">
        <v>132</v>
      </c>
      <c r="AW151" s="15" t="s">
        <v>31</v>
      </c>
      <c r="AX151" s="15" t="s">
        <v>83</v>
      </c>
      <c r="AY151" s="285" t="s">
        <v>126</v>
      </c>
    </row>
    <row r="152" s="2" customFormat="1" ht="16.5" customHeight="1">
      <c r="A152" s="38"/>
      <c r="B152" s="39"/>
      <c r="C152" s="294" t="s">
        <v>393</v>
      </c>
      <c r="D152" s="294" t="s">
        <v>229</v>
      </c>
      <c r="E152" s="295" t="s">
        <v>394</v>
      </c>
      <c r="F152" s="296" t="s">
        <v>395</v>
      </c>
      <c r="G152" s="297" t="s">
        <v>202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40</v>
      </c>
      <c r="O152" s="91"/>
      <c r="P152" s="246">
        <f>O152*H152</f>
        <v>0</v>
      </c>
      <c r="Q152" s="246">
        <v>0.00069999999999999999</v>
      </c>
      <c r="R152" s="246">
        <f>Q152*H152</f>
        <v>0.0014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171</v>
      </c>
      <c r="AT152" s="248" t="s">
        <v>229</v>
      </c>
      <c r="AU152" s="248" t="s">
        <v>85</v>
      </c>
      <c r="AY152" s="17" t="s">
        <v>126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83</v>
      </c>
      <c r="BK152" s="249">
        <f>ROUND(I152*H152,2)</f>
        <v>0</v>
      </c>
      <c r="BL152" s="17" t="s">
        <v>132</v>
      </c>
      <c r="BM152" s="248" t="s">
        <v>396</v>
      </c>
    </row>
    <row r="153" s="2" customFormat="1" ht="21.75" customHeight="1">
      <c r="A153" s="38"/>
      <c r="B153" s="39"/>
      <c r="C153" s="236" t="s">
        <v>158</v>
      </c>
      <c r="D153" s="236" t="s">
        <v>128</v>
      </c>
      <c r="E153" s="237" t="s">
        <v>346</v>
      </c>
      <c r="F153" s="238" t="s">
        <v>347</v>
      </c>
      <c r="G153" s="239" t="s">
        <v>193</v>
      </c>
      <c r="H153" s="240">
        <v>1.8959999999999999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40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132</v>
      </c>
      <c r="AT153" s="248" t="s">
        <v>128</v>
      </c>
      <c r="AU153" s="248" t="s">
        <v>85</v>
      </c>
      <c r="AY153" s="17" t="s">
        <v>126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132</v>
      </c>
      <c r="BM153" s="248" t="s">
        <v>252</v>
      </c>
    </row>
    <row r="154" s="12" customFormat="1" ht="22.8" customHeight="1">
      <c r="A154" s="12"/>
      <c r="B154" s="220"/>
      <c r="C154" s="221"/>
      <c r="D154" s="222" t="s">
        <v>74</v>
      </c>
      <c r="E154" s="234" t="s">
        <v>210</v>
      </c>
      <c r="F154" s="234" t="s">
        <v>211</v>
      </c>
      <c r="G154" s="221"/>
      <c r="H154" s="221"/>
      <c r="I154" s="224"/>
      <c r="J154" s="235">
        <f>BK154</f>
        <v>0</v>
      </c>
      <c r="K154" s="221"/>
      <c r="L154" s="226"/>
      <c r="M154" s="227"/>
      <c r="N154" s="228"/>
      <c r="O154" s="228"/>
      <c r="P154" s="229">
        <f>SUM(P155:P170)</f>
        <v>0</v>
      </c>
      <c r="Q154" s="228"/>
      <c r="R154" s="229">
        <f>SUM(R155:R170)</f>
        <v>0</v>
      </c>
      <c r="S154" s="228"/>
      <c r="T154" s="230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1" t="s">
        <v>83</v>
      </c>
      <c r="AT154" s="232" t="s">
        <v>74</v>
      </c>
      <c r="AU154" s="232" t="s">
        <v>83</v>
      </c>
      <c r="AY154" s="231" t="s">
        <v>126</v>
      </c>
      <c r="BK154" s="233">
        <f>SUM(BK155:BK170)</f>
        <v>0</v>
      </c>
    </row>
    <row r="155" s="2" customFormat="1" ht="16.5" customHeight="1">
      <c r="A155" s="38"/>
      <c r="B155" s="39"/>
      <c r="C155" s="236" t="s">
        <v>165</v>
      </c>
      <c r="D155" s="236" t="s">
        <v>128</v>
      </c>
      <c r="E155" s="237" t="s">
        <v>397</v>
      </c>
      <c r="F155" s="238" t="s">
        <v>398</v>
      </c>
      <c r="G155" s="239" t="s">
        <v>141</v>
      </c>
      <c r="H155" s="240">
        <v>8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40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132</v>
      </c>
      <c r="AT155" s="248" t="s">
        <v>128</v>
      </c>
      <c r="AU155" s="248" t="s">
        <v>85</v>
      </c>
      <c r="AY155" s="17" t="s">
        <v>126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83</v>
      </c>
      <c r="BK155" s="249">
        <f>ROUND(I155*H155,2)</f>
        <v>0</v>
      </c>
      <c r="BL155" s="17" t="s">
        <v>132</v>
      </c>
      <c r="BM155" s="248" t="s">
        <v>256</v>
      </c>
    </row>
    <row r="156" s="2" customFormat="1" ht="16.5" customHeight="1">
      <c r="A156" s="38"/>
      <c r="B156" s="39"/>
      <c r="C156" s="294" t="s">
        <v>171</v>
      </c>
      <c r="D156" s="294" t="s">
        <v>229</v>
      </c>
      <c r="E156" s="295" t="s">
        <v>399</v>
      </c>
      <c r="F156" s="296" t="s">
        <v>400</v>
      </c>
      <c r="G156" s="297" t="s">
        <v>271</v>
      </c>
      <c r="H156" s="298">
        <v>8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40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171</v>
      </c>
      <c r="AT156" s="248" t="s">
        <v>229</v>
      </c>
      <c r="AU156" s="248" t="s">
        <v>85</v>
      </c>
      <c r="AY156" s="17" t="s">
        <v>126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83</v>
      </c>
      <c r="BK156" s="249">
        <f>ROUND(I156*H156,2)</f>
        <v>0</v>
      </c>
      <c r="BL156" s="17" t="s">
        <v>132</v>
      </c>
      <c r="BM156" s="248" t="s">
        <v>315</v>
      </c>
    </row>
    <row r="157" s="14" customFormat="1">
      <c r="A157" s="14"/>
      <c r="B157" s="264"/>
      <c r="C157" s="265"/>
      <c r="D157" s="250" t="s">
        <v>136</v>
      </c>
      <c r="E157" s="266" t="s">
        <v>1</v>
      </c>
      <c r="F157" s="267" t="s">
        <v>401</v>
      </c>
      <c r="G157" s="265"/>
      <c r="H157" s="268">
        <v>8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136</v>
      </c>
      <c r="AU157" s="274" t="s">
        <v>85</v>
      </c>
      <c r="AV157" s="14" t="s">
        <v>85</v>
      </c>
      <c r="AW157" s="14" t="s">
        <v>31</v>
      </c>
      <c r="AX157" s="14" t="s">
        <v>75</v>
      </c>
      <c r="AY157" s="274" t="s">
        <v>126</v>
      </c>
    </row>
    <row r="158" s="15" customFormat="1">
      <c r="A158" s="15"/>
      <c r="B158" s="275"/>
      <c r="C158" s="276"/>
      <c r="D158" s="250" t="s">
        <v>136</v>
      </c>
      <c r="E158" s="277" t="s">
        <v>1</v>
      </c>
      <c r="F158" s="278" t="s">
        <v>138</v>
      </c>
      <c r="G158" s="276"/>
      <c r="H158" s="279">
        <v>8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5" t="s">
        <v>136</v>
      </c>
      <c r="AU158" s="285" t="s">
        <v>85</v>
      </c>
      <c r="AV158" s="15" t="s">
        <v>132</v>
      </c>
      <c r="AW158" s="15" t="s">
        <v>31</v>
      </c>
      <c r="AX158" s="15" t="s">
        <v>83</v>
      </c>
      <c r="AY158" s="285" t="s">
        <v>126</v>
      </c>
    </row>
    <row r="159" s="2" customFormat="1" ht="16.5" customHeight="1">
      <c r="A159" s="38"/>
      <c r="B159" s="39"/>
      <c r="C159" s="236" t="s">
        <v>215</v>
      </c>
      <c r="D159" s="236" t="s">
        <v>128</v>
      </c>
      <c r="E159" s="237" t="s">
        <v>402</v>
      </c>
      <c r="F159" s="238" t="s">
        <v>403</v>
      </c>
      <c r="G159" s="239" t="s">
        <v>141</v>
      </c>
      <c r="H159" s="240">
        <v>2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40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132</v>
      </c>
      <c r="AT159" s="248" t="s">
        <v>128</v>
      </c>
      <c r="AU159" s="248" t="s">
        <v>85</v>
      </c>
      <c r="AY159" s="17" t="s">
        <v>126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83</v>
      </c>
      <c r="BK159" s="249">
        <f>ROUND(I159*H159,2)</f>
        <v>0</v>
      </c>
      <c r="BL159" s="17" t="s">
        <v>132</v>
      </c>
      <c r="BM159" s="248" t="s">
        <v>393</v>
      </c>
    </row>
    <row r="160" s="2" customFormat="1" ht="16.5" customHeight="1">
      <c r="A160" s="38"/>
      <c r="B160" s="39"/>
      <c r="C160" s="294" t="s">
        <v>203</v>
      </c>
      <c r="D160" s="294" t="s">
        <v>229</v>
      </c>
      <c r="E160" s="295" t="s">
        <v>404</v>
      </c>
      <c r="F160" s="296" t="s">
        <v>405</v>
      </c>
      <c r="G160" s="297" t="s">
        <v>271</v>
      </c>
      <c r="H160" s="298">
        <v>2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40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171</v>
      </c>
      <c r="AT160" s="248" t="s">
        <v>229</v>
      </c>
      <c r="AU160" s="248" t="s">
        <v>85</v>
      </c>
      <c r="AY160" s="17" t="s">
        <v>126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83</v>
      </c>
      <c r="BK160" s="249">
        <f>ROUND(I160*H160,2)</f>
        <v>0</v>
      </c>
      <c r="BL160" s="17" t="s">
        <v>132</v>
      </c>
      <c r="BM160" s="248" t="s">
        <v>406</v>
      </c>
    </row>
    <row r="161" s="14" customFormat="1">
      <c r="A161" s="14"/>
      <c r="B161" s="264"/>
      <c r="C161" s="265"/>
      <c r="D161" s="250" t="s">
        <v>136</v>
      </c>
      <c r="E161" s="266" t="s">
        <v>1</v>
      </c>
      <c r="F161" s="267" t="s">
        <v>407</v>
      </c>
      <c r="G161" s="265"/>
      <c r="H161" s="268">
        <v>2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136</v>
      </c>
      <c r="AU161" s="274" t="s">
        <v>85</v>
      </c>
      <c r="AV161" s="14" t="s">
        <v>85</v>
      </c>
      <c r="AW161" s="14" t="s">
        <v>31</v>
      </c>
      <c r="AX161" s="14" t="s">
        <v>75</v>
      </c>
      <c r="AY161" s="274" t="s">
        <v>126</v>
      </c>
    </row>
    <row r="162" s="15" customFormat="1">
      <c r="A162" s="15"/>
      <c r="B162" s="275"/>
      <c r="C162" s="276"/>
      <c r="D162" s="250" t="s">
        <v>136</v>
      </c>
      <c r="E162" s="277" t="s">
        <v>1</v>
      </c>
      <c r="F162" s="278" t="s">
        <v>138</v>
      </c>
      <c r="G162" s="276"/>
      <c r="H162" s="279">
        <v>2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5" t="s">
        <v>136</v>
      </c>
      <c r="AU162" s="285" t="s">
        <v>85</v>
      </c>
      <c r="AV162" s="15" t="s">
        <v>132</v>
      </c>
      <c r="AW162" s="15" t="s">
        <v>31</v>
      </c>
      <c r="AX162" s="15" t="s">
        <v>83</v>
      </c>
      <c r="AY162" s="285" t="s">
        <v>126</v>
      </c>
    </row>
    <row r="163" s="2" customFormat="1" ht="16.5" customHeight="1">
      <c r="A163" s="38"/>
      <c r="B163" s="39"/>
      <c r="C163" s="236" t="s">
        <v>224</v>
      </c>
      <c r="D163" s="236" t="s">
        <v>128</v>
      </c>
      <c r="E163" s="237" t="s">
        <v>408</v>
      </c>
      <c r="F163" s="238" t="s">
        <v>409</v>
      </c>
      <c r="G163" s="239" t="s">
        <v>141</v>
      </c>
      <c r="H163" s="240">
        <v>2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132</v>
      </c>
      <c r="AT163" s="248" t="s">
        <v>128</v>
      </c>
      <c r="AU163" s="248" t="s">
        <v>85</v>
      </c>
      <c r="AY163" s="17" t="s">
        <v>126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132</v>
      </c>
      <c r="BM163" s="248" t="s">
        <v>410</v>
      </c>
    </row>
    <row r="164" s="2" customFormat="1" ht="16.5" customHeight="1">
      <c r="A164" s="38"/>
      <c r="B164" s="39"/>
      <c r="C164" s="294" t="s">
        <v>206</v>
      </c>
      <c r="D164" s="294" t="s">
        <v>229</v>
      </c>
      <c r="E164" s="295" t="s">
        <v>411</v>
      </c>
      <c r="F164" s="296" t="s">
        <v>412</v>
      </c>
      <c r="G164" s="297" t="s">
        <v>271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40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171</v>
      </c>
      <c r="AT164" s="248" t="s">
        <v>229</v>
      </c>
      <c r="AU164" s="248" t="s">
        <v>85</v>
      </c>
      <c r="AY164" s="17" t="s">
        <v>126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83</v>
      </c>
      <c r="BK164" s="249">
        <f>ROUND(I164*H164,2)</f>
        <v>0</v>
      </c>
      <c r="BL164" s="17" t="s">
        <v>132</v>
      </c>
      <c r="BM164" s="248" t="s">
        <v>413</v>
      </c>
    </row>
    <row r="165" s="14" customFormat="1">
      <c r="A165" s="14"/>
      <c r="B165" s="264"/>
      <c r="C165" s="265"/>
      <c r="D165" s="250" t="s">
        <v>136</v>
      </c>
      <c r="E165" s="266" t="s">
        <v>1</v>
      </c>
      <c r="F165" s="267" t="s">
        <v>374</v>
      </c>
      <c r="G165" s="265"/>
      <c r="H165" s="268">
        <v>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4" t="s">
        <v>136</v>
      </c>
      <c r="AU165" s="274" t="s">
        <v>85</v>
      </c>
      <c r="AV165" s="14" t="s">
        <v>85</v>
      </c>
      <c r="AW165" s="14" t="s">
        <v>31</v>
      </c>
      <c r="AX165" s="14" t="s">
        <v>75</v>
      </c>
      <c r="AY165" s="274" t="s">
        <v>126</v>
      </c>
    </row>
    <row r="166" s="15" customFormat="1">
      <c r="A166" s="15"/>
      <c r="B166" s="275"/>
      <c r="C166" s="276"/>
      <c r="D166" s="250" t="s">
        <v>136</v>
      </c>
      <c r="E166" s="277" t="s">
        <v>1</v>
      </c>
      <c r="F166" s="278" t="s">
        <v>138</v>
      </c>
      <c r="G166" s="276"/>
      <c r="H166" s="279">
        <v>1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5" t="s">
        <v>136</v>
      </c>
      <c r="AU166" s="285" t="s">
        <v>85</v>
      </c>
      <c r="AV166" s="15" t="s">
        <v>132</v>
      </c>
      <c r="AW166" s="15" t="s">
        <v>31</v>
      </c>
      <c r="AX166" s="15" t="s">
        <v>83</v>
      </c>
      <c r="AY166" s="285" t="s">
        <v>126</v>
      </c>
    </row>
    <row r="167" s="2" customFormat="1" ht="16.5" customHeight="1">
      <c r="A167" s="38"/>
      <c r="B167" s="39"/>
      <c r="C167" s="294" t="s">
        <v>214</v>
      </c>
      <c r="D167" s="294" t="s">
        <v>229</v>
      </c>
      <c r="E167" s="295" t="s">
        <v>414</v>
      </c>
      <c r="F167" s="296" t="s">
        <v>415</v>
      </c>
      <c r="G167" s="297" t="s">
        <v>271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40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171</v>
      </c>
      <c r="AT167" s="248" t="s">
        <v>229</v>
      </c>
      <c r="AU167" s="248" t="s">
        <v>85</v>
      </c>
      <c r="AY167" s="17" t="s">
        <v>126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83</v>
      </c>
      <c r="BK167" s="249">
        <f>ROUND(I167*H167,2)</f>
        <v>0</v>
      </c>
      <c r="BL167" s="17" t="s">
        <v>132</v>
      </c>
      <c r="BM167" s="248" t="s">
        <v>416</v>
      </c>
    </row>
    <row r="168" s="14" customFormat="1">
      <c r="A168" s="14"/>
      <c r="B168" s="264"/>
      <c r="C168" s="265"/>
      <c r="D168" s="250" t="s">
        <v>136</v>
      </c>
      <c r="E168" s="266" t="s">
        <v>1</v>
      </c>
      <c r="F168" s="267" t="s">
        <v>417</v>
      </c>
      <c r="G168" s="265"/>
      <c r="H168" s="268">
        <v>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4" t="s">
        <v>136</v>
      </c>
      <c r="AU168" s="274" t="s">
        <v>85</v>
      </c>
      <c r="AV168" s="14" t="s">
        <v>85</v>
      </c>
      <c r="AW168" s="14" t="s">
        <v>31</v>
      </c>
      <c r="AX168" s="14" t="s">
        <v>75</v>
      </c>
      <c r="AY168" s="274" t="s">
        <v>126</v>
      </c>
    </row>
    <row r="169" s="15" customFormat="1">
      <c r="A169" s="15"/>
      <c r="B169" s="275"/>
      <c r="C169" s="276"/>
      <c r="D169" s="250" t="s">
        <v>136</v>
      </c>
      <c r="E169" s="277" t="s">
        <v>1</v>
      </c>
      <c r="F169" s="278" t="s">
        <v>138</v>
      </c>
      <c r="G169" s="276"/>
      <c r="H169" s="279">
        <v>1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5" t="s">
        <v>136</v>
      </c>
      <c r="AU169" s="285" t="s">
        <v>85</v>
      </c>
      <c r="AV169" s="15" t="s">
        <v>132</v>
      </c>
      <c r="AW169" s="15" t="s">
        <v>31</v>
      </c>
      <c r="AX169" s="15" t="s">
        <v>83</v>
      </c>
      <c r="AY169" s="285" t="s">
        <v>126</v>
      </c>
    </row>
    <row r="170" s="2" customFormat="1" ht="16.5" customHeight="1">
      <c r="A170" s="38"/>
      <c r="B170" s="39"/>
      <c r="C170" s="236" t="s">
        <v>218</v>
      </c>
      <c r="D170" s="236" t="s">
        <v>128</v>
      </c>
      <c r="E170" s="237" t="s">
        <v>418</v>
      </c>
      <c r="F170" s="238" t="s">
        <v>419</v>
      </c>
      <c r="G170" s="239" t="s">
        <v>193</v>
      </c>
      <c r="H170" s="240">
        <v>0.10000000000000001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40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132</v>
      </c>
      <c r="AT170" s="248" t="s">
        <v>128</v>
      </c>
      <c r="AU170" s="248" t="s">
        <v>85</v>
      </c>
      <c r="AY170" s="17" t="s">
        <v>126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83</v>
      </c>
      <c r="BK170" s="249">
        <f>ROUND(I170*H170,2)</f>
        <v>0</v>
      </c>
      <c r="BL170" s="17" t="s">
        <v>132</v>
      </c>
      <c r="BM170" s="248" t="s">
        <v>420</v>
      </c>
    </row>
    <row r="171" s="12" customFormat="1" ht="22.8" customHeight="1">
      <c r="A171" s="12"/>
      <c r="B171" s="220"/>
      <c r="C171" s="221"/>
      <c r="D171" s="222" t="s">
        <v>74</v>
      </c>
      <c r="E171" s="234" t="s">
        <v>421</v>
      </c>
      <c r="F171" s="234" t="s">
        <v>422</v>
      </c>
      <c r="G171" s="221"/>
      <c r="H171" s="221"/>
      <c r="I171" s="224"/>
      <c r="J171" s="235">
        <f>BK171</f>
        <v>0</v>
      </c>
      <c r="K171" s="221"/>
      <c r="L171" s="226"/>
      <c r="M171" s="227"/>
      <c r="N171" s="228"/>
      <c r="O171" s="228"/>
      <c r="P171" s="229">
        <f>SUM(P172:P173)</f>
        <v>0</v>
      </c>
      <c r="Q171" s="228"/>
      <c r="R171" s="229">
        <f>SUM(R172:R173)</f>
        <v>0</v>
      </c>
      <c r="S171" s="228"/>
      <c r="T171" s="23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83</v>
      </c>
      <c r="AT171" s="232" t="s">
        <v>74</v>
      </c>
      <c r="AU171" s="232" t="s">
        <v>83</v>
      </c>
      <c r="AY171" s="231" t="s">
        <v>126</v>
      </c>
      <c r="BK171" s="233">
        <f>SUM(BK172:BK173)</f>
        <v>0</v>
      </c>
    </row>
    <row r="172" s="2" customFormat="1" ht="21.75" customHeight="1">
      <c r="A172" s="38"/>
      <c r="B172" s="39"/>
      <c r="C172" s="236" t="s">
        <v>324</v>
      </c>
      <c r="D172" s="236" t="s">
        <v>128</v>
      </c>
      <c r="E172" s="237" t="s">
        <v>423</v>
      </c>
      <c r="F172" s="238" t="s">
        <v>424</v>
      </c>
      <c r="G172" s="239" t="s">
        <v>190</v>
      </c>
      <c r="H172" s="240">
        <v>68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40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132</v>
      </c>
      <c r="AT172" s="248" t="s">
        <v>128</v>
      </c>
      <c r="AU172" s="248" t="s">
        <v>85</v>
      </c>
      <c r="AY172" s="17" t="s">
        <v>126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83</v>
      </c>
      <c r="BK172" s="249">
        <f>ROUND(I172*H172,2)</f>
        <v>0</v>
      </c>
      <c r="BL172" s="17" t="s">
        <v>132</v>
      </c>
      <c r="BM172" s="248" t="s">
        <v>425</v>
      </c>
    </row>
    <row r="173" s="2" customFormat="1" ht="21.75" customHeight="1">
      <c r="A173" s="38"/>
      <c r="B173" s="39"/>
      <c r="C173" s="236" t="s">
        <v>7</v>
      </c>
      <c r="D173" s="236" t="s">
        <v>128</v>
      </c>
      <c r="E173" s="237" t="s">
        <v>426</v>
      </c>
      <c r="F173" s="238" t="s">
        <v>427</v>
      </c>
      <c r="G173" s="239" t="s">
        <v>190</v>
      </c>
      <c r="H173" s="240">
        <v>68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40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132</v>
      </c>
      <c r="AT173" s="248" t="s">
        <v>128</v>
      </c>
      <c r="AU173" s="248" t="s">
        <v>85</v>
      </c>
      <c r="AY173" s="17" t="s">
        <v>126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83</v>
      </c>
      <c r="BK173" s="249">
        <f>ROUND(I173*H173,2)</f>
        <v>0</v>
      </c>
      <c r="BL173" s="17" t="s">
        <v>132</v>
      </c>
      <c r="BM173" s="248" t="s">
        <v>428</v>
      </c>
    </row>
    <row r="174" s="12" customFormat="1" ht="25.92" customHeight="1">
      <c r="A174" s="12"/>
      <c r="B174" s="220"/>
      <c r="C174" s="221"/>
      <c r="D174" s="222" t="s">
        <v>74</v>
      </c>
      <c r="E174" s="223" t="s">
        <v>236</v>
      </c>
      <c r="F174" s="223" t="s">
        <v>237</v>
      </c>
      <c r="G174" s="221"/>
      <c r="H174" s="221"/>
      <c r="I174" s="224"/>
      <c r="J174" s="225">
        <f>BK174</f>
        <v>0</v>
      </c>
      <c r="K174" s="221"/>
      <c r="L174" s="226"/>
      <c r="M174" s="227"/>
      <c r="N174" s="228"/>
      <c r="O174" s="228"/>
      <c r="P174" s="229">
        <f>SUM(P175:P177)</f>
        <v>0</v>
      </c>
      <c r="Q174" s="228"/>
      <c r="R174" s="229">
        <f>SUM(R175:R177)</f>
        <v>0</v>
      </c>
      <c r="S174" s="228"/>
      <c r="T174" s="23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1" t="s">
        <v>83</v>
      </c>
      <c r="AT174" s="232" t="s">
        <v>74</v>
      </c>
      <c r="AU174" s="232" t="s">
        <v>75</v>
      </c>
      <c r="AY174" s="231" t="s">
        <v>126</v>
      </c>
      <c r="BK174" s="233">
        <f>SUM(BK175:BK177)</f>
        <v>0</v>
      </c>
    </row>
    <row r="175" s="2" customFormat="1" ht="16.5" customHeight="1">
      <c r="A175" s="38"/>
      <c r="B175" s="39"/>
      <c r="C175" s="236" t="s">
        <v>333</v>
      </c>
      <c r="D175" s="236" t="s">
        <v>128</v>
      </c>
      <c r="E175" s="237" t="s">
        <v>354</v>
      </c>
      <c r="F175" s="238" t="s">
        <v>355</v>
      </c>
      <c r="G175" s="239" t="s">
        <v>241</v>
      </c>
      <c r="H175" s="240">
        <v>24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40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132</v>
      </c>
      <c r="AT175" s="248" t="s">
        <v>128</v>
      </c>
      <c r="AU175" s="248" t="s">
        <v>83</v>
      </c>
      <c r="AY175" s="17" t="s">
        <v>126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83</v>
      </c>
      <c r="BK175" s="249">
        <f>ROUND(I175*H175,2)</f>
        <v>0</v>
      </c>
      <c r="BL175" s="17" t="s">
        <v>132</v>
      </c>
      <c r="BM175" s="248" t="s">
        <v>429</v>
      </c>
    </row>
    <row r="176" s="2" customFormat="1" ht="16.5" customHeight="1">
      <c r="A176" s="38"/>
      <c r="B176" s="39"/>
      <c r="C176" s="236" t="s">
        <v>242</v>
      </c>
      <c r="D176" s="236" t="s">
        <v>128</v>
      </c>
      <c r="E176" s="237" t="s">
        <v>430</v>
      </c>
      <c r="F176" s="238" t="s">
        <v>431</v>
      </c>
      <c r="G176" s="239" t="s">
        <v>141</v>
      </c>
      <c r="H176" s="240">
        <v>1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40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132</v>
      </c>
      <c r="AT176" s="248" t="s">
        <v>128</v>
      </c>
      <c r="AU176" s="248" t="s">
        <v>83</v>
      </c>
      <c r="AY176" s="17" t="s">
        <v>126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83</v>
      </c>
      <c r="BK176" s="249">
        <f>ROUND(I176*H176,2)</f>
        <v>0</v>
      </c>
      <c r="BL176" s="17" t="s">
        <v>132</v>
      </c>
      <c r="BM176" s="248" t="s">
        <v>432</v>
      </c>
    </row>
    <row r="177" s="2" customFormat="1" ht="16.5" customHeight="1">
      <c r="A177" s="38"/>
      <c r="B177" s="39"/>
      <c r="C177" s="236" t="s">
        <v>315</v>
      </c>
      <c r="D177" s="236" t="s">
        <v>128</v>
      </c>
      <c r="E177" s="237" t="s">
        <v>356</v>
      </c>
      <c r="F177" s="238" t="s">
        <v>357</v>
      </c>
      <c r="G177" s="239" t="s">
        <v>271</v>
      </c>
      <c r="H177" s="240">
        <v>68</v>
      </c>
      <c r="I177" s="241"/>
      <c r="J177" s="242">
        <f>ROUND(I177*H177,2)</f>
        <v>0</v>
      </c>
      <c r="K177" s="243"/>
      <c r="L177" s="44"/>
      <c r="M177" s="290" t="s">
        <v>1</v>
      </c>
      <c r="N177" s="291" t="s">
        <v>40</v>
      </c>
      <c r="O177" s="288"/>
      <c r="P177" s="292">
        <f>O177*H177</f>
        <v>0</v>
      </c>
      <c r="Q177" s="292">
        <v>0</v>
      </c>
      <c r="R177" s="292">
        <f>Q177*H177</f>
        <v>0</v>
      </c>
      <c r="S177" s="292">
        <v>0</v>
      </c>
      <c r="T177" s="29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132</v>
      </c>
      <c r="AT177" s="248" t="s">
        <v>128</v>
      </c>
      <c r="AU177" s="248" t="s">
        <v>83</v>
      </c>
      <c r="AY177" s="17" t="s">
        <v>126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83</v>
      </c>
      <c r="BK177" s="249">
        <f>ROUND(I177*H177,2)</f>
        <v>0</v>
      </c>
      <c r="BL177" s="17" t="s">
        <v>132</v>
      </c>
      <c r="BM177" s="248" t="s">
        <v>433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183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dmVieaDMDrpr8hK5AZlTtk83Hkb3uy5OH2nJVHn0ohxGEoHdBD1ppEa0GC69zIz8Z9AlpjYFGu8Xug4rf288eA==" hashValue="KUQ9lO5/Z8reUmVSlIUtU+nPtnkGEhvb3dndOSPT54zzaBQnN2BBI3cmuC/wElRHHi+JPYJ2RVo+tbDLcnj3aQ==" algorithmName="SHA-512" password="CC35"/>
  <autoFilter ref="C121:K17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Sportovní areál ul. Leonovova, Karviná - Hranice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434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30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33</v>
      </c>
      <c r="F24" s="38"/>
      <c r="G24" s="38"/>
      <c r="H24" s="38"/>
      <c r="I24" s="147" t="s">
        <v>26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ROUND((SUM(BE129:BE248)),  2)</f>
        <v>0</v>
      </c>
      <c r="G33" s="38"/>
      <c r="H33" s="38"/>
      <c r="I33" s="162">
        <v>0.20999999999999999</v>
      </c>
      <c r="J33" s="161">
        <f>ROUND(((SUM(BE129:BE248))*I33),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ROUND((SUM(BF129:BF248)),  2)</f>
        <v>0</v>
      </c>
      <c r="G34" s="38"/>
      <c r="H34" s="38"/>
      <c r="I34" s="162">
        <v>0.14999999999999999</v>
      </c>
      <c r="J34" s="161">
        <f>ROUND(((SUM(BF129:BF248))*I34),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ROUND((SUM(BG129:BG248)),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ROUND((SUM(BH129:BH248)),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ROUND((SUM(BI129:BI248)),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Sportovní areál ul. Leonovova, Karviná - Hranice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03.4 - PŘÍPOJKA HORKOVODU PRO DPS - stavební část 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102</v>
      </c>
      <c r="D94" s="189"/>
      <c r="E94" s="189"/>
      <c r="F94" s="189"/>
      <c r="G94" s="189"/>
      <c r="H94" s="189"/>
      <c r="I94" s="190"/>
      <c r="J94" s="191" t="s">
        <v>103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104</v>
      </c>
      <c r="D96" s="40"/>
      <c r="E96" s="40"/>
      <c r="F96" s="40"/>
      <c r="G96" s="40"/>
      <c r="H96" s="40"/>
      <c r="I96" s="144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93"/>
      <c r="C97" s="194"/>
      <c r="D97" s="195" t="s">
        <v>260</v>
      </c>
      <c r="E97" s="196"/>
      <c r="F97" s="196"/>
      <c r="G97" s="196"/>
      <c r="H97" s="196"/>
      <c r="I97" s="197"/>
      <c r="J97" s="198">
        <f>J130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435</v>
      </c>
      <c r="E98" s="203"/>
      <c r="F98" s="203"/>
      <c r="G98" s="203"/>
      <c r="H98" s="203"/>
      <c r="I98" s="204"/>
      <c r="J98" s="205">
        <f>J131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436</v>
      </c>
      <c r="E99" s="203"/>
      <c r="F99" s="203"/>
      <c r="G99" s="203"/>
      <c r="H99" s="203"/>
      <c r="I99" s="204"/>
      <c r="J99" s="205">
        <f>J201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437</v>
      </c>
      <c r="E100" s="203"/>
      <c r="F100" s="203"/>
      <c r="G100" s="203"/>
      <c r="H100" s="203"/>
      <c r="I100" s="204"/>
      <c r="J100" s="205">
        <f>J206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261</v>
      </c>
      <c r="E101" s="203"/>
      <c r="F101" s="203"/>
      <c r="G101" s="203"/>
      <c r="H101" s="203"/>
      <c r="I101" s="204"/>
      <c r="J101" s="205">
        <f>J210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438</v>
      </c>
      <c r="E102" s="203"/>
      <c r="F102" s="203"/>
      <c r="G102" s="203"/>
      <c r="H102" s="203"/>
      <c r="I102" s="204"/>
      <c r="J102" s="205">
        <f>J216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439</v>
      </c>
      <c r="E103" s="203"/>
      <c r="F103" s="203"/>
      <c r="G103" s="203"/>
      <c r="H103" s="203"/>
      <c r="I103" s="204"/>
      <c r="J103" s="205">
        <f>J221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440</v>
      </c>
      <c r="E104" s="203"/>
      <c r="F104" s="203"/>
      <c r="G104" s="203"/>
      <c r="H104" s="203"/>
      <c r="I104" s="204"/>
      <c r="J104" s="205">
        <f>J229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176</v>
      </c>
      <c r="E105" s="196"/>
      <c r="F105" s="196"/>
      <c r="G105" s="196"/>
      <c r="H105" s="196"/>
      <c r="I105" s="197"/>
      <c r="J105" s="198">
        <f>J231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441</v>
      </c>
      <c r="E106" s="203"/>
      <c r="F106" s="203"/>
      <c r="G106" s="203"/>
      <c r="H106" s="203"/>
      <c r="I106" s="204"/>
      <c r="J106" s="205">
        <f>J232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442</v>
      </c>
      <c r="E107" s="203"/>
      <c r="F107" s="203"/>
      <c r="G107" s="203"/>
      <c r="H107" s="203"/>
      <c r="I107" s="204"/>
      <c r="J107" s="205">
        <f>J238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443</v>
      </c>
      <c r="E108" s="203"/>
      <c r="F108" s="203"/>
      <c r="G108" s="203"/>
      <c r="H108" s="203"/>
      <c r="I108" s="204"/>
      <c r="J108" s="205">
        <f>J241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444</v>
      </c>
      <c r="E109" s="203"/>
      <c r="F109" s="203"/>
      <c r="G109" s="203"/>
      <c r="H109" s="203"/>
      <c r="I109" s="204"/>
      <c r="J109" s="205">
        <f>J244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8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8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110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7" t="str">
        <f>E7</f>
        <v>Sportovní areál ul. Leonovova, Karviná - Hranice</v>
      </c>
      <c r="F119" s="32"/>
      <c r="G119" s="32"/>
      <c r="H119" s="32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99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 xml:space="preserve">SO 03.4 - PŘÍPOJKA HORKOVODU PRO DPS - stavební část </v>
      </c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147" t="s">
        <v>22</v>
      </c>
      <c r="J123" s="79" t="str">
        <f>IF(J12="","",J12)</f>
        <v>2. 12. 2019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147" t="s">
        <v>29</v>
      </c>
      <c r="J125" s="36" t="str">
        <f>E21</f>
        <v>ATRIS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147" t="s">
        <v>32</v>
      </c>
      <c r="J126" s="36" t="str">
        <f>E24</f>
        <v>Barbora Kyšková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7"/>
      <c r="B128" s="208"/>
      <c r="C128" s="209" t="s">
        <v>111</v>
      </c>
      <c r="D128" s="210" t="s">
        <v>60</v>
      </c>
      <c r="E128" s="210" t="s">
        <v>56</v>
      </c>
      <c r="F128" s="210" t="s">
        <v>57</v>
      </c>
      <c r="G128" s="210" t="s">
        <v>112</v>
      </c>
      <c r="H128" s="210" t="s">
        <v>113</v>
      </c>
      <c r="I128" s="211" t="s">
        <v>114</v>
      </c>
      <c r="J128" s="212" t="s">
        <v>103</v>
      </c>
      <c r="K128" s="213" t="s">
        <v>115</v>
      </c>
      <c r="L128" s="214"/>
      <c r="M128" s="100" t="s">
        <v>1</v>
      </c>
      <c r="N128" s="101" t="s">
        <v>39</v>
      </c>
      <c r="O128" s="101" t="s">
        <v>116</v>
      </c>
      <c r="P128" s="101" t="s">
        <v>117</v>
      </c>
      <c r="Q128" s="101" t="s">
        <v>118</v>
      </c>
      <c r="R128" s="101" t="s">
        <v>119</v>
      </c>
      <c r="S128" s="101" t="s">
        <v>120</v>
      </c>
      <c r="T128" s="102" t="s">
        <v>121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8"/>
      <c r="B129" s="39"/>
      <c r="C129" s="107" t="s">
        <v>122</v>
      </c>
      <c r="D129" s="40"/>
      <c r="E129" s="40"/>
      <c r="F129" s="40"/>
      <c r="G129" s="40"/>
      <c r="H129" s="40"/>
      <c r="I129" s="144"/>
      <c r="J129" s="215">
        <f>BK129</f>
        <v>0</v>
      </c>
      <c r="K129" s="40"/>
      <c r="L129" s="44"/>
      <c r="M129" s="103"/>
      <c r="N129" s="216"/>
      <c r="O129" s="104"/>
      <c r="P129" s="217">
        <f>P130+P231</f>
        <v>0</v>
      </c>
      <c r="Q129" s="104"/>
      <c r="R129" s="217">
        <f>R130+R231</f>
        <v>0.54372308999999996</v>
      </c>
      <c r="S129" s="104"/>
      <c r="T129" s="218">
        <f>T130+T231</f>
        <v>24.282000000000004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74</v>
      </c>
      <c r="AU129" s="17" t="s">
        <v>105</v>
      </c>
      <c r="BK129" s="219">
        <f>BK130+BK231</f>
        <v>0</v>
      </c>
    </row>
    <row r="130" s="12" customFormat="1" ht="25.92" customHeight="1">
      <c r="A130" s="12"/>
      <c r="B130" s="220"/>
      <c r="C130" s="221"/>
      <c r="D130" s="222" t="s">
        <v>74</v>
      </c>
      <c r="E130" s="223" t="s">
        <v>319</v>
      </c>
      <c r="F130" s="223" t="s">
        <v>320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P131+P201+P206+P210+P216+P221+P229</f>
        <v>0</v>
      </c>
      <c r="Q130" s="228"/>
      <c r="R130" s="229">
        <f>R131+R201+R206+R210+R216+R221+R229</f>
        <v>0.377</v>
      </c>
      <c r="S130" s="228"/>
      <c r="T130" s="230">
        <f>T131+T201+T206+T210+T216+T221+T229</f>
        <v>24.282000000000004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83</v>
      </c>
      <c r="AT130" s="232" t="s">
        <v>74</v>
      </c>
      <c r="AU130" s="232" t="s">
        <v>75</v>
      </c>
      <c r="AY130" s="231" t="s">
        <v>126</v>
      </c>
      <c r="BK130" s="233">
        <f>BK131+BK201+BK206+BK210+BK216+BK221+BK229</f>
        <v>0</v>
      </c>
    </row>
    <row r="131" s="12" customFormat="1" ht="22.8" customHeight="1">
      <c r="A131" s="12"/>
      <c r="B131" s="220"/>
      <c r="C131" s="221"/>
      <c r="D131" s="222" t="s">
        <v>74</v>
      </c>
      <c r="E131" s="234" t="s">
        <v>83</v>
      </c>
      <c r="F131" s="234" t="s">
        <v>445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SUM(P132:P200)</f>
        <v>0</v>
      </c>
      <c r="Q131" s="228"/>
      <c r="R131" s="229">
        <f>SUM(R132:R200)</f>
        <v>0.377</v>
      </c>
      <c r="S131" s="228"/>
      <c r="T131" s="230">
        <f>SUM(T132:T200)</f>
        <v>24.282000000000004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83</v>
      </c>
      <c r="AT131" s="232" t="s">
        <v>74</v>
      </c>
      <c r="AU131" s="232" t="s">
        <v>83</v>
      </c>
      <c r="AY131" s="231" t="s">
        <v>126</v>
      </c>
      <c r="BK131" s="233">
        <f>SUM(BK132:BK200)</f>
        <v>0</v>
      </c>
    </row>
    <row r="132" s="2" customFormat="1" ht="21.75" customHeight="1">
      <c r="A132" s="38"/>
      <c r="B132" s="39"/>
      <c r="C132" s="236" t="s">
        <v>83</v>
      </c>
      <c r="D132" s="236" t="s">
        <v>128</v>
      </c>
      <c r="E132" s="237" t="s">
        <v>446</v>
      </c>
      <c r="F132" s="238" t="s">
        <v>447</v>
      </c>
      <c r="G132" s="239" t="s">
        <v>227</v>
      </c>
      <c r="H132" s="240">
        <v>20.5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40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0.26000000000000001</v>
      </c>
      <c r="T132" s="247">
        <f>S132*H132</f>
        <v>5.3300000000000001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132</v>
      </c>
      <c r="AT132" s="248" t="s">
        <v>128</v>
      </c>
      <c r="AU132" s="248" t="s">
        <v>85</v>
      </c>
      <c r="AY132" s="17" t="s">
        <v>126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83</v>
      </c>
      <c r="BK132" s="249">
        <f>ROUND(I132*H132,2)</f>
        <v>0</v>
      </c>
      <c r="BL132" s="17" t="s">
        <v>132</v>
      </c>
      <c r="BM132" s="248" t="s">
        <v>448</v>
      </c>
    </row>
    <row r="133" s="14" customFormat="1">
      <c r="A133" s="14"/>
      <c r="B133" s="264"/>
      <c r="C133" s="265"/>
      <c r="D133" s="250" t="s">
        <v>136</v>
      </c>
      <c r="E133" s="266" t="s">
        <v>1</v>
      </c>
      <c r="F133" s="267" t="s">
        <v>449</v>
      </c>
      <c r="G133" s="265"/>
      <c r="H133" s="268">
        <v>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4" t="s">
        <v>136</v>
      </c>
      <c r="AU133" s="274" t="s">
        <v>85</v>
      </c>
      <c r="AV133" s="14" t="s">
        <v>85</v>
      </c>
      <c r="AW133" s="14" t="s">
        <v>31</v>
      </c>
      <c r="AX133" s="14" t="s">
        <v>75</v>
      </c>
      <c r="AY133" s="274" t="s">
        <v>126</v>
      </c>
    </row>
    <row r="134" s="14" customFormat="1">
      <c r="A134" s="14"/>
      <c r="B134" s="264"/>
      <c r="C134" s="265"/>
      <c r="D134" s="250" t="s">
        <v>136</v>
      </c>
      <c r="E134" s="266" t="s">
        <v>1</v>
      </c>
      <c r="F134" s="267" t="s">
        <v>450</v>
      </c>
      <c r="G134" s="265"/>
      <c r="H134" s="268">
        <v>13.5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4" t="s">
        <v>136</v>
      </c>
      <c r="AU134" s="274" t="s">
        <v>85</v>
      </c>
      <c r="AV134" s="14" t="s">
        <v>85</v>
      </c>
      <c r="AW134" s="14" t="s">
        <v>31</v>
      </c>
      <c r="AX134" s="14" t="s">
        <v>75</v>
      </c>
      <c r="AY134" s="274" t="s">
        <v>126</v>
      </c>
    </row>
    <row r="135" s="15" customFormat="1">
      <c r="A135" s="15"/>
      <c r="B135" s="275"/>
      <c r="C135" s="276"/>
      <c r="D135" s="250" t="s">
        <v>136</v>
      </c>
      <c r="E135" s="277" t="s">
        <v>1</v>
      </c>
      <c r="F135" s="278" t="s">
        <v>138</v>
      </c>
      <c r="G135" s="276"/>
      <c r="H135" s="279">
        <v>20.5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136</v>
      </c>
      <c r="AU135" s="285" t="s">
        <v>85</v>
      </c>
      <c r="AV135" s="15" t="s">
        <v>132</v>
      </c>
      <c r="AW135" s="15" t="s">
        <v>31</v>
      </c>
      <c r="AX135" s="15" t="s">
        <v>83</v>
      </c>
      <c r="AY135" s="285" t="s">
        <v>126</v>
      </c>
    </row>
    <row r="136" s="2" customFormat="1" ht="21.75" customHeight="1">
      <c r="A136" s="38"/>
      <c r="B136" s="39"/>
      <c r="C136" s="236" t="s">
        <v>85</v>
      </c>
      <c r="D136" s="236" t="s">
        <v>128</v>
      </c>
      <c r="E136" s="237" t="s">
        <v>451</v>
      </c>
      <c r="F136" s="238" t="s">
        <v>452</v>
      </c>
      <c r="G136" s="239" t="s">
        <v>227</v>
      </c>
      <c r="H136" s="240">
        <v>20.5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40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0.28999999999999998</v>
      </c>
      <c r="T136" s="247">
        <f>S136*H136</f>
        <v>5.9449999999999994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132</v>
      </c>
      <c r="AT136" s="248" t="s">
        <v>128</v>
      </c>
      <c r="AU136" s="248" t="s">
        <v>85</v>
      </c>
      <c r="AY136" s="17" t="s">
        <v>126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83</v>
      </c>
      <c r="BK136" s="249">
        <f>ROUND(I136*H136,2)</f>
        <v>0</v>
      </c>
      <c r="BL136" s="17" t="s">
        <v>132</v>
      </c>
      <c r="BM136" s="248" t="s">
        <v>453</v>
      </c>
    </row>
    <row r="137" s="14" customFormat="1">
      <c r="A137" s="14"/>
      <c r="B137" s="264"/>
      <c r="C137" s="265"/>
      <c r="D137" s="250" t="s">
        <v>136</v>
      </c>
      <c r="E137" s="266" t="s">
        <v>1</v>
      </c>
      <c r="F137" s="267" t="s">
        <v>454</v>
      </c>
      <c r="G137" s="265"/>
      <c r="H137" s="268">
        <v>13.5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136</v>
      </c>
      <c r="AU137" s="274" t="s">
        <v>85</v>
      </c>
      <c r="AV137" s="14" t="s">
        <v>85</v>
      </c>
      <c r="AW137" s="14" t="s">
        <v>31</v>
      </c>
      <c r="AX137" s="14" t="s">
        <v>75</v>
      </c>
      <c r="AY137" s="274" t="s">
        <v>126</v>
      </c>
    </row>
    <row r="138" s="14" customFormat="1">
      <c r="A138" s="14"/>
      <c r="B138" s="264"/>
      <c r="C138" s="265"/>
      <c r="D138" s="250" t="s">
        <v>136</v>
      </c>
      <c r="E138" s="266" t="s">
        <v>1</v>
      </c>
      <c r="F138" s="267" t="s">
        <v>455</v>
      </c>
      <c r="G138" s="265"/>
      <c r="H138" s="268">
        <v>7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4" t="s">
        <v>136</v>
      </c>
      <c r="AU138" s="274" t="s">
        <v>85</v>
      </c>
      <c r="AV138" s="14" t="s">
        <v>85</v>
      </c>
      <c r="AW138" s="14" t="s">
        <v>31</v>
      </c>
      <c r="AX138" s="14" t="s">
        <v>75</v>
      </c>
      <c r="AY138" s="274" t="s">
        <v>126</v>
      </c>
    </row>
    <row r="139" s="15" customFormat="1">
      <c r="A139" s="15"/>
      <c r="B139" s="275"/>
      <c r="C139" s="276"/>
      <c r="D139" s="250" t="s">
        <v>136</v>
      </c>
      <c r="E139" s="277" t="s">
        <v>1</v>
      </c>
      <c r="F139" s="278" t="s">
        <v>138</v>
      </c>
      <c r="G139" s="276"/>
      <c r="H139" s="279">
        <v>20.5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5" t="s">
        <v>136</v>
      </c>
      <c r="AU139" s="285" t="s">
        <v>85</v>
      </c>
      <c r="AV139" s="15" t="s">
        <v>132</v>
      </c>
      <c r="AW139" s="15" t="s">
        <v>31</v>
      </c>
      <c r="AX139" s="15" t="s">
        <v>83</v>
      </c>
      <c r="AY139" s="285" t="s">
        <v>126</v>
      </c>
    </row>
    <row r="140" s="2" customFormat="1" ht="21.75" customHeight="1">
      <c r="A140" s="38"/>
      <c r="B140" s="39"/>
      <c r="C140" s="236" t="s">
        <v>144</v>
      </c>
      <c r="D140" s="236" t="s">
        <v>128</v>
      </c>
      <c r="E140" s="237" t="s">
        <v>456</v>
      </c>
      <c r="F140" s="238" t="s">
        <v>457</v>
      </c>
      <c r="G140" s="239" t="s">
        <v>227</v>
      </c>
      <c r="H140" s="240">
        <v>19.5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40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0.33000000000000002</v>
      </c>
      <c r="T140" s="247">
        <f>S140*H140</f>
        <v>6.4350000000000005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132</v>
      </c>
      <c r="AT140" s="248" t="s">
        <v>128</v>
      </c>
      <c r="AU140" s="248" t="s">
        <v>85</v>
      </c>
      <c r="AY140" s="17" t="s">
        <v>126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83</v>
      </c>
      <c r="BK140" s="249">
        <f>ROUND(I140*H140,2)</f>
        <v>0</v>
      </c>
      <c r="BL140" s="17" t="s">
        <v>132</v>
      </c>
      <c r="BM140" s="248" t="s">
        <v>458</v>
      </c>
    </row>
    <row r="141" s="14" customFormat="1">
      <c r="A141" s="14"/>
      <c r="B141" s="264"/>
      <c r="C141" s="265"/>
      <c r="D141" s="250" t="s">
        <v>136</v>
      </c>
      <c r="E141" s="266" t="s">
        <v>1</v>
      </c>
      <c r="F141" s="267" t="s">
        <v>459</v>
      </c>
      <c r="G141" s="265"/>
      <c r="H141" s="268">
        <v>13.5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4" t="s">
        <v>136</v>
      </c>
      <c r="AU141" s="274" t="s">
        <v>85</v>
      </c>
      <c r="AV141" s="14" t="s">
        <v>85</v>
      </c>
      <c r="AW141" s="14" t="s">
        <v>31</v>
      </c>
      <c r="AX141" s="14" t="s">
        <v>75</v>
      </c>
      <c r="AY141" s="274" t="s">
        <v>126</v>
      </c>
    </row>
    <row r="142" s="14" customFormat="1">
      <c r="A142" s="14"/>
      <c r="B142" s="264"/>
      <c r="C142" s="265"/>
      <c r="D142" s="250" t="s">
        <v>136</v>
      </c>
      <c r="E142" s="266" t="s">
        <v>1</v>
      </c>
      <c r="F142" s="267" t="s">
        <v>460</v>
      </c>
      <c r="G142" s="265"/>
      <c r="H142" s="268">
        <v>6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136</v>
      </c>
      <c r="AU142" s="274" t="s">
        <v>85</v>
      </c>
      <c r="AV142" s="14" t="s">
        <v>85</v>
      </c>
      <c r="AW142" s="14" t="s">
        <v>31</v>
      </c>
      <c r="AX142" s="14" t="s">
        <v>75</v>
      </c>
      <c r="AY142" s="274" t="s">
        <v>126</v>
      </c>
    </row>
    <row r="143" s="15" customFormat="1">
      <c r="A143" s="15"/>
      <c r="B143" s="275"/>
      <c r="C143" s="276"/>
      <c r="D143" s="250" t="s">
        <v>136</v>
      </c>
      <c r="E143" s="277" t="s">
        <v>1</v>
      </c>
      <c r="F143" s="278" t="s">
        <v>138</v>
      </c>
      <c r="G143" s="276"/>
      <c r="H143" s="279">
        <v>19.5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5" t="s">
        <v>136</v>
      </c>
      <c r="AU143" s="285" t="s">
        <v>85</v>
      </c>
      <c r="AV143" s="15" t="s">
        <v>132</v>
      </c>
      <c r="AW143" s="15" t="s">
        <v>31</v>
      </c>
      <c r="AX143" s="15" t="s">
        <v>83</v>
      </c>
      <c r="AY143" s="285" t="s">
        <v>126</v>
      </c>
    </row>
    <row r="144" s="2" customFormat="1" ht="21.75" customHeight="1">
      <c r="A144" s="38"/>
      <c r="B144" s="39"/>
      <c r="C144" s="236" t="s">
        <v>132</v>
      </c>
      <c r="D144" s="236" t="s">
        <v>128</v>
      </c>
      <c r="E144" s="237" t="s">
        <v>461</v>
      </c>
      <c r="F144" s="238" t="s">
        <v>462</v>
      </c>
      <c r="G144" s="239" t="s">
        <v>227</v>
      </c>
      <c r="H144" s="240">
        <v>19.5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40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0.316</v>
      </c>
      <c r="T144" s="247">
        <f>S144*H144</f>
        <v>6.1619999999999999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132</v>
      </c>
      <c r="AT144" s="248" t="s">
        <v>128</v>
      </c>
      <c r="AU144" s="248" t="s">
        <v>85</v>
      </c>
      <c r="AY144" s="17" t="s">
        <v>126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83</v>
      </c>
      <c r="BK144" s="249">
        <f>ROUND(I144*H144,2)</f>
        <v>0</v>
      </c>
      <c r="BL144" s="17" t="s">
        <v>132</v>
      </c>
      <c r="BM144" s="248" t="s">
        <v>463</v>
      </c>
    </row>
    <row r="145" s="14" customFormat="1">
      <c r="A145" s="14"/>
      <c r="B145" s="264"/>
      <c r="C145" s="265"/>
      <c r="D145" s="250" t="s">
        <v>136</v>
      </c>
      <c r="E145" s="266" t="s">
        <v>1</v>
      </c>
      <c r="F145" s="267" t="s">
        <v>464</v>
      </c>
      <c r="G145" s="265"/>
      <c r="H145" s="268">
        <v>13.5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4" t="s">
        <v>136</v>
      </c>
      <c r="AU145" s="274" t="s">
        <v>85</v>
      </c>
      <c r="AV145" s="14" t="s">
        <v>85</v>
      </c>
      <c r="AW145" s="14" t="s">
        <v>31</v>
      </c>
      <c r="AX145" s="14" t="s">
        <v>75</v>
      </c>
      <c r="AY145" s="274" t="s">
        <v>126</v>
      </c>
    </row>
    <row r="146" s="14" customFormat="1">
      <c r="A146" s="14"/>
      <c r="B146" s="264"/>
      <c r="C146" s="265"/>
      <c r="D146" s="250" t="s">
        <v>136</v>
      </c>
      <c r="E146" s="266" t="s">
        <v>1</v>
      </c>
      <c r="F146" s="267" t="s">
        <v>460</v>
      </c>
      <c r="G146" s="265"/>
      <c r="H146" s="268">
        <v>6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136</v>
      </c>
      <c r="AU146" s="274" t="s">
        <v>85</v>
      </c>
      <c r="AV146" s="14" t="s">
        <v>85</v>
      </c>
      <c r="AW146" s="14" t="s">
        <v>31</v>
      </c>
      <c r="AX146" s="14" t="s">
        <v>75</v>
      </c>
      <c r="AY146" s="274" t="s">
        <v>126</v>
      </c>
    </row>
    <row r="147" s="15" customFormat="1">
      <c r="A147" s="15"/>
      <c r="B147" s="275"/>
      <c r="C147" s="276"/>
      <c r="D147" s="250" t="s">
        <v>136</v>
      </c>
      <c r="E147" s="277" t="s">
        <v>1</v>
      </c>
      <c r="F147" s="278" t="s">
        <v>138</v>
      </c>
      <c r="G147" s="276"/>
      <c r="H147" s="279">
        <v>19.5</v>
      </c>
      <c r="I147" s="280"/>
      <c r="J147" s="276"/>
      <c r="K147" s="276"/>
      <c r="L147" s="281"/>
      <c r="M147" s="282"/>
      <c r="N147" s="283"/>
      <c r="O147" s="283"/>
      <c r="P147" s="283"/>
      <c r="Q147" s="283"/>
      <c r="R147" s="283"/>
      <c r="S147" s="283"/>
      <c r="T147" s="28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5" t="s">
        <v>136</v>
      </c>
      <c r="AU147" s="285" t="s">
        <v>85</v>
      </c>
      <c r="AV147" s="15" t="s">
        <v>132</v>
      </c>
      <c r="AW147" s="15" t="s">
        <v>31</v>
      </c>
      <c r="AX147" s="15" t="s">
        <v>83</v>
      </c>
      <c r="AY147" s="285" t="s">
        <v>126</v>
      </c>
    </row>
    <row r="148" s="2" customFormat="1" ht="16.5" customHeight="1">
      <c r="A148" s="38"/>
      <c r="B148" s="39"/>
      <c r="C148" s="236" t="s">
        <v>125</v>
      </c>
      <c r="D148" s="236" t="s">
        <v>128</v>
      </c>
      <c r="E148" s="237" t="s">
        <v>465</v>
      </c>
      <c r="F148" s="238" t="s">
        <v>466</v>
      </c>
      <c r="G148" s="239" t="s">
        <v>190</v>
      </c>
      <c r="H148" s="240">
        <v>2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40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0.20499999999999999</v>
      </c>
      <c r="T148" s="247">
        <f>S148*H148</f>
        <v>0.40999999999999998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132</v>
      </c>
      <c r="AT148" s="248" t="s">
        <v>128</v>
      </c>
      <c r="AU148" s="248" t="s">
        <v>85</v>
      </c>
      <c r="AY148" s="17" t="s">
        <v>126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83</v>
      </c>
      <c r="BK148" s="249">
        <f>ROUND(I148*H148,2)</f>
        <v>0</v>
      </c>
      <c r="BL148" s="17" t="s">
        <v>132</v>
      </c>
      <c r="BM148" s="248" t="s">
        <v>467</v>
      </c>
    </row>
    <row r="149" s="2" customFormat="1" ht="21.75" customHeight="1">
      <c r="A149" s="38"/>
      <c r="B149" s="39"/>
      <c r="C149" s="236" t="s">
        <v>158</v>
      </c>
      <c r="D149" s="236" t="s">
        <v>128</v>
      </c>
      <c r="E149" s="237" t="s">
        <v>468</v>
      </c>
      <c r="F149" s="238" t="s">
        <v>469</v>
      </c>
      <c r="G149" s="239" t="s">
        <v>470</v>
      </c>
      <c r="H149" s="240">
        <v>14.438000000000001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40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132</v>
      </c>
      <c r="AT149" s="248" t="s">
        <v>128</v>
      </c>
      <c r="AU149" s="248" t="s">
        <v>85</v>
      </c>
      <c r="AY149" s="17" t="s">
        <v>126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83</v>
      </c>
      <c r="BK149" s="249">
        <f>ROUND(I149*H149,2)</f>
        <v>0</v>
      </c>
      <c r="BL149" s="17" t="s">
        <v>132</v>
      </c>
      <c r="BM149" s="248" t="s">
        <v>471</v>
      </c>
    </row>
    <row r="150" s="14" customFormat="1">
      <c r="A150" s="14"/>
      <c r="B150" s="264"/>
      <c r="C150" s="265"/>
      <c r="D150" s="250" t="s">
        <v>136</v>
      </c>
      <c r="E150" s="266" t="s">
        <v>1</v>
      </c>
      <c r="F150" s="267" t="s">
        <v>472</v>
      </c>
      <c r="G150" s="265"/>
      <c r="H150" s="268">
        <v>14.438000000000001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4" t="s">
        <v>136</v>
      </c>
      <c r="AU150" s="274" t="s">
        <v>85</v>
      </c>
      <c r="AV150" s="14" t="s">
        <v>85</v>
      </c>
      <c r="AW150" s="14" t="s">
        <v>31</v>
      </c>
      <c r="AX150" s="14" t="s">
        <v>83</v>
      </c>
      <c r="AY150" s="274" t="s">
        <v>126</v>
      </c>
    </row>
    <row r="151" s="2" customFormat="1" ht="21.75" customHeight="1">
      <c r="A151" s="38"/>
      <c r="B151" s="39"/>
      <c r="C151" s="236" t="s">
        <v>165</v>
      </c>
      <c r="D151" s="236" t="s">
        <v>128</v>
      </c>
      <c r="E151" s="237" t="s">
        <v>473</v>
      </c>
      <c r="F151" s="238" t="s">
        <v>474</v>
      </c>
      <c r="G151" s="239" t="s">
        <v>470</v>
      </c>
      <c r="H151" s="240">
        <v>23.350000000000001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40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132</v>
      </c>
      <c r="AT151" s="248" t="s">
        <v>128</v>
      </c>
      <c r="AU151" s="248" t="s">
        <v>85</v>
      </c>
      <c r="AY151" s="17" t="s">
        <v>126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83</v>
      </c>
      <c r="BK151" s="249">
        <f>ROUND(I151*H151,2)</f>
        <v>0</v>
      </c>
      <c r="BL151" s="17" t="s">
        <v>132</v>
      </c>
      <c r="BM151" s="248" t="s">
        <v>475</v>
      </c>
    </row>
    <row r="152" s="14" customFormat="1">
      <c r="A152" s="14"/>
      <c r="B152" s="264"/>
      <c r="C152" s="265"/>
      <c r="D152" s="250" t="s">
        <v>136</v>
      </c>
      <c r="E152" s="266" t="s">
        <v>1</v>
      </c>
      <c r="F152" s="267" t="s">
        <v>476</v>
      </c>
      <c r="G152" s="265"/>
      <c r="H152" s="268">
        <v>23.350000000000001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4" t="s">
        <v>136</v>
      </c>
      <c r="AU152" s="274" t="s">
        <v>85</v>
      </c>
      <c r="AV152" s="14" t="s">
        <v>85</v>
      </c>
      <c r="AW152" s="14" t="s">
        <v>31</v>
      </c>
      <c r="AX152" s="14" t="s">
        <v>83</v>
      </c>
      <c r="AY152" s="274" t="s">
        <v>126</v>
      </c>
    </row>
    <row r="153" s="2" customFormat="1" ht="21.75" customHeight="1">
      <c r="A153" s="38"/>
      <c r="B153" s="39"/>
      <c r="C153" s="236" t="s">
        <v>171</v>
      </c>
      <c r="D153" s="236" t="s">
        <v>128</v>
      </c>
      <c r="E153" s="237" t="s">
        <v>477</v>
      </c>
      <c r="F153" s="238" t="s">
        <v>478</v>
      </c>
      <c r="G153" s="239" t="s">
        <v>470</v>
      </c>
      <c r="H153" s="240">
        <v>350.10000000000002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40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132</v>
      </c>
      <c r="AT153" s="248" t="s">
        <v>128</v>
      </c>
      <c r="AU153" s="248" t="s">
        <v>85</v>
      </c>
      <c r="AY153" s="17" t="s">
        <v>126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83</v>
      </c>
      <c r="BK153" s="249">
        <f>ROUND(I153*H153,2)</f>
        <v>0</v>
      </c>
      <c r="BL153" s="17" t="s">
        <v>132</v>
      </c>
      <c r="BM153" s="248" t="s">
        <v>479</v>
      </c>
    </row>
    <row r="154" s="14" customFormat="1">
      <c r="A154" s="14"/>
      <c r="B154" s="264"/>
      <c r="C154" s="265"/>
      <c r="D154" s="250" t="s">
        <v>136</v>
      </c>
      <c r="E154" s="266" t="s">
        <v>1</v>
      </c>
      <c r="F154" s="267" t="s">
        <v>480</v>
      </c>
      <c r="G154" s="265"/>
      <c r="H154" s="268">
        <v>140.09999999999999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4" t="s">
        <v>136</v>
      </c>
      <c r="AU154" s="274" t="s">
        <v>85</v>
      </c>
      <c r="AV154" s="14" t="s">
        <v>85</v>
      </c>
      <c r="AW154" s="14" t="s">
        <v>31</v>
      </c>
      <c r="AX154" s="14" t="s">
        <v>75</v>
      </c>
      <c r="AY154" s="274" t="s">
        <v>126</v>
      </c>
    </row>
    <row r="155" s="14" customFormat="1">
      <c r="A155" s="14"/>
      <c r="B155" s="264"/>
      <c r="C155" s="265"/>
      <c r="D155" s="250" t="s">
        <v>136</v>
      </c>
      <c r="E155" s="266" t="s">
        <v>1</v>
      </c>
      <c r="F155" s="267" t="s">
        <v>481</v>
      </c>
      <c r="G155" s="265"/>
      <c r="H155" s="268">
        <v>210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136</v>
      </c>
      <c r="AU155" s="274" t="s">
        <v>85</v>
      </c>
      <c r="AV155" s="14" t="s">
        <v>85</v>
      </c>
      <c r="AW155" s="14" t="s">
        <v>31</v>
      </c>
      <c r="AX155" s="14" t="s">
        <v>75</v>
      </c>
      <c r="AY155" s="274" t="s">
        <v>126</v>
      </c>
    </row>
    <row r="156" s="15" customFormat="1">
      <c r="A156" s="15"/>
      <c r="B156" s="275"/>
      <c r="C156" s="276"/>
      <c r="D156" s="250" t="s">
        <v>136</v>
      </c>
      <c r="E156" s="277" t="s">
        <v>1</v>
      </c>
      <c r="F156" s="278" t="s">
        <v>138</v>
      </c>
      <c r="G156" s="276"/>
      <c r="H156" s="279">
        <v>350.10000000000002</v>
      </c>
      <c r="I156" s="280"/>
      <c r="J156" s="276"/>
      <c r="K156" s="276"/>
      <c r="L156" s="281"/>
      <c r="M156" s="282"/>
      <c r="N156" s="283"/>
      <c r="O156" s="283"/>
      <c r="P156" s="283"/>
      <c r="Q156" s="283"/>
      <c r="R156" s="283"/>
      <c r="S156" s="283"/>
      <c r="T156" s="28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5" t="s">
        <v>136</v>
      </c>
      <c r="AU156" s="285" t="s">
        <v>85</v>
      </c>
      <c r="AV156" s="15" t="s">
        <v>132</v>
      </c>
      <c r="AW156" s="15" t="s">
        <v>31</v>
      </c>
      <c r="AX156" s="15" t="s">
        <v>83</v>
      </c>
      <c r="AY156" s="285" t="s">
        <v>126</v>
      </c>
    </row>
    <row r="157" s="2" customFormat="1" ht="21.75" customHeight="1">
      <c r="A157" s="38"/>
      <c r="B157" s="39"/>
      <c r="C157" s="236" t="s">
        <v>215</v>
      </c>
      <c r="D157" s="236" t="s">
        <v>128</v>
      </c>
      <c r="E157" s="237" t="s">
        <v>482</v>
      </c>
      <c r="F157" s="238" t="s">
        <v>483</v>
      </c>
      <c r="G157" s="239" t="s">
        <v>470</v>
      </c>
      <c r="H157" s="240">
        <v>350.10000000000002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40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132</v>
      </c>
      <c r="AT157" s="248" t="s">
        <v>128</v>
      </c>
      <c r="AU157" s="248" t="s">
        <v>85</v>
      </c>
      <c r="AY157" s="17" t="s">
        <v>126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83</v>
      </c>
      <c r="BK157" s="249">
        <f>ROUND(I157*H157,2)</f>
        <v>0</v>
      </c>
      <c r="BL157" s="17" t="s">
        <v>132</v>
      </c>
      <c r="BM157" s="248" t="s">
        <v>484</v>
      </c>
    </row>
    <row r="158" s="14" customFormat="1">
      <c r="A158" s="14"/>
      <c r="B158" s="264"/>
      <c r="C158" s="265"/>
      <c r="D158" s="250" t="s">
        <v>136</v>
      </c>
      <c r="E158" s="266" t="s">
        <v>1</v>
      </c>
      <c r="F158" s="267" t="s">
        <v>480</v>
      </c>
      <c r="G158" s="265"/>
      <c r="H158" s="268">
        <v>140.09999999999999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136</v>
      </c>
      <c r="AU158" s="274" t="s">
        <v>85</v>
      </c>
      <c r="AV158" s="14" t="s">
        <v>85</v>
      </c>
      <c r="AW158" s="14" t="s">
        <v>31</v>
      </c>
      <c r="AX158" s="14" t="s">
        <v>75</v>
      </c>
      <c r="AY158" s="274" t="s">
        <v>126</v>
      </c>
    </row>
    <row r="159" s="14" customFormat="1">
      <c r="A159" s="14"/>
      <c r="B159" s="264"/>
      <c r="C159" s="265"/>
      <c r="D159" s="250" t="s">
        <v>136</v>
      </c>
      <c r="E159" s="266" t="s">
        <v>1</v>
      </c>
      <c r="F159" s="267" t="s">
        <v>481</v>
      </c>
      <c r="G159" s="265"/>
      <c r="H159" s="268">
        <v>210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4" t="s">
        <v>136</v>
      </c>
      <c r="AU159" s="274" t="s">
        <v>85</v>
      </c>
      <c r="AV159" s="14" t="s">
        <v>85</v>
      </c>
      <c r="AW159" s="14" t="s">
        <v>31</v>
      </c>
      <c r="AX159" s="14" t="s">
        <v>75</v>
      </c>
      <c r="AY159" s="274" t="s">
        <v>126</v>
      </c>
    </row>
    <row r="160" s="15" customFormat="1">
      <c r="A160" s="15"/>
      <c r="B160" s="275"/>
      <c r="C160" s="276"/>
      <c r="D160" s="250" t="s">
        <v>136</v>
      </c>
      <c r="E160" s="277" t="s">
        <v>1</v>
      </c>
      <c r="F160" s="278" t="s">
        <v>138</v>
      </c>
      <c r="G160" s="276"/>
      <c r="H160" s="279">
        <v>350.10000000000002</v>
      </c>
      <c r="I160" s="280"/>
      <c r="J160" s="276"/>
      <c r="K160" s="276"/>
      <c r="L160" s="281"/>
      <c r="M160" s="282"/>
      <c r="N160" s="283"/>
      <c r="O160" s="283"/>
      <c r="P160" s="283"/>
      <c r="Q160" s="283"/>
      <c r="R160" s="283"/>
      <c r="S160" s="283"/>
      <c r="T160" s="28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5" t="s">
        <v>136</v>
      </c>
      <c r="AU160" s="285" t="s">
        <v>85</v>
      </c>
      <c r="AV160" s="15" t="s">
        <v>132</v>
      </c>
      <c r="AW160" s="15" t="s">
        <v>31</v>
      </c>
      <c r="AX160" s="15" t="s">
        <v>83</v>
      </c>
      <c r="AY160" s="285" t="s">
        <v>126</v>
      </c>
    </row>
    <row r="161" s="2" customFormat="1" ht="21.75" customHeight="1">
      <c r="A161" s="38"/>
      <c r="B161" s="39"/>
      <c r="C161" s="236" t="s">
        <v>203</v>
      </c>
      <c r="D161" s="236" t="s">
        <v>128</v>
      </c>
      <c r="E161" s="237" t="s">
        <v>485</v>
      </c>
      <c r="F161" s="238" t="s">
        <v>486</v>
      </c>
      <c r="G161" s="239" t="s">
        <v>470</v>
      </c>
      <c r="H161" s="240">
        <v>70.049999999999997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40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132</v>
      </c>
      <c r="AT161" s="248" t="s">
        <v>128</v>
      </c>
      <c r="AU161" s="248" t="s">
        <v>85</v>
      </c>
      <c r="AY161" s="17" t="s">
        <v>126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83</v>
      </c>
      <c r="BK161" s="249">
        <f>ROUND(I161*H161,2)</f>
        <v>0</v>
      </c>
      <c r="BL161" s="17" t="s">
        <v>132</v>
      </c>
      <c r="BM161" s="248" t="s">
        <v>487</v>
      </c>
    </row>
    <row r="162" s="14" customFormat="1">
      <c r="A162" s="14"/>
      <c r="B162" s="264"/>
      <c r="C162" s="265"/>
      <c r="D162" s="250" t="s">
        <v>136</v>
      </c>
      <c r="E162" s="266" t="s">
        <v>1</v>
      </c>
      <c r="F162" s="267" t="s">
        <v>488</v>
      </c>
      <c r="G162" s="265"/>
      <c r="H162" s="268">
        <v>70.049999999999997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4" t="s">
        <v>136</v>
      </c>
      <c r="AU162" s="274" t="s">
        <v>85</v>
      </c>
      <c r="AV162" s="14" t="s">
        <v>85</v>
      </c>
      <c r="AW162" s="14" t="s">
        <v>31</v>
      </c>
      <c r="AX162" s="14" t="s">
        <v>83</v>
      </c>
      <c r="AY162" s="274" t="s">
        <v>126</v>
      </c>
    </row>
    <row r="163" s="2" customFormat="1" ht="21.75" customHeight="1">
      <c r="A163" s="38"/>
      <c r="B163" s="39"/>
      <c r="C163" s="236" t="s">
        <v>224</v>
      </c>
      <c r="D163" s="236" t="s">
        <v>128</v>
      </c>
      <c r="E163" s="237" t="s">
        <v>489</v>
      </c>
      <c r="F163" s="238" t="s">
        <v>490</v>
      </c>
      <c r="G163" s="239" t="s">
        <v>470</v>
      </c>
      <c r="H163" s="240">
        <v>70.049999999999997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40</v>
      </c>
      <c r="O163" s="91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132</v>
      </c>
      <c r="AT163" s="248" t="s">
        <v>128</v>
      </c>
      <c r="AU163" s="248" t="s">
        <v>85</v>
      </c>
      <c r="AY163" s="17" t="s">
        <v>126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83</v>
      </c>
      <c r="BK163" s="249">
        <f>ROUND(I163*H163,2)</f>
        <v>0</v>
      </c>
      <c r="BL163" s="17" t="s">
        <v>132</v>
      </c>
      <c r="BM163" s="248" t="s">
        <v>491</v>
      </c>
    </row>
    <row r="164" s="14" customFormat="1">
      <c r="A164" s="14"/>
      <c r="B164" s="264"/>
      <c r="C164" s="265"/>
      <c r="D164" s="250" t="s">
        <v>136</v>
      </c>
      <c r="E164" s="266" t="s">
        <v>1</v>
      </c>
      <c r="F164" s="267" t="s">
        <v>488</v>
      </c>
      <c r="G164" s="265"/>
      <c r="H164" s="268">
        <v>70.049999999999997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4" t="s">
        <v>136</v>
      </c>
      <c r="AU164" s="274" t="s">
        <v>85</v>
      </c>
      <c r="AV164" s="14" t="s">
        <v>85</v>
      </c>
      <c r="AW164" s="14" t="s">
        <v>31</v>
      </c>
      <c r="AX164" s="14" t="s">
        <v>83</v>
      </c>
      <c r="AY164" s="274" t="s">
        <v>126</v>
      </c>
    </row>
    <row r="165" s="2" customFormat="1" ht="16.5" customHeight="1">
      <c r="A165" s="38"/>
      <c r="B165" s="39"/>
      <c r="C165" s="236" t="s">
        <v>206</v>
      </c>
      <c r="D165" s="236" t="s">
        <v>128</v>
      </c>
      <c r="E165" s="237" t="s">
        <v>492</v>
      </c>
      <c r="F165" s="238" t="s">
        <v>493</v>
      </c>
      <c r="G165" s="239" t="s">
        <v>227</v>
      </c>
      <c r="H165" s="240">
        <v>440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40</v>
      </c>
      <c r="O165" s="91"/>
      <c r="P165" s="246">
        <f>O165*H165</f>
        <v>0</v>
      </c>
      <c r="Q165" s="246">
        <v>0.00084999999999999995</v>
      </c>
      <c r="R165" s="246">
        <f>Q165*H165</f>
        <v>0.374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132</v>
      </c>
      <c r="AT165" s="248" t="s">
        <v>128</v>
      </c>
      <c r="AU165" s="248" t="s">
        <v>85</v>
      </c>
      <c r="AY165" s="17" t="s">
        <v>126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83</v>
      </c>
      <c r="BK165" s="249">
        <f>ROUND(I165*H165,2)</f>
        <v>0</v>
      </c>
      <c r="BL165" s="17" t="s">
        <v>132</v>
      </c>
      <c r="BM165" s="248" t="s">
        <v>494</v>
      </c>
    </row>
    <row r="166" s="2" customFormat="1" ht="21.75" customHeight="1">
      <c r="A166" s="38"/>
      <c r="B166" s="39"/>
      <c r="C166" s="236" t="s">
        <v>238</v>
      </c>
      <c r="D166" s="236" t="s">
        <v>128</v>
      </c>
      <c r="E166" s="237" t="s">
        <v>495</v>
      </c>
      <c r="F166" s="238" t="s">
        <v>496</v>
      </c>
      <c r="G166" s="239" t="s">
        <v>227</v>
      </c>
      <c r="H166" s="240">
        <v>440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40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132</v>
      </c>
      <c r="AT166" s="248" t="s">
        <v>128</v>
      </c>
      <c r="AU166" s="248" t="s">
        <v>85</v>
      </c>
      <c r="AY166" s="17" t="s">
        <v>126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83</v>
      </c>
      <c r="BK166" s="249">
        <f>ROUND(I166*H166,2)</f>
        <v>0</v>
      </c>
      <c r="BL166" s="17" t="s">
        <v>132</v>
      </c>
      <c r="BM166" s="248" t="s">
        <v>497</v>
      </c>
    </row>
    <row r="167" s="2" customFormat="1" ht="21.75" customHeight="1">
      <c r="A167" s="38"/>
      <c r="B167" s="39"/>
      <c r="C167" s="236" t="s">
        <v>214</v>
      </c>
      <c r="D167" s="236" t="s">
        <v>128</v>
      </c>
      <c r="E167" s="237" t="s">
        <v>498</v>
      </c>
      <c r="F167" s="238" t="s">
        <v>499</v>
      </c>
      <c r="G167" s="239" t="s">
        <v>470</v>
      </c>
      <c r="H167" s="240">
        <v>49.619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40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132</v>
      </c>
      <c r="AT167" s="248" t="s">
        <v>128</v>
      </c>
      <c r="AU167" s="248" t="s">
        <v>85</v>
      </c>
      <c r="AY167" s="17" t="s">
        <v>126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83</v>
      </c>
      <c r="BK167" s="249">
        <f>ROUND(I167*H167,2)</f>
        <v>0</v>
      </c>
      <c r="BL167" s="17" t="s">
        <v>132</v>
      </c>
      <c r="BM167" s="248" t="s">
        <v>500</v>
      </c>
    </row>
    <row r="168" s="14" customFormat="1">
      <c r="A168" s="14"/>
      <c r="B168" s="264"/>
      <c r="C168" s="265"/>
      <c r="D168" s="250" t="s">
        <v>136</v>
      </c>
      <c r="E168" s="266" t="s">
        <v>1</v>
      </c>
      <c r="F168" s="267" t="s">
        <v>501</v>
      </c>
      <c r="G168" s="265"/>
      <c r="H168" s="268">
        <v>49.619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4" t="s">
        <v>136</v>
      </c>
      <c r="AU168" s="274" t="s">
        <v>85</v>
      </c>
      <c r="AV168" s="14" t="s">
        <v>85</v>
      </c>
      <c r="AW168" s="14" t="s">
        <v>31</v>
      </c>
      <c r="AX168" s="14" t="s">
        <v>83</v>
      </c>
      <c r="AY168" s="274" t="s">
        <v>126</v>
      </c>
    </row>
    <row r="169" s="2" customFormat="1" ht="21.75" customHeight="1">
      <c r="A169" s="38"/>
      <c r="B169" s="39"/>
      <c r="C169" s="236" t="s">
        <v>8</v>
      </c>
      <c r="D169" s="236" t="s">
        <v>128</v>
      </c>
      <c r="E169" s="237" t="s">
        <v>502</v>
      </c>
      <c r="F169" s="238" t="s">
        <v>503</v>
      </c>
      <c r="G169" s="239" t="s">
        <v>470</v>
      </c>
      <c r="H169" s="240">
        <v>496.19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40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132</v>
      </c>
      <c r="AT169" s="248" t="s">
        <v>128</v>
      </c>
      <c r="AU169" s="248" t="s">
        <v>85</v>
      </c>
      <c r="AY169" s="17" t="s">
        <v>126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83</v>
      </c>
      <c r="BK169" s="249">
        <f>ROUND(I169*H169,2)</f>
        <v>0</v>
      </c>
      <c r="BL169" s="17" t="s">
        <v>132</v>
      </c>
      <c r="BM169" s="248" t="s">
        <v>504</v>
      </c>
    </row>
    <row r="170" s="14" customFormat="1">
      <c r="A170" s="14"/>
      <c r="B170" s="264"/>
      <c r="C170" s="265"/>
      <c r="D170" s="250" t="s">
        <v>136</v>
      </c>
      <c r="E170" s="266" t="s">
        <v>1</v>
      </c>
      <c r="F170" s="267" t="s">
        <v>505</v>
      </c>
      <c r="G170" s="265"/>
      <c r="H170" s="268">
        <v>496.19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4" t="s">
        <v>136</v>
      </c>
      <c r="AU170" s="274" t="s">
        <v>85</v>
      </c>
      <c r="AV170" s="14" t="s">
        <v>85</v>
      </c>
      <c r="AW170" s="14" t="s">
        <v>31</v>
      </c>
      <c r="AX170" s="14" t="s">
        <v>83</v>
      </c>
      <c r="AY170" s="274" t="s">
        <v>126</v>
      </c>
    </row>
    <row r="171" s="2" customFormat="1" ht="16.5" customHeight="1">
      <c r="A171" s="38"/>
      <c r="B171" s="39"/>
      <c r="C171" s="236" t="s">
        <v>218</v>
      </c>
      <c r="D171" s="236" t="s">
        <v>128</v>
      </c>
      <c r="E171" s="237" t="s">
        <v>506</v>
      </c>
      <c r="F171" s="238" t="s">
        <v>507</v>
      </c>
      <c r="G171" s="239" t="s">
        <v>470</v>
      </c>
      <c r="H171" s="240">
        <v>49.619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40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132</v>
      </c>
      <c r="AT171" s="248" t="s">
        <v>128</v>
      </c>
      <c r="AU171" s="248" t="s">
        <v>85</v>
      </c>
      <c r="AY171" s="17" t="s">
        <v>126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83</v>
      </c>
      <c r="BK171" s="249">
        <f>ROUND(I171*H171,2)</f>
        <v>0</v>
      </c>
      <c r="BL171" s="17" t="s">
        <v>132</v>
      </c>
      <c r="BM171" s="248" t="s">
        <v>508</v>
      </c>
    </row>
    <row r="172" s="2" customFormat="1" ht="21.75" customHeight="1">
      <c r="A172" s="38"/>
      <c r="B172" s="39"/>
      <c r="C172" s="236" t="s">
        <v>253</v>
      </c>
      <c r="D172" s="236" t="s">
        <v>128</v>
      </c>
      <c r="E172" s="237" t="s">
        <v>509</v>
      </c>
      <c r="F172" s="238" t="s">
        <v>510</v>
      </c>
      <c r="G172" s="239" t="s">
        <v>193</v>
      </c>
      <c r="H172" s="240">
        <v>89.313999999999993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40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132</v>
      </c>
      <c r="AT172" s="248" t="s">
        <v>128</v>
      </c>
      <c r="AU172" s="248" t="s">
        <v>85</v>
      </c>
      <c r="AY172" s="17" t="s">
        <v>126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83</v>
      </c>
      <c r="BK172" s="249">
        <f>ROUND(I172*H172,2)</f>
        <v>0</v>
      </c>
      <c r="BL172" s="17" t="s">
        <v>132</v>
      </c>
      <c r="BM172" s="248" t="s">
        <v>511</v>
      </c>
    </row>
    <row r="173" s="14" customFormat="1">
      <c r="A173" s="14"/>
      <c r="B173" s="264"/>
      <c r="C173" s="265"/>
      <c r="D173" s="250" t="s">
        <v>136</v>
      </c>
      <c r="E173" s="266" t="s">
        <v>1</v>
      </c>
      <c r="F173" s="267" t="s">
        <v>512</v>
      </c>
      <c r="G173" s="265"/>
      <c r="H173" s="268">
        <v>89.313999999999993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4" t="s">
        <v>136</v>
      </c>
      <c r="AU173" s="274" t="s">
        <v>85</v>
      </c>
      <c r="AV173" s="14" t="s">
        <v>85</v>
      </c>
      <c r="AW173" s="14" t="s">
        <v>31</v>
      </c>
      <c r="AX173" s="14" t="s">
        <v>83</v>
      </c>
      <c r="AY173" s="274" t="s">
        <v>126</v>
      </c>
    </row>
    <row r="174" s="2" customFormat="1" ht="21.75" customHeight="1">
      <c r="A174" s="38"/>
      <c r="B174" s="39"/>
      <c r="C174" s="236" t="s">
        <v>221</v>
      </c>
      <c r="D174" s="236" t="s">
        <v>128</v>
      </c>
      <c r="E174" s="237" t="s">
        <v>513</v>
      </c>
      <c r="F174" s="238" t="s">
        <v>514</v>
      </c>
      <c r="G174" s="239" t="s">
        <v>470</v>
      </c>
      <c r="H174" s="240">
        <v>393.88099999999997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40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132</v>
      </c>
      <c r="AT174" s="248" t="s">
        <v>128</v>
      </c>
      <c r="AU174" s="248" t="s">
        <v>85</v>
      </c>
      <c r="AY174" s="17" t="s">
        <v>126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83</v>
      </c>
      <c r="BK174" s="249">
        <f>ROUND(I174*H174,2)</f>
        <v>0</v>
      </c>
      <c r="BL174" s="17" t="s">
        <v>132</v>
      </c>
      <c r="BM174" s="248" t="s">
        <v>515</v>
      </c>
    </row>
    <row r="175" s="14" customFormat="1">
      <c r="A175" s="14"/>
      <c r="B175" s="264"/>
      <c r="C175" s="265"/>
      <c r="D175" s="250" t="s">
        <v>136</v>
      </c>
      <c r="E175" s="266" t="s">
        <v>1</v>
      </c>
      <c r="F175" s="267" t="s">
        <v>516</v>
      </c>
      <c r="G175" s="265"/>
      <c r="H175" s="268">
        <v>183.881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4" t="s">
        <v>136</v>
      </c>
      <c r="AU175" s="274" t="s">
        <v>85</v>
      </c>
      <c r="AV175" s="14" t="s">
        <v>85</v>
      </c>
      <c r="AW175" s="14" t="s">
        <v>31</v>
      </c>
      <c r="AX175" s="14" t="s">
        <v>75</v>
      </c>
      <c r="AY175" s="274" t="s">
        <v>126</v>
      </c>
    </row>
    <row r="176" s="14" customFormat="1">
      <c r="A176" s="14"/>
      <c r="B176" s="264"/>
      <c r="C176" s="265"/>
      <c r="D176" s="250" t="s">
        <v>136</v>
      </c>
      <c r="E176" s="266" t="s">
        <v>1</v>
      </c>
      <c r="F176" s="267" t="s">
        <v>517</v>
      </c>
      <c r="G176" s="265"/>
      <c r="H176" s="268">
        <v>210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4" t="s">
        <v>136</v>
      </c>
      <c r="AU176" s="274" t="s">
        <v>85</v>
      </c>
      <c r="AV176" s="14" t="s">
        <v>85</v>
      </c>
      <c r="AW176" s="14" t="s">
        <v>31</v>
      </c>
      <c r="AX176" s="14" t="s">
        <v>75</v>
      </c>
      <c r="AY176" s="274" t="s">
        <v>126</v>
      </c>
    </row>
    <row r="177" s="15" customFormat="1">
      <c r="A177" s="15"/>
      <c r="B177" s="275"/>
      <c r="C177" s="276"/>
      <c r="D177" s="250" t="s">
        <v>136</v>
      </c>
      <c r="E177" s="277" t="s">
        <v>1</v>
      </c>
      <c r="F177" s="278" t="s">
        <v>138</v>
      </c>
      <c r="G177" s="276"/>
      <c r="H177" s="279">
        <v>393.88099999999997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5" t="s">
        <v>136</v>
      </c>
      <c r="AU177" s="285" t="s">
        <v>85</v>
      </c>
      <c r="AV177" s="15" t="s">
        <v>132</v>
      </c>
      <c r="AW177" s="15" t="s">
        <v>31</v>
      </c>
      <c r="AX177" s="15" t="s">
        <v>83</v>
      </c>
      <c r="AY177" s="285" t="s">
        <v>126</v>
      </c>
    </row>
    <row r="178" s="2" customFormat="1" ht="21.75" customHeight="1">
      <c r="A178" s="38"/>
      <c r="B178" s="39"/>
      <c r="C178" s="236" t="s">
        <v>324</v>
      </c>
      <c r="D178" s="236" t="s">
        <v>128</v>
      </c>
      <c r="E178" s="237" t="s">
        <v>518</v>
      </c>
      <c r="F178" s="238" t="s">
        <v>519</v>
      </c>
      <c r="G178" s="239" t="s">
        <v>227</v>
      </c>
      <c r="H178" s="240">
        <v>119.25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40</v>
      </c>
      <c r="O178" s="91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132</v>
      </c>
      <c r="AT178" s="248" t="s">
        <v>128</v>
      </c>
      <c r="AU178" s="248" t="s">
        <v>85</v>
      </c>
      <c r="AY178" s="17" t="s">
        <v>126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83</v>
      </c>
      <c r="BK178" s="249">
        <f>ROUND(I178*H178,2)</f>
        <v>0</v>
      </c>
      <c r="BL178" s="17" t="s">
        <v>132</v>
      </c>
      <c r="BM178" s="248" t="s">
        <v>520</v>
      </c>
    </row>
    <row r="179" s="14" customFormat="1">
      <c r="A179" s="14"/>
      <c r="B179" s="264"/>
      <c r="C179" s="265"/>
      <c r="D179" s="250" t="s">
        <v>136</v>
      </c>
      <c r="E179" s="266" t="s">
        <v>1</v>
      </c>
      <c r="F179" s="267" t="s">
        <v>521</v>
      </c>
      <c r="G179" s="265"/>
      <c r="H179" s="268">
        <v>96.25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4" t="s">
        <v>136</v>
      </c>
      <c r="AU179" s="274" t="s">
        <v>85</v>
      </c>
      <c r="AV179" s="14" t="s">
        <v>85</v>
      </c>
      <c r="AW179" s="14" t="s">
        <v>31</v>
      </c>
      <c r="AX179" s="14" t="s">
        <v>75</v>
      </c>
      <c r="AY179" s="274" t="s">
        <v>126</v>
      </c>
    </row>
    <row r="180" s="14" customFormat="1">
      <c r="A180" s="14"/>
      <c r="B180" s="264"/>
      <c r="C180" s="265"/>
      <c r="D180" s="250" t="s">
        <v>136</v>
      </c>
      <c r="E180" s="266" t="s">
        <v>1</v>
      </c>
      <c r="F180" s="267" t="s">
        <v>522</v>
      </c>
      <c r="G180" s="265"/>
      <c r="H180" s="268">
        <v>23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4" t="s">
        <v>136</v>
      </c>
      <c r="AU180" s="274" t="s">
        <v>85</v>
      </c>
      <c r="AV180" s="14" t="s">
        <v>85</v>
      </c>
      <c r="AW180" s="14" t="s">
        <v>31</v>
      </c>
      <c r="AX180" s="14" t="s">
        <v>75</v>
      </c>
      <c r="AY180" s="274" t="s">
        <v>126</v>
      </c>
    </row>
    <row r="181" s="15" customFormat="1">
      <c r="A181" s="15"/>
      <c r="B181" s="275"/>
      <c r="C181" s="276"/>
      <c r="D181" s="250" t="s">
        <v>136</v>
      </c>
      <c r="E181" s="277" t="s">
        <v>1</v>
      </c>
      <c r="F181" s="278" t="s">
        <v>138</v>
      </c>
      <c r="G181" s="276"/>
      <c r="H181" s="279">
        <v>119.25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5" t="s">
        <v>136</v>
      </c>
      <c r="AU181" s="285" t="s">
        <v>85</v>
      </c>
      <c r="AV181" s="15" t="s">
        <v>132</v>
      </c>
      <c r="AW181" s="15" t="s">
        <v>31</v>
      </c>
      <c r="AX181" s="15" t="s">
        <v>83</v>
      </c>
      <c r="AY181" s="285" t="s">
        <v>126</v>
      </c>
    </row>
    <row r="182" s="2" customFormat="1" ht="21.75" customHeight="1">
      <c r="A182" s="38"/>
      <c r="B182" s="39"/>
      <c r="C182" s="236" t="s">
        <v>228</v>
      </c>
      <c r="D182" s="236" t="s">
        <v>128</v>
      </c>
      <c r="E182" s="237" t="s">
        <v>523</v>
      </c>
      <c r="F182" s="238" t="s">
        <v>524</v>
      </c>
      <c r="G182" s="239" t="s">
        <v>227</v>
      </c>
      <c r="H182" s="240">
        <v>119.25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40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132</v>
      </c>
      <c r="AT182" s="248" t="s">
        <v>128</v>
      </c>
      <c r="AU182" s="248" t="s">
        <v>85</v>
      </c>
      <c r="AY182" s="17" t="s">
        <v>126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83</v>
      </c>
      <c r="BK182" s="249">
        <f>ROUND(I182*H182,2)</f>
        <v>0</v>
      </c>
      <c r="BL182" s="17" t="s">
        <v>132</v>
      </c>
      <c r="BM182" s="248" t="s">
        <v>525</v>
      </c>
    </row>
    <row r="183" s="14" customFormat="1">
      <c r="A183" s="14"/>
      <c r="B183" s="264"/>
      <c r="C183" s="265"/>
      <c r="D183" s="250" t="s">
        <v>136</v>
      </c>
      <c r="E183" s="266" t="s">
        <v>1</v>
      </c>
      <c r="F183" s="267" t="s">
        <v>521</v>
      </c>
      <c r="G183" s="265"/>
      <c r="H183" s="268">
        <v>96.25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4" t="s">
        <v>136</v>
      </c>
      <c r="AU183" s="274" t="s">
        <v>85</v>
      </c>
      <c r="AV183" s="14" t="s">
        <v>85</v>
      </c>
      <c r="AW183" s="14" t="s">
        <v>31</v>
      </c>
      <c r="AX183" s="14" t="s">
        <v>75</v>
      </c>
      <c r="AY183" s="274" t="s">
        <v>126</v>
      </c>
    </row>
    <row r="184" s="14" customFormat="1">
      <c r="A184" s="14"/>
      <c r="B184" s="264"/>
      <c r="C184" s="265"/>
      <c r="D184" s="250" t="s">
        <v>136</v>
      </c>
      <c r="E184" s="266" t="s">
        <v>1</v>
      </c>
      <c r="F184" s="267" t="s">
        <v>522</v>
      </c>
      <c r="G184" s="265"/>
      <c r="H184" s="268">
        <v>23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4" t="s">
        <v>136</v>
      </c>
      <c r="AU184" s="274" t="s">
        <v>85</v>
      </c>
      <c r="AV184" s="14" t="s">
        <v>85</v>
      </c>
      <c r="AW184" s="14" t="s">
        <v>31</v>
      </c>
      <c r="AX184" s="14" t="s">
        <v>75</v>
      </c>
      <c r="AY184" s="274" t="s">
        <v>126</v>
      </c>
    </row>
    <row r="185" s="15" customFormat="1">
      <c r="A185" s="15"/>
      <c r="B185" s="275"/>
      <c r="C185" s="276"/>
      <c r="D185" s="250" t="s">
        <v>136</v>
      </c>
      <c r="E185" s="277" t="s">
        <v>1</v>
      </c>
      <c r="F185" s="278" t="s">
        <v>138</v>
      </c>
      <c r="G185" s="276"/>
      <c r="H185" s="279">
        <v>119.25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5" t="s">
        <v>136</v>
      </c>
      <c r="AU185" s="285" t="s">
        <v>85</v>
      </c>
      <c r="AV185" s="15" t="s">
        <v>132</v>
      </c>
      <c r="AW185" s="15" t="s">
        <v>31</v>
      </c>
      <c r="AX185" s="15" t="s">
        <v>83</v>
      </c>
      <c r="AY185" s="285" t="s">
        <v>126</v>
      </c>
    </row>
    <row r="186" s="2" customFormat="1" ht="16.5" customHeight="1">
      <c r="A186" s="38"/>
      <c r="B186" s="39"/>
      <c r="C186" s="294" t="s">
        <v>7</v>
      </c>
      <c r="D186" s="294" t="s">
        <v>229</v>
      </c>
      <c r="E186" s="295" t="s">
        <v>526</v>
      </c>
      <c r="F186" s="296" t="s">
        <v>527</v>
      </c>
      <c r="G186" s="297" t="s">
        <v>528</v>
      </c>
      <c r="H186" s="298">
        <v>3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40</v>
      </c>
      <c r="O186" s="91"/>
      <c r="P186" s="246">
        <f>O186*H186</f>
        <v>0</v>
      </c>
      <c r="Q186" s="246">
        <v>0.001</v>
      </c>
      <c r="R186" s="246">
        <f>Q186*H186</f>
        <v>0.0030000000000000001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171</v>
      </c>
      <c r="AT186" s="248" t="s">
        <v>229</v>
      </c>
      <c r="AU186" s="248" t="s">
        <v>85</v>
      </c>
      <c r="AY186" s="17" t="s">
        <v>126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83</v>
      </c>
      <c r="BK186" s="249">
        <f>ROUND(I186*H186,2)</f>
        <v>0</v>
      </c>
      <c r="BL186" s="17" t="s">
        <v>132</v>
      </c>
      <c r="BM186" s="248" t="s">
        <v>529</v>
      </c>
    </row>
    <row r="187" s="2" customFormat="1" ht="21.75" customHeight="1">
      <c r="A187" s="38"/>
      <c r="B187" s="39"/>
      <c r="C187" s="236" t="s">
        <v>235</v>
      </c>
      <c r="D187" s="236" t="s">
        <v>128</v>
      </c>
      <c r="E187" s="237" t="s">
        <v>530</v>
      </c>
      <c r="F187" s="238" t="s">
        <v>531</v>
      </c>
      <c r="G187" s="239" t="s">
        <v>227</v>
      </c>
      <c r="H187" s="240">
        <v>119.25</v>
      </c>
      <c r="I187" s="241"/>
      <c r="J187" s="242">
        <f>ROUND(I187*H187,2)</f>
        <v>0</v>
      </c>
      <c r="K187" s="243"/>
      <c r="L187" s="44"/>
      <c r="M187" s="244" t="s">
        <v>1</v>
      </c>
      <c r="N187" s="245" t="s">
        <v>40</v>
      </c>
      <c r="O187" s="91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132</v>
      </c>
      <c r="AT187" s="248" t="s">
        <v>128</v>
      </c>
      <c r="AU187" s="248" t="s">
        <v>85</v>
      </c>
      <c r="AY187" s="17" t="s">
        <v>126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83</v>
      </c>
      <c r="BK187" s="249">
        <f>ROUND(I187*H187,2)</f>
        <v>0</v>
      </c>
      <c r="BL187" s="17" t="s">
        <v>132</v>
      </c>
      <c r="BM187" s="248" t="s">
        <v>532</v>
      </c>
    </row>
    <row r="188" s="14" customFormat="1">
      <c r="A188" s="14"/>
      <c r="B188" s="264"/>
      <c r="C188" s="265"/>
      <c r="D188" s="250" t="s">
        <v>136</v>
      </c>
      <c r="E188" s="266" t="s">
        <v>1</v>
      </c>
      <c r="F188" s="267" t="s">
        <v>521</v>
      </c>
      <c r="G188" s="265"/>
      <c r="H188" s="268">
        <v>96.25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4" t="s">
        <v>136</v>
      </c>
      <c r="AU188" s="274" t="s">
        <v>85</v>
      </c>
      <c r="AV188" s="14" t="s">
        <v>85</v>
      </c>
      <c r="AW188" s="14" t="s">
        <v>31</v>
      </c>
      <c r="AX188" s="14" t="s">
        <v>75</v>
      </c>
      <c r="AY188" s="274" t="s">
        <v>126</v>
      </c>
    </row>
    <row r="189" s="14" customFormat="1">
      <c r="A189" s="14"/>
      <c r="B189" s="264"/>
      <c r="C189" s="265"/>
      <c r="D189" s="250" t="s">
        <v>136</v>
      </c>
      <c r="E189" s="266" t="s">
        <v>1</v>
      </c>
      <c r="F189" s="267" t="s">
        <v>522</v>
      </c>
      <c r="G189" s="265"/>
      <c r="H189" s="268">
        <v>23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4" t="s">
        <v>136</v>
      </c>
      <c r="AU189" s="274" t="s">
        <v>85</v>
      </c>
      <c r="AV189" s="14" t="s">
        <v>85</v>
      </c>
      <c r="AW189" s="14" t="s">
        <v>31</v>
      </c>
      <c r="AX189" s="14" t="s">
        <v>75</v>
      </c>
      <c r="AY189" s="274" t="s">
        <v>126</v>
      </c>
    </row>
    <row r="190" s="15" customFormat="1">
      <c r="A190" s="15"/>
      <c r="B190" s="275"/>
      <c r="C190" s="276"/>
      <c r="D190" s="250" t="s">
        <v>136</v>
      </c>
      <c r="E190" s="277" t="s">
        <v>1</v>
      </c>
      <c r="F190" s="278" t="s">
        <v>138</v>
      </c>
      <c r="G190" s="276"/>
      <c r="H190" s="279">
        <v>119.25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5" t="s">
        <v>136</v>
      </c>
      <c r="AU190" s="285" t="s">
        <v>85</v>
      </c>
      <c r="AV190" s="15" t="s">
        <v>132</v>
      </c>
      <c r="AW190" s="15" t="s">
        <v>31</v>
      </c>
      <c r="AX190" s="15" t="s">
        <v>83</v>
      </c>
      <c r="AY190" s="285" t="s">
        <v>126</v>
      </c>
    </row>
    <row r="191" s="2" customFormat="1" ht="21.75" customHeight="1">
      <c r="A191" s="38"/>
      <c r="B191" s="39"/>
      <c r="C191" s="236" t="s">
        <v>333</v>
      </c>
      <c r="D191" s="236" t="s">
        <v>128</v>
      </c>
      <c r="E191" s="237" t="s">
        <v>533</v>
      </c>
      <c r="F191" s="238" t="s">
        <v>534</v>
      </c>
      <c r="G191" s="239" t="s">
        <v>227</v>
      </c>
      <c r="H191" s="240">
        <v>119.25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40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132</v>
      </c>
      <c r="AT191" s="248" t="s">
        <v>128</v>
      </c>
      <c r="AU191" s="248" t="s">
        <v>85</v>
      </c>
      <c r="AY191" s="17" t="s">
        <v>126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83</v>
      </c>
      <c r="BK191" s="249">
        <f>ROUND(I191*H191,2)</f>
        <v>0</v>
      </c>
      <c r="BL191" s="17" t="s">
        <v>132</v>
      </c>
      <c r="BM191" s="248" t="s">
        <v>535</v>
      </c>
    </row>
    <row r="192" s="14" customFormat="1">
      <c r="A192" s="14"/>
      <c r="B192" s="264"/>
      <c r="C192" s="265"/>
      <c r="D192" s="250" t="s">
        <v>136</v>
      </c>
      <c r="E192" s="266" t="s">
        <v>1</v>
      </c>
      <c r="F192" s="267" t="s">
        <v>521</v>
      </c>
      <c r="G192" s="265"/>
      <c r="H192" s="268">
        <v>96.25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4" t="s">
        <v>136</v>
      </c>
      <c r="AU192" s="274" t="s">
        <v>85</v>
      </c>
      <c r="AV192" s="14" t="s">
        <v>85</v>
      </c>
      <c r="AW192" s="14" t="s">
        <v>31</v>
      </c>
      <c r="AX192" s="14" t="s">
        <v>75</v>
      </c>
      <c r="AY192" s="274" t="s">
        <v>126</v>
      </c>
    </row>
    <row r="193" s="14" customFormat="1">
      <c r="A193" s="14"/>
      <c r="B193" s="264"/>
      <c r="C193" s="265"/>
      <c r="D193" s="250" t="s">
        <v>136</v>
      </c>
      <c r="E193" s="266" t="s">
        <v>1</v>
      </c>
      <c r="F193" s="267" t="s">
        <v>522</v>
      </c>
      <c r="G193" s="265"/>
      <c r="H193" s="268">
        <v>23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4" t="s">
        <v>136</v>
      </c>
      <c r="AU193" s="274" t="s">
        <v>85</v>
      </c>
      <c r="AV193" s="14" t="s">
        <v>85</v>
      </c>
      <c r="AW193" s="14" t="s">
        <v>31</v>
      </c>
      <c r="AX193" s="14" t="s">
        <v>75</v>
      </c>
      <c r="AY193" s="274" t="s">
        <v>126</v>
      </c>
    </row>
    <row r="194" s="15" customFormat="1">
      <c r="A194" s="15"/>
      <c r="B194" s="275"/>
      <c r="C194" s="276"/>
      <c r="D194" s="250" t="s">
        <v>136</v>
      </c>
      <c r="E194" s="277" t="s">
        <v>1</v>
      </c>
      <c r="F194" s="278" t="s">
        <v>138</v>
      </c>
      <c r="G194" s="276"/>
      <c r="H194" s="279">
        <v>119.25</v>
      </c>
      <c r="I194" s="280"/>
      <c r="J194" s="276"/>
      <c r="K194" s="276"/>
      <c r="L194" s="281"/>
      <c r="M194" s="282"/>
      <c r="N194" s="283"/>
      <c r="O194" s="283"/>
      <c r="P194" s="283"/>
      <c r="Q194" s="283"/>
      <c r="R194" s="283"/>
      <c r="S194" s="283"/>
      <c r="T194" s="28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5" t="s">
        <v>136</v>
      </c>
      <c r="AU194" s="285" t="s">
        <v>85</v>
      </c>
      <c r="AV194" s="15" t="s">
        <v>132</v>
      </c>
      <c r="AW194" s="15" t="s">
        <v>31</v>
      </c>
      <c r="AX194" s="15" t="s">
        <v>83</v>
      </c>
      <c r="AY194" s="285" t="s">
        <v>126</v>
      </c>
    </row>
    <row r="195" s="2" customFormat="1" ht="16.5" customHeight="1">
      <c r="A195" s="38"/>
      <c r="B195" s="39"/>
      <c r="C195" s="236" t="s">
        <v>242</v>
      </c>
      <c r="D195" s="236" t="s">
        <v>128</v>
      </c>
      <c r="E195" s="237" t="s">
        <v>536</v>
      </c>
      <c r="F195" s="238" t="s">
        <v>537</v>
      </c>
      <c r="G195" s="239" t="s">
        <v>227</v>
      </c>
      <c r="H195" s="240">
        <v>119.25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40</v>
      </c>
      <c r="O195" s="91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132</v>
      </c>
      <c r="AT195" s="248" t="s">
        <v>128</v>
      </c>
      <c r="AU195" s="248" t="s">
        <v>85</v>
      </c>
      <c r="AY195" s="17" t="s">
        <v>126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83</v>
      </c>
      <c r="BK195" s="249">
        <f>ROUND(I195*H195,2)</f>
        <v>0</v>
      </c>
      <c r="BL195" s="17" t="s">
        <v>132</v>
      </c>
      <c r="BM195" s="248" t="s">
        <v>538</v>
      </c>
    </row>
    <row r="196" s="14" customFormat="1">
      <c r="A196" s="14"/>
      <c r="B196" s="264"/>
      <c r="C196" s="265"/>
      <c r="D196" s="250" t="s">
        <v>136</v>
      </c>
      <c r="E196" s="266" t="s">
        <v>1</v>
      </c>
      <c r="F196" s="267" t="s">
        <v>521</v>
      </c>
      <c r="G196" s="265"/>
      <c r="H196" s="268">
        <v>96.25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4" t="s">
        <v>136</v>
      </c>
      <c r="AU196" s="274" t="s">
        <v>85</v>
      </c>
      <c r="AV196" s="14" t="s">
        <v>85</v>
      </c>
      <c r="AW196" s="14" t="s">
        <v>31</v>
      </c>
      <c r="AX196" s="14" t="s">
        <v>75</v>
      </c>
      <c r="AY196" s="274" t="s">
        <v>126</v>
      </c>
    </row>
    <row r="197" s="14" customFormat="1">
      <c r="A197" s="14"/>
      <c r="B197" s="264"/>
      <c r="C197" s="265"/>
      <c r="D197" s="250" t="s">
        <v>136</v>
      </c>
      <c r="E197" s="266" t="s">
        <v>1</v>
      </c>
      <c r="F197" s="267" t="s">
        <v>522</v>
      </c>
      <c r="G197" s="265"/>
      <c r="H197" s="268">
        <v>23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4" t="s">
        <v>136</v>
      </c>
      <c r="AU197" s="274" t="s">
        <v>85</v>
      </c>
      <c r="AV197" s="14" t="s">
        <v>85</v>
      </c>
      <c r="AW197" s="14" t="s">
        <v>31</v>
      </c>
      <c r="AX197" s="14" t="s">
        <v>75</v>
      </c>
      <c r="AY197" s="274" t="s">
        <v>126</v>
      </c>
    </row>
    <row r="198" s="15" customFormat="1">
      <c r="A198" s="15"/>
      <c r="B198" s="275"/>
      <c r="C198" s="276"/>
      <c r="D198" s="250" t="s">
        <v>136</v>
      </c>
      <c r="E198" s="277" t="s">
        <v>1</v>
      </c>
      <c r="F198" s="278" t="s">
        <v>138</v>
      </c>
      <c r="G198" s="276"/>
      <c r="H198" s="279">
        <v>119.25</v>
      </c>
      <c r="I198" s="280"/>
      <c r="J198" s="276"/>
      <c r="K198" s="276"/>
      <c r="L198" s="281"/>
      <c r="M198" s="282"/>
      <c r="N198" s="283"/>
      <c r="O198" s="283"/>
      <c r="P198" s="283"/>
      <c r="Q198" s="283"/>
      <c r="R198" s="283"/>
      <c r="S198" s="283"/>
      <c r="T198" s="28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5" t="s">
        <v>136</v>
      </c>
      <c r="AU198" s="285" t="s">
        <v>85</v>
      </c>
      <c r="AV198" s="15" t="s">
        <v>132</v>
      </c>
      <c r="AW198" s="15" t="s">
        <v>31</v>
      </c>
      <c r="AX198" s="15" t="s">
        <v>83</v>
      </c>
      <c r="AY198" s="285" t="s">
        <v>126</v>
      </c>
    </row>
    <row r="199" s="2" customFormat="1" ht="16.5" customHeight="1">
      <c r="A199" s="38"/>
      <c r="B199" s="39"/>
      <c r="C199" s="236" t="s">
        <v>338</v>
      </c>
      <c r="D199" s="236" t="s">
        <v>128</v>
      </c>
      <c r="E199" s="237" t="s">
        <v>539</v>
      </c>
      <c r="F199" s="238" t="s">
        <v>540</v>
      </c>
      <c r="G199" s="239" t="s">
        <v>190</v>
      </c>
      <c r="H199" s="240">
        <v>14.800000000000001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40</v>
      </c>
      <c r="O199" s="91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132</v>
      </c>
      <c r="AT199" s="248" t="s">
        <v>128</v>
      </c>
      <c r="AU199" s="248" t="s">
        <v>85</v>
      </c>
      <c r="AY199" s="17" t="s">
        <v>126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83</v>
      </c>
      <c r="BK199" s="249">
        <f>ROUND(I199*H199,2)</f>
        <v>0</v>
      </c>
      <c r="BL199" s="17" t="s">
        <v>132</v>
      </c>
      <c r="BM199" s="248" t="s">
        <v>541</v>
      </c>
    </row>
    <row r="200" s="2" customFormat="1">
      <c r="A200" s="38"/>
      <c r="B200" s="39"/>
      <c r="C200" s="40"/>
      <c r="D200" s="250" t="s">
        <v>134</v>
      </c>
      <c r="E200" s="40"/>
      <c r="F200" s="251" t="s">
        <v>542</v>
      </c>
      <c r="G200" s="40"/>
      <c r="H200" s="40"/>
      <c r="I200" s="144"/>
      <c r="J200" s="40"/>
      <c r="K200" s="40"/>
      <c r="L200" s="44"/>
      <c r="M200" s="252"/>
      <c r="N200" s="25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134</v>
      </c>
      <c r="AU200" s="17" t="s">
        <v>85</v>
      </c>
    </row>
    <row r="201" s="12" customFormat="1" ht="22.8" customHeight="1">
      <c r="A201" s="12"/>
      <c r="B201" s="220"/>
      <c r="C201" s="221"/>
      <c r="D201" s="222" t="s">
        <v>74</v>
      </c>
      <c r="E201" s="234" t="s">
        <v>132</v>
      </c>
      <c r="F201" s="234" t="s">
        <v>543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SUM(P202:P205)</f>
        <v>0</v>
      </c>
      <c r="Q201" s="228"/>
      <c r="R201" s="229">
        <f>SUM(R202:R205)</f>
        <v>0</v>
      </c>
      <c r="S201" s="228"/>
      <c r="T201" s="23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83</v>
      </c>
      <c r="AT201" s="232" t="s">
        <v>74</v>
      </c>
      <c r="AU201" s="232" t="s">
        <v>83</v>
      </c>
      <c r="AY201" s="231" t="s">
        <v>126</v>
      </c>
      <c r="BK201" s="233">
        <f>SUM(BK202:BK205)</f>
        <v>0</v>
      </c>
    </row>
    <row r="202" s="2" customFormat="1" ht="16.5" customHeight="1">
      <c r="A202" s="38"/>
      <c r="B202" s="39"/>
      <c r="C202" s="236" t="s">
        <v>245</v>
      </c>
      <c r="D202" s="236" t="s">
        <v>128</v>
      </c>
      <c r="E202" s="237" t="s">
        <v>544</v>
      </c>
      <c r="F202" s="238" t="s">
        <v>545</v>
      </c>
      <c r="G202" s="239" t="s">
        <v>470</v>
      </c>
      <c r="H202" s="240">
        <v>49.619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40</v>
      </c>
      <c r="O202" s="91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132</v>
      </c>
      <c r="AT202" s="248" t="s">
        <v>128</v>
      </c>
      <c r="AU202" s="248" t="s">
        <v>85</v>
      </c>
      <c r="AY202" s="17" t="s">
        <v>126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83</v>
      </c>
      <c r="BK202" s="249">
        <f>ROUND(I202*H202,2)</f>
        <v>0</v>
      </c>
      <c r="BL202" s="17" t="s">
        <v>132</v>
      </c>
      <c r="BM202" s="248" t="s">
        <v>546</v>
      </c>
    </row>
    <row r="203" s="14" customFormat="1">
      <c r="A203" s="14"/>
      <c r="B203" s="264"/>
      <c r="C203" s="265"/>
      <c r="D203" s="250" t="s">
        <v>136</v>
      </c>
      <c r="E203" s="266" t="s">
        <v>1</v>
      </c>
      <c r="F203" s="267" t="s">
        <v>547</v>
      </c>
      <c r="G203" s="265"/>
      <c r="H203" s="268">
        <v>8.6059999999999999</v>
      </c>
      <c r="I203" s="269"/>
      <c r="J203" s="265"/>
      <c r="K203" s="265"/>
      <c r="L203" s="270"/>
      <c r="M203" s="271"/>
      <c r="N203" s="272"/>
      <c r="O203" s="272"/>
      <c r="P203" s="272"/>
      <c r="Q203" s="272"/>
      <c r="R203" s="272"/>
      <c r="S203" s="272"/>
      <c r="T203" s="27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4" t="s">
        <v>136</v>
      </c>
      <c r="AU203" s="274" t="s">
        <v>85</v>
      </c>
      <c r="AV203" s="14" t="s">
        <v>85</v>
      </c>
      <c r="AW203" s="14" t="s">
        <v>31</v>
      </c>
      <c r="AX203" s="14" t="s">
        <v>75</v>
      </c>
      <c r="AY203" s="274" t="s">
        <v>126</v>
      </c>
    </row>
    <row r="204" s="14" customFormat="1">
      <c r="A204" s="14"/>
      <c r="B204" s="264"/>
      <c r="C204" s="265"/>
      <c r="D204" s="250" t="s">
        <v>136</v>
      </c>
      <c r="E204" s="266" t="s">
        <v>1</v>
      </c>
      <c r="F204" s="267" t="s">
        <v>548</v>
      </c>
      <c r="G204" s="265"/>
      <c r="H204" s="268">
        <v>41.012999999999998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4" t="s">
        <v>136</v>
      </c>
      <c r="AU204" s="274" t="s">
        <v>85</v>
      </c>
      <c r="AV204" s="14" t="s">
        <v>85</v>
      </c>
      <c r="AW204" s="14" t="s">
        <v>31</v>
      </c>
      <c r="AX204" s="14" t="s">
        <v>75</v>
      </c>
      <c r="AY204" s="274" t="s">
        <v>126</v>
      </c>
    </row>
    <row r="205" s="15" customFormat="1">
      <c r="A205" s="15"/>
      <c r="B205" s="275"/>
      <c r="C205" s="276"/>
      <c r="D205" s="250" t="s">
        <v>136</v>
      </c>
      <c r="E205" s="277" t="s">
        <v>1</v>
      </c>
      <c r="F205" s="278" t="s">
        <v>138</v>
      </c>
      <c r="G205" s="276"/>
      <c r="H205" s="279">
        <v>49.619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5" t="s">
        <v>136</v>
      </c>
      <c r="AU205" s="285" t="s">
        <v>85</v>
      </c>
      <c r="AV205" s="15" t="s">
        <v>132</v>
      </c>
      <c r="AW205" s="15" t="s">
        <v>31</v>
      </c>
      <c r="AX205" s="15" t="s">
        <v>83</v>
      </c>
      <c r="AY205" s="285" t="s">
        <v>126</v>
      </c>
    </row>
    <row r="206" s="12" customFormat="1" ht="22.8" customHeight="1">
      <c r="A206" s="12"/>
      <c r="B206" s="220"/>
      <c r="C206" s="221"/>
      <c r="D206" s="222" t="s">
        <v>74</v>
      </c>
      <c r="E206" s="234" t="s">
        <v>125</v>
      </c>
      <c r="F206" s="234" t="s">
        <v>549</v>
      </c>
      <c r="G206" s="221"/>
      <c r="H206" s="221"/>
      <c r="I206" s="224"/>
      <c r="J206" s="235">
        <f>BK206</f>
        <v>0</v>
      </c>
      <c r="K206" s="221"/>
      <c r="L206" s="226"/>
      <c r="M206" s="227"/>
      <c r="N206" s="228"/>
      <c r="O206" s="228"/>
      <c r="P206" s="229">
        <f>SUM(P207:P209)</f>
        <v>0</v>
      </c>
      <c r="Q206" s="228"/>
      <c r="R206" s="229">
        <f>SUM(R207:R209)</f>
        <v>0</v>
      </c>
      <c r="S206" s="228"/>
      <c r="T206" s="23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1" t="s">
        <v>83</v>
      </c>
      <c r="AT206" s="232" t="s">
        <v>74</v>
      </c>
      <c r="AU206" s="232" t="s">
        <v>83</v>
      </c>
      <c r="AY206" s="231" t="s">
        <v>126</v>
      </c>
      <c r="BK206" s="233">
        <f>SUM(BK207:BK209)</f>
        <v>0</v>
      </c>
    </row>
    <row r="207" s="2" customFormat="1" ht="21.75" customHeight="1">
      <c r="A207" s="38"/>
      <c r="B207" s="39"/>
      <c r="C207" s="236" t="s">
        <v>343</v>
      </c>
      <c r="D207" s="236" t="s">
        <v>128</v>
      </c>
      <c r="E207" s="237" t="s">
        <v>550</v>
      </c>
      <c r="F207" s="238" t="s">
        <v>551</v>
      </c>
      <c r="G207" s="239" t="s">
        <v>227</v>
      </c>
      <c r="H207" s="240">
        <v>13.5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40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132</v>
      </c>
      <c r="AT207" s="248" t="s">
        <v>128</v>
      </c>
      <c r="AU207" s="248" t="s">
        <v>85</v>
      </c>
      <c r="AY207" s="17" t="s">
        <v>126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83</v>
      </c>
      <c r="BK207" s="249">
        <f>ROUND(I207*H207,2)</f>
        <v>0</v>
      </c>
      <c r="BL207" s="17" t="s">
        <v>132</v>
      </c>
      <c r="BM207" s="248" t="s">
        <v>552</v>
      </c>
    </row>
    <row r="208" s="2" customFormat="1" ht="33" customHeight="1">
      <c r="A208" s="38"/>
      <c r="B208" s="39"/>
      <c r="C208" s="236" t="s">
        <v>249</v>
      </c>
      <c r="D208" s="236" t="s">
        <v>128</v>
      </c>
      <c r="E208" s="237" t="s">
        <v>553</v>
      </c>
      <c r="F208" s="238" t="s">
        <v>554</v>
      </c>
      <c r="G208" s="239" t="s">
        <v>227</v>
      </c>
      <c r="H208" s="240">
        <v>20.5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40</v>
      </c>
      <c r="O208" s="91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132</v>
      </c>
      <c r="AT208" s="248" t="s">
        <v>128</v>
      </c>
      <c r="AU208" s="248" t="s">
        <v>85</v>
      </c>
      <c r="AY208" s="17" t="s">
        <v>126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83</v>
      </c>
      <c r="BK208" s="249">
        <f>ROUND(I208*H208,2)</f>
        <v>0</v>
      </c>
      <c r="BL208" s="17" t="s">
        <v>132</v>
      </c>
      <c r="BM208" s="248" t="s">
        <v>555</v>
      </c>
    </row>
    <row r="209" s="2" customFormat="1" ht="21.75" customHeight="1">
      <c r="A209" s="38"/>
      <c r="B209" s="39"/>
      <c r="C209" s="236" t="s">
        <v>348</v>
      </c>
      <c r="D209" s="236" t="s">
        <v>128</v>
      </c>
      <c r="E209" s="237" t="s">
        <v>556</v>
      </c>
      <c r="F209" s="238" t="s">
        <v>557</v>
      </c>
      <c r="G209" s="239" t="s">
        <v>190</v>
      </c>
      <c r="H209" s="240">
        <v>2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40</v>
      </c>
      <c r="O209" s="91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132</v>
      </c>
      <c r="AT209" s="248" t="s">
        <v>128</v>
      </c>
      <c r="AU209" s="248" t="s">
        <v>85</v>
      </c>
      <c r="AY209" s="17" t="s">
        <v>126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83</v>
      </c>
      <c r="BK209" s="249">
        <f>ROUND(I209*H209,2)</f>
        <v>0</v>
      </c>
      <c r="BL209" s="17" t="s">
        <v>132</v>
      </c>
      <c r="BM209" s="248" t="s">
        <v>558</v>
      </c>
    </row>
    <row r="210" s="12" customFormat="1" ht="22.8" customHeight="1">
      <c r="A210" s="12"/>
      <c r="B210" s="220"/>
      <c r="C210" s="221"/>
      <c r="D210" s="222" t="s">
        <v>74</v>
      </c>
      <c r="E210" s="234" t="s">
        <v>171</v>
      </c>
      <c r="F210" s="234" t="s">
        <v>321</v>
      </c>
      <c r="G210" s="221"/>
      <c r="H210" s="221"/>
      <c r="I210" s="224"/>
      <c r="J210" s="235">
        <f>BK210</f>
        <v>0</v>
      </c>
      <c r="K210" s="221"/>
      <c r="L210" s="226"/>
      <c r="M210" s="227"/>
      <c r="N210" s="228"/>
      <c r="O210" s="228"/>
      <c r="P210" s="229">
        <f>SUM(P211:P215)</f>
        <v>0</v>
      </c>
      <c r="Q210" s="228"/>
      <c r="R210" s="229">
        <f>SUM(R211:R215)</f>
        <v>0</v>
      </c>
      <c r="S210" s="228"/>
      <c r="T210" s="230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1" t="s">
        <v>83</v>
      </c>
      <c r="AT210" s="232" t="s">
        <v>74</v>
      </c>
      <c r="AU210" s="232" t="s">
        <v>83</v>
      </c>
      <c r="AY210" s="231" t="s">
        <v>126</v>
      </c>
      <c r="BK210" s="233">
        <f>SUM(BK211:BK215)</f>
        <v>0</v>
      </c>
    </row>
    <row r="211" s="2" customFormat="1" ht="16.5" customHeight="1">
      <c r="A211" s="38"/>
      <c r="B211" s="39"/>
      <c r="C211" s="236" t="s">
        <v>252</v>
      </c>
      <c r="D211" s="236" t="s">
        <v>128</v>
      </c>
      <c r="E211" s="237" t="s">
        <v>559</v>
      </c>
      <c r="F211" s="238" t="s">
        <v>560</v>
      </c>
      <c r="G211" s="239" t="s">
        <v>202</v>
      </c>
      <c r="H211" s="240">
        <v>1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40</v>
      </c>
      <c r="O211" s="91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132</v>
      </c>
      <c r="AT211" s="248" t="s">
        <v>128</v>
      </c>
      <c r="AU211" s="248" t="s">
        <v>85</v>
      </c>
      <c r="AY211" s="17" t="s">
        <v>126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83</v>
      </c>
      <c r="BK211" s="249">
        <f>ROUND(I211*H211,2)</f>
        <v>0</v>
      </c>
      <c r="BL211" s="17" t="s">
        <v>132</v>
      </c>
      <c r="BM211" s="248" t="s">
        <v>561</v>
      </c>
    </row>
    <row r="212" s="2" customFormat="1">
      <c r="A212" s="38"/>
      <c r="B212" s="39"/>
      <c r="C212" s="40"/>
      <c r="D212" s="250" t="s">
        <v>134</v>
      </c>
      <c r="E212" s="40"/>
      <c r="F212" s="251" t="s">
        <v>562</v>
      </c>
      <c r="G212" s="40"/>
      <c r="H212" s="40"/>
      <c r="I212" s="144"/>
      <c r="J212" s="40"/>
      <c r="K212" s="40"/>
      <c r="L212" s="44"/>
      <c r="M212" s="252"/>
      <c r="N212" s="25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134</v>
      </c>
      <c r="AU212" s="17" t="s">
        <v>85</v>
      </c>
    </row>
    <row r="213" s="2" customFormat="1" ht="16.5" customHeight="1">
      <c r="A213" s="38"/>
      <c r="B213" s="39"/>
      <c r="C213" s="236" t="s">
        <v>353</v>
      </c>
      <c r="D213" s="236" t="s">
        <v>128</v>
      </c>
      <c r="E213" s="237" t="s">
        <v>563</v>
      </c>
      <c r="F213" s="238" t="s">
        <v>564</v>
      </c>
      <c r="G213" s="239" t="s">
        <v>202</v>
      </c>
      <c r="H213" s="240">
        <v>1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40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132</v>
      </c>
      <c r="AT213" s="248" t="s">
        <v>128</v>
      </c>
      <c r="AU213" s="248" t="s">
        <v>85</v>
      </c>
      <c r="AY213" s="17" t="s">
        <v>126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83</v>
      </c>
      <c r="BK213" s="249">
        <f>ROUND(I213*H213,2)</f>
        <v>0</v>
      </c>
      <c r="BL213" s="17" t="s">
        <v>132</v>
      </c>
      <c r="BM213" s="248" t="s">
        <v>565</v>
      </c>
    </row>
    <row r="214" s="2" customFormat="1">
      <c r="A214" s="38"/>
      <c r="B214" s="39"/>
      <c r="C214" s="40"/>
      <c r="D214" s="250" t="s">
        <v>134</v>
      </c>
      <c r="E214" s="40"/>
      <c r="F214" s="251" t="s">
        <v>562</v>
      </c>
      <c r="G214" s="40"/>
      <c r="H214" s="40"/>
      <c r="I214" s="144"/>
      <c r="J214" s="40"/>
      <c r="K214" s="40"/>
      <c r="L214" s="44"/>
      <c r="M214" s="252"/>
      <c r="N214" s="25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134</v>
      </c>
      <c r="AU214" s="17" t="s">
        <v>85</v>
      </c>
    </row>
    <row r="215" s="2" customFormat="1" ht="16.5" customHeight="1">
      <c r="A215" s="38"/>
      <c r="B215" s="39"/>
      <c r="C215" s="236" t="s">
        <v>256</v>
      </c>
      <c r="D215" s="236" t="s">
        <v>128</v>
      </c>
      <c r="E215" s="237" t="s">
        <v>566</v>
      </c>
      <c r="F215" s="238" t="s">
        <v>567</v>
      </c>
      <c r="G215" s="239" t="s">
        <v>202</v>
      </c>
      <c r="H215" s="240">
        <v>38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40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132</v>
      </c>
      <c r="AT215" s="248" t="s">
        <v>128</v>
      </c>
      <c r="AU215" s="248" t="s">
        <v>85</v>
      </c>
      <c r="AY215" s="17" t="s">
        <v>126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83</v>
      </c>
      <c r="BK215" s="249">
        <f>ROUND(I215*H215,2)</f>
        <v>0</v>
      </c>
      <c r="BL215" s="17" t="s">
        <v>132</v>
      </c>
      <c r="BM215" s="248" t="s">
        <v>568</v>
      </c>
    </row>
    <row r="216" s="12" customFormat="1" ht="22.8" customHeight="1">
      <c r="A216" s="12"/>
      <c r="B216" s="220"/>
      <c r="C216" s="221"/>
      <c r="D216" s="222" t="s">
        <v>74</v>
      </c>
      <c r="E216" s="234" t="s">
        <v>215</v>
      </c>
      <c r="F216" s="234" t="s">
        <v>569</v>
      </c>
      <c r="G216" s="221"/>
      <c r="H216" s="221"/>
      <c r="I216" s="224"/>
      <c r="J216" s="235">
        <f>BK216</f>
        <v>0</v>
      </c>
      <c r="K216" s="221"/>
      <c r="L216" s="226"/>
      <c r="M216" s="227"/>
      <c r="N216" s="228"/>
      <c r="O216" s="228"/>
      <c r="P216" s="229">
        <f>SUM(P217:P220)</f>
        <v>0</v>
      </c>
      <c r="Q216" s="228"/>
      <c r="R216" s="229">
        <f>SUM(R217:R220)</f>
        <v>0</v>
      </c>
      <c r="S216" s="228"/>
      <c r="T216" s="230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1" t="s">
        <v>83</v>
      </c>
      <c r="AT216" s="232" t="s">
        <v>74</v>
      </c>
      <c r="AU216" s="232" t="s">
        <v>83</v>
      </c>
      <c r="AY216" s="231" t="s">
        <v>126</v>
      </c>
      <c r="BK216" s="233">
        <f>SUM(BK217:BK220)</f>
        <v>0</v>
      </c>
    </row>
    <row r="217" s="2" customFormat="1" ht="16.5" customHeight="1">
      <c r="A217" s="38"/>
      <c r="B217" s="39"/>
      <c r="C217" s="236" t="s">
        <v>358</v>
      </c>
      <c r="D217" s="236" t="s">
        <v>128</v>
      </c>
      <c r="E217" s="237" t="s">
        <v>570</v>
      </c>
      <c r="F217" s="238" t="s">
        <v>571</v>
      </c>
      <c r="G217" s="239" t="s">
        <v>190</v>
      </c>
      <c r="H217" s="240">
        <v>18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40</v>
      </c>
      <c r="O217" s="91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132</v>
      </c>
      <c r="AT217" s="248" t="s">
        <v>128</v>
      </c>
      <c r="AU217" s="248" t="s">
        <v>85</v>
      </c>
      <c r="AY217" s="17" t="s">
        <v>126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83</v>
      </c>
      <c r="BK217" s="249">
        <f>ROUND(I217*H217,2)</f>
        <v>0</v>
      </c>
      <c r="BL217" s="17" t="s">
        <v>132</v>
      </c>
      <c r="BM217" s="248" t="s">
        <v>572</v>
      </c>
    </row>
    <row r="218" s="14" customFormat="1">
      <c r="A218" s="14"/>
      <c r="B218" s="264"/>
      <c r="C218" s="265"/>
      <c r="D218" s="250" t="s">
        <v>136</v>
      </c>
      <c r="E218" s="266" t="s">
        <v>1</v>
      </c>
      <c r="F218" s="267" t="s">
        <v>573</v>
      </c>
      <c r="G218" s="265"/>
      <c r="H218" s="268">
        <v>18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4" t="s">
        <v>136</v>
      </c>
      <c r="AU218" s="274" t="s">
        <v>85</v>
      </c>
      <c r="AV218" s="14" t="s">
        <v>85</v>
      </c>
      <c r="AW218" s="14" t="s">
        <v>31</v>
      </c>
      <c r="AX218" s="14" t="s">
        <v>83</v>
      </c>
      <c r="AY218" s="274" t="s">
        <v>126</v>
      </c>
    </row>
    <row r="219" s="2" customFormat="1" ht="21.75" customHeight="1">
      <c r="A219" s="38"/>
      <c r="B219" s="39"/>
      <c r="C219" s="236" t="s">
        <v>315</v>
      </c>
      <c r="D219" s="236" t="s">
        <v>128</v>
      </c>
      <c r="E219" s="237" t="s">
        <v>574</v>
      </c>
      <c r="F219" s="238" t="s">
        <v>575</v>
      </c>
      <c r="G219" s="239" t="s">
        <v>202</v>
      </c>
      <c r="H219" s="240">
        <v>2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40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132</v>
      </c>
      <c r="AT219" s="248" t="s">
        <v>128</v>
      </c>
      <c r="AU219" s="248" t="s">
        <v>85</v>
      </c>
      <c r="AY219" s="17" t="s">
        <v>126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83</v>
      </c>
      <c r="BK219" s="249">
        <f>ROUND(I219*H219,2)</f>
        <v>0</v>
      </c>
      <c r="BL219" s="17" t="s">
        <v>132</v>
      </c>
      <c r="BM219" s="248" t="s">
        <v>576</v>
      </c>
    </row>
    <row r="220" s="2" customFormat="1" ht="16.5" customHeight="1">
      <c r="A220" s="38"/>
      <c r="B220" s="39"/>
      <c r="C220" s="236" t="s">
        <v>386</v>
      </c>
      <c r="D220" s="236" t="s">
        <v>128</v>
      </c>
      <c r="E220" s="237" t="s">
        <v>577</v>
      </c>
      <c r="F220" s="238" t="s">
        <v>578</v>
      </c>
      <c r="G220" s="239" t="s">
        <v>202</v>
      </c>
      <c r="H220" s="240">
        <v>2</v>
      </c>
      <c r="I220" s="241"/>
      <c r="J220" s="242">
        <f>ROUND(I220*H220,2)</f>
        <v>0</v>
      </c>
      <c r="K220" s="243"/>
      <c r="L220" s="44"/>
      <c r="M220" s="244" t="s">
        <v>1</v>
      </c>
      <c r="N220" s="245" t="s">
        <v>40</v>
      </c>
      <c r="O220" s="91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8" t="s">
        <v>132</v>
      </c>
      <c r="AT220" s="248" t="s">
        <v>128</v>
      </c>
      <c r="AU220" s="248" t="s">
        <v>85</v>
      </c>
      <c r="AY220" s="17" t="s">
        <v>126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83</v>
      </c>
      <c r="BK220" s="249">
        <f>ROUND(I220*H220,2)</f>
        <v>0</v>
      </c>
      <c r="BL220" s="17" t="s">
        <v>132</v>
      </c>
      <c r="BM220" s="248" t="s">
        <v>579</v>
      </c>
    </row>
    <row r="221" s="12" customFormat="1" ht="22.8" customHeight="1">
      <c r="A221" s="12"/>
      <c r="B221" s="220"/>
      <c r="C221" s="221"/>
      <c r="D221" s="222" t="s">
        <v>74</v>
      </c>
      <c r="E221" s="234" t="s">
        <v>580</v>
      </c>
      <c r="F221" s="234" t="s">
        <v>581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SUM(P222:P228)</f>
        <v>0</v>
      </c>
      <c r="Q221" s="228"/>
      <c r="R221" s="229">
        <f>SUM(R222:R228)</f>
        <v>0</v>
      </c>
      <c r="S221" s="228"/>
      <c r="T221" s="230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1" t="s">
        <v>83</v>
      </c>
      <c r="AT221" s="232" t="s">
        <v>74</v>
      </c>
      <c r="AU221" s="232" t="s">
        <v>83</v>
      </c>
      <c r="AY221" s="231" t="s">
        <v>126</v>
      </c>
      <c r="BK221" s="233">
        <f>SUM(BK222:BK228)</f>
        <v>0</v>
      </c>
    </row>
    <row r="222" s="2" customFormat="1" ht="16.5" customHeight="1">
      <c r="A222" s="38"/>
      <c r="B222" s="39"/>
      <c r="C222" s="236" t="s">
        <v>393</v>
      </c>
      <c r="D222" s="236" t="s">
        <v>128</v>
      </c>
      <c r="E222" s="237" t="s">
        <v>582</v>
      </c>
      <c r="F222" s="238" t="s">
        <v>583</v>
      </c>
      <c r="G222" s="239" t="s">
        <v>193</v>
      </c>
      <c r="H222" s="240">
        <v>24.282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40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132</v>
      </c>
      <c r="AT222" s="248" t="s">
        <v>128</v>
      </c>
      <c r="AU222" s="248" t="s">
        <v>85</v>
      </c>
      <c r="AY222" s="17" t="s">
        <v>126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83</v>
      </c>
      <c r="BK222" s="249">
        <f>ROUND(I222*H222,2)</f>
        <v>0</v>
      </c>
      <c r="BL222" s="17" t="s">
        <v>132</v>
      </c>
      <c r="BM222" s="248" t="s">
        <v>584</v>
      </c>
    </row>
    <row r="223" s="2" customFormat="1" ht="21.75" customHeight="1">
      <c r="A223" s="38"/>
      <c r="B223" s="39"/>
      <c r="C223" s="236" t="s">
        <v>585</v>
      </c>
      <c r="D223" s="236" t="s">
        <v>128</v>
      </c>
      <c r="E223" s="237" t="s">
        <v>586</v>
      </c>
      <c r="F223" s="238" t="s">
        <v>587</v>
      </c>
      <c r="G223" s="239" t="s">
        <v>193</v>
      </c>
      <c r="H223" s="240">
        <v>218.53800000000001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40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132</v>
      </c>
      <c r="AT223" s="248" t="s">
        <v>128</v>
      </c>
      <c r="AU223" s="248" t="s">
        <v>85</v>
      </c>
      <c r="AY223" s="17" t="s">
        <v>126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83</v>
      </c>
      <c r="BK223" s="249">
        <f>ROUND(I223*H223,2)</f>
        <v>0</v>
      </c>
      <c r="BL223" s="17" t="s">
        <v>132</v>
      </c>
      <c r="BM223" s="248" t="s">
        <v>588</v>
      </c>
    </row>
    <row r="224" s="14" customFormat="1">
      <c r="A224" s="14"/>
      <c r="B224" s="264"/>
      <c r="C224" s="265"/>
      <c r="D224" s="250" t="s">
        <v>136</v>
      </c>
      <c r="E224" s="265"/>
      <c r="F224" s="267" t="s">
        <v>589</v>
      </c>
      <c r="G224" s="265"/>
      <c r="H224" s="268">
        <v>218.53800000000001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4" t="s">
        <v>136</v>
      </c>
      <c r="AU224" s="274" t="s">
        <v>85</v>
      </c>
      <c r="AV224" s="14" t="s">
        <v>85</v>
      </c>
      <c r="AW224" s="14" t="s">
        <v>4</v>
      </c>
      <c r="AX224" s="14" t="s">
        <v>83</v>
      </c>
      <c r="AY224" s="274" t="s">
        <v>126</v>
      </c>
    </row>
    <row r="225" s="2" customFormat="1" ht="21.75" customHeight="1">
      <c r="A225" s="38"/>
      <c r="B225" s="39"/>
      <c r="C225" s="236" t="s">
        <v>406</v>
      </c>
      <c r="D225" s="236" t="s">
        <v>128</v>
      </c>
      <c r="E225" s="237" t="s">
        <v>590</v>
      </c>
      <c r="F225" s="238" t="s">
        <v>591</v>
      </c>
      <c r="G225" s="239" t="s">
        <v>193</v>
      </c>
      <c r="H225" s="240">
        <v>24.282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40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132</v>
      </c>
      <c r="AT225" s="248" t="s">
        <v>128</v>
      </c>
      <c r="AU225" s="248" t="s">
        <v>85</v>
      </c>
      <c r="AY225" s="17" t="s">
        <v>126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83</v>
      </c>
      <c r="BK225" s="249">
        <f>ROUND(I225*H225,2)</f>
        <v>0</v>
      </c>
      <c r="BL225" s="17" t="s">
        <v>132</v>
      </c>
      <c r="BM225" s="248" t="s">
        <v>592</v>
      </c>
    </row>
    <row r="226" s="2" customFormat="1" ht="33" customHeight="1">
      <c r="A226" s="38"/>
      <c r="B226" s="39"/>
      <c r="C226" s="236" t="s">
        <v>593</v>
      </c>
      <c r="D226" s="236" t="s">
        <v>128</v>
      </c>
      <c r="E226" s="237" t="s">
        <v>594</v>
      </c>
      <c r="F226" s="238" t="s">
        <v>595</v>
      </c>
      <c r="G226" s="239" t="s">
        <v>193</v>
      </c>
      <c r="H226" s="240">
        <v>6.4349999999999996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40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132</v>
      </c>
      <c r="AT226" s="248" t="s">
        <v>128</v>
      </c>
      <c r="AU226" s="248" t="s">
        <v>85</v>
      </c>
      <c r="AY226" s="17" t="s">
        <v>126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83</v>
      </c>
      <c r="BK226" s="249">
        <f>ROUND(I226*H226,2)</f>
        <v>0</v>
      </c>
      <c r="BL226" s="17" t="s">
        <v>132</v>
      </c>
      <c r="BM226" s="248" t="s">
        <v>596</v>
      </c>
    </row>
    <row r="227" s="2" customFormat="1" ht="21.75" customHeight="1">
      <c r="A227" s="38"/>
      <c r="B227" s="39"/>
      <c r="C227" s="236" t="s">
        <v>410</v>
      </c>
      <c r="D227" s="236" t="s">
        <v>128</v>
      </c>
      <c r="E227" s="237" t="s">
        <v>597</v>
      </c>
      <c r="F227" s="238" t="s">
        <v>598</v>
      </c>
      <c r="G227" s="239" t="s">
        <v>193</v>
      </c>
      <c r="H227" s="240">
        <v>6.1619999999999999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40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132</v>
      </c>
      <c r="AT227" s="248" t="s">
        <v>128</v>
      </c>
      <c r="AU227" s="248" t="s">
        <v>85</v>
      </c>
      <c r="AY227" s="17" t="s">
        <v>126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83</v>
      </c>
      <c r="BK227" s="249">
        <f>ROUND(I227*H227,2)</f>
        <v>0</v>
      </c>
      <c r="BL227" s="17" t="s">
        <v>132</v>
      </c>
      <c r="BM227" s="248" t="s">
        <v>599</v>
      </c>
    </row>
    <row r="228" s="2" customFormat="1" ht="21.75" customHeight="1">
      <c r="A228" s="38"/>
      <c r="B228" s="39"/>
      <c r="C228" s="236" t="s">
        <v>600</v>
      </c>
      <c r="D228" s="236" t="s">
        <v>128</v>
      </c>
      <c r="E228" s="237" t="s">
        <v>601</v>
      </c>
      <c r="F228" s="238" t="s">
        <v>602</v>
      </c>
      <c r="G228" s="239" t="s">
        <v>193</v>
      </c>
      <c r="H228" s="240">
        <v>8.1750000000000007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40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132</v>
      </c>
      <c r="AT228" s="248" t="s">
        <v>128</v>
      </c>
      <c r="AU228" s="248" t="s">
        <v>85</v>
      </c>
      <c r="AY228" s="17" t="s">
        <v>126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83</v>
      </c>
      <c r="BK228" s="249">
        <f>ROUND(I228*H228,2)</f>
        <v>0</v>
      </c>
      <c r="BL228" s="17" t="s">
        <v>132</v>
      </c>
      <c r="BM228" s="248" t="s">
        <v>603</v>
      </c>
    </row>
    <row r="229" s="12" customFormat="1" ht="22.8" customHeight="1">
      <c r="A229" s="12"/>
      <c r="B229" s="220"/>
      <c r="C229" s="221"/>
      <c r="D229" s="222" t="s">
        <v>74</v>
      </c>
      <c r="E229" s="234" t="s">
        <v>604</v>
      </c>
      <c r="F229" s="234" t="s">
        <v>605</v>
      </c>
      <c r="G229" s="221"/>
      <c r="H229" s="221"/>
      <c r="I229" s="224"/>
      <c r="J229" s="235">
        <f>BK229</f>
        <v>0</v>
      </c>
      <c r="K229" s="221"/>
      <c r="L229" s="226"/>
      <c r="M229" s="227"/>
      <c r="N229" s="228"/>
      <c r="O229" s="228"/>
      <c r="P229" s="229">
        <f>P230</f>
        <v>0</v>
      </c>
      <c r="Q229" s="228"/>
      <c r="R229" s="229">
        <f>R230</f>
        <v>0</v>
      </c>
      <c r="S229" s="228"/>
      <c r="T229" s="230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1" t="s">
        <v>83</v>
      </c>
      <c r="AT229" s="232" t="s">
        <v>74</v>
      </c>
      <c r="AU229" s="232" t="s">
        <v>83</v>
      </c>
      <c r="AY229" s="231" t="s">
        <v>126</v>
      </c>
      <c r="BK229" s="233">
        <f>BK230</f>
        <v>0</v>
      </c>
    </row>
    <row r="230" s="2" customFormat="1" ht="21.75" customHeight="1">
      <c r="A230" s="38"/>
      <c r="B230" s="39"/>
      <c r="C230" s="236" t="s">
        <v>413</v>
      </c>
      <c r="D230" s="236" t="s">
        <v>128</v>
      </c>
      <c r="E230" s="237" t="s">
        <v>606</v>
      </c>
      <c r="F230" s="238" t="s">
        <v>607</v>
      </c>
      <c r="G230" s="239" t="s">
        <v>193</v>
      </c>
      <c r="H230" s="240">
        <v>0.377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40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132</v>
      </c>
      <c r="AT230" s="248" t="s">
        <v>128</v>
      </c>
      <c r="AU230" s="248" t="s">
        <v>85</v>
      </c>
      <c r="AY230" s="17" t="s">
        <v>126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83</v>
      </c>
      <c r="BK230" s="249">
        <f>ROUND(I230*H230,2)</f>
        <v>0</v>
      </c>
      <c r="BL230" s="17" t="s">
        <v>132</v>
      </c>
      <c r="BM230" s="248" t="s">
        <v>608</v>
      </c>
    </row>
    <row r="231" s="12" customFormat="1" ht="25.92" customHeight="1">
      <c r="A231" s="12"/>
      <c r="B231" s="220"/>
      <c r="C231" s="221"/>
      <c r="D231" s="222" t="s">
        <v>74</v>
      </c>
      <c r="E231" s="223" t="s">
        <v>184</v>
      </c>
      <c r="F231" s="223" t="s">
        <v>185</v>
      </c>
      <c r="G231" s="221"/>
      <c r="H231" s="221"/>
      <c r="I231" s="224"/>
      <c r="J231" s="225">
        <f>BK231</f>
        <v>0</v>
      </c>
      <c r="K231" s="221"/>
      <c r="L231" s="226"/>
      <c r="M231" s="227"/>
      <c r="N231" s="228"/>
      <c r="O231" s="228"/>
      <c r="P231" s="229">
        <f>P232+P238+P241+P244</f>
        <v>0</v>
      </c>
      <c r="Q231" s="228"/>
      <c r="R231" s="229">
        <f>R232+R238+R241+R244</f>
        <v>0.16672308999999999</v>
      </c>
      <c r="S231" s="228"/>
      <c r="T231" s="230">
        <f>T232+T238+T241+T244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1" t="s">
        <v>85</v>
      </c>
      <c r="AT231" s="232" t="s">
        <v>74</v>
      </c>
      <c r="AU231" s="232" t="s">
        <v>75</v>
      </c>
      <c r="AY231" s="231" t="s">
        <v>126</v>
      </c>
      <c r="BK231" s="233">
        <f>BK232+BK238+BK241+BK244</f>
        <v>0</v>
      </c>
    </row>
    <row r="232" s="12" customFormat="1" ht="22.8" customHeight="1">
      <c r="A232" s="12"/>
      <c r="B232" s="220"/>
      <c r="C232" s="221"/>
      <c r="D232" s="222" t="s">
        <v>74</v>
      </c>
      <c r="E232" s="234" t="s">
        <v>609</v>
      </c>
      <c r="F232" s="234" t="s">
        <v>610</v>
      </c>
      <c r="G232" s="221"/>
      <c r="H232" s="221"/>
      <c r="I232" s="224"/>
      <c r="J232" s="235">
        <f>BK232</f>
        <v>0</v>
      </c>
      <c r="K232" s="221"/>
      <c r="L232" s="226"/>
      <c r="M232" s="227"/>
      <c r="N232" s="228"/>
      <c r="O232" s="228"/>
      <c r="P232" s="229">
        <f>SUM(P233:P237)</f>
        <v>0</v>
      </c>
      <c r="Q232" s="228"/>
      <c r="R232" s="229">
        <f>SUM(R233:R237)</f>
        <v>0.13615658999999999</v>
      </c>
      <c r="S232" s="228"/>
      <c r="T232" s="230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1" t="s">
        <v>85</v>
      </c>
      <c r="AT232" s="232" t="s">
        <v>74</v>
      </c>
      <c r="AU232" s="232" t="s">
        <v>83</v>
      </c>
      <c r="AY232" s="231" t="s">
        <v>126</v>
      </c>
      <c r="BK232" s="233">
        <f>SUM(BK233:BK237)</f>
        <v>0</v>
      </c>
    </row>
    <row r="233" s="2" customFormat="1" ht="21.75" customHeight="1">
      <c r="A233" s="38"/>
      <c r="B233" s="39"/>
      <c r="C233" s="236" t="s">
        <v>611</v>
      </c>
      <c r="D233" s="236" t="s">
        <v>128</v>
      </c>
      <c r="E233" s="237" t="s">
        <v>612</v>
      </c>
      <c r="F233" s="238" t="s">
        <v>613</v>
      </c>
      <c r="G233" s="239" t="s">
        <v>227</v>
      </c>
      <c r="H233" s="240">
        <v>11.132999999999999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40</v>
      </c>
      <c r="O233" s="91"/>
      <c r="P233" s="246">
        <f>O233*H233</f>
        <v>0</v>
      </c>
      <c r="Q233" s="246">
        <v>0.01223</v>
      </c>
      <c r="R233" s="246">
        <f>Q233*H233</f>
        <v>0.13615658999999999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218</v>
      </c>
      <c r="AT233" s="248" t="s">
        <v>128</v>
      </c>
      <c r="AU233" s="248" t="s">
        <v>85</v>
      </c>
      <c r="AY233" s="17" t="s">
        <v>126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83</v>
      </c>
      <c r="BK233" s="249">
        <f>ROUND(I233*H233,2)</f>
        <v>0</v>
      </c>
      <c r="BL233" s="17" t="s">
        <v>218</v>
      </c>
      <c r="BM233" s="248" t="s">
        <v>614</v>
      </c>
    </row>
    <row r="234" s="14" customFormat="1">
      <c r="A234" s="14"/>
      <c r="B234" s="264"/>
      <c r="C234" s="265"/>
      <c r="D234" s="250" t="s">
        <v>136</v>
      </c>
      <c r="E234" s="266" t="s">
        <v>1</v>
      </c>
      <c r="F234" s="267" t="s">
        <v>615</v>
      </c>
      <c r="G234" s="265"/>
      <c r="H234" s="268">
        <v>11.132999999999999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4" t="s">
        <v>136</v>
      </c>
      <c r="AU234" s="274" t="s">
        <v>85</v>
      </c>
      <c r="AV234" s="14" t="s">
        <v>85</v>
      </c>
      <c r="AW234" s="14" t="s">
        <v>31</v>
      </c>
      <c r="AX234" s="14" t="s">
        <v>83</v>
      </c>
      <c r="AY234" s="274" t="s">
        <v>126</v>
      </c>
    </row>
    <row r="235" s="2" customFormat="1" ht="21.75" customHeight="1">
      <c r="A235" s="38"/>
      <c r="B235" s="39"/>
      <c r="C235" s="236" t="s">
        <v>416</v>
      </c>
      <c r="D235" s="236" t="s">
        <v>128</v>
      </c>
      <c r="E235" s="237" t="s">
        <v>616</v>
      </c>
      <c r="F235" s="238" t="s">
        <v>617</v>
      </c>
      <c r="G235" s="239" t="s">
        <v>618</v>
      </c>
      <c r="H235" s="305"/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40</v>
      </c>
      <c r="O235" s="91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218</v>
      </c>
      <c r="AT235" s="248" t="s">
        <v>128</v>
      </c>
      <c r="AU235" s="248" t="s">
        <v>85</v>
      </c>
      <c r="AY235" s="17" t="s">
        <v>126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83</v>
      </c>
      <c r="BK235" s="249">
        <f>ROUND(I235*H235,2)</f>
        <v>0</v>
      </c>
      <c r="BL235" s="17" t="s">
        <v>218</v>
      </c>
      <c r="BM235" s="248" t="s">
        <v>619</v>
      </c>
    </row>
    <row r="236" s="2" customFormat="1" ht="21.75" customHeight="1">
      <c r="A236" s="38"/>
      <c r="B236" s="39"/>
      <c r="C236" s="236" t="s">
        <v>620</v>
      </c>
      <c r="D236" s="236" t="s">
        <v>128</v>
      </c>
      <c r="E236" s="237" t="s">
        <v>621</v>
      </c>
      <c r="F236" s="238" t="s">
        <v>622</v>
      </c>
      <c r="G236" s="239" t="s">
        <v>227</v>
      </c>
      <c r="H236" s="240">
        <v>0.93200000000000005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40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218</v>
      </c>
      <c r="AT236" s="248" t="s">
        <v>128</v>
      </c>
      <c r="AU236" s="248" t="s">
        <v>85</v>
      </c>
      <c r="AY236" s="17" t="s">
        <v>126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83</v>
      </c>
      <c r="BK236" s="249">
        <f>ROUND(I236*H236,2)</f>
        <v>0</v>
      </c>
      <c r="BL236" s="17" t="s">
        <v>218</v>
      </c>
      <c r="BM236" s="248" t="s">
        <v>623</v>
      </c>
    </row>
    <row r="237" s="14" customFormat="1">
      <c r="A237" s="14"/>
      <c r="B237" s="264"/>
      <c r="C237" s="265"/>
      <c r="D237" s="250" t="s">
        <v>136</v>
      </c>
      <c r="E237" s="266" t="s">
        <v>1</v>
      </c>
      <c r="F237" s="267" t="s">
        <v>624</v>
      </c>
      <c r="G237" s="265"/>
      <c r="H237" s="268">
        <v>0.93200000000000005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4" t="s">
        <v>136</v>
      </c>
      <c r="AU237" s="274" t="s">
        <v>85</v>
      </c>
      <c r="AV237" s="14" t="s">
        <v>85</v>
      </c>
      <c r="AW237" s="14" t="s">
        <v>31</v>
      </c>
      <c r="AX237" s="14" t="s">
        <v>83</v>
      </c>
      <c r="AY237" s="274" t="s">
        <v>126</v>
      </c>
    </row>
    <row r="238" s="12" customFormat="1" ht="22.8" customHeight="1">
      <c r="A238" s="12"/>
      <c r="B238" s="220"/>
      <c r="C238" s="221"/>
      <c r="D238" s="222" t="s">
        <v>74</v>
      </c>
      <c r="E238" s="234" t="s">
        <v>625</v>
      </c>
      <c r="F238" s="234" t="s">
        <v>626</v>
      </c>
      <c r="G238" s="221"/>
      <c r="H238" s="221"/>
      <c r="I238" s="224"/>
      <c r="J238" s="235">
        <f>BK238</f>
        <v>0</v>
      </c>
      <c r="K238" s="221"/>
      <c r="L238" s="226"/>
      <c r="M238" s="227"/>
      <c r="N238" s="228"/>
      <c r="O238" s="228"/>
      <c r="P238" s="229">
        <f>SUM(P239:P240)</f>
        <v>0</v>
      </c>
      <c r="Q238" s="228"/>
      <c r="R238" s="229">
        <f>SUM(R239:R240)</f>
        <v>0</v>
      </c>
      <c r="S238" s="228"/>
      <c r="T238" s="23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1" t="s">
        <v>85</v>
      </c>
      <c r="AT238" s="232" t="s">
        <v>74</v>
      </c>
      <c r="AU238" s="232" t="s">
        <v>83</v>
      </c>
      <c r="AY238" s="231" t="s">
        <v>126</v>
      </c>
      <c r="BK238" s="233">
        <f>SUM(BK239:BK240)</f>
        <v>0</v>
      </c>
    </row>
    <row r="239" s="2" customFormat="1" ht="21.75" customHeight="1">
      <c r="A239" s="38"/>
      <c r="B239" s="39"/>
      <c r="C239" s="236" t="s">
        <v>420</v>
      </c>
      <c r="D239" s="236" t="s">
        <v>128</v>
      </c>
      <c r="E239" s="237" t="s">
        <v>627</v>
      </c>
      <c r="F239" s="238" t="s">
        <v>628</v>
      </c>
      <c r="G239" s="239" t="s">
        <v>618</v>
      </c>
      <c r="H239" s="305"/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40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218</v>
      </c>
      <c r="AT239" s="248" t="s">
        <v>128</v>
      </c>
      <c r="AU239" s="248" t="s">
        <v>85</v>
      </c>
      <c r="AY239" s="17" t="s">
        <v>126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83</v>
      </c>
      <c r="BK239" s="249">
        <f>ROUND(I239*H239,2)</f>
        <v>0</v>
      </c>
      <c r="BL239" s="17" t="s">
        <v>218</v>
      </c>
      <c r="BM239" s="248" t="s">
        <v>629</v>
      </c>
    </row>
    <row r="240" s="2" customFormat="1" ht="16.5" customHeight="1">
      <c r="A240" s="38"/>
      <c r="B240" s="39"/>
      <c r="C240" s="236" t="s">
        <v>630</v>
      </c>
      <c r="D240" s="236" t="s">
        <v>128</v>
      </c>
      <c r="E240" s="237" t="s">
        <v>631</v>
      </c>
      <c r="F240" s="238" t="s">
        <v>632</v>
      </c>
      <c r="G240" s="239" t="s">
        <v>202</v>
      </c>
      <c r="H240" s="240">
        <v>1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40</v>
      </c>
      <c r="O240" s="91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218</v>
      </c>
      <c r="AT240" s="248" t="s">
        <v>128</v>
      </c>
      <c r="AU240" s="248" t="s">
        <v>85</v>
      </c>
      <c r="AY240" s="17" t="s">
        <v>126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83</v>
      </c>
      <c r="BK240" s="249">
        <f>ROUND(I240*H240,2)</f>
        <v>0</v>
      </c>
      <c r="BL240" s="17" t="s">
        <v>218</v>
      </c>
      <c r="BM240" s="248" t="s">
        <v>633</v>
      </c>
    </row>
    <row r="241" s="12" customFormat="1" ht="22.8" customHeight="1">
      <c r="A241" s="12"/>
      <c r="B241" s="220"/>
      <c r="C241" s="221"/>
      <c r="D241" s="222" t="s">
        <v>74</v>
      </c>
      <c r="E241" s="234" t="s">
        <v>634</v>
      </c>
      <c r="F241" s="234" t="s">
        <v>635</v>
      </c>
      <c r="G241" s="221"/>
      <c r="H241" s="221"/>
      <c r="I241" s="224"/>
      <c r="J241" s="235">
        <f>BK241</f>
        <v>0</v>
      </c>
      <c r="K241" s="221"/>
      <c r="L241" s="226"/>
      <c r="M241" s="227"/>
      <c r="N241" s="228"/>
      <c r="O241" s="228"/>
      <c r="P241" s="229">
        <f>SUM(P242:P243)</f>
        <v>0</v>
      </c>
      <c r="Q241" s="228"/>
      <c r="R241" s="229">
        <f>SUM(R242:R243)</f>
        <v>0</v>
      </c>
      <c r="S241" s="228"/>
      <c r="T241" s="23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1" t="s">
        <v>85</v>
      </c>
      <c r="AT241" s="232" t="s">
        <v>74</v>
      </c>
      <c r="AU241" s="232" t="s">
        <v>83</v>
      </c>
      <c r="AY241" s="231" t="s">
        <v>126</v>
      </c>
      <c r="BK241" s="233">
        <f>SUM(BK242:BK243)</f>
        <v>0</v>
      </c>
    </row>
    <row r="242" s="2" customFormat="1" ht="21.75" customHeight="1">
      <c r="A242" s="38"/>
      <c r="B242" s="39"/>
      <c r="C242" s="236" t="s">
        <v>425</v>
      </c>
      <c r="D242" s="236" t="s">
        <v>128</v>
      </c>
      <c r="E242" s="237" t="s">
        <v>636</v>
      </c>
      <c r="F242" s="238" t="s">
        <v>637</v>
      </c>
      <c r="G242" s="239" t="s">
        <v>618</v>
      </c>
      <c r="H242" s="305"/>
      <c r="I242" s="241"/>
      <c r="J242" s="242">
        <f>ROUND(I242*H242,2)</f>
        <v>0</v>
      </c>
      <c r="K242" s="243"/>
      <c r="L242" s="44"/>
      <c r="M242" s="244" t="s">
        <v>1</v>
      </c>
      <c r="N242" s="245" t="s">
        <v>40</v>
      </c>
      <c r="O242" s="91"/>
      <c r="P242" s="246">
        <f>O242*H242</f>
        <v>0</v>
      </c>
      <c r="Q242" s="246">
        <v>0</v>
      </c>
      <c r="R242" s="246">
        <f>Q242*H242</f>
        <v>0</v>
      </c>
      <c r="S242" s="246">
        <v>0</v>
      </c>
      <c r="T242" s="24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8" t="s">
        <v>218</v>
      </c>
      <c r="AT242" s="248" t="s">
        <v>128</v>
      </c>
      <c r="AU242" s="248" t="s">
        <v>85</v>
      </c>
      <c r="AY242" s="17" t="s">
        <v>126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83</v>
      </c>
      <c r="BK242" s="249">
        <f>ROUND(I242*H242,2)</f>
        <v>0</v>
      </c>
      <c r="BL242" s="17" t="s">
        <v>218</v>
      </c>
      <c r="BM242" s="248" t="s">
        <v>638</v>
      </c>
    </row>
    <row r="243" s="2" customFormat="1" ht="21.75" customHeight="1">
      <c r="A243" s="38"/>
      <c r="B243" s="39"/>
      <c r="C243" s="236" t="s">
        <v>639</v>
      </c>
      <c r="D243" s="236" t="s">
        <v>128</v>
      </c>
      <c r="E243" s="237" t="s">
        <v>640</v>
      </c>
      <c r="F243" s="238" t="s">
        <v>641</v>
      </c>
      <c r="G243" s="239" t="s">
        <v>202</v>
      </c>
      <c r="H243" s="240">
        <v>1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40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218</v>
      </c>
      <c r="AT243" s="248" t="s">
        <v>128</v>
      </c>
      <c r="AU243" s="248" t="s">
        <v>85</v>
      </c>
      <c r="AY243" s="17" t="s">
        <v>126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83</v>
      </c>
      <c r="BK243" s="249">
        <f>ROUND(I243*H243,2)</f>
        <v>0</v>
      </c>
      <c r="BL243" s="17" t="s">
        <v>218</v>
      </c>
      <c r="BM243" s="248" t="s">
        <v>642</v>
      </c>
    </row>
    <row r="244" s="12" customFormat="1" ht="22.8" customHeight="1">
      <c r="A244" s="12"/>
      <c r="B244" s="220"/>
      <c r="C244" s="221"/>
      <c r="D244" s="222" t="s">
        <v>74</v>
      </c>
      <c r="E244" s="234" t="s">
        <v>643</v>
      </c>
      <c r="F244" s="234" t="s">
        <v>644</v>
      </c>
      <c r="G244" s="221"/>
      <c r="H244" s="221"/>
      <c r="I244" s="224"/>
      <c r="J244" s="235">
        <f>BK244</f>
        <v>0</v>
      </c>
      <c r="K244" s="221"/>
      <c r="L244" s="226"/>
      <c r="M244" s="227"/>
      <c r="N244" s="228"/>
      <c r="O244" s="228"/>
      <c r="P244" s="229">
        <f>SUM(P245:P248)</f>
        <v>0</v>
      </c>
      <c r="Q244" s="228"/>
      <c r="R244" s="229">
        <f>SUM(R245:R248)</f>
        <v>0.030566500000000003</v>
      </c>
      <c r="S244" s="228"/>
      <c r="T244" s="230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85</v>
      </c>
      <c r="AT244" s="232" t="s">
        <v>74</v>
      </c>
      <c r="AU244" s="232" t="s">
        <v>83</v>
      </c>
      <c r="AY244" s="231" t="s">
        <v>126</v>
      </c>
      <c r="BK244" s="233">
        <f>SUM(BK245:BK248)</f>
        <v>0</v>
      </c>
    </row>
    <row r="245" s="2" customFormat="1" ht="21.75" customHeight="1">
      <c r="A245" s="38"/>
      <c r="B245" s="39"/>
      <c r="C245" s="236" t="s">
        <v>428</v>
      </c>
      <c r="D245" s="236" t="s">
        <v>128</v>
      </c>
      <c r="E245" s="237" t="s">
        <v>645</v>
      </c>
      <c r="F245" s="238" t="s">
        <v>646</v>
      </c>
      <c r="G245" s="239" t="s">
        <v>227</v>
      </c>
      <c r="H245" s="240">
        <v>61.133000000000003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40</v>
      </c>
      <c r="O245" s="91"/>
      <c r="P245" s="246">
        <f>O245*H245</f>
        <v>0</v>
      </c>
      <c r="Q245" s="246">
        <v>0.00021000000000000001</v>
      </c>
      <c r="R245" s="246">
        <f>Q245*H245</f>
        <v>0.012837930000000001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218</v>
      </c>
      <c r="AT245" s="248" t="s">
        <v>128</v>
      </c>
      <c r="AU245" s="248" t="s">
        <v>85</v>
      </c>
      <c r="AY245" s="17" t="s">
        <v>126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83</v>
      </c>
      <c r="BK245" s="249">
        <f>ROUND(I245*H245,2)</f>
        <v>0</v>
      </c>
      <c r="BL245" s="17" t="s">
        <v>218</v>
      </c>
      <c r="BM245" s="248" t="s">
        <v>647</v>
      </c>
    </row>
    <row r="246" s="14" customFormat="1">
      <c r="A246" s="14"/>
      <c r="B246" s="264"/>
      <c r="C246" s="265"/>
      <c r="D246" s="250" t="s">
        <v>136</v>
      </c>
      <c r="E246" s="266" t="s">
        <v>1</v>
      </c>
      <c r="F246" s="267" t="s">
        <v>648</v>
      </c>
      <c r="G246" s="265"/>
      <c r="H246" s="268">
        <v>61.133000000000003</v>
      </c>
      <c r="I246" s="269"/>
      <c r="J246" s="265"/>
      <c r="K246" s="265"/>
      <c r="L246" s="270"/>
      <c r="M246" s="271"/>
      <c r="N246" s="272"/>
      <c r="O246" s="272"/>
      <c r="P246" s="272"/>
      <c r="Q246" s="272"/>
      <c r="R246" s="272"/>
      <c r="S246" s="272"/>
      <c r="T246" s="27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4" t="s">
        <v>136</v>
      </c>
      <c r="AU246" s="274" t="s">
        <v>85</v>
      </c>
      <c r="AV246" s="14" t="s">
        <v>85</v>
      </c>
      <c r="AW246" s="14" t="s">
        <v>31</v>
      </c>
      <c r="AX246" s="14" t="s">
        <v>83</v>
      </c>
      <c r="AY246" s="274" t="s">
        <v>126</v>
      </c>
    </row>
    <row r="247" s="2" customFormat="1" ht="21.75" customHeight="1">
      <c r="A247" s="38"/>
      <c r="B247" s="39"/>
      <c r="C247" s="236" t="s">
        <v>649</v>
      </c>
      <c r="D247" s="236" t="s">
        <v>128</v>
      </c>
      <c r="E247" s="237" t="s">
        <v>650</v>
      </c>
      <c r="F247" s="238" t="s">
        <v>651</v>
      </c>
      <c r="G247" s="239" t="s">
        <v>227</v>
      </c>
      <c r="H247" s="240">
        <v>61.133000000000003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40</v>
      </c>
      <c r="O247" s="91"/>
      <c r="P247" s="246">
        <f>O247*H247</f>
        <v>0</v>
      </c>
      <c r="Q247" s="246">
        <v>0.00029</v>
      </c>
      <c r="R247" s="246">
        <f>Q247*H247</f>
        <v>0.017728570000000003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218</v>
      </c>
      <c r="AT247" s="248" t="s">
        <v>128</v>
      </c>
      <c r="AU247" s="248" t="s">
        <v>85</v>
      </c>
      <c r="AY247" s="17" t="s">
        <v>126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83</v>
      </c>
      <c r="BK247" s="249">
        <f>ROUND(I247*H247,2)</f>
        <v>0</v>
      </c>
      <c r="BL247" s="17" t="s">
        <v>218</v>
      </c>
      <c r="BM247" s="248" t="s">
        <v>652</v>
      </c>
    </row>
    <row r="248" s="14" customFormat="1">
      <c r="A248" s="14"/>
      <c r="B248" s="264"/>
      <c r="C248" s="265"/>
      <c r="D248" s="250" t="s">
        <v>136</v>
      </c>
      <c r="E248" s="266" t="s">
        <v>1</v>
      </c>
      <c r="F248" s="267" t="s">
        <v>648</v>
      </c>
      <c r="G248" s="265"/>
      <c r="H248" s="268">
        <v>61.133000000000003</v>
      </c>
      <c r="I248" s="269"/>
      <c r="J248" s="265"/>
      <c r="K248" s="265"/>
      <c r="L248" s="270"/>
      <c r="M248" s="306"/>
      <c r="N248" s="307"/>
      <c r="O248" s="307"/>
      <c r="P248" s="307"/>
      <c r="Q248" s="307"/>
      <c r="R248" s="307"/>
      <c r="S248" s="307"/>
      <c r="T248" s="3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4" t="s">
        <v>136</v>
      </c>
      <c r="AU248" s="274" t="s">
        <v>85</v>
      </c>
      <c r="AV248" s="14" t="s">
        <v>85</v>
      </c>
      <c r="AW248" s="14" t="s">
        <v>31</v>
      </c>
      <c r="AX248" s="14" t="s">
        <v>83</v>
      </c>
      <c r="AY248" s="274" t="s">
        <v>126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183"/>
      <c r="J249" s="67"/>
      <c r="K249" s="67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koH166KzI5LhoOeYz+tL1Y6CT6ZZKyWt0Gm62Wp7cr/L4egez7l1+xMoaRgPBXzSi1rrW27qw2a56YmDaIHIbA==" hashValue="G4eh//r75RNfdlHmKMIZunbSSTh9Jmc2r7XELbyh4Ay42paR07DBgm3AHW1/5mXOsO6tCal3FOdkPV/Sjg+vhw==" algorithmName="SHA-512" password="CC35"/>
  <autoFilter ref="C128:K24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BARBORAKYSK08D7\barborakyskova</dc:creator>
  <cp:lastModifiedBy>BARBORAKYSK08D7\barborakyskova</cp:lastModifiedBy>
  <dcterms:created xsi:type="dcterms:W3CDTF">2020-02-21T12:15:37Z</dcterms:created>
  <dcterms:modified xsi:type="dcterms:W3CDTF">2020-02-21T12:15:43Z</dcterms:modified>
</cp:coreProperties>
</file>