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D:\KrosData\Export\"/>
    </mc:Choice>
  </mc:AlternateContent>
  <bookViews>
    <workbookView xWindow="0" yWindow="0" windowWidth="0" windowHeight="0"/>
  </bookViews>
  <sheets>
    <sheet name="Rekapitulace stavby" sheetId="1" r:id="rId1"/>
    <sheet name="VON - Vedlejší a ostatní ..." sheetId="2" r:id="rId2"/>
    <sheet name="SO 01 - Kácení" sheetId="3" r:id="rId3"/>
    <sheet name="SO 02 - HTÚ a odstranění ..." sheetId="4" r:id="rId4"/>
    <sheet name="SO 02.1 - Streetbalové hř..." sheetId="5" r:id="rId5"/>
    <sheet name="SO 03.3 - Oprava kanalizace" sheetId="6" r:id="rId6"/>
    <sheet name="SO 04.1 - Přípojka NN" sheetId="7" r:id="rId7"/>
    <sheet name="SO 04.2 - Přípojka slabop..." sheetId="8" r:id="rId8"/>
    <sheet name="SO 04.3 - Přípojka kanali..." sheetId="9" r:id="rId9"/>
    <sheet name="SO 05 - Oplocení" sheetId="10" r:id="rId10"/>
    <sheet name="SO 06.1 - Oprava stávajíc..." sheetId="11" r:id="rId11"/>
    <sheet name="SO 06.2 - Veřejné parkoviště" sheetId="12" r:id="rId12"/>
    <sheet name="SO 07 - Areálové zpevněné..." sheetId="13" r:id="rId13"/>
    <sheet name="SO 08.1 - In-line dráha a..." sheetId="14" r:id="rId14"/>
    <sheet name="SO 08.2_1 - Fotbalové hřiště" sheetId="15" r:id="rId15"/>
    <sheet name="SO08.2_2 - Oplocení hřiště" sheetId="16" r:id="rId16"/>
    <sheet name="SO 08.3 - Dětské hřiště" sheetId="17" r:id="rId17"/>
    <sheet name="SO 08.4 - Pumptrack" sheetId="18" r:id="rId18"/>
    <sheet name="SO 08.5 - Skatepark" sheetId="19" r:id="rId19"/>
    <sheet name="SO 08.6 - WORKOUT" sheetId="20" r:id="rId20"/>
    <sheet name="SO 09 - Mobiliář" sheetId="21" r:id="rId21"/>
    <sheet name="SO 10 - Likvidace dešťový..." sheetId="22" r:id="rId22"/>
    <sheet name="SO 11 - Veřejné osvětlení" sheetId="23" r:id="rId23"/>
    <sheet name="SO 12 - Areálové rozvody ..." sheetId="24" r:id="rId24"/>
    <sheet name="D.1.1 - Architektonicko-s..." sheetId="25" r:id="rId25"/>
    <sheet name="D.1.4.1 - Zdravotně techn..." sheetId="26" r:id="rId26"/>
    <sheet name="A - Svítidla" sheetId="27" r:id="rId27"/>
    <sheet name="B - Přístroje" sheetId="28" r:id="rId28"/>
    <sheet name="C - Instalační materiál" sheetId="29" r:id="rId29"/>
    <sheet name="D - Kabeláž" sheetId="30" r:id="rId30"/>
    <sheet name="E - Rozvaděče" sheetId="31" r:id="rId31"/>
    <sheet name="1 - PZTS - Poplachový zab..." sheetId="32" r:id="rId32"/>
    <sheet name="2 - SK - Strukturovaná ka..." sheetId="33" r:id="rId33"/>
    <sheet name="3 - DR - Domácí rozhlas" sheetId="34" r:id="rId34"/>
    <sheet name="4 - CCTV - Kamerový systém" sheetId="35" r:id="rId35"/>
    <sheet name="D.1.4.4_1 - Vzduchotechnika" sheetId="36" r:id="rId36"/>
    <sheet name="D.1.4.4_2 - Vytápění" sheetId="37" r:id="rId37"/>
    <sheet name="SO 14a - Ozelenění_ real_..." sheetId="38" r:id="rId38"/>
  </sheets>
  <definedNames>
    <definedName name="_xlnm.Print_Area" localSheetId="0">'Rekapitulace stavby'!$D$4:$AO$76,'Rekapitulace stavby'!$C$82:$AQ$139</definedName>
    <definedName name="_xlnm.Print_Titles" localSheetId="0">'Rekapitulace stavby'!$92:$92</definedName>
    <definedName name="_xlnm._FilterDatabase" localSheetId="1" hidden="1">'VON - Vedlejší a ostatní ...'!$C$122:$K$160</definedName>
    <definedName name="_xlnm.Print_Area" localSheetId="1">'VON - Vedlejší a ostatní ...'!$C$4:$J$39,'VON - Vedlejší a ostatní ...'!$C$50:$J$76,'VON - Vedlejší a ostatní ...'!$C$82:$J$104,'VON - Vedlejší a ostatní ...'!$C$110:$K$160</definedName>
    <definedName name="_xlnm.Print_Titles" localSheetId="1">'VON - Vedlejší a ostatní ...'!$122:$122</definedName>
    <definedName name="_xlnm._FilterDatabase" localSheetId="2" hidden="1">'SO 01 - Kácení'!$C$117:$K$157</definedName>
    <definedName name="_xlnm.Print_Area" localSheetId="2">'SO 01 - Kácení'!$C$4:$J$39,'SO 01 - Kácení'!$C$50:$J$76,'SO 01 - Kácení'!$C$82:$J$99,'SO 01 - Kácení'!$C$105:$K$157</definedName>
    <definedName name="_xlnm.Print_Titles" localSheetId="2">'SO 01 - Kácení'!$117:$117</definedName>
    <definedName name="_xlnm._FilterDatabase" localSheetId="3" hidden="1">'SO 02 - HTÚ a odstranění ...'!$C$122:$K$237</definedName>
    <definedName name="_xlnm.Print_Area" localSheetId="3">'SO 02 - HTÚ a odstranění ...'!$C$4:$J$39,'SO 02 - HTÚ a odstranění ...'!$C$50:$J$76,'SO 02 - HTÚ a odstranění ...'!$C$82:$J$104,'SO 02 - HTÚ a odstranění ...'!$C$110:$K$237</definedName>
    <definedName name="_xlnm.Print_Titles" localSheetId="3">'SO 02 - HTÚ a odstranění ...'!$122:$122</definedName>
    <definedName name="_xlnm._FilterDatabase" localSheetId="4" hidden="1">'SO 02.1 - Streetbalové hř...'!$C$123:$K$228</definedName>
    <definedName name="_xlnm.Print_Area" localSheetId="4">'SO 02.1 - Streetbalové hř...'!$C$4:$J$39,'SO 02.1 - Streetbalové hř...'!$C$50:$J$76,'SO 02.1 - Streetbalové hř...'!$C$82:$J$105,'SO 02.1 - Streetbalové hř...'!$C$111:$K$228</definedName>
    <definedName name="_xlnm.Print_Titles" localSheetId="4">'SO 02.1 - Streetbalové hř...'!$123:$123</definedName>
    <definedName name="_xlnm._FilterDatabase" localSheetId="5" hidden="1">'SO 03.3 - Oprava kanalizace'!$C$125:$K$365</definedName>
    <definedName name="_xlnm.Print_Area" localSheetId="5">'SO 03.3 - Oprava kanalizace'!$C$4:$J$39,'SO 03.3 - Oprava kanalizace'!$C$50:$J$76,'SO 03.3 - Oprava kanalizace'!$C$82:$J$107,'SO 03.3 - Oprava kanalizace'!$C$113:$K$365</definedName>
    <definedName name="_xlnm.Print_Titles" localSheetId="5">'SO 03.3 - Oprava kanalizace'!$125:$125</definedName>
    <definedName name="_xlnm._FilterDatabase" localSheetId="6" hidden="1">'SO 04.1 - Přípojka NN'!$C$122:$K$196</definedName>
    <definedName name="_xlnm.Print_Area" localSheetId="6">'SO 04.1 - Přípojka NN'!$C$4:$J$39,'SO 04.1 - Přípojka NN'!$C$50:$J$76,'SO 04.1 - Přípojka NN'!$C$82:$J$104,'SO 04.1 - Přípojka NN'!$C$110:$K$196</definedName>
    <definedName name="_xlnm.Print_Titles" localSheetId="6">'SO 04.1 - Přípojka NN'!$122:$122</definedName>
    <definedName name="_xlnm._FilterDatabase" localSheetId="7" hidden="1">'SO 04.2 - Přípojka slabop...'!$C$123:$K$185</definedName>
    <definedName name="_xlnm.Print_Area" localSheetId="7">'SO 04.2 - Přípojka slabop...'!$C$4:$J$39,'SO 04.2 - Přípojka slabop...'!$C$50:$J$76,'SO 04.2 - Přípojka slabop...'!$C$82:$J$105,'SO 04.2 - Přípojka slabop...'!$C$111:$K$185</definedName>
    <definedName name="_xlnm.Print_Titles" localSheetId="7">'SO 04.2 - Přípojka slabop...'!$123:$123</definedName>
    <definedName name="_xlnm._FilterDatabase" localSheetId="8" hidden="1">'SO 04.3 - Přípojka kanali...'!$C$127:$K$297</definedName>
    <definedName name="_xlnm.Print_Area" localSheetId="8">'SO 04.3 - Přípojka kanali...'!$C$4:$J$39,'SO 04.3 - Přípojka kanali...'!$C$50:$J$76,'SO 04.3 - Přípojka kanali...'!$C$82:$J$109,'SO 04.3 - Přípojka kanali...'!$C$115:$K$297</definedName>
    <definedName name="_xlnm.Print_Titles" localSheetId="8">'SO 04.3 - Přípojka kanali...'!$127:$127</definedName>
    <definedName name="_xlnm._FilterDatabase" localSheetId="9" hidden="1">'SO 05 - Oplocení'!$C$124:$K$174</definedName>
    <definedName name="_xlnm.Print_Area" localSheetId="9">'SO 05 - Oplocení'!$C$4:$J$39,'SO 05 - Oplocení'!$C$50:$J$76,'SO 05 - Oplocení'!$C$82:$J$106,'SO 05 - Oplocení'!$C$112:$K$174</definedName>
    <definedName name="_xlnm.Print_Titles" localSheetId="9">'SO 05 - Oplocení'!$124:$124</definedName>
    <definedName name="_xlnm._FilterDatabase" localSheetId="10" hidden="1">'SO 06.1 - Oprava stávajíc...'!$C$128:$K$379</definedName>
    <definedName name="_xlnm.Print_Area" localSheetId="10">'SO 06.1 - Oprava stávajíc...'!$C$4:$J$39,'SO 06.1 - Oprava stávajíc...'!$C$50:$J$76,'SO 06.1 - Oprava stávajíc...'!$C$82:$J$110,'SO 06.1 - Oprava stávajíc...'!$C$116:$K$379</definedName>
    <definedName name="_xlnm.Print_Titles" localSheetId="10">'SO 06.1 - Oprava stávajíc...'!$128:$128</definedName>
    <definedName name="_xlnm._FilterDatabase" localSheetId="11" hidden="1">'SO 06.2 - Veřejné parkoviště'!$C$132:$K$415</definedName>
    <definedName name="_xlnm.Print_Area" localSheetId="11">'SO 06.2 - Veřejné parkoviště'!$C$4:$J$39,'SO 06.2 - Veřejné parkoviště'!$C$50:$J$76,'SO 06.2 - Veřejné parkoviště'!$C$82:$J$114,'SO 06.2 - Veřejné parkoviště'!$C$120:$K$415</definedName>
    <definedName name="_xlnm.Print_Titles" localSheetId="11">'SO 06.2 - Veřejné parkoviště'!$132:$132</definedName>
    <definedName name="_xlnm._FilterDatabase" localSheetId="12" hidden="1">'SO 07 - Areálové zpevněné...'!$C$123:$K$238</definedName>
    <definedName name="_xlnm.Print_Area" localSheetId="12">'SO 07 - Areálové zpevněné...'!$C$4:$J$39,'SO 07 - Areálové zpevněné...'!$C$50:$J$76,'SO 07 - Areálové zpevněné...'!$C$82:$J$105,'SO 07 - Areálové zpevněné...'!$C$111:$K$238</definedName>
    <definedName name="_xlnm.Print_Titles" localSheetId="12">'SO 07 - Areálové zpevněné...'!$123:$123</definedName>
    <definedName name="_xlnm._FilterDatabase" localSheetId="13" hidden="1">'SO 08.1 - In-line dráha a...'!$C$122:$K$232</definedName>
    <definedName name="_xlnm.Print_Area" localSheetId="13">'SO 08.1 - In-line dráha a...'!$C$4:$J$39,'SO 08.1 - In-line dráha a...'!$C$50:$J$76,'SO 08.1 - In-line dráha a...'!$C$82:$J$104,'SO 08.1 - In-line dráha a...'!$C$110:$K$232</definedName>
    <definedName name="_xlnm.Print_Titles" localSheetId="13">'SO 08.1 - In-line dráha a...'!$122:$122</definedName>
    <definedName name="_xlnm._FilterDatabase" localSheetId="14" hidden="1">'SO 08.2_1 - Fotbalové hřiště'!$C$127:$K$165</definedName>
    <definedName name="_xlnm.Print_Area" localSheetId="14">'SO 08.2_1 - Fotbalové hřiště'!$C$4:$J$41,'SO 08.2_1 - Fotbalové hřiště'!$C$50:$J$76,'SO 08.2_1 - Fotbalové hřiště'!$C$82:$J$107,'SO 08.2_1 - Fotbalové hřiště'!$C$113:$K$165</definedName>
    <definedName name="_xlnm.Print_Titles" localSheetId="14">'SO 08.2_1 - Fotbalové hřiště'!$127:$127</definedName>
    <definedName name="_xlnm._FilterDatabase" localSheetId="15" hidden="1">'SO08.2_2 - Oplocení hřiště'!$C$129:$K$183</definedName>
    <definedName name="_xlnm.Print_Area" localSheetId="15">'SO08.2_2 - Oplocení hřiště'!$C$4:$J$41,'SO08.2_2 - Oplocení hřiště'!$C$50:$J$76,'SO08.2_2 - Oplocení hřiště'!$C$82:$J$109,'SO08.2_2 - Oplocení hřiště'!$C$115:$K$183</definedName>
    <definedName name="_xlnm.Print_Titles" localSheetId="15">'SO08.2_2 - Oplocení hřiště'!$129:$129</definedName>
    <definedName name="_xlnm._FilterDatabase" localSheetId="16" hidden="1">'SO 08.3 - Dětské hřiště'!$C$126:$K$239</definedName>
    <definedName name="_xlnm.Print_Area" localSheetId="16">'SO 08.3 - Dětské hřiště'!$C$4:$J$39,'SO 08.3 - Dětské hřiště'!$C$50:$J$76,'SO 08.3 - Dětské hřiště'!$C$82:$J$108,'SO 08.3 - Dětské hřiště'!$C$114:$K$239</definedName>
    <definedName name="_xlnm.Print_Titles" localSheetId="16">'SO 08.3 - Dětské hřiště'!$126:$126</definedName>
    <definedName name="_xlnm._FilterDatabase" localSheetId="17" hidden="1">'SO 08.4 - Pumptrack'!$C$121:$K$195</definedName>
    <definedName name="_xlnm.Print_Area" localSheetId="17">'SO 08.4 - Pumptrack'!$C$4:$J$39,'SO 08.4 - Pumptrack'!$C$50:$J$76,'SO 08.4 - Pumptrack'!$C$82:$J$103,'SO 08.4 - Pumptrack'!$C$109:$K$195</definedName>
    <definedName name="_xlnm.Print_Titles" localSheetId="17">'SO 08.4 - Pumptrack'!$121:$121</definedName>
    <definedName name="_xlnm._FilterDatabase" localSheetId="18" hidden="1">'SO 08.5 - Skatepark'!$C$126:$K$206</definedName>
    <definedName name="_xlnm.Print_Area" localSheetId="18">'SO 08.5 - Skatepark'!$C$4:$J$39,'SO 08.5 - Skatepark'!$C$50:$J$76,'SO 08.5 - Skatepark'!$C$82:$J$108,'SO 08.5 - Skatepark'!$C$114:$K$206</definedName>
    <definedName name="_xlnm.Print_Titles" localSheetId="18">'SO 08.5 - Skatepark'!$126:$126</definedName>
    <definedName name="_xlnm._FilterDatabase" localSheetId="19" hidden="1">'SO 08.6 - WORKOUT'!$C$124:$K$238</definedName>
    <definedName name="_xlnm.Print_Area" localSheetId="19">'SO 08.6 - WORKOUT'!$C$4:$J$39,'SO 08.6 - WORKOUT'!$C$50:$J$76,'SO 08.6 - WORKOUT'!$C$82:$J$106,'SO 08.6 - WORKOUT'!$C$112:$K$238</definedName>
    <definedName name="_xlnm.Print_Titles" localSheetId="19">'SO 08.6 - WORKOUT'!$124:$124</definedName>
    <definedName name="_xlnm._FilterDatabase" localSheetId="20" hidden="1">'SO 09 - Mobiliář'!$C$123:$K$219</definedName>
    <definedName name="_xlnm.Print_Area" localSheetId="20">'SO 09 - Mobiliář'!$C$4:$J$39,'SO 09 - Mobiliář'!$C$50:$J$76,'SO 09 - Mobiliář'!$C$82:$J$105,'SO 09 - Mobiliář'!$C$111:$K$219</definedName>
    <definedName name="_xlnm.Print_Titles" localSheetId="20">'SO 09 - Mobiliář'!$123:$123</definedName>
    <definedName name="_xlnm._FilterDatabase" localSheetId="21" hidden="1">'SO 10 - Likvidace dešťový...'!$C$126:$K$305</definedName>
    <definedName name="_xlnm.Print_Area" localSheetId="21">'SO 10 - Likvidace dešťový...'!$C$4:$J$39,'SO 10 - Likvidace dešťový...'!$C$50:$J$76,'SO 10 - Likvidace dešťový...'!$C$82:$J$108,'SO 10 - Likvidace dešťový...'!$C$114:$K$305</definedName>
    <definedName name="_xlnm.Print_Titles" localSheetId="21">'SO 10 - Likvidace dešťový...'!$126:$126</definedName>
    <definedName name="_xlnm._FilterDatabase" localSheetId="22" hidden="1">'SO 11 - Veřejné osvětlení'!$C$124:$K$279</definedName>
    <definedName name="_xlnm.Print_Area" localSheetId="22">'SO 11 - Veřejné osvětlení'!$C$4:$J$39,'SO 11 - Veřejné osvětlení'!$C$50:$J$76,'SO 11 - Veřejné osvětlení'!$C$82:$J$106,'SO 11 - Veřejné osvětlení'!$C$112:$K$279</definedName>
    <definedName name="_xlnm.Print_Titles" localSheetId="22">'SO 11 - Veřejné osvětlení'!$124:$124</definedName>
    <definedName name="_xlnm._FilterDatabase" localSheetId="23" hidden="1">'SO 12 - Areálové rozvody ...'!$C$124:$K$179</definedName>
    <definedName name="_xlnm.Print_Area" localSheetId="23">'SO 12 - Areálové rozvody ...'!$C$4:$J$39,'SO 12 - Areálové rozvody ...'!$C$50:$J$76,'SO 12 - Areálové rozvody ...'!$C$82:$J$106,'SO 12 - Areálové rozvody ...'!$C$112:$K$179</definedName>
    <definedName name="_xlnm.Print_Titles" localSheetId="23">'SO 12 - Areálové rozvody ...'!$124:$124</definedName>
    <definedName name="_xlnm._FilterDatabase" localSheetId="24" hidden="1">'D.1.1 - Architektonicko-s...'!$C$141:$K$693</definedName>
    <definedName name="_xlnm.Print_Area" localSheetId="24">'D.1.1 - Architektonicko-s...'!$C$4:$J$41,'D.1.1 - Architektonicko-s...'!$C$50:$J$76,'D.1.1 - Architektonicko-s...'!$C$82:$J$121,'D.1.1 - Architektonicko-s...'!$C$127:$K$693</definedName>
    <definedName name="_xlnm.Print_Titles" localSheetId="24">'D.1.1 - Architektonicko-s...'!$141:$141</definedName>
    <definedName name="_xlnm._FilterDatabase" localSheetId="25" hidden="1">'D.1.4.1 - Zdravotně techn...'!$C$137:$K$769</definedName>
    <definedName name="_xlnm.Print_Area" localSheetId="25">'D.1.4.1 - Zdravotně techn...'!$C$4:$J$43,'D.1.4.1 - Zdravotně techn...'!$C$50:$J$76,'D.1.4.1 - Zdravotně techn...'!$C$82:$J$115,'D.1.4.1 - Zdravotně techn...'!$C$121:$K$769</definedName>
    <definedName name="_xlnm.Print_Titles" localSheetId="25">'D.1.4.1 - Zdravotně techn...'!$137:$137</definedName>
    <definedName name="_xlnm._FilterDatabase" localSheetId="26" hidden="1">'A - Svítidla'!$C$124:$K$138</definedName>
    <definedName name="_xlnm.Print_Area" localSheetId="26">'A - Svítidla'!$C$4:$J$43,'A - Svítidla'!$C$50:$J$76,'A - Svítidla'!$C$82:$J$102,'A - Svítidla'!$C$108:$K$138</definedName>
    <definedName name="_xlnm.Print_Titles" localSheetId="26">'A - Svítidla'!$124:$124</definedName>
    <definedName name="_xlnm._FilterDatabase" localSheetId="27" hidden="1">'B - Přístroje'!$C$124:$K$140</definedName>
    <definedName name="_xlnm.Print_Area" localSheetId="27">'B - Přístroje'!$C$4:$J$43,'B - Přístroje'!$C$50:$J$76,'B - Přístroje'!$C$82:$J$102,'B - Přístroje'!$C$108:$K$140</definedName>
    <definedName name="_xlnm.Print_Titles" localSheetId="27">'B - Přístroje'!$124:$124</definedName>
    <definedName name="_xlnm._FilterDatabase" localSheetId="28" hidden="1">'C - Instalační materiál'!$C$124:$K$139</definedName>
    <definedName name="_xlnm.Print_Area" localSheetId="28">'C - Instalační materiál'!$C$4:$J$43,'C - Instalační materiál'!$C$50:$J$76,'C - Instalační materiál'!$C$82:$J$102,'C - Instalační materiál'!$C$108:$K$139</definedName>
    <definedName name="_xlnm.Print_Titles" localSheetId="28">'C - Instalační materiál'!$124:$124</definedName>
    <definedName name="_xlnm._FilterDatabase" localSheetId="29" hidden="1">'D - Kabeláž'!$C$124:$K$134</definedName>
    <definedName name="_xlnm.Print_Area" localSheetId="29">'D - Kabeláž'!$C$4:$J$43,'D - Kabeláž'!$C$50:$J$76,'D - Kabeláž'!$C$82:$J$102,'D - Kabeláž'!$C$108:$K$134</definedName>
    <definedName name="_xlnm.Print_Titles" localSheetId="29">'D - Kabeláž'!$124:$124</definedName>
    <definedName name="_xlnm._FilterDatabase" localSheetId="30" hidden="1">'E - Rozvaděče'!$C$124:$K$127</definedName>
    <definedName name="_xlnm.Print_Area" localSheetId="30">'E - Rozvaděče'!$C$4:$J$43,'E - Rozvaděče'!$C$50:$J$76,'E - Rozvaděče'!$C$82:$J$102,'E - Rozvaděče'!$C$108:$K$127</definedName>
    <definedName name="_xlnm.Print_Titles" localSheetId="30">'E - Rozvaděče'!$124:$124</definedName>
    <definedName name="_xlnm._FilterDatabase" localSheetId="31" hidden="1">'1 - PZTS - Poplachový zab...'!$C$124:$K$164</definedName>
    <definedName name="_xlnm.Print_Area" localSheetId="31">'1 - PZTS - Poplachový zab...'!$C$4:$J$43,'1 - PZTS - Poplachový zab...'!$C$50:$J$76,'1 - PZTS - Poplachový zab...'!$C$82:$J$102,'1 - PZTS - Poplachový zab...'!$C$108:$K$164</definedName>
    <definedName name="_xlnm.Print_Titles" localSheetId="31">'1 - PZTS - Poplachový zab...'!$124:$124</definedName>
    <definedName name="_xlnm._FilterDatabase" localSheetId="32" hidden="1">'2 - SK - Strukturovaná ka...'!$C$124:$K$158</definedName>
    <definedName name="_xlnm.Print_Area" localSheetId="32">'2 - SK - Strukturovaná ka...'!$C$4:$J$43,'2 - SK - Strukturovaná ka...'!$C$50:$J$76,'2 - SK - Strukturovaná ka...'!$C$82:$J$102,'2 - SK - Strukturovaná ka...'!$C$108:$K$158</definedName>
    <definedName name="_xlnm.Print_Titles" localSheetId="32">'2 - SK - Strukturovaná ka...'!$124:$124</definedName>
    <definedName name="_xlnm._FilterDatabase" localSheetId="33" hidden="1">'3 - DR - Domácí rozhlas'!$C$124:$K$144</definedName>
    <definedName name="_xlnm.Print_Area" localSheetId="33">'3 - DR - Domácí rozhlas'!$C$4:$J$43,'3 - DR - Domácí rozhlas'!$C$50:$J$76,'3 - DR - Domácí rozhlas'!$C$82:$J$102,'3 - DR - Domácí rozhlas'!$C$108:$K$144</definedName>
    <definedName name="_xlnm.Print_Titles" localSheetId="33">'3 - DR - Domácí rozhlas'!$124:$124</definedName>
    <definedName name="_xlnm._FilterDatabase" localSheetId="34" hidden="1">'4 - CCTV - Kamerový systém'!$C$124:$K$154</definedName>
    <definedName name="_xlnm.Print_Area" localSheetId="34">'4 - CCTV - Kamerový systém'!$C$4:$J$43,'4 - CCTV - Kamerový systém'!$C$50:$J$76,'4 - CCTV - Kamerový systém'!$C$82:$J$102,'4 - CCTV - Kamerový systém'!$C$108:$K$154</definedName>
    <definedName name="_xlnm.Print_Titles" localSheetId="34">'4 - CCTV - Kamerový systém'!$124:$124</definedName>
    <definedName name="_xlnm._FilterDatabase" localSheetId="35" hidden="1">'D.1.4.4_1 - Vzduchotechnika'!$C$126:$K$168</definedName>
    <definedName name="_xlnm.Print_Area" localSheetId="35">'D.1.4.4_1 - Vzduchotechnika'!$C$4:$J$43,'D.1.4.4_1 - Vzduchotechnika'!$C$50:$J$76,'D.1.4.4_1 - Vzduchotechnika'!$C$82:$J$104,'D.1.4.4_1 - Vzduchotechnika'!$C$110:$K$168</definedName>
    <definedName name="_xlnm.Print_Titles" localSheetId="35">'D.1.4.4_1 - Vzduchotechnika'!$126:$126</definedName>
    <definedName name="_xlnm._FilterDatabase" localSheetId="36" hidden="1">'D.1.4.4_2 - Vytápění'!$C$132:$K$174</definedName>
    <definedName name="_xlnm.Print_Area" localSheetId="36">'D.1.4.4_2 - Vytápění'!$C$4:$J$43,'D.1.4.4_2 - Vytápění'!$C$50:$J$76,'D.1.4.4_2 - Vytápění'!$C$82:$J$110,'D.1.4.4_2 - Vytápění'!$C$116:$K$174</definedName>
    <definedName name="_xlnm.Print_Titles" localSheetId="36">'D.1.4.4_2 - Vytápění'!$132:$132</definedName>
    <definedName name="_xlnm._FilterDatabase" localSheetId="37" hidden="1">'SO 14a - Ozelenění_ real_...'!$C$121:$K$132</definedName>
    <definedName name="_xlnm.Print_Area" localSheetId="37">'SO 14a - Ozelenění_ real_...'!$C$4:$J$41,'SO 14a - Ozelenění_ real_...'!$C$50:$J$76,'SO 14a - Ozelenění_ real_...'!$C$82:$J$101,'SO 14a - Ozelenění_ real_...'!$C$107:$K$132</definedName>
    <definedName name="_xlnm.Print_Titles" localSheetId="37">'SO 14a - Ozelenění_ real_...'!$121:$121</definedName>
  </definedNames>
  <calcPr/>
</workbook>
</file>

<file path=xl/calcChain.xml><?xml version="1.0" encoding="utf-8"?>
<calcChain xmlns="http://schemas.openxmlformats.org/spreadsheetml/2006/main">
  <c i="38" l="1" r="J39"/>
  <c r="J38"/>
  <c i="1" r="AY138"/>
  <c i="38" r="J37"/>
  <c i="1" r="AX138"/>
  <c i="38" r="BI132"/>
  <c r="BH132"/>
  <c r="BG132"/>
  <c r="BF132"/>
  <c r="T132"/>
  <c r="T131"/>
  <c r="R132"/>
  <c r="R131"/>
  <c r="P132"/>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J119"/>
  <c r="F116"/>
  <c r="E114"/>
  <c r="J94"/>
  <c r="F91"/>
  <c r="E89"/>
  <c r="J23"/>
  <c r="E23"/>
  <c r="J118"/>
  <c r="J22"/>
  <c r="J20"/>
  <c r="E20"/>
  <c r="F94"/>
  <c r="J19"/>
  <c r="J17"/>
  <c r="E17"/>
  <c r="F118"/>
  <c r="J16"/>
  <c r="J14"/>
  <c r="J91"/>
  <c r="E7"/>
  <c r="E110"/>
  <c i="37" r="J41"/>
  <c r="J40"/>
  <c i="1" r="AY136"/>
  <c i="37" r="J39"/>
  <c i="1" r="AX136"/>
  <c i="37"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8"/>
  <c r="BH168"/>
  <c r="BG168"/>
  <c r="BF168"/>
  <c r="T168"/>
  <c r="R168"/>
  <c r="P168"/>
  <c r="BI167"/>
  <c r="BH167"/>
  <c r="BG167"/>
  <c r="BF167"/>
  <c r="T167"/>
  <c r="R167"/>
  <c r="P167"/>
  <c r="BI166"/>
  <c r="BH166"/>
  <c r="BG166"/>
  <c r="BF166"/>
  <c r="T166"/>
  <c r="R166"/>
  <c r="P166"/>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6"/>
  <c r="BH136"/>
  <c r="BG136"/>
  <c r="BF136"/>
  <c r="T136"/>
  <c r="T135"/>
  <c r="T134"/>
  <c r="R136"/>
  <c r="R135"/>
  <c r="R134"/>
  <c r="P136"/>
  <c r="P135"/>
  <c r="P134"/>
  <c r="J130"/>
  <c r="F127"/>
  <c r="E125"/>
  <c r="J96"/>
  <c r="F93"/>
  <c r="E91"/>
  <c r="J25"/>
  <c r="E25"/>
  <c r="J95"/>
  <c r="J24"/>
  <c r="J22"/>
  <c r="E22"/>
  <c r="F96"/>
  <c r="J21"/>
  <c r="J19"/>
  <c r="E19"/>
  <c r="F95"/>
  <c r="J18"/>
  <c r="J16"/>
  <c r="J127"/>
  <c r="E7"/>
  <c r="E85"/>
  <c i="36" r="J41"/>
  <c r="J40"/>
  <c i="1" r="AY135"/>
  <c i="36" r="J39"/>
  <c i="1" r="AX135"/>
  <c i="36"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J124"/>
  <c r="F121"/>
  <c r="E119"/>
  <c r="J96"/>
  <c r="F93"/>
  <c r="E91"/>
  <c r="J25"/>
  <c r="E25"/>
  <c r="J123"/>
  <c r="J24"/>
  <c r="J22"/>
  <c r="E22"/>
  <c r="F96"/>
  <c r="J21"/>
  <c r="J19"/>
  <c r="E19"/>
  <c r="F123"/>
  <c r="J18"/>
  <c r="J16"/>
  <c r="J93"/>
  <c r="E7"/>
  <c r="E113"/>
  <c i="35" r="J41"/>
  <c r="J40"/>
  <c i="1" r="AY133"/>
  <c i="35" r="J39"/>
  <c i="1" r="AX133"/>
  <c i="35"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95"/>
  <c r="J18"/>
  <c r="J16"/>
  <c r="J93"/>
  <c r="E7"/>
  <c r="E111"/>
  <c i="34" r="J41"/>
  <c r="J40"/>
  <c i="1" r="AY132"/>
  <c i="34" r="J39"/>
  <c i="1" r="AX132"/>
  <c i="34"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96"/>
  <c r="J21"/>
  <c r="J19"/>
  <c r="E19"/>
  <c r="F95"/>
  <c r="J18"/>
  <c r="J16"/>
  <c r="J119"/>
  <c r="E7"/>
  <c r="E111"/>
  <c i="33" r="J41"/>
  <c r="J40"/>
  <c i="1" r="AY131"/>
  <c i="33" r="J39"/>
  <c i="1" r="AX131"/>
  <c i="33"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121"/>
  <c r="J18"/>
  <c r="J16"/>
  <c r="J119"/>
  <c r="E7"/>
  <c r="E111"/>
  <c i="32" r="J41"/>
  <c r="J40"/>
  <c i="1" r="AY130"/>
  <c i="32" r="J39"/>
  <c i="1" r="AX130"/>
  <c i="32"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95"/>
  <c r="J18"/>
  <c r="J16"/>
  <c r="J93"/>
  <c r="E7"/>
  <c r="E85"/>
  <c i="31" r="J41"/>
  <c r="J40"/>
  <c i="1" r="AY128"/>
  <c i="31" r="J39"/>
  <c i="1" r="AX128"/>
  <c i="31" r="BI127"/>
  <c r="BH127"/>
  <c r="BG127"/>
  <c r="BF127"/>
  <c r="T127"/>
  <c r="T126"/>
  <c r="T125"/>
  <c r="R127"/>
  <c r="R126"/>
  <c r="R125"/>
  <c r="P127"/>
  <c r="P126"/>
  <c r="P125"/>
  <c i="1" r="AU128"/>
  <c i="31" r="J122"/>
  <c r="F119"/>
  <c r="E117"/>
  <c r="J96"/>
  <c r="F93"/>
  <c r="E91"/>
  <c r="J25"/>
  <c r="E25"/>
  <c r="J121"/>
  <c r="J24"/>
  <c r="J22"/>
  <c r="E22"/>
  <c r="F122"/>
  <c r="J21"/>
  <c r="J19"/>
  <c r="E19"/>
  <c r="F95"/>
  <c r="J18"/>
  <c r="J16"/>
  <c r="J119"/>
  <c r="E7"/>
  <c r="E85"/>
  <c i="30" r="J41"/>
  <c r="J40"/>
  <c i="1" r="AY127"/>
  <c i="30" r="J39"/>
  <c i="1" r="AX127"/>
  <c i="30"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121"/>
  <c r="J18"/>
  <c r="J16"/>
  <c r="J119"/>
  <c r="E7"/>
  <c r="E111"/>
  <c i="29" r="J41"/>
  <c r="J40"/>
  <c i="1" r="AY126"/>
  <c i="29" r="J39"/>
  <c i="1" r="AX126"/>
  <c i="29"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95"/>
  <c r="J18"/>
  <c r="J16"/>
  <c r="J93"/>
  <c r="E7"/>
  <c r="E111"/>
  <c i="28" r="J41"/>
  <c r="J40"/>
  <c i="1" r="AY125"/>
  <c i="28" r="J39"/>
  <c i="1" r="AX125"/>
  <c i="28"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95"/>
  <c r="J24"/>
  <c r="J22"/>
  <c r="E22"/>
  <c r="F122"/>
  <c r="J21"/>
  <c r="J19"/>
  <c r="E19"/>
  <c r="F95"/>
  <c r="J18"/>
  <c r="J16"/>
  <c r="J93"/>
  <c r="E7"/>
  <c r="E111"/>
  <c i="27" r="J41"/>
  <c r="J40"/>
  <c i="1" r="AY124"/>
  <c i="27" r="J39"/>
  <c i="1" r="AX124"/>
  <c i="27"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121"/>
  <c r="J18"/>
  <c r="J16"/>
  <c r="J93"/>
  <c r="E7"/>
  <c r="E111"/>
  <c i="26" r="J41"/>
  <c r="J40"/>
  <c i="1" r="AY122"/>
  <c i="26" r="J39"/>
  <c i="1" r="AX122"/>
  <c i="26" r="BI768"/>
  <c r="BH768"/>
  <c r="BG768"/>
  <c r="BF768"/>
  <c r="T768"/>
  <c r="R768"/>
  <c r="P768"/>
  <c r="BI766"/>
  <c r="BH766"/>
  <c r="BG766"/>
  <c r="BF766"/>
  <c r="T766"/>
  <c r="R766"/>
  <c r="P766"/>
  <c r="BI757"/>
  <c r="BH757"/>
  <c r="BG757"/>
  <c r="BF757"/>
  <c r="T757"/>
  <c r="R757"/>
  <c r="P757"/>
  <c r="BI754"/>
  <c r="BH754"/>
  <c r="BG754"/>
  <c r="BF754"/>
  <c r="T754"/>
  <c r="R754"/>
  <c r="P754"/>
  <c r="BI751"/>
  <c r="BH751"/>
  <c r="BG751"/>
  <c r="BF751"/>
  <c r="T751"/>
  <c r="R751"/>
  <c r="P751"/>
  <c r="BI747"/>
  <c r="BH747"/>
  <c r="BG747"/>
  <c r="BF747"/>
  <c r="T747"/>
  <c r="R747"/>
  <c r="P747"/>
  <c r="BI742"/>
  <c r="BH742"/>
  <c r="BG742"/>
  <c r="BF742"/>
  <c r="T742"/>
  <c r="R742"/>
  <c r="P742"/>
  <c r="BI733"/>
  <c r="BH733"/>
  <c r="BG733"/>
  <c r="BF733"/>
  <c r="T733"/>
  <c r="R733"/>
  <c r="P733"/>
  <c r="BI728"/>
  <c r="BH728"/>
  <c r="BG728"/>
  <c r="BF728"/>
  <c r="T728"/>
  <c r="R728"/>
  <c r="P728"/>
  <c r="BI722"/>
  <c r="BH722"/>
  <c r="BG722"/>
  <c r="BF722"/>
  <c r="T722"/>
  <c r="R722"/>
  <c r="P722"/>
  <c r="BI716"/>
  <c r="BH716"/>
  <c r="BG716"/>
  <c r="BF716"/>
  <c r="T716"/>
  <c r="R716"/>
  <c r="P716"/>
  <c r="BI709"/>
  <c r="BH709"/>
  <c r="BG709"/>
  <c r="BF709"/>
  <c r="T709"/>
  <c r="R709"/>
  <c r="P709"/>
  <c r="BI702"/>
  <c r="BH702"/>
  <c r="BG702"/>
  <c r="BF702"/>
  <c r="T702"/>
  <c r="R702"/>
  <c r="P702"/>
  <c r="BI698"/>
  <c r="BH698"/>
  <c r="BG698"/>
  <c r="BF698"/>
  <c r="T698"/>
  <c r="R698"/>
  <c r="P698"/>
  <c r="BI696"/>
  <c r="BH696"/>
  <c r="BG696"/>
  <c r="BF696"/>
  <c r="T696"/>
  <c r="R696"/>
  <c r="P696"/>
  <c r="BI692"/>
  <c r="BH692"/>
  <c r="BG692"/>
  <c r="BF692"/>
  <c r="T692"/>
  <c r="R692"/>
  <c r="P692"/>
  <c r="BI688"/>
  <c r="BH688"/>
  <c r="BG688"/>
  <c r="BF688"/>
  <c r="T688"/>
  <c r="R688"/>
  <c r="P688"/>
  <c r="BI682"/>
  <c r="BH682"/>
  <c r="BG682"/>
  <c r="BF682"/>
  <c r="T682"/>
  <c r="R682"/>
  <c r="P682"/>
  <c r="BI678"/>
  <c r="BH678"/>
  <c r="BG678"/>
  <c r="BF678"/>
  <c r="T678"/>
  <c r="R678"/>
  <c r="P678"/>
  <c r="BI674"/>
  <c r="BH674"/>
  <c r="BG674"/>
  <c r="BF674"/>
  <c r="T674"/>
  <c r="R674"/>
  <c r="P674"/>
  <c r="BI670"/>
  <c r="BH670"/>
  <c r="BG670"/>
  <c r="BF670"/>
  <c r="T670"/>
  <c r="R670"/>
  <c r="P670"/>
  <c r="BI666"/>
  <c r="BH666"/>
  <c r="BG666"/>
  <c r="BF666"/>
  <c r="T666"/>
  <c r="R666"/>
  <c r="P666"/>
  <c r="BI662"/>
  <c r="BH662"/>
  <c r="BG662"/>
  <c r="BF662"/>
  <c r="T662"/>
  <c r="R662"/>
  <c r="P662"/>
  <c r="BI658"/>
  <c r="BH658"/>
  <c r="BG658"/>
  <c r="BF658"/>
  <c r="T658"/>
  <c r="R658"/>
  <c r="P658"/>
  <c r="BI656"/>
  <c r="BH656"/>
  <c r="BG656"/>
  <c r="BF656"/>
  <c r="T656"/>
  <c r="R656"/>
  <c r="P656"/>
  <c r="BI652"/>
  <c r="BH652"/>
  <c r="BG652"/>
  <c r="BF652"/>
  <c r="T652"/>
  <c r="R652"/>
  <c r="P652"/>
  <c r="BI648"/>
  <c r="BH648"/>
  <c r="BG648"/>
  <c r="BF648"/>
  <c r="T648"/>
  <c r="R648"/>
  <c r="P648"/>
  <c r="BI644"/>
  <c r="BH644"/>
  <c r="BG644"/>
  <c r="BF644"/>
  <c r="T644"/>
  <c r="R644"/>
  <c r="P644"/>
  <c r="BI640"/>
  <c r="BH640"/>
  <c r="BG640"/>
  <c r="BF640"/>
  <c r="T640"/>
  <c r="R640"/>
  <c r="P640"/>
  <c r="BI636"/>
  <c r="BH636"/>
  <c r="BG636"/>
  <c r="BF636"/>
  <c r="T636"/>
  <c r="R636"/>
  <c r="P636"/>
  <c r="BI630"/>
  <c r="BH630"/>
  <c r="BG630"/>
  <c r="BF630"/>
  <c r="T630"/>
  <c r="R630"/>
  <c r="P630"/>
  <c r="BI626"/>
  <c r="BH626"/>
  <c r="BG626"/>
  <c r="BF626"/>
  <c r="T626"/>
  <c r="R626"/>
  <c r="P626"/>
  <c r="BI622"/>
  <c r="BH622"/>
  <c r="BG622"/>
  <c r="BF622"/>
  <c r="T622"/>
  <c r="R622"/>
  <c r="P622"/>
  <c r="BI618"/>
  <c r="BH618"/>
  <c r="BG618"/>
  <c r="BF618"/>
  <c r="T618"/>
  <c r="R618"/>
  <c r="P618"/>
  <c r="BI614"/>
  <c r="BH614"/>
  <c r="BG614"/>
  <c r="BF614"/>
  <c r="T614"/>
  <c r="R614"/>
  <c r="P614"/>
  <c r="BI610"/>
  <c r="BH610"/>
  <c r="BG610"/>
  <c r="BF610"/>
  <c r="T610"/>
  <c r="R610"/>
  <c r="P610"/>
  <c r="BI606"/>
  <c r="BH606"/>
  <c r="BG606"/>
  <c r="BF606"/>
  <c r="T606"/>
  <c r="R606"/>
  <c r="P606"/>
  <c r="BI602"/>
  <c r="BH602"/>
  <c r="BG602"/>
  <c r="BF602"/>
  <c r="T602"/>
  <c r="R602"/>
  <c r="P602"/>
  <c r="BI598"/>
  <c r="BH598"/>
  <c r="BG598"/>
  <c r="BF598"/>
  <c r="T598"/>
  <c r="R598"/>
  <c r="P598"/>
  <c r="BI594"/>
  <c r="BH594"/>
  <c r="BG594"/>
  <c r="BF594"/>
  <c r="T594"/>
  <c r="R594"/>
  <c r="P594"/>
  <c r="BI590"/>
  <c r="BH590"/>
  <c r="BG590"/>
  <c r="BF590"/>
  <c r="T590"/>
  <c r="R590"/>
  <c r="P590"/>
  <c r="BI589"/>
  <c r="BH589"/>
  <c r="BG589"/>
  <c r="BF589"/>
  <c r="T589"/>
  <c r="R589"/>
  <c r="P589"/>
  <c r="BI586"/>
  <c r="BH586"/>
  <c r="BG586"/>
  <c r="BF586"/>
  <c r="T586"/>
  <c r="R586"/>
  <c r="P586"/>
  <c r="BI583"/>
  <c r="BH583"/>
  <c r="BG583"/>
  <c r="BF583"/>
  <c r="T583"/>
  <c r="R583"/>
  <c r="P583"/>
  <c r="BI582"/>
  <c r="BH582"/>
  <c r="BG582"/>
  <c r="BF582"/>
  <c r="T582"/>
  <c r="R582"/>
  <c r="P582"/>
  <c r="BI579"/>
  <c r="BH579"/>
  <c r="BG579"/>
  <c r="BF579"/>
  <c r="T579"/>
  <c r="R579"/>
  <c r="P579"/>
  <c r="BI576"/>
  <c r="BH576"/>
  <c r="BG576"/>
  <c r="BF576"/>
  <c r="T576"/>
  <c r="R576"/>
  <c r="P576"/>
  <c r="BI575"/>
  <c r="BH575"/>
  <c r="BG575"/>
  <c r="BF575"/>
  <c r="T575"/>
  <c r="R575"/>
  <c r="P575"/>
  <c r="BI570"/>
  <c r="BH570"/>
  <c r="BG570"/>
  <c r="BF570"/>
  <c r="T570"/>
  <c r="R570"/>
  <c r="P570"/>
  <c r="BI566"/>
  <c r="BH566"/>
  <c r="BG566"/>
  <c r="BF566"/>
  <c r="T566"/>
  <c r="R566"/>
  <c r="P566"/>
  <c r="BI563"/>
  <c r="BH563"/>
  <c r="BG563"/>
  <c r="BF563"/>
  <c r="T563"/>
  <c r="R563"/>
  <c r="P563"/>
  <c r="BI560"/>
  <c r="BH560"/>
  <c r="BG560"/>
  <c r="BF560"/>
  <c r="T560"/>
  <c r="R560"/>
  <c r="P560"/>
  <c r="BI556"/>
  <c r="BH556"/>
  <c r="BG556"/>
  <c r="BF556"/>
  <c r="T556"/>
  <c r="R556"/>
  <c r="P556"/>
  <c r="BI555"/>
  <c r="BH555"/>
  <c r="BG555"/>
  <c r="BF555"/>
  <c r="T555"/>
  <c r="R555"/>
  <c r="P555"/>
  <c r="BI554"/>
  <c r="BH554"/>
  <c r="BG554"/>
  <c r="BF554"/>
  <c r="T554"/>
  <c r="R554"/>
  <c r="P554"/>
  <c r="BI547"/>
  <c r="BH547"/>
  <c r="BG547"/>
  <c r="BF547"/>
  <c r="T547"/>
  <c r="R547"/>
  <c r="P547"/>
  <c r="BI542"/>
  <c r="BH542"/>
  <c r="BG542"/>
  <c r="BF542"/>
  <c r="T542"/>
  <c r="R542"/>
  <c r="P542"/>
  <c r="BI536"/>
  <c r="BH536"/>
  <c r="BG536"/>
  <c r="BF536"/>
  <c r="T536"/>
  <c r="R536"/>
  <c r="P536"/>
  <c r="BI532"/>
  <c r="BH532"/>
  <c r="BG532"/>
  <c r="BF532"/>
  <c r="T532"/>
  <c r="R532"/>
  <c r="P532"/>
  <c r="BI528"/>
  <c r="BH528"/>
  <c r="BG528"/>
  <c r="BF528"/>
  <c r="T528"/>
  <c r="R528"/>
  <c r="P528"/>
  <c r="BI525"/>
  <c r="BH525"/>
  <c r="BG525"/>
  <c r="BF525"/>
  <c r="T525"/>
  <c r="R525"/>
  <c r="P525"/>
  <c r="BI521"/>
  <c r="BH521"/>
  <c r="BG521"/>
  <c r="BF521"/>
  <c r="T521"/>
  <c r="R521"/>
  <c r="P521"/>
  <c r="BI517"/>
  <c r="BH517"/>
  <c r="BG517"/>
  <c r="BF517"/>
  <c r="T517"/>
  <c r="R517"/>
  <c r="P517"/>
  <c r="BI513"/>
  <c r="BH513"/>
  <c r="BG513"/>
  <c r="BF513"/>
  <c r="T513"/>
  <c r="R513"/>
  <c r="P513"/>
  <c r="BI511"/>
  <c r="BH511"/>
  <c r="BG511"/>
  <c r="BF511"/>
  <c r="T511"/>
  <c r="R511"/>
  <c r="P511"/>
  <c r="BI506"/>
  <c r="BH506"/>
  <c r="BG506"/>
  <c r="BF506"/>
  <c r="T506"/>
  <c r="R506"/>
  <c r="P506"/>
  <c r="BI505"/>
  <c r="BH505"/>
  <c r="BG505"/>
  <c r="BF505"/>
  <c r="T505"/>
  <c r="R505"/>
  <c r="P505"/>
  <c r="BI503"/>
  <c r="BH503"/>
  <c r="BG503"/>
  <c r="BF503"/>
  <c r="T503"/>
  <c r="R503"/>
  <c r="P503"/>
  <c r="BI502"/>
  <c r="BH502"/>
  <c r="BG502"/>
  <c r="BF502"/>
  <c r="T502"/>
  <c r="R502"/>
  <c r="P502"/>
  <c r="BI500"/>
  <c r="BH500"/>
  <c r="BG500"/>
  <c r="BF500"/>
  <c r="T500"/>
  <c r="R500"/>
  <c r="P500"/>
  <c r="BI498"/>
  <c r="BH498"/>
  <c r="BG498"/>
  <c r="BF498"/>
  <c r="T498"/>
  <c r="R498"/>
  <c r="P498"/>
  <c r="BI495"/>
  <c r="BH495"/>
  <c r="BG495"/>
  <c r="BF495"/>
  <c r="T495"/>
  <c r="R495"/>
  <c r="P495"/>
  <c r="BI489"/>
  <c r="BH489"/>
  <c r="BG489"/>
  <c r="BF489"/>
  <c r="T489"/>
  <c r="R489"/>
  <c r="P489"/>
  <c r="BI486"/>
  <c r="BH486"/>
  <c r="BG486"/>
  <c r="BF486"/>
  <c r="T486"/>
  <c r="R486"/>
  <c r="P486"/>
  <c r="BI483"/>
  <c r="BH483"/>
  <c r="BG483"/>
  <c r="BF483"/>
  <c r="T483"/>
  <c r="R483"/>
  <c r="P483"/>
  <c r="BI480"/>
  <c r="BH480"/>
  <c r="BG480"/>
  <c r="BF480"/>
  <c r="T480"/>
  <c r="R480"/>
  <c r="P480"/>
  <c r="BI477"/>
  <c r="BH477"/>
  <c r="BG477"/>
  <c r="BF477"/>
  <c r="T477"/>
  <c r="R477"/>
  <c r="P477"/>
  <c r="BI474"/>
  <c r="BH474"/>
  <c r="BG474"/>
  <c r="BF474"/>
  <c r="T474"/>
  <c r="R474"/>
  <c r="P474"/>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6"/>
  <c r="BH456"/>
  <c r="BG456"/>
  <c r="BF456"/>
  <c r="T456"/>
  <c r="R456"/>
  <c r="P456"/>
  <c r="BI453"/>
  <c r="BH453"/>
  <c r="BG453"/>
  <c r="BF453"/>
  <c r="T453"/>
  <c r="R453"/>
  <c r="P453"/>
  <c r="BI450"/>
  <c r="BH450"/>
  <c r="BG450"/>
  <c r="BF450"/>
  <c r="T450"/>
  <c r="R450"/>
  <c r="P450"/>
  <c r="BI447"/>
  <c r="BH447"/>
  <c r="BG447"/>
  <c r="BF447"/>
  <c r="T447"/>
  <c r="R447"/>
  <c r="P447"/>
  <c r="BI444"/>
  <c r="BH444"/>
  <c r="BG444"/>
  <c r="BF444"/>
  <c r="T444"/>
  <c r="R444"/>
  <c r="P444"/>
  <c r="BI441"/>
  <c r="BH441"/>
  <c r="BG441"/>
  <c r="BF441"/>
  <c r="T441"/>
  <c r="R441"/>
  <c r="P441"/>
  <c r="BI438"/>
  <c r="BH438"/>
  <c r="BG438"/>
  <c r="BF438"/>
  <c r="T438"/>
  <c r="R438"/>
  <c r="P438"/>
  <c r="BI435"/>
  <c r="BH435"/>
  <c r="BG435"/>
  <c r="BF435"/>
  <c r="T435"/>
  <c r="R435"/>
  <c r="P435"/>
  <c r="BI431"/>
  <c r="BH431"/>
  <c r="BG431"/>
  <c r="BF431"/>
  <c r="T431"/>
  <c r="R431"/>
  <c r="P431"/>
  <c r="BI427"/>
  <c r="BH427"/>
  <c r="BG427"/>
  <c r="BF427"/>
  <c r="T427"/>
  <c r="R427"/>
  <c r="P427"/>
  <c r="BI421"/>
  <c r="BH421"/>
  <c r="BG421"/>
  <c r="BF421"/>
  <c r="T421"/>
  <c r="R421"/>
  <c r="P421"/>
  <c r="BI417"/>
  <c r="BH417"/>
  <c r="BG417"/>
  <c r="BF417"/>
  <c r="T417"/>
  <c r="R417"/>
  <c r="P417"/>
  <c r="BI405"/>
  <c r="BH405"/>
  <c r="BG405"/>
  <c r="BF405"/>
  <c r="T405"/>
  <c r="R405"/>
  <c r="P405"/>
  <c r="BI393"/>
  <c r="BH393"/>
  <c r="BG393"/>
  <c r="BF393"/>
  <c r="T393"/>
  <c r="R393"/>
  <c r="P393"/>
  <c r="BI385"/>
  <c r="BH385"/>
  <c r="BG385"/>
  <c r="BF385"/>
  <c r="T385"/>
  <c r="R385"/>
  <c r="P385"/>
  <c r="BI373"/>
  <c r="BH373"/>
  <c r="BG373"/>
  <c r="BF373"/>
  <c r="T373"/>
  <c r="R373"/>
  <c r="P373"/>
  <c r="BI361"/>
  <c r="BH361"/>
  <c r="BG361"/>
  <c r="BF361"/>
  <c r="T361"/>
  <c r="R361"/>
  <c r="P361"/>
  <c r="BI349"/>
  <c r="BH349"/>
  <c r="BG349"/>
  <c r="BF349"/>
  <c r="T349"/>
  <c r="R349"/>
  <c r="P349"/>
  <c r="BI348"/>
  <c r="BH348"/>
  <c r="BG348"/>
  <c r="BF348"/>
  <c r="T348"/>
  <c r="R348"/>
  <c r="P348"/>
  <c r="BI347"/>
  <c r="BH347"/>
  <c r="BG347"/>
  <c r="BF347"/>
  <c r="T347"/>
  <c r="R347"/>
  <c r="P347"/>
  <c r="BI341"/>
  <c r="BH341"/>
  <c r="BG341"/>
  <c r="BF341"/>
  <c r="T341"/>
  <c r="R341"/>
  <c r="P341"/>
  <c r="BI331"/>
  <c r="BH331"/>
  <c r="BG331"/>
  <c r="BF331"/>
  <c r="T331"/>
  <c r="R331"/>
  <c r="P331"/>
  <c r="BI329"/>
  <c r="BH329"/>
  <c r="BG329"/>
  <c r="BF329"/>
  <c r="T329"/>
  <c r="R329"/>
  <c r="P329"/>
  <c r="BI328"/>
  <c r="BH328"/>
  <c r="BG328"/>
  <c r="BF328"/>
  <c r="T328"/>
  <c r="R328"/>
  <c r="P328"/>
  <c r="BI326"/>
  <c r="BH326"/>
  <c r="BG326"/>
  <c r="BF326"/>
  <c r="T326"/>
  <c r="R326"/>
  <c r="P326"/>
  <c r="BI324"/>
  <c r="BH324"/>
  <c r="BG324"/>
  <c r="BF324"/>
  <c r="T324"/>
  <c r="R324"/>
  <c r="P324"/>
  <c r="BI320"/>
  <c r="BH320"/>
  <c r="BG320"/>
  <c r="BF320"/>
  <c r="T320"/>
  <c r="R320"/>
  <c r="P320"/>
  <c r="BI316"/>
  <c r="BH316"/>
  <c r="BG316"/>
  <c r="BF316"/>
  <c r="T316"/>
  <c r="R316"/>
  <c r="P316"/>
  <c r="BI313"/>
  <c r="BH313"/>
  <c r="BG313"/>
  <c r="BF313"/>
  <c r="T313"/>
  <c r="R313"/>
  <c r="P313"/>
  <c r="BI310"/>
  <c r="BH310"/>
  <c r="BG310"/>
  <c r="BF310"/>
  <c r="T310"/>
  <c r="R310"/>
  <c r="P310"/>
  <c r="BI307"/>
  <c r="BH307"/>
  <c r="BG307"/>
  <c r="BF307"/>
  <c r="T307"/>
  <c r="R307"/>
  <c r="P307"/>
  <c r="BI304"/>
  <c r="BH304"/>
  <c r="BG304"/>
  <c r="BF304"/>
  <c r="T304"/>
  <c r="R304"/>
  <c r="P304"/>
  <c r="BI298"/>
  <c r="BH298"/>
  <c r="BG298"/>
  <c r="BF298"/>
  <c r="T298"/>
  <c r="R298"/>
  <c r="P298"/>
  <c r="BI292"/>
  <c r="BH292"/>
  <c r="BG292"/>
  <c r="BF292"/>
  <c r="T292"/>
  <c r="R292"/>
  <c r="P292"/>
  <c r="BI286"/>
  <c r="BH286"/>
  <c r="BG286"/>
  <c r="BF286"/>
  <c r="T286"/>
  <c r="R286"/>
  <c r="P286"/>
  <c r="BI280"/>
  <c r="BH280"/>
  <c r="BG280"/>
  <c r="BF280"/>
  <c r="T280"/>
  <c r="R280"/>
  <c r="P280"/>
  <c r="BI274"/>
  <c r="BH274"/>
  <c r="BG274"/>
  <c r="BF274"/>
  <c r="T274"/>
  <c r="R274"/>
  <c r="P274"/>
  <c r="BI268"/>
  <c r="BH268"/>
  <c r="BG268"/>
  <c r="BF268"/>
  <c r="T268"/>
  <c r="R268"/>
  <c r="P268"/>
  <c r="BI261"/>
  <c r="BH261"/>
  <c r="BG261"/>
  <c r="BF261"/>
  <c r="T261"/>
  <c r="R261"/>
  <c r="P261"/>
  <c r="BI254"/>
  <c r="BH254"/>
  <c r="BG254"/>
  <c r="BF254"/>
  <c r="T254"/>
  <c r="R254"/>
  <c r="P254"/>
  <c r="BI247"/>
  <c r="BH247"/>
  <c r="BG247"/>
  <c r="BF247"/>
  <c r="T247"/>
  <c r="R247"/>
  <c r="P247"/>
  <c r="BI237"/>
  <c r="BH237"/>
  <c r="BG237"/>
  <c r="BF237"/>
  <c r="T237"/>
  <c r="R237"/>
  <c r="P237"/>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2"/>
  <c r="BH222"/>
  <c r="BG222"/>
  <c r="BF222"/>
  <c r="T222"/>
  <c r="R222"/>
  <c r="P222"/>
  <c r="BI216"/>
  <c r="BH216"/>
  <c r="BG216"/>
  <c r="BF216"/>
  <c r="T216"/>
  <c r="R216"/>
  <c r="P216"/>
  <c r="BI210"/>
  <c r="BH210"/>
  <c r="BG210"/>
  <c r="BF210"/>
  <c r="T210"/>
  <c r="R210"/>
  <c r="P210"/>
  <c r="BI204"/>
  <c r="BH204"/>
  <c r="BG204"/>
  <c r="BF204"/>
  <c r="T204"/>
  <c r="R204"/>
  <c r="P204"/>
  <c r="BI197"/>
  <c r="BH197"/>
  <c r="BG197"/>
  <c r="BF197"/>
  <c r="T197"/>
  <c r="R197"/>
  <c r="P197"/>
  <c r="BI191"/>
  <c r="BH191"/>
  <c r="BG191"/>
  <c r="BF191"/>
  <c r="T191"/>
  <c r="R191"/>
  <c r="P191"/>
  <c r="BI185"/>
  <c r="BH185"/>
  <c r="BG185"/>
  <c r="BF185"/>
  <c r="T185"/>
  <c r="R185"/>
  <c r="P185"/>
  <c r="BI179"/>
  <c r="BH179"/>
  <c r="BG179"/>
  <c r="BF179"/>
  <c r="T179"/>
  <c r="R179"/>
  <c r="P179"/>
  <c r="BI174"/>
  <c r="BH174"/>
  <c r="BG174"/>
  <c r="BF174"/>
  <c r="T174"/>
  <c r="R174"/>
  <c r="P174"/>
  <c r="BI173"/>
  <c r="BH173"/>
  <c r="BG173"/>
  <c r="BF173"/>
  <c r="T173"/>
  <c r="R173"/>
  <c r="P173"/>
  <c r="BI169"/>
  <c r="BH169"/>
  <c r="BG169"/>
  <c r="BF169"/>
  <c r="T169"/>
  <c r="T168"/>
  <c r="R169"/>
  <c r="R168"/>
  <c r="P169"/>
  <c r="P168"/>
  <c r="BI166"/>
  <c r="BH166"/>
  <c r="BG166"/>
  <c r="BF166"/>
  <c r="T166"/>
  <c r="T165"/>
  <c r="R166"/>
  <c r="R165"/>
  <c r="P166"/>
  <c r="P165"/>
  <c r="BI164"/>
  <c r="BH164"/>
  <c r="BG164"/>
  <c r="BF164"/>
  <c r="T164"/>
  <c r="R164"/>
  <c r="P164"/>
  <c r="BI161"/>
  <c r="BH161"/>
  <c r="BG161"/>
  <c r="BF161"/>
  <c r="T161"/>
  <c r="R161"/>
  <c r="P161"/>
  <c r="BI158"/>
  <c r="BH158"/>
  <c r="BG158"/>
  <c r="BF158"/>
  <c r="T158"/>
  <c r="R158"/>
  <c r="P158"/>
  <c r="BI157"/>
  <c r="BH157"/>
  <c r="BG157"/>
  <c r="BF157"/>
  <c r="T157"/>
  <c r="R157"/>
  <c r="P157"/>
  <c r="BI154"/>
  <c r="BH154"/>
  <c r="BG154"/>
  <c r="BF154"/>
  <c r="T154"/>
  <c r="R154"/>
  <c r="P154"/>
  <c r="BI153"/>
  <c r="BH153"/>
  <c r="BG153"/>
  <c r="BF153"/>
  <c r="T153"/>
  <c r="R153"/>
  <c r="P153"/>
  <c r="BI150"/>
  <c r="BH150"/>
  <c r="BG150"/>
  <c r="BF150"/>
  <c r="T150"/>
  <c r="R150"/>
  <c r="P150"/>
  <c r="BI147"/>
  <c r="BH147"/>
  <c r="BG147"/>
  <c r="BF147"/>
  <c r="T147"/>
  <c r="R147"/>
  <c r="P147"/>
  <c r="BI146"/>
  <c r="BH146"/>
  <c r="BG146"/>
  <c r="BF146"/>
  <c r="T146"/>
  <c r="R146"/>
  <c r="P146"/>
  <c r="BI145"/>
  <c r="BH145"/>
  <c r="BG145"/>
  <c r="BF145"/>
  <c r="T145"/>
  <c r="R145"/>
  <c r="P145"/>
  <c r="BI141"/>
  <c r="BH141"/>
  <c r="BG141"/>
  <c r="BF141"/>
  <c r="T141"/>
  <c r="R141"/>
  <c r="P141"/>
  <c r="J135"/>
  <c r="J134"/>
  <c r="F134"/>
  <c r="F132"/>
  <c r="E130"/>
  <c r="J96"/>
  <c r="J95"/>
  <c r="F95"/>
  <c r="F93"/>
  <c r="E91"/>
  <c r="J22"/>
  <c r="E22"/>
  <c r="F135"/>
  <c r="J21"/>
  <c r="J16"/>
  <c r="J132"/>
  <c r="E7"/>
  <c r="E124"/>
  <c i="25" r="J39"/>
  <c r="J38"/>
  <c i="1" r="AY120"/>
  <c i="25" r="J37"/>
  <c i="1" r="AX120"/>
  <c i="25" r="BI692"/>
  <c r="BH692"/>
  <c r="BG692"/>
  <c r="BF692"/>
  <c r="T692"/>
  <c r="R692"/>
  <c r="P692"/>
  <c r="BI690"/>
  <c r="BH690"/>
  <c r="BG690"/>
  <c r="BF690"/>
  <c r="T690"/>
  <c r="R690"/>
  <c r="P690"/>
  <c r="BI688"/>
  <c r="BH688"/>
  <c r="BG688"/>
  <c r="BF688"/>
  <c r="T688"/>
  <c r="R688"/>
  <c r="P688"/>
  <c r="BI686"/>
  <c r="BH686"/>
  <c r="BG686"/>
  <c r="BF686"/>
  <c r="T686"/>
  <c r="R686"/>
  <c r="P686"/>
  <c r="BI684"/>
  <c r="BH684"/>
  <c r="BG684"/>
  <c r="BF684"/>
  <c r="T684"/>
  <c r="R684"/>
  <c r="P684"/>
  <c r="BI682"/>
  <c r="BH682"/>
  <c r="BG682"/>
  <c r="BF682"/>
  <c r="T682"/>
  <c r="R682"/>
  <c r="P682"/>
  <c r="BI680"/>
  <c r="BH680"/>
  <c r="BG680"/>
  <c r="BF680"/>
  <c r="T680"/>
  <c r="R680"/>
  <c r="P680"/>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4"/>
  <c r="BH664"/>
  <c r="BG664"/>
  <c r="BF664"/>
  <c r="T664"/>
  <c r="R664"/>
  <c r="P664"/>
  <c r="BI662"/>
  <c r="BH662"/>
  <c r="BG662"/>
  <c r="BF662"/>
  <c r="T662"/>
  <c r="R662"/>
  <c r="P662"/>
  <c r="BI660"/>
  <c r="BH660"/>
  <c r="BG660"/>
  <c r="BF660"/>
  <c r="T660"/>
  <c r="R660"/>
  <c r="P660"/>
  <c r="BI658"/>
  <c r="BH658"/>
  <c r="BG658"/>
  <c r="BF658"/>
  <c r="T658"/>
  <c r="R658"/>
  <c r="P658"/>
  <c r="BI656"/>
  <c r="BH656"/>
  <c r="BG656"/>
  <c r="BF656"/>
  <c r="T656"/>
  <c r="R656"/>
  <c r="P656"/>
  <c r="BI654"/>
  <c r="BH654"/>
  <c r="BG654"/>
  <c r="BF654"/>
  <c r="T654"/>
  <c r="R654"/>
  <c r="P654"/>
  <c r="BI652"/>
  <c r="BH652"/>
  <c r="BG652"/>
  <c r="BF652"/>
  <c r="T652"/>
  <c r="R652"/>
  <c r="P652"/>
  <c r="BI650"/>
  <c r="BH650"/>
  <c r="BG650"/>
  <c r="BF650"/>
  <c r="T650"/>
  <c r="R650"/>
  <c r="P650"/>
  <c r="BI644"/>
  <c r="BH644"/>
  <c r="BG644"/>
  <c r="BF644"/>
  <c r="T644"/>
  <c r="T643"/>
  <c r="R644"/>
  <c r="R643"/>
  <c r="P644"/>
  <c r="P643"/>
  <c r="BI642"/>
  <c r="BH642"/>
  <c r="BG642"/>
  <c r="BF642"/>
  <c r="T642"/>
  <c r="R642"/>
  <c r="P642"/>
  <c r="BI641"/>
  <c r="BH641"/>
  <c r="BG641"/>
  <c r="BF641"/>
  <c r="T641"/>
  <c r="R641"/>
  <c r="P641"/>
  <c r="BI634"/>
  <c r="BH634"/>
  <c r="BG634"/>
  <c r="BF634"/>
  <c r="T634"/>
  <c r="R634"/>
  <c r="P634"/>
  <c r="BI629"/>
  <c r="BH629"/>
  <c r="BG629"/>
  <c r="BF629"/>
  <c r="T629"/>
  <c r="R629"/>
  <c r="P629"/>
  <c r="BI627"/>
  <c r="BH627"/>
  <c r="BG627"/>
  <c r="BF627"/>
  <c r="T627"/>
  <c r="R627"/>
  <c r="P627"/>
  <c r="BI623"/>
  <c r="BH623"/>
  <c r="BG623"/>
  <c r="BF623"/>
  <c r="T623"/>
  <c r="R623"/>
  <c r="P623"/>
  <c r="BI618"/>
  <c r="BH618"/>
  <c r="BG618"/>
  <c r="BF618"/>
  <c r="T618"/>
  <c r="R618"/>
  <c r="P618"/>
  <c r="BI614"/>
  <c r="BH614"/>
  <c r="BG614"/>
  <c r="BF614"/>
  <c r="T614"/>
  <c r="R614"/>
  <c r="P614"/>
  <c r="BI610"/>
  <c r="BH610"/>
  <c r="BG610"/>
  <c r="BF610"/>
  <c r="T610"/>
  <c r="R610"/>
  <c r="P610"/>
  <c r="BI607"/>
  <c r="BH607"/>
  <c r="BG607"/>
  <c r="BF607"/>
  <c r="T607"/>
  <c r="R607"/>
  <c r="P607"/>
  <c r="BI603"/>
  <c r="BH603"/>
  <c r="BG603"/>
  <c r="BF603"/>
  <c r="T603"/>
  <c r="R603"/>
  <c r="P603"/>
  <c r="BI601"/>
  <c r="BH601"/>
  <c r="BG601"/>
  <c r="BF601"/>
  <c r="T601"/>
  <c r="R601"/>
  <c r="P601"/>
  <c r="BI595"/>
  <c r="BH595"/>
  <c r="BG595"/>
  <c r="BF595"/>
  <c r="T595"/>
  <c r="R595"/>
  <c r="P595"/>
  <c r="BI590"/>
  <c r="BH590"/>
  <c r="BG590"/>
  <c r="BF590"/>
  <c r="T590"/>
  <c r="R590"/>
  <c r="P590"/>
  <c r="BI588"/>
  <c r="BH588"/>
  <c r="BG588"/>
  <c r="BF588"/>
  <c r="T588"/>
  <c r="R588"/>
  <c r="P588"/>
  <c r="BI585"/>
  <c r="BH585"/>
  <c r="BG585"/>
  <c r="BF585"/>
  <c r="T585"/>
  <c r="R585"/>
  <c r="P585"/>
  <c r="BI580"/>
  <c r="BH580"/>
  <c r="BG580"/>
  <c r="BF580"/>
  <c r="T580"/>
  <c r="R580"/>
  <c r="P580"/>
  <c r="BI575"/>
  <c r="BH575"/>
  <c r="BG575"/>
  <c r="BF575"/>
  <c r="T575"/>
  <c r="R575"/>
  <c r="P575"/>
  <c r="BI574"/>
  <c r="BH574"/>
  <c r="BG574"/>
  <c r="BF574"/>
  <c r="T574"/>
  <c r="R574"/>
  <c r="P574"/>
  <c r="BI573"/>
  <c r="BH573"/>
  <c r="BG573"/>
  <c r="BF573"/>
  <c r="T573"/>
  <c r="R573"/>
  <c r="P573"/>
  <c r="BI572"/>
  <c r="BH572"/>
  <c r="BG572"/>
  <c r="BF572"/>
  <c r="T572"/>
  <c r="R572"/>
  <c r="P572"/>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7"/>
  <c r="BH557"/>
  <c r="BG557"/>
  <c r="BF557"/>
  <c r="T557"/>
  <c r="R557"/>
  <c r="P557"/>
  <c r="BI555"/>
  <c r="BH555"/>
  <c r="BG555"/>
  <c r="BF555"/>
  <c r="T555"/>
  <c r="R555"/>
  <c r="P555"/>
  <c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5"/>
  <c r="BH535"/>
  <c r="BG535"/>
  <c r="BF535"/>
  <c r="T535"/>
  <c r="R535"/>
  <c r="P535"/>
  <c r="BI533"/>
  <c r="BH533"/>
  <c r="BG533"/>
  <c r="BF533"/>
  <c r="T533"/>
  <c r="R533"/>
  <c r="P533"/>
  <c r="BI529"/>
  <c r="BH529"/>
  <c r="BG529"/>
  <c r="BF529"/>
  <c r="T529"/>
  <c r="R529"/>
  <c r="P529"/>
  <c r="BI526"/>
  <c r="BH526"/>
  <c r="BG526"/>
  <c r="BF526"/>
  <c r="T526"/>
  <c r="R526"/>
  <c r="P526"/>
  <c r="BI524"/>
  <c r="BH524"/>
  <c r="BG524"/>
  <c r="BF524"/>
  <c r="T524"/>
  <c r="R524"/>
  <c r="P524"/>
  <c r="BI519"/>
  <c r="BH519"/>
  <c r="BG519"/>
  <c r="BF519"/>
  <c r="T519"/>
  <c r="R519"/>
  <c r="P519"/>
  <c r="BI513"/>
  <c r="BH513"/>
  <c r="BG513"/>
  <c r="BF513"/>
  <c r="T513"/>
  <c r="R513"/>
  <c r="P513"/>
  <c r="BI509"/>
  <c r="BH509"/>
  <c r="BG509"/>
  <c r="BF509"/>
  <c r="T509"/>
  <c r="R509"/>
  <c r="P509"/>
  <c r="BI508"/>
  <c r="BH508"/>
  <c r="BG508"/>
  <c r="BF508"/>
  <c r="T508"/>
  <c r="R508"/>
  <c r="P508"/>
  <c r="BI507"/>
  <c r="BH507"/>
  <c r="BG507"/>
  <c r="BF507"/>
  <c r="T507"/>
  <c r="R507"/>
  <c r="P507"/>
  <c r="BI504"/>
  <c r="BH504"/>
  <c r="BG504"/>
  <c r="BF504"/>
  <c r="T504"/>
  <c r="R504"/>
  <c r="P504"/>
  <c r="BI503"/>
  <c r="BH503"/>
  <c r="BG503"/>
  <c r="BF503"/>
  <c r="T503"/>
  <c r="R503"/>
  <c r="P503"/>
  <c r="BI502"/>
  <c r="BH502"/>
  <c r="BG502"/>
  <c r="BF502"/>
  <c r="T502"/>
  <c r="R502"/>
  <c r="P502"/>
  <c r="BI499"/>
  <c r="BH499"/>
  <c r="BG499"/>
  <c r="BF499"/>
  <c r="T499"/>
  <c r="R499"/>
  <c r="P499"/>
  <c r="BI497"/>
  <c r="BH497"/>
  <c r="BG497"/>
  <c r="BF497"/>
  <c r="T497"/>
  <c r="R497"/>
  <c r="P497"/>
  <c r="BI493"/>
  <c r="BH493"/>
  <c r="BG493"/>
  <c r="BF493"/>
  <c r="T493"/>
  <c r="R493"/>
  <c r="P493"/>
  <c r="BI487"/>
  <c r="BH487"/>
  <c r="BG487"/>
  <c r="BF487"/>
  <c r="T487"/>
  <c r="R487"/>
  <c r="P487"/>
  <c r="BI485"/>
  <c r="BH485"/>
  <c r="BG485"/>
  <c r="BF485"/>
  <c r="T485"/>
  <c r="R485"/>
  <c r="P485"/>
  <c r="BI483"/>
  <c r="BH483"/>
  <c r="BG483"/>
  <c r="BF483"/>
  <c r="T483"/>
  <c r="R483"/>
  <c r="P483"/>
  <c r="BI479"/>
  <c r="BH479"/>
  <c r="BG479"/>
  <c r="BF479"/>
  <c r="T479"/>
  <c r="R479"/>
  <c r="P479"/>
  <c r="BI477"/>
  <c r="BH477"/>
  <c r="BG477"/>
  <c r="BF477"/>
  <c r="T477"/>
  <c r="R477"/>
  <c r="P477"/>
  <c r="BI475"/>
  <c r="BH475"/>
  <c r="BG475"/>
  <c r="BF475"/>
  <c r="T475"/>
  <c r="R475"/>
  <c r="P475"/>
  <c r="BI470"/>
  <c r="BH470"/>
  <c r="BG470"/>
  <c r="BF470"/>
  <c r="T470"/>
  <c r="R470"/>
  <c r="P470"/>
  <c r="BI467"/>
  <c r="BH467"/>
  <c r="BG467"/>
  <c r="BF467"/>
  <c r="T467"/>
  <c r="R467"/>
  <c r="P467"/>
  <c r="BI463"/>
  <c r="BH463"/>
  <c r="BG463"/>
  <c r="BF463"/>
  <c r="T463"/>
  <c r="R463"/>
  <c r="P463"/>
  <c r="BI460"/>
  <c r="BH460"/>
  <c r="BG460"/>
  <c r="BF460"/>
  <c r="T460"/>
  <c r="R460"/>
  <c r="P460"/>
  <c r="BI455"/>
  <c r="BH455"/>
  <c r="BG455"/>
  <c r="BF455"/>
  <c r="T455"/>
  <c r="R455"/>
  <c r="P455"/>
  <c r="BI451"/>
  <c r="BH451"/>
  <c r="BG451"/>
  <c r="BF451"/>
  <c r="T451"/>
  <c r="R451"/>
  <c r="P451"/>
  <c r="BI448"/>
  <c r="BH448"/>
  <c r="BG448"/>
  <c r="BF448"/>
  <c r="T448"/>
  <c r="T447"/>
  <c r="R448"/>
  <c r="R447"/>
  <c r="P448"/>
  <c r="P447"/>
  <c r="BI446"/>
  <c r="BH446"/>
  <c r="BG446"/>
  <c r="BF446"/>
  <c r="T446"/>
  <c r="R446"/>
  <c r="P446"/>
  <c r="BI444"/>
  <c r="BH444"/>
  <c r="BG444"/>
  <c r="BF444"/>
  <c r="T444"/>
  <c r="R444"/>
  <c r="P444"/>
  <c r="BI443"/>
  <c r="BH443"/>
  <c r="BG443"/>
  <c r="BF443"/>
  <c r="T443"/>
  <c r="R443"/>
  <c r="P443"/>
  <c r="BI441"/>
  <c r="BH441"/>
  <c r="BG441"/>
  <c r="BF441"/>
  <c r="T441"/>
  <c r="R441"/>
  <c r="P441"/>
  <c r="BI440"/>
  <c r="BH440"/>
  <c r="BG440"/>
  <c r="BF440"/>
  <c r="T440"/>
  <c r="R440"/>
  <c r="P440"/>
  <c r="BI435"/>
  <c r="BH435"/>
  <c r="BG435"/>
  <c r="BF435"/>
  <c r="T435"/>
  <c r="R435"/>
  <c r="P435"/>
  <c r="BI431"/>
  <c r="BH431"/>
  <c r="BG431"/>
  <c r="BF431"/>
  <c r="T431"/>
  <c r="R431"/>
  <c r="P431"/>
  <c r="BI427"/>
  <c r="BH427"/>
  <c r="BG427"/>
  <c r="BF427"/>
  <c r="T427"/>
  <c r="R427"/>
  <c r="P427"/>
  <c r="BI423"/>
  <c r="BH423"/>
  <c r="BG423"/>
  <c r="BF423"/>
  <c r="T423"/>
  <c r="R423"/>
  <c r="P423"/>
  <c r="BI419"/>
  <c r="BH419"/>
  <c r="BG419"/>
  <c r="BF419"/>
  <c r="T419"/>
  <c r="R419"/>
  <c r="P419"/>
  <c r="BI415"/>
  <c r="BH415"/>
  <c r="BG415"/>
  <c r="BF415"/>
  <c r="T415"/>
  <c r="R415"/>
  <c r="P415"/>
  <c r="BI411"/>
  <c r="BH411"/>
  <c r="BG411"/>
  <c r="BF411"/>
  <c r="T411"/>
  <c r="R411"/>
  <c r="P411"/>
  <c r="BI406"/>
  <c r="BH406"/>
  <c r="BG406"/>
  <c r="BF406"/>
  <c r="T406"/>
  <c r="R406"/>
  <c r="P406"/>
  <c r="BI405"/>
  <c r="BH405"/>
  <c r="BG405"/>
  <c r="BF405"/>
  <c r="T405"/>
  <c r="R405"/>
  <c r="P405"/>
  <c r="BI400"/>
  <c r="BH400"/>
  <c r="BG400"/>
  <c r="BF400"/>
  <c r="T400"/>
  <c r="R400"/>
  <c r="P400"/>
  <c r="BI396"/>
  <c r="BH396"/>
  <c r="BG396"/>
  <c r="BF396"/>
  <c r="T396"/>
  <c r="R396"/>
  <c r="P396"/>
  <c r="BI391"/>
  <c r="BH391"/>
  <c r="BG391"/>
  <c r="BF391"/>
  <c r="T391"/>
  <c r="R391"/>
  <c r="P391"/>
  <c r="BI390"/>
  <c r="BH390"/>
  <c r="BG390"/>
  <c r="BF390"/>
  <c r="T390"/>
  <c r="R390"/>
  <c r="P390"/>
  <c r="BI386"/>
  <c r="BH386"/>
  <c r="BG386"/>
  <c r="BF386"/>
  <c r="T386"/>
  <c r="R386"/>
  <c r="P386"/>
  <c r="BI382"/>
  <c r="BH382"/>
  <c r="BG382"/>
  <c r="BF382"/>
  <c r="T382"/>
  <c r="R382"/>
  <c r="P382"/>
  <c r="BI379"/>
  <c r="BH379"/>
  <c r="BG379"/>
  <c r="BF379"/>
  <c r="T379"/>
  <c r="R379"/>
  <c r="P379"/>
  <c r="BI375"/>
  <c r="BH375"/>
  <c r="BG375"/>
  <c r="BF375"/>
  <c r="T375"/>
  <c r="R375"/>
  <c r="P375"/>
  <c r="BI369"/>
  <c r="BH369"/>
  <c r="BG369"/>
  <c r="BF369"/>
  <c r="T369"/>
  <c r="R369"/>
  <c r="P369"/>
  <c r="BI366"/>
  <c r="BH366"/>
  <c r="BG366"/>
  <c r="BF366"/>
  <c r="T366"/>
  <c r="R366"/>
  <c r="P366"/>
  <c r="BI362"/>
  <c r="BH362"/>
  <c r="BG362"/>
  <c r="BF362"/>
  <c r="T362"/>
  <c r="R362"/>
  <c r="P362"/>
  <c r="BI358"/>
  <c r="BH358"/>
  <c r="BG358"/>
  <c r="BF358"/>
  <c r="T358"/>
  <c r="R358"/>
  <c r="P358"/>
  <c r="BI355"/>
  <c r="BH355"/>
  <c r="BG355"/>
  <c r="BF355"/>
  <c r="T355"/>
  <c r="R355"/>
  <c r="P355"/>
  <c r="BI354"/>
  <c r="BH354"/>
  <c r="BG354"/>
  <c r="BF354"/>
  <c r="T354"/>
  <c r="R354"/>
  <c r="P354"/>
  <c r="BI349"/>
  <c r="BH349"/>
  <c r="BG349"/>
  <c r="BF349"/>
  <c r="T349"/>
  <c r="R349"/>
  <c r="P349"/>
  <c r="BI343"/>
  <c r="BH343"/>
  <c r="BG343"/>
  <c r="BF343"/>
  <c r="T343"/>
  <c r="R343"/>
  <c r="P343"/>
  <c r="BI338"/>
  <c r="BH338"/>
  <c r="BG338"/>
  <c r="BF338"/>
  <c r="T338"/>
  <c r="R338"/>
  <c r="P338"/>
  <c r="BI334"/>
  <c r="BH334"/>
  <c r="BG334"/>
  <c r="BF334"/>
  <c r="T334"/>
  <c r="R334"/>
  <c r="P334"/>
  <c r="BI330"/>
  <c r="BH330"/>
  <c r="BG330"/>
  <c r="BF330"/>
  <c r="T330"/>
  <c r="R330"/>
  <c r="P330"/>
  <c r="BI329"/>
  <c r="BH329"/>
  <c r="BG329"/>
  <c r="BF329"/>
  <c r="T329"/>
  <c r="R329"/>
  <c r="P329"/>
  <c r="BI325"/>
  <c r="BH325"/>
  <c r="BG325"/>
  <c r="BF325"/>
  <c r="T325"/>
  <c r="R325"/>
  <c r="P325"/>
  <c r="BI322"/>
  <c r="BH322"/>
  <c r="BG322"/>
  <c r="BF322"/>
  <c r="T322"/>
  <c r="R322"/>
  <c r="P322"/>
  <c r="BI321"/>
  <c r="BH321"/>
  <c r="BG321"/>
  <c r="BF321"/>
  <c r="T321"/>
  <c r="R321"/>
  <c r="P321"/>
  <c r="BI320"/>
  <c r="BH320"/>
  <c r="BG320"/>
  <c r="BF320"/>
  <c r="T320"/>
  <c r="R320"/>
  <c r="P320"/>
  <c r="BI316"/>
  <c r="BH316"/>
  <c r="BG316"/>
  <c r="BF316"/>
  <c r="T316"/>
  <c r="R316"/>
  <c r="P316"/>
  <c r="BI314"/>
  <c r="BH314"/>
  <c r="BG314"/>
  <c r="BF314"/>
  <c r="T314"/>
  <c r="R314"/>
  <c r="P314"/>
  <c r="BI311"/>
  <c r="BH311"/>
  <c r="BG311"/>
  <c r="BF311"/>
  <c r="T311"/>
  <c r="R311"/>
  <c r="P311"/>
  <c r="BI307"/>
  <c r="BH307"/>
  <c r="BG307"/>
  <c r="BF307"/>
  <c r="T307"/>
  <c r="R307"/>
  <c r="P307"/>
  <c r="BI303"/>
  <c r="BH303"/>
  <c r="BG303"/>
  <c r="BF303"/>
  <c r="T303"/>
  <c r="R303"/>
  <c r="P303"/>
  <c r="BI299"/>
  <c r="BH299"/>
  <c r="BG299"/>
  <c r="BF299"/>
  <c r="T299"/>
  <c r="R299"/>
  <c r="P299"/>
  <c r="BI295"/>
  <c r="BH295"/>
  <c r="BG295"/>
  <c r="BF295"/>
  <c r="T295"/>
  <c r="R295"/>
  <c r="P295"/>
  <c r="BI291"/>
  <c r="BH291"/>
  <c r="BG291"/>
  <c r="BF291"/>
  <c r="T291"/>
  <c r="R291"/>
  <c r="P291"/>
  <c r="BI289"/>
  <c r="BH289"/>
  <c r="BG289"/>
  <c r="BF289"/>
  <c r="T289"/>
  <c r="R289"/>
  <c r="P289"/>
  <c r="BI284"/>
  <c r="BH284"/>
  <c r="BG284"/>
  <c r="BF284"/>
  <c r="T284"/>
  <c r="R284"/>
  <c r="P284"/>
  <c r="BI283"/>
  <c r="BH283"/>
  <c r="BG283"/>
  <c r="BF283"/>
  <c r="T283"/>
  <c r="R283"/>
  <c r="P283"/>
  <c r="BI278"/>
  <c r="BH278"/>
  <c r="BG278"/>
  <c r="BF278"/>
  <c r="T278"/>
  <c r="R278"/>
  <c r="P278"/>
  <c r="BI277"/>
  <c r="BH277"/>
  <c r="BG277"/>
  <c r="BF277"/>
  <c r="T277"/>
  <c r="R277"/>
  <c r="P277"/>
  <c r="BI271"/>
  <c r="BH271"/>
  <c r="BG271"/>
  <c r="BF271"/>
  <c r="T271"/>
  <c r="R271"/>
  <c r="P271"/>
  <c r="BI266"/>
  <c r="BH266"/>
  <c r="BG266"/>
  <c r="BF266"/>
  <c r="T266"/>
  <c r="R266"/>
  <c r="P266"/>
  <c r="BI264"/>
  <c r="BH264"/>
  <c r="BG264"/>
  <c r="BF264"/>
  <c r="T264"/>
  <c r="R264"/>
  <c r="P264"/>
  <c r="BI259"/>
  <c r="BH259"/>
  <c r="BG259"/>
  <c r="BF259"/>
  <c r="T259"/>
  <c r="R259"/>
  <c r="P259"/>
  <c r="BI254"/>
  <c r="BH254"/>
  <c r="BG254"/>
  <c r="BF254"/>
  <c r="T254"/>
  <c r="R254"/>
  <c r="P254"/>
  <c r="BI249"/>
  <c r="BH249"/>
  <c r="BG249"/>
  <c r="BF249"/>
  <c r="T249"/>
  <c r="R249"/>
  <c r="P249"/>
  <c r="BI244"/>
  <c r="BH244"/>
  <c r="BG244"/>
  <c r="BF244"/>
  <c r="T244"/>
  <c r="R244"/>
  <c r="P244"/>
  <c r="BI239"/>
  <c r="BH239"/>
  <c r="BG239"/>
  <c r="BF239"/>
  <c r="T239"/>
  <c r="R239"/>
  <c r="P239"/>
  <c r="BI234"/>
  <c r="BH234"/>
  <c r="BG234"/>
  <c r="BF234"/>
  <c r="T234"/>
  <c r="T233"/>
  <c r="R234"/>
  <c r="R233"/>
  <c r="P234"/>
  <c r="P233"/>
  <c r="BI230"/>
  <c r="BH230"/>
  <c r="BG230"/>
  <c r="BF230"/>
  <c r="T230"/>
  <c r="R230"/>
  <c r="P230"/>
  <c r="BI227"/>
  <c r="BH227"/>
  <c r="BG227"/>
  <c r="BF227"/>
  <c r="T227"/>
  <c r="R227"/>
  <c r="P227"/>
  <c r="BI224"/>
  <c r="BH224"/>
  <c r="BG224"/>
  <c r="BF224"/>
  <c r="T224"/>
  <c r="R224"/>
  <c r="P224"/>
  <c r="BI219"/>
  <c r="BH219"/>
  <c r="BG219"/>
  <c r="BF219"/>
  <c r="T219"/>
  <c r="R219"/>
  <c r="P219"/>
  <c r="BI214"/>
  <c r="BH214"/>
  <c r="BG214"/>
  <c r="BF214"/>
  <c r="T214"/>
  <c r="R214"/>
  <c r="P214"/>
  <c r="BI213"/>
  <c r="BH213"/>
  <c r="BG213"/>
  <c r="BF213"/>
  <c r="T213"/>
  <c r="R213"/>
  <c r="P213"/>
  <c r="BI208"/>
  <c r="BH208"/>
  <c r="BG208"/>
  <c r="BF208"/>
  <c r="T208"/>
  <c r="R208"/>
  <c r="P208"/>
  <c r="BI203"/>
  <c r="BH203"/>
  <c r="BG203"/>
  <c r="BF203"/>
  <c r="T203"/>
  <c r="R203"/>
  <c r="P203"/>
  <c r="BI202"/>
  <c r="BH202"/>
  <c r="BG202"/>
  <c r="BF202"/>
  <c r="T202"/>
  <c r="R202"/>
  <c r="P202"/>
  <c r="BI199"/>
  <c r="BH199"/>
  <c r="BG199"/>
  <c r="BF199"/>
  <c r="T199"/>
  <c r="R199"/>
  <c r="P199"/>
  <c r="BI198"/>
  <c r="BH198"/>
  <c r="BG198"/>
  <c r="BF198"/>
  <c r="T198"/>
  <c r="R198"/>
  <c r="P198"/>
  <c r="BI195"/>
  <c r="BH195"/>
  <c r="BG195"/>
  <c r="BF195"/>
  <c r="T195"/>
  <c r="R195"/>
  <c r="P195"/>
  <c r="BI193"/>
  <c r="BH193"/>
  <c r="BG193"/>
  <c r="BF193"/>
  <c r="T193"/>
  <c r="R193"/>
  <c r="P193"/>
  <c r="BI189"/>
  <c r="BH189"/>
  <c r="BG189"/>
  <c r="BF189"/>
  <c r="T189"/>
  <c r="R189"/>
  <c r="P189"/>
  <c r="BI187"/>
  <c r="BH187"/>
  <c r="BG187"/>
  <c r="BF187"/>
  <c r="T187"/>
  <c r="R187"/>
  <c r="P187"/>
  <c r="BI183"/>
  <c r="BH183"/>
  <c r="BG183"/>
  <c r="BF183"/>
  <c r="T183"/>
  <c r="R183"/>
  <c r="P183"/>
  <c r="BI181"/>
  <c r="BH181"/>
  <c r="BG181"/>
  <c r="BF181"/>
  <c r="T181"/>
  <c r="R181"/>
  <c r="P181"/>
  <c r="BI177"/>
  <c r="BH177"/>
  <c r="BG177"/>
  <c r="BF177"/>
  <c r="T177"/>
  <c r="R177"/>
  <c r="P177"/>
  <c r="BI174"/>
  <c r="BH174"/>
  <c r="BG174"/>
  <c r="BF174"/>
  <c r="T174"/>
  <c r="R174"/>
  <c r="P174"/>
  <c r="BI172"/>
  <c r="BH172"/>
  <c r="BG172"/>
  <c r="BF172"/>
  <c r="T172"/>
  <c r="R172"/>
  <c r="P172"/>
  <c r="BI171"/>
  <c r="BH171"/>
  <c r="BG171"/>
  <c r="BF171"/>
  <c r="T171"/>
  <c r="R171"/>
  <c r="P171"/>
  <c r="BI165"/>
  <c r="BH165"/>
  <c r="BG165"/>
  <c r="BF165"/>
  <c r="T165"/>
  <c r="R165"/>
  <c r="P165"/>
  <c r="BI162"/>
  <c r="BH162"/>
  <c r="BG162"/>
  <c r="BF162"/>
  <c r="T162"/>
  <c r="R162"/>
  <c r="P162"/>
  <c r="BI161"/>
  <c r="BH161"/>
  <c r="BG161"/>
  <c r="BF161"/>
  <c r="T161"/>
  <c r="R161"/>
  <c r="P161"/>
  <c r="BI160"/>
  <c r="BH160"/>
  <c r="BG160"/>
  <c r="BF160"/>
  <c r="T160"/>
  <c r="R160"/>
  <c r="P160"/>
  <c r="BI156"/>
  <c r="BH156"/>
  <c r="BG156"/>
  <c r="BF156"/>
  <c r="T156"/>
  <c r="R156"/>
  <c r="P156"/>
  <c r="BI152"/>
  <c r="BH152"/>
  <c r="BG152"/>
  <c r="BF152"/>
  <c r="T152"/>
  <c r="R152"/>
  <c r="P152"/>
  <c r="BI148"/>
  <c r="BH148"/>
  <c r="BG148"/>
  <c r="BF148"/>
  <c r="T148"/>
  <c r="R148"/>
  <c r="P148"/>
  <c r="BI145"/>
  <c r="BH145"/>
  <c r="BG145"/>
  <c r="BF145"/>
  <c r="T145"/>
  <c r="R145"/>
  <c r="P145"/>
  <c r="J138"/>
  <c r="F138"/>
  <c r="F136"/>
  <c r="E134"/>
  <c r="J93"/>
  <c r="F93"/>
  <c r="F91"/>
  <c r="E89"/>
  <c r="J26"/>
  <c r="E26"/>
  <c r="J94"/>
  <c r="J25"/>
  <c r="J20"/>
  <c r="E20"/>
  <c r="F139"/>
  <c r="J19"/>
  <c r="J14"/>
  <c r="J91"/>
  <c r="E7"/>
  <c r="E130"/>
  <c i="24" r="J37"/>
  <c r="J36"/>
  <c i="1" r="AY118"/>
  <c i="24" r="J35"/>
  <c i="1" r="AX118"/>
  <c i="24"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48"/>
  <c r="BH148"/>
  <c r="BG148"/>
  <c r="BF148"/>
  <c r="T148"/>
  <c r="R148"/>
  <c r="P148"/>
  <c r="BI147"/>
  <c r="BH147"/>
  <c r="BG147"/>
  <c r="BF147"/>
  <c r="T147"/>
  <c r="R147"/>
  <c r="P147"/>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T131"/>
  <c r="R132"/>
  <c r="R131"/>
  <c r="P132"/>
  <c r="P131"/>
  <c r="BI129"/>
  <c r="BH129"/>
  <c r="BG129"/>
  <c r="BF129"/>
  <c r="T129"/>
  <c r="R129"/>
  <c r="P129"/>
  <c r="BI128"/>
  <c r="BH128"/>
  <c r="BG128"/>
  <c r="BF128"/>
  <c r="T128"/>
  <c r="R128"/>
  <c r="P128"/>
  <c r="J122"/>
  <c r="J121"/>
  <c r="F121"/>
  <c r="F119"/>
  <c r="E117"/>
  <c r="J92"/>
  <c r="J91"/>
  <c r="F91"/>
  <c r="F89"/>
  <c r="E87"/>
  <c r="J18"/>
  <c r="E18"/>
  <c r="F92"/>
  <c r="J17"/>
  <c r="J12"/>
  <c r="J119"/>
  <c r="E7"/>
  <c r="E115"/>
  <c i="23" r="J246"/>
  <c r="J37"/>
  <c r="J36"/>
  <c i="1" r="AY117"/>
  <c i="23" r="J35"/>
  <c i="1" r="AX117"/>
  <c i="23"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2"/>
  <c r="BH252"/>
  <c r="BG252"/>
  <c r="BF252"/>
  <c r="T252"/>
  <c r="R252"/>
  <c r="P252"/>
  <c r="BI250"/>
  <c r="BH250"/>
  <c r="BG250"/>
  <c r="BF250"/>
  <c r="T250"/>
  <c r="R250"/>
  <c r="P250"/>
  <c r="BI248"/>
  <c r="BH248"/>
  <c r="BG248"/>
  <c r="BF248"/>
  <c r="T248"/>
  <c r="R248"/>
  <c r="P248"/>
  <c r="J103"/>
  <c r="BI245"/>
  <c r="BH245"/>
  <c r="BG245"/>
  <c r="BF245"/>
  <c r="T245"/>
  <c r="R245"/>
  <c r="P245"/>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1"/>
  <c r="BH231"/>
  <c r="BG231"/>
  <c r="BF231"/>
  <c r="T231"/>
  <c r="R231"/>
  <c r="P231"/>
  <c r="BI229"/>
  <c r="BH229"/>
  <c r="BG229"/>
  <c r="BF229"/>
  <c r="T229"/>
  <c r="R229"/>
  <c r="P229"/>
  <c r="BI227"/>
  <c r="BH227"/>
  <c r="BG227"/>
  <c r="BF227"/>
  <c r="T227"/>
  <c r="R227"/>
  <c r="P227"/>
  <c r="BI226"/>
  <c r="BH226"/>
  <c r="BG226"/>
  <c r="BF226"/>
  <c r="T226"/>
  <c r="R226"/>
  <c r="P226"/>
  <c r="BI224"/>
  <c r="BH224"/>
  <c r="BG224"/>
  <c r="BF224"/>
  <c r="T224"/>
  <c r="R224"/>
  <c r="P224"/>
  <c r="BI223"/>
  <c r="BH223"/>
  <c r="BG223"/>
  <c r="BF223"/>
  <c r="T223"/>
  <c r="R223"/>
  <c r="P223"/>
  <c r="BI221"/>
  <c r="BH221"/>
  <c r="BG221"/>
  <c r="BF221"/>
  <c r="T221"/>
  <c r="R221"/>
  <c r="P221"/>
  <c r="BI220"/>
  <c r="BH220"/>
  <c r="BG220"/>
  <c r="BF220"/>
  <c r="T220"/>
  <c r="R220"/>
  <c r="P220"/>
  <c r="BI219"/>
  <c r="BH219"/>
  <c r="BG219"/>
  <c r="BF219"/>
  <c r="T219"/>
  <c r="R219"/>
  <c r="P219"/>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2"/>
  <c r="BH162"/>
  <c r="BG162"/>
  <c r="BF162"/>
  <c r="T162"/>
  <c r="R162"/>
  <c r="P162"/>
  <c r="BI160"/>
  <c r="BH160"/>
  <c r="BG160"/>
  <c r="BF160"/>
  <c r="T160"/>
  <c r="R160"/>
  <c r="P160"/>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8"/>
  <c r="BH128"/>
  <c r="BG128"/>
  <c r="BF128"/>
  <c r="T128"/>
  <c r="R128"/>
  <c r="P128"/>
  <c r="J122"/>
  <c r="F119"/>
  <c r="E117"/>
  <c r="J92"/>
  <c r="F89"/>
  <c r="E87"/>
  <c r="J21"/>
  <c r="E21"/>
  <c r="J91"/>
  <c r="J20"/>
  <c r="J18"/>
  <c r="E18"/>
  <c r="F122"/>
  <c r="J17"/>
  <c r="J15"/>
  <c r="E15"/>
  <c r="F121"/>
  <c r="J14"/>
  <c r="J12"/>
  <c r="J89"/>
  <c r="E7"/>
  <c r="E115"/>
  <c i="22" r="J298"/>
  <c r="J37"/>
  <c r="J36"/>
  <c i="1" r="AY116"/>
  <c i="22" r="J35"/>
  <c i="1" r="AX116"/>
  <c i="22" r="BI301"/>
  <c r="BH301"/>
  <c r="BG301"/>
  <c r="BF301"/>
  <c r="T301"/>
  <c r="T300"/>
  <c r="T299"/>
  <c r="R301"/>
  <c r="R300"/>
  <c r="R299"/>
  <c r="P301"/>
  <c r="P300"/>
  <c r="P299"/>
  <c r="J105"/>
  <c r="BI297"/>
  <c r="BH297"/>
  <c r="BG297"/>
  <c r="BF297"/>
  <c r="T297"/>
  <c r="T296"/>
  <c r="R297"/>
  <c r="R296"/>
  <c r="P297"/>
  <c r="P296"/>
  <c r="BI291"/>
  <c r="BH291"/>
  <c r="BG291"/>
  <c r="BF291"/>
  <c r="T291"/>
  <c r="R291"/>
  <c r="P291"/>
  <c r="BI286"/>
  <c r="BH286"/>
  <c r="BG286"/>
  <c r="BF286"/>
  <c r="T286"/>
  <c r="R286"/>
  <c r="P286"/>
  <c r="BI281"/>
  <c r="BH281"/>
  <c r="BG281"/>
  <c r="BF281"/>
  <c r="T281"/>
  <c r="R281"/>
  <c r="P281"/>
  <c r="BI276"/>
  <c r="BH276"/>
  <c r="BG276"/>
  <c r="BF276"/>
  <c r="T276"/>
  <c r="R276"/>
  <c r="P276"/>
  <c r="BI271"/>
  <c r="BH271"/>
  <c r="BG271"/>
  <c r="BF271"/>
  <c r="T271"/>
  <c r="R271"/>
  <c r="P271"/>
  <c r="BI266"/>
  <c r="BH266"/>
  <c r="BG266"/>
  <c r="BF266"/>
  <c r="T266"/>
  <c r="R266"/>
  <c r="P266"/>
  <c r="BI261"/>
  <c r="BH261"/>
  <c r="BG261"/>
  <c r="BF261"/>
  <c r="T261"/>
  <c r="R261"/>
  <c r="P261"/>
  <c r="BI258"/>
  <c r="BH258"/>
  <c r="BG258"/>
  <c r="BF258"/>
  <c r="T258"/>
  <c r="R258"/>
  <c r="P258"/>
  <c r="BI251"/>
  <c r="BH251"/>
  <c r="BG251"/>
  <c r="BF251"/>
  <c r="T251"/>
  <c r="R251"/>
  <c r="P251"/>
  <c r="BI248"/>
  <c r="BH248"/>
  <c r="BG248"/>
  <c r="BF248"/>
  <c r="T248"/>
  <c r="R248"/>
  <c r="P248"/>
  <c r="BI240"/>
  <c r="BH240"/>
  <c r="BG240"/>
  <c r="BF240"/>
  <c r="T240"/>
  <c r="R240"/>
  <c r="P240"/>
  <c r="BI237"/>
  <c r="BH237"/>
  <c r="BG237"/>
  <c r="BF237"/>
  <c r="T237"/>
  <c r="R237"/>
  <c r="P237"/>
  <c r="BI230"/>
  <c r="BH230"/>
  <c r="BG230"/>
  <c r="BF230"/>
  <c r="T230"/>
  <c r="R230"/>
  <c r="P230"/>
  <c r="BI229"/>
  <c r="BH229"/>
  <c r="BG229"/>
  <c r="BF229"/>
  <c r="T229"/>
  <c r="R229"/>
  <c r="P229"/>
  <c r="BI228"/>
  <c r="BH228"/>
  <c r="BG228"/>
  <c r="BF228"/>
  <c r="T228"/>
  <c r="R228"/>
  <c r="P228"/>
  <c r="BI220"/>
  <c r="BH220"/>
  <c r="BG220"/>
  <c r="BF220"/>
  <c r="T220"/>
  <c r="T219"/>
  <c r="R220"/>
  <c r="R219"/>
  <c r="P220"/>
  <c r="P219"/>
  <c r="BI218"/>
  <c r="BH218"/>
  <c r="BG218"/>
  <c r="BF218"/>
  <c r="T218"/>
  <c r="T217"/>
  <c r="R218"/>
  <c r="R217"/>
  <c r="P218"/>
  <c r="P217"/>
  <c r="BI213"/>
  <c r="BH213"/>
  <c r="BG213"/>
  <c r="BF213"/>
  <c r="T213"/>
  <c r="R213"/>
  <c r="P213"/>
  <c r="BI209"/>
  <c r="BH209"/>
  <c r="BG209"/>
  <c r="BF209"/>
  <c r="T209"/>
  <c r="R209"/>
  <c r="P209"/>
  <c r="BI204"/>
  <c r="BH204"/>
  <c r="BG204"/>
  <c r="BF204"/>
  <c r="T204"/>
  <c r="T203"/>
  <c r="R204"/>
  <c r="R203"/>
  <c r="P204"/>
  <c r="P203"/>
  <c r="BI202"/>
  <c r="BH202"/>
  <c r="BG202"/>
  <c r="BF202"/>
  <c r="T202"/>
  <c r="R202"/>
  <c r="P202"/>
  <c r="BI195"/>
  <c r="BH195"/>
  <c r="BG195"/>
  <c r="BF195"/>
  <c r="T195"/>
  <c r="R195"/>
  <c r="P195"/>
  <c r="BI193"/>
  <c r="BH193"/>
  <c r="BG193"/>
  <c r="BF193"/>
  <c r="T193"/>
  <c r="R193"/>
  <c r="P193"/>
  <c r="BI189"/>
  <c r="BH189"/>
  <c r="BG189"/>
  <c r="BF189"/>
  <c r="T189"/>
  <c r="R189"/>
  <c r="P189"/>
  <c r="BI187"/>
  <c r="BH187"/>
  <c r="BG187"/>
  <c r="BF187"/>
  <c r="T187"/>
  <c r="R187"/>
  <c r="P187"/>
  <c r="BI178"/>
  <c r="BH178"/>
  <c r="BG178"/>
  <c r="BF178"/>
  <c r="T178"/>
  <c r="R178"/>
  <c r="P178"/>
  <c r="BI174"/>
  <c r="BH174"/>
  <c r="BG174"/>
  <c r="BF174"/>
  <c r="T174"/>
  <c r="R174"/>
  <c r="P174"/>
  <c r="BI172"/>
  <c r="BH172"/>
  <c r="BG172"/>
  <c r="BF172"/>
  <c r="T172"/>
  <c r="R172"/>
  <c r="P172"/>
  <c r="BI171"/>
  <c r="BH171"/>
  <c r="BG171"/>
  <c r="BF171"/>
  <c r="T171"/>
  <c r="R171"/>
  <c r="P171"/>
  <c r="BI170"/>
  <c r="BH170"/>
  <c r="BG170"/>
  <c r="BF170"/>
  <c r="T170"/>
  <c r="R170"/>
  <c r="P170"/>
  <c r="BI164"/>
  <c r="BH164"/>
  <c r="BG164"/>
  <c r="BF164"/>
  <c r="T164"/>
  <c r="R164"/>
  <c r="P164"/>
  <c r="BI161"/>
  <c r="BH161"/>
  <c r="BG161"/>
  <c r="BF161"/>
  <c r="T161"/>
  <c r="R161"/>
  <c r="P161"/>
  <c r="BI154"/>
  <c r="BH154"/>
  <c r="BG154"/>
  <c r="BF154"/>
  <c r="T154"/>
  <c r="R154"/>
  <c r="P154"/>
  <c r="BI153"/>
  <c r="BH153"/>
  <c r="BG153"/>
  <c r="BF153"/>
  <c r="T153"/>
  <c r="R153"/>
  <c r="P153"/>
  <c r="BI146"/>
  <c r="BH146"/>
  <c r="BG146"/>
  <c r="BF146"/>
  <c r="T146"/>
  <c r="R146"/>
  <c r="P146"/>
  <c r="BI144"/>
  <c r="BH144"/>
  <c r="BG144"/>
  <c r="BF144"/>
  <c r="T144"/>
  <c r="R144"/>
  <c r="P144"/>
  <c r="BI137"/>
  <c r="BH137"/>
  <c r="BG137"/>
  <c r="BF137"/>
  <c r="T137"/>
  <c r="R137"/>
  <c r="P137"/>
  <c r="BI133"/>
  <c r="BH133"/>
  <c r="BG133"/>
  <c r="BF133"/>
  <c r="T133"/>
  <c r="R133"/>
  <c r="P133"/>
  <c r="BI130"/>
  <c r="BH130"/>
  <c r="BG130"/>
  <c r="BF130"/>
  <c r="T130"/>
  <c r="T129"/>
  <c r="R130"/>
  <c r="R129"/>
  <c r="P130"/>
  <c r="P129"/>
  <c r="J123"/>
  <c r="F123"/>
  <c r="F121"/>
  <c r="E119"/>
  <c r="J91"/>
  <c r="F91"/>
  <c r="F89"/>
  <c r="E87"/>
  <c r="J24"/>
  <c r="E24"/>
  <c r="J92"/>
  <c r="J23"/>
  <c r="J18"/>
  <c r="E18"/>
  <c r="F124"/>
  <c r="J17"/>
  <c r="J12"/>
  <c r="J89"/>
  <c r="E7"/>
  <c r="E117"/>
  <c i="21" r="J37"/>
  <c r="J36"/>
  <c i="1" r="AY115"/>
  <c i="21" r="J35"/>
  <c i="1" r="AX115"/>
  <c i="21"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T194"/>
  <c r="R195"/>
  <c r="R194"/>
  <c r="P195"/>
  <c r="P194"/>
  <c r="BI193"/>
  <c r="BH193"/>
  <c r="BG193"/>
  <c r="BF193"/>
  <c r="T193"/>
  <c r="R193"/>
  <c r="P193"/>
  <c r="BI191"/>
  <c r="BH191"/>
  <c r="BG191"/>
  <c r="BF191"/>
  <c r="T191"/>
  <c r="R191"/>
  <c r="P191"/>
  <c r="BI188"/>
  <c r="BH188"/>
  <c r="BG188"/>
  <c r="BF188"/>
  <c r="T188"/>
  <c r="R188"/>
  <c r="P188"/>
  <c r="BI183"/>
  <c r="BH183"/>
  <c r="BG183"/>
  <c r="BF183"/>
  <c r="T183"/>
  <c r="R183"/>
  <c r="P183"/>
  <c r="BI179"/>
  <c r="BH179"/>
  <c r="BG179"/>
  <c r="BF179"/>
  <c r="T179"/>
  <c r="R179"/>
  <c r="P179"/>
  <c r="BI177"/>
  <c r="BH177"/>
  <c r="BG177"/>
  <c r="BF177"/>
  <c r="T177"/>
  <c r="R177"/>
  <c r="P177"/>
  <c r="BI173"/>
  <c r="BH173"/>
  <c r="BG173"/>
  <c r="BF173"/>
  <c r="T173"/>
  <c r="R173"/>
  <c r="P173"/>
  <c r="BI169"/>
  <c r="BH169"/>
  <c r="BG169"/>
  <c r="BF169"/>
  <c r="T169"/>
  <c r="R169"/>
  <c r="P169"/>
  <c r="BI165"/>
  <c r="BH165"/>
  <c r="BG165"/>
  <c r="BF165"/>
  <c r="T165"/>
  <c r="R165"/>
  <c r="P165"/>
  <c r="BI162"/>
  <c r="BH162"/>
  <c r="BG162"/>
  <c r="BF162"/>
  <c r="T162"/>
  <c r="R162"/>
  <c r="P162"/>
  <c r="BI158"/>
  <c r="BH158"/>
  <c r="BG158"/>
  <c r="BF158"/>
  <c r="T158"/>
  <c r="R158"/>
  <c r="P158"/>
  <c r="BI156"/>
  <c r="BH156"/>
  <c r="BG156"/>
  <c r="BF156"/>
  <c r="T156"/>
  <c r="R156"/>
  <c r="P156"/>
  <c r="BI152"/>
  <c r="BH152"/>
  <c r="BG152"/>
  <c r="BF152"/>
  <c r="T152"/>
  <c r="R152"/>
  <c r="P152"/>
  <c r="BI149"/>
  <c r="BH149"/>
  <c r="BG149"/>
  <c r="BF149"/>
  <c r="T149"/>
  <c r="R149"/>
  <c r="P149"/>
  <c r="BI146"/>
  <c r="BH146"/>
  <c r="BG146"/>
  <c r="BF146"/>
  <c r="T146"/>
  <c r="R146"/>
  <c r="P146"/>
  <c r="BI144"/>
  <c r="BH144"/>
  <c r="BG144"/>
  <c r="BF144"/>
  <c r="T144"/>
  <c r="R144"/>
  <c r="P144"/>
  <c r="BI143"/>
  <c r="BH143"/>
  <c r="BG143"/>
  <c r="BF143"/>
  <c r="T143"/>
  <c r="R143"/>
  <c r="P143"/>
  <c r="BI140"/>
  <c r="BH140"/>
  <c r="BG140"/>
  <c r="BF140"/>
  <c r="T140"/>
  <c r="R140"/>
  <c r="P140"/>
  <c r="BI137"/>
  <c r="BH137"/>
  <c r="BG137"/>
  <c r="BF137"/>
  <c r="T137"/>
  <c r="R137"/>
  <c r="P137"/>
  <c r="BI134"/>
  <c r="BH134"/>
  <c r="BG134"/>
  <c r="BF134"/>
  <c r="T134"/>
  <c r="R134"/>
  <c r="P134"/>
  <c r="BI130"/>
  <c r="BH130"/>
  <c r="BG130"/>
  <c r="BF130"/>
  <c r="T130"/>
  <c r="R130"/>
  <c r="P130"/>
  <c r="BI127"/>
  <c r="BH127"/>
  <c r="BG127"/>
  <c r="BF127"/>
  <c r="T127"/>
  <c r="R127"/>
  <c r="P127"/>
  <c r="J120"/>
  <c r="F120"/>
  <c r="F118"/>
  <c r="E116"/>
  <c r="J91"/>
  <c r="F91"/>
  <c r="F89"/>
  <c r="E87"/>
  <c r="J24"/>
  <c r="E24"/>
  <c r="J121"/>
  <c r="J23"/>
  <c r="J18"/>
  <c r="E18"/>
  <c r="F92"/>
  <c r="J17"/>
  <c r="J12"/>
  <c r="J118"/>
  <c r="E7"/>
  <c r="E85"/>
  <c i="20" r="J37"/>
  <c r="J36"/>
  <c i="1" r="AY114"/>
  <c i="20" r="J35"/>
  <c i="1" r="AX114"/>
  <c i="20"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T178"/>
  <c r="R179"/>
  <c r="R178"/>
  <c r="P179"/>
  <c r="P178"/>
  <c r="BI177"/>
  <c r="BH177"/>
  <c r="BG177"/>
  <c r="BF177"/>
  <c r="T177"/>
  <c r="R177"/>
  <c r="P177"/>
  <c r="BI175"/>
  <c r="BH175"/>
  <c r="BG175"/>
  <c r="BF175"/>
  <c r="T175"/>
  <c r="R175"/>
  <c r="P175"/>
  <c r="BI172"/>
  <c r="BH172"/>
  <c r="BG172"/>
  <c r="BF172"/>
  <c r="T172"/>
  <c r="R172"/>
  <c r="P172"/>
  <c r="BI167"/>
  <c r="BH167"/>
  <c r="BG167"/>
  <c r="BF167"/>
  <c r="T167"/>
  <c r="R167"/>
  <c r="P167"/>
  <c r="BI163"/>
  <c r="BH163"/>
  <c r="BG163"/>
  <c r="BF163"/>
  <c r="T163"/>
  <c r="R163"/>
  <c r="P163"/>
  <c r="BI158"/>
  <c r="BH158"/>
  <c r="BG158"/>
  <c r="BF158"/>
  <c r="T158"/>
  <c r="R158"/>
  <c r="P158"/>
  <c r="BI155"/>
  <c r="BH155"/>
  <c r="BG155"/>
  <c r="BF155"/>
  <c r="T155"/>
  <c r="R155"/>
  <c r="P155"/>
  <c r="BI153"/>
  <c r="BH153"/>
  <c r="BG153"/>
  <c r="BF153"/>
  <c r="T153"/>
  <c r="R153"/>
  <c r="P153"/>
  <c r="BI149"/>
  <c r="BH149"/>
  <c r="BG149"/>
  <c r="BF149"/>
  <c r="T149"/>
  <c r="R149"/>
  <c r="P149"/>
  <c r="BI146"/>
  <c r="BH146"/>
  <c r="BG146"/>
  <c r="BF146"/>
  <c r="T146"/>
  <c r="R146"/>
  <c r="P146"/>
  <c r="BI143"/>
  <c r="BH143"/>
  <c r="BG143"/>
  <c r="BF143"/>
  <c r="T143"/>
  <c r="R143"/>
  <c r="P143"/>
  <c r="BI141"/>
  <c r="BH141"/>
  <c r="BG141"/>
  <c r="BF141"/>
  <c r="T141"/>
  <c r="R141"/>
  <c r="P141"/>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J121"/>
  <c r="F121"/>
  <c r="F119"/>
  <c r="E117"/>
  <c r="J91"/>
  <c r="F91"/>
  <c r="F89"/>
  <c r="E87"/>
  <c r="J24"/>
  <c r="E24"/>
  <c r="J122"/>
  <c r="J23"/>
  <c r="J18"/>
  <c r="E18"/>
  <c r="F122"/>
  <c r="J17"/>
  <c r="J12"/>
  <c r="J119"/>
  <c r="E7"/>
  <c r="E85"/>
  <c i="19" r="J37"/>
  <c r="J36"/>
  <c i="1" r="AY113"/>
  <c i="19" r="J35"/>
  <c i="1" r="AX113"/>
  <c i="19" r="BI205"/>
  <c r="BH205"/>
  <c r="BG205"/>
  <c r="BF205"/>
  <c r="T205"/>
  <c r="T204"/>
  <c r="R205"/>
  <c r="R204"/>
  <c r="P205"/>
  <c r="P204"/>
  <c r="BI202"/>
  <c r="BH202"/>
  <c r="BG202"/>
  <c r="BF202"/>
  <c r="T202"/>
  <c r="T201"/>
  <c r="R202"/>
  <c r="R201"/>
  <c r="P202"/>
  <c r="P201"/>
  <c r="BI200"/>
  <c r="BH200"/>
  <c r="BG200"/>
  <c r="BF200"/>
  <c r="T200"/>
  <c r="R200"/>
  <c r="P200"/>
  <c r="BI198"/>
  <c r="BH198"/>
  <c r="BG198"/>
  <c r="BF198"/>
  <c r="T198"/>
  <c r="R198"/>
  <c r="P198"/>
  <c r="BI196"/>
  <c r="BH196"/>
  <c r="BG196"/>
  <c r="BF196"/>
  <c r="T196"/>
  <c r="R196"/>
  <c r="P196"/>
  <c r="BI194"/>
  <c r="BH194"/>
  <c r="BG194"/>
  <c r="BF194"/>
  <c r="T194"/>
  <c r="T193"/>
  <c r="R194"/>
  <c r="R193"/>
  <c r="P194"/>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T151"/>
  <c r="R152"/>
  <c r="R151"/>
  <c r="P152"/>
  <c r="P151"/>
  <c r="BI149"/>
  <c r="BH149"/>
  <c r="BG149"/>
  <c r="BF149"/>
  <c r="T149"/>
  <c r="R149"/>
  <c r="P149"/>
  <c r="BI147"/>
  <c r="BH147"/>
  <c r="BG147"/>
  <c r="BF147"/>
  <c r="T147"/>
  <c r="R147"/>
  <c r="P147"/>
  <c r="BI145"/>
  <c r="BH145"/>
  <c r="BG145"/>
  <c r="BF145"/>
  <c r="T145"/>
  <c r="R145"/>
  <c r="P145"/>
  <c r="BI142"/>
  <c r="BH142"/>
  <c r="BG142"/>
  <c r="BF142"/>
  <c r="T142"/>
  <c r="T141"/>
  <c r="R142"/>
  <c r="R141"/>
  <c r="P142"/>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4"/>
  <c r="F121"/>
  <c r="E119"/>
  <c r="J92"/>
  <c r="F89"/>
  <c r="E87"/>
  <c r="J21"/>
  <c r="E21"/>
  <c r="J123"/>
  <c r="J20"/>
  <c r="J18"/>
  <c r="E18"/>
  <c r="F124"/>
  <c r="J17"/>
  <c r="J15"/>
  <c r="E15"/>
  <c r="F123"/>
  <c r="J14"/>
  <c r="J12"/>
  <c r="J121"/>
  <c r="E7"/>
  <c r="E117"/>
  <c i="18" r="J37"/>
  <c r="J36"/>
  <c i="1" r="AY112"/>
  <c i="18" r="J35"/>
  <c i="1" r="AX112"/>
  <c i="18" r="BI195"/>
  <c r="BH195"/>
  <c r="BG195"/>
  <c r="BF195"/>
  <c r="T195"/>
  <c r="T194"/>
  <c r="T193"/>
  <c r="R195"/>
  <c r="R194"/>
  <c r="R193"/>
  <c r="P195"/>
  <c r="P194"/>
  <c r="P193"/>
  <c r="BI190"/>
  <c r="BH190"/>
  <c r="BG190"/>
  <c r="BF190"/>
  <c r="T190"/>
  <c r="R190"/>
  <c r="P190"/>
  <c r="BI189"/>
  <c r="BH189"/>
  <c r="BG189"/>
  <c r="BF189"/>
  <c r="T189"/>
  <c r="R189"/>
  <c r="P189"/>
  <c r="BI188"/>
  <c r="BH188"/>
  <c r="BG188"/>
  <c r="BF188"/>
  <c r="T188"/>
  <c r="R188"/>
  <c r="P188"/>
  <c r="BI183"/>
  <c r="BH183"/>
  <c r="BG183"/>
  <c r="BF183"/>
  <c r="T183"/>
  <c r="R183"/>
  <c r="P183"/>
  <c r="BI179"/>
  <c r="BH179"/>
  <c r="BG179"/>
  <c r="BF179"/>
  <c r="T179"/>
  <c r="R179"/>
  <c r="P179"/>
  <c r="BI176"/>
  <c r="BH176"/>
  <c r="BG176"/>
  <c r="BF176"/>
  <c r="T176"/>
  <c r="R176"/>
  <c r="P176"/>
  <c r="BI173"/>
  <c r="BH173"/>
  <c r="BG173"/>
  <c r="BF173"/>
  <c r="T173"/>
  <c r="R173"/>
  <c r="P173"/>
  <c r="BI171"/>
  <c r="BH171"/>
  <c r="BG171"/>
  <c r="BF171"/>
  <c r="T171"/>
  <c r="R171"/>
  <c r="P171"/>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R131"/>
  <c r="P131"/>
  <c r="BI128"/>
  <c r="BH128"/>
  <c r="BG128"/>
  <c r="BF128"/>
  <c r="T128"/>
  <c r="R128"/>
  <c r="P128"/>
  <c r="BI125"/>
  <c r="BH125"/>
  <c r="BG125"/>
  <c r="BF125"/>
  <c r="T125"/>
  <c r="R125"/>
  <c r="P125"/>
  <c r="J118"/>
  <c r="F118"/>
  <c r="F116"/>
  <c r="E114"/>
  <c r="J91"/>
  <c r="F91"/>
  <c r="F89"/>
  <c r="E87"/>
  <c r="J24"/>
  <c r="E24"/>
  <c r="J92"/>
  <c r="J23"/>
  <c r="J18"/>
  <c r="E18"/>
  <c r="F119"/>
  <c r="J17"/>
  <c r="J12"/>
  <c r="J116"/>
  <c r="E7"/>
  <c r="E85"/>
  <c i="17" r="J37"/>
  <c r="J36"/>
  <c i="1" r="AY111"/>
  <c i="17" r="J35"/>
  <c i="1" r="AX111"/>
  <c i="17"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2"/>
  <c r="BH212"/>
  <c r="BG212"/>
  <c r="BF212"/>
  <c r="T212"/>
  <c r="T211"/>
  <c r="T210"/>
  <c r="R212"/>
  <c r="R211"/>
  <c r="R210"/>
  <c r="P212"/>
  <c r="P211"/>
  <c r="P210"/>
  <c r="BI209"/>
  <c r="BH209"/>
  <c r="BG209"/>
  <c r="BF209"/>
  <c r="T209"/>
  <c r="T208"/>
  <c r="R209"/>
  <c r="R208"/>
  <c r="P209"/>
  <c r="P208"/>
  <c r="BI203"/>
  <c r="BH203"/>
  <c r="BG203"/>
  <c r="BF203"/>
  <c r="T203"/>
  <c r="R203"/>
  <c r="P203"/>
  <c r="BI199"/>
  <c r="BH199"/>
  <c r="BG199"/>
  <c r="BF199"/>
  <c r="T199"/>
  <c r="R199"/>
  <c r="P199"/>
  <c r="BI195"/>
  <c r="BH195"/>
  <c r="BG195"/>
  <c r="BF195"/>
  <c r="T195"/>
  <c r="R195"/>
  <c r="P195"/>
  <c r="BI191"/>
  <c r="BH191"/>
  <c r="BG191"/>
  <c r="BF191"/>
  <c r="T191"/>
  <c r="R191"/>
  <c r="P191"/>
  <c r="BI187"/>
  <c r="BH187"/>
  <c r="BG187"/>
  <c r="BF187"/>
  <c r="T187"/>
  <c r="R187"/>
  <c r="P187"/>
  <c r="BI183"/>
  <c r="BH183"/>
  <c r="BG183"/>
  <c r="BF183"/>
  <c r="T183"/>
  <c r="R183"/>
  <c r="P183"/>
  <c r="BI178"/>
  <c r="BH178"/>
  <c r="BG178"/>
  <c r="BF178"/>
  <c r="T178"/>
  <c r="T177"/>
  <c r="R178"/>
  <c r="R177"/>
  <c r="P178"/>
  <c r="P177"/>
  <c r="BI172"/>
  <c r="BH172"/>
  <c r="BG172"/>
  <c r="BF172"/>
  <c r="T172"/>
  <c r="T167"/>
  <c r="R172"/>
  <c r="R167"/>
  <c r="P172"/>
  <c r="P167"/>
  <c r="BI168"/>
  <c r="BH168"/>
  <c r="BG168"/>
  <c r="BF168"/>
  <c r="T168"/>
  <c r="R168"/>
  <c r="P168"/>
  <c r="BI163"/>
  <c r="BH163"/>
  <c r="BG163"/>
  <c r="BF163"/>
  <c r="T163"/>
  <c r="T162"/>
  <c r="R163"/>
  <c r="R162"/>
  <c r="P163"/>
  <c r="P162"/>
  <c r="BI161"/>
  <c r="BH161"/>
  <c r="BG161"/>
  <c r="BF161"/>
  <c r="T161"/>
  <c r="R161"/>
  <c r="P161"/>
  <c r="BI158"/>
  <c r="BH158"/>
  <c r="BG158"/>
  <c r="BF158"/>
  <c r="T158"/>
  <c r="R158"/>
  <c r="P158"/>
  <c r="BI154"/>
  <c r="BH154"/>
  <c r="BG154"/>
  <c r="BF154"/>
  <c r="T154"/>
  <c r="R154"/>
  <c r="P154"/>
  <c r="BI152"/>
  <c r="BH152"/>
  <c r="BG152"/>
  <c r="BF152"/>
  <c r="T152"/>
  <c r="R152"/>
  <c r="P152"/>
  <c r="BI151"/>
  <c r="BH151"/>
  <c r="BG151"/>
  <c r="BF151"/>
  <c r="T151"/>
  <c r="R151"/>
  <c r="P151"/>
  <c r="BI145"/>
  <c r="BH145"/>
  <c r="BG145"/>
  <c r="BF145"/>
  <c r="T145"/>
  <c r="R145"/>
  <c r="P145"/>
  <c r="BI142"/>
  <c r="BH142"/>
  <c r="BG142"/>
  <c r="BF142"/>
  <c r="T142"/>
  <c r="R142"/>
  <c r="P142"/>
  <c r="BI141"/>
  <c r="BH141"/>
  <c r="BG141"/>
  <c r="BF141"/>
  <c r="T141"/>
  <c r="R141"/>
  <c r="P141"/>
  <c r="BI137"/>
  <c r="BH137"/>
  <c r="BG137"/>
  <c r="BF137"/>
  <c r="T137"/>
  <c r="R137"/>
  <c r="P137"/>
  <c r="BI133"/>
  <c r="BH133"/>
  <c r="BG133"/>
  <c r="BF133"/>
  <c r="T133"/>
  <c r="R133"/>
  <c r="P133"/>
  <c r="BI130"/>
  <c r="BH130"/>
  <c r="BG130"/>
  <c r="BF130"/>
  <c r="T130"/>
  <c r="T129"/>
  <c r="R130"/>
  <c r="R129"/>
  <c r="P130"/>
  <c r="P129"/>
  <c r="J123"/>
  <c r="F123"/>
  <c r="F121"/>
  <c r="E119"/>
  <c r="J91"/>
  <c r="F91"/>
  <c r="F89"/>
  <c r="E87"/>
  <c r="J24"/>
  <c r="E24"/>
  <c r="J92"/>
  <c r="J23"/>
  <c r="J18"/>
  <c r="E18"/>
  <c r="F92"/>
  <c r="J17"/>
  <c r="J12"/>
  <c r="J121"/>
  <c r="E7"/>
  <c r="E85"/>
  <c i="16" r="J39"/>
  <c r="J38"/>
  <c i="1" r="AY110"/>
  <c i="16" r="J37"/>
  <c i="1" r="AX110"/>
  <c i="16" r="BI183"/>
  <c r="BH183"/>
  <c r="BG183"/>
  <c r="BF183"/>
  <c r="T183"/>
  <c r="T182"/>
  <c r="R183"/>
  <c r="R182"/>
  <c r="P183"/>
  <c r="P182"/>
  <c r="BI176"/>
  <c r="BH176"/>
  <c r="BG176"/>
  <c r="BF176"/>
  <c r="T176"/>
  <c r="T175"/>
  <c r="R176"/>
  <c r="R175"/>
  <c r="P176"/>
  <c r="P175"/>
  <c r="BI174"/>
  <c r="BH174"/>
  <c r="BG174"/>
  <c r="BF174"/>
  <c r="T174"/>
  <c r="R174"/>
  <c r="P174"/>
  <c r="BI172"/>
  <c r="BH172"/>
  <c r="BG172"/>
  <c r="BF172"/>
  <c r="T172"/>
  <c r="R172"/>
  <c r="P172"/>
  <c r="BI170"/>
  <c r="BH170"/>
  <c r="BG170"/>
  <c r="BF170"/>
  <c r="T170"/>
  <c r="R170"/>
  <c r="P170"/>
  <c r="BI169"/>
  <c r="BH169"/>
  <c r="BG169"/>
  <c r="BF169"/>
  <c r="T169"/>
  <c r="R169"/>
  <c r="P169"/>
  <c r="BI168"/>
  <c r="BH168"/>
  <c r="BG168"/>
  <c r="BF168"/>
  <c r="T168"/>
  <c r="R168"/>
  <c r="P168"/>
  <c r="BI164"/>
  <c r="BH164"/>
  <c r="BG164"/>
  <c r="BF164"/>
  <c r="T164"/>
  <c r="R164"/>
  <c r="P164"/>
  <c r="BI163"/>
  <c r="BH163"/>
  <c r="BG163"/>
  <c r="BF163"/>
  <c r="T163"/>
  <c r="R163"/>
  <c r="P163"/>
  <c r="BI161"/>
  <c r="BH161"/>
  <c r="BG161"/>
  <c r="BF161"/>
  <c r="T161"/>
  <c r="R161"/>
  <c r="P161"/>
  <c r="BI158"/>
  <c r="BH158"/>
  <c r="BG158"/>
  <c r="BF158"/>
  <c r="T158"/>
  <c r="R158"/>
  <c r="P158"/>
  <c r="BI154"/>
  <c r="BH154"/>
  <c r="BG154"/>
  <c r="BF154"/>
  <c r="T154"/>
  <c r="R154"/>
  <c r="P154"/>
  <c r="BI150"/>
  <c r="BH150"/>
  <c r="BG150"/>
  <c r="BF150"/>
  <c r="T150"/>
  <c r="R150"/>
  <c r="P150"/>
  <c r="BI148"/>
  <c r="BH148"/>
  <c r="BG148"/>
  <c r="BF148"/>
  <c r="T148"/>
  <c r="T147"/>
  <c r="R148"/>
  <c r="R147"/>
  <c r="P148"/>
  <c r="P147"/>
  <c r="BI146"/>
  <c r="BH146"/>
  <c r="BG146"/>
  <c r="BF146"/>
  <c r="T146"/>
  <c r="T145"/>
  <c r="R146"/>
  <c r="R145"/>
  <c r="P146"/>
  <c r="P145"/>
  <c r="BI144"/>
  <c r="BH144"/>
  <c r="BG144"/>
  <c r="BF144"/>
  <c r="T144"/>
  <c r="R144"/>
  <c r="P144"/>
  <c r="BI143"/>
  <c r="BH143"/>
  <c r="BG143"/>
  <c r="BF143"/>
  <c r="T143"/>
  <c r="R143"/>
  <c r="P143"/>
  <c r="BI142"/>
  <c r="BH142"/>
  <c r="BG142"/>
  <c r="BF142"/>
  <c r="T142"/>
  <c r="R142"/>
  <c r="P142"/>
  <c r="BI133"/>
  <c r="BH133"/>
  <c r="BG133"/>
  <c r="BF133"/>
  <c r="T133"/>
  <c r="R133"/>
  <c r="P133"/>
  <c r="J127"/>
  <c r="J126"/>
  <c r="F126"/>
  <c r="F124"/>
  <c r="E122"/>
  <c r="J94"/>
  <c r="J93"/>
  <c r="F93"/>
  <c r="F91"/>
  <c r="E89"/>
  <c r="J20"/>
  <c r="E20"/>
  <c r="F94"/>
  <c r="J19"/>
  <c r="J14"/>
  <c r="J124"/>
  <c r="E7"/>
  <c r="E85"/>
  <c i="15" r="J39"/>
  <c r="J38"/>
  <c i="1" r="AY109"/>
  <c i="15" r="J37"/>
  <c i="1" r="AX109"/>
  <c i="15" r="BI165"/>
  <c r="BH165"/>
  <c r="BG165"/>
  <c r="BF165"/>
  <c r="T165"/>
  <c r="T164"/>
  <c r="R165"/>
  <c r="R164"/>
  <c r="P165"/>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5"/>
  <c r="BH155"/>
  <c r="BG155"/>
  <c r="BF155"/>
  <c r="T155"/>
  <c r="T154"/>
  <c r="R155"/>
  <c r="R154"/>
  <c r="P155"/>
  <c r="P154"/>
  <c r="BI152"/>
  <c r="BH152"/>
  <c r="BG152"/>
  <c r="BF152"/>
  <c r="T152"/>
  <c r="R152"/>
  <c r="P152"/>
  <c r="BI151"/>
  <c r="BH151"/>
  <c r="BG151"/>
  <c r="BF151"/>
  <c r="T151"/>
  <c r="R151"/>
  <c r="P151"/>
  <c r="BI149"/>
  <c r="BH149"/>
  <c r="BG149"/>
  <c r="BF149"/>
  <c r="T149"/>
  <c r="R149"/>
  <c r="P149"/>
  <c r="BI147"/>
  <c r="BH147"/>
  <c r="BG147"/>
  <c r="BF147"/>
  <c r="T147"/>
  <c r="R147"/>
  <c r="P147"/>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4"/>
  <c r="BH134"/>
  <c r="BG134"/>
  <c r="BF134"/>
  <c r="T134"/>
  <c r="R134"/>
  <c r="P134"/>
  <c r="BI131"/>
  <c r="BH131"/>
  <c r="BG131"/>
  <c r="BF131"/>
  <c r="T131"/>
  <c r="T130"/>
  <c r="R131"/>
  <c r="R130"/>
  <c r="P131"/>
  <c r="P130"/>
  <c r="F122"/>
  <c r="E120"/>
  <c r="F91"/>
  <c r="E89"/>
  <c r="J26"/>
  <c r="E26"/>
  <c r="J125"/>
  <c r="J25"/>
  <c r="J23"/>
  <c r="E23"/>
  <c r="J93"/>
  <c r="J22"/>
  <c r="J20"/>
  <c r="E20"/>
  <c r="F125"/>
  <c r="J19"/>
  <c r="J17"/>
  <c r="E17"/>
  <c r="F93"/>
  <c r="J16"/>
  <c r="J14"/>
  <c r="J122"/>
  <c r="E7"/>
  <c r="E116"/>
  <c i="14" r="J37"/>
  <c r="J36"/>
  <c i="1" r="AY107"/>
  <c i="14" r="J35"/>
  <c i="1" r="AX107"/>
  <c i="14" r="BI232"/>
  <c r="BH232"/>
  <c r="BG232"/>
  <c r="BF232"/>
  <c r="T232"/>
  <c r="T231"/>
  <c r="T230"/>
  <c r="R232"/>
  <c r="R231"/>
  <c r="R230"/>
  <c r="P232"/>
  <c r="P231"/>
  <c r="P230"/>
  <c r="BI229"/>
  <c r="BH229"/>
  <c r="BG229"/>
  <c r="BF229"/>
  <c r="T229"/>
  <c r="T228"/>
  <c r="R229"/>
  <c r="R228"/>
  <c r="P229"/>
  <c r="P228"/>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1"/>
  <c r="BH211"/>
  <c r="BG211"/>
  <c r="BF211"/>
  <c r="T211"/>
  <c r="R211"/>
  <c r="P211"/>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1"/>
  <c r="BH191"/>
  <c r="BG191"/>
  <c r="BF191"/>
  <c r="T191"/>
  <c r="R191"/>
  <c r="P191"/>
  <c r="BI185"/>
  <c r="BH185"/>
  <c r="BG185"/>
  <c r="BF185"/>
  <c r="T185"/>
  <c r="R185"/>
  <c r="P185"/>
  <c r="BI181"/>
  <c r="BH181"/>
  <c r="BG181"/>
  <c r="BF181"/>
  <c r="T181"/>
  <c r="R181"/>
  <c r="P181"/>
  <c r="BI177"/>
  <c r="BH177"/>
  <c r="BG177"/>
  <c r="BF177"/>
  <c r="T177"/>
  <c r="R177"/>
  <c r="P177"/>
  <c r="BI173"/>
  <c r="BH173"/>
  <c r="BG173"/>
  <c r="BF173"/>
  <c r="T173"/>
  <c r="R173"/>
  <c r="P173"/>
  <c r="BI170"/>
  <c r="BH170"/>
  <c r="BG170"/>
  <c r="BF170"/>
  <c r="T170"/>
  <c r="R170"/>
  <c r="P170"/>
  <c r="BI164"/>
  <c r="BH164"/>
  <c r="BG164"/>
  <c r="BF164"/>
  <c r="T164"/>
  <c r="R164"/>
  <c r="P164"/>
  <c r="BI160"/>
  <c r="BH160"/>
  <c r="BG160"/>
  <c r="BF160"/>
  <c r="T160"/>
  <c r="R160"/>
  <c r="P160"/>
  <c r="BI157"/>
  <c r="BH157"/>
  <c r="BG157"/>
  <c r="BF157"/>
  <c r="T157"/>
  <c r="R157"/>
  <c r="P157"/>
  <c r="BI154"/>
  <c r="BH154"/>
  <c r="BG154"/>
  <c r="BF154"/>
  <c r="T154"/>
  <c r="R154"/>
  <c r="P154"/>
  <c r="BI152"/>
  <c r="BH152"/>
  <c r="BG152"/>
  <c r="BF152"/>
  <c r="T152"/>
  <c r="R152"/>
  <c r="P152"/>
  <c r="BI151"/>
  <c r="BH151"/>
  <c r="BG151"/>
  <c r="BF151"/>
  <c r="T151"/>
  <c r="R151"/>
  <c r="P151"/>
  <c r="BI147"/>
  <c r="BH147"/>
  <c r="BG147"/>
  <c r="BF147"/>
  <c r="T147"/>
  <c r="R147"/>
  <c r="P147"/>
  <c r="BI143"/>
  <c r="BH143"/>
  <c r="BG143"/>
  <c r="BF143"/>
  <c r="T143"/>
  <c r="R143"/>
  <c r="P143"/>
  <c r="BI139"/>
  <c r="BH139"/>
  <c r="BG139"/>
  <c r="BF139"/>
  <c r="T139"/>
  <c r="R139"/>
  <c r="P139"/>
  <c r="BI136"/>
  <c r="BH136"/>
  <c r="BG136"/>
  <c r="BF136"/>
  <c r="T136"/>
  <c r="R136"/>
  <c r="P136"/>
  <c r="BI132"/>
  <c r="BH132"/>
  <c r="BG132"/>
  <c r="BF132"/>
  <c r="T132"/>
  <c r="R132"/>
  <c r="P132"/>
  <c r="BI129"/>
  <c r="BH129"/>
  <c r="BG129"/>
  <c r="BF129"/>
  <c r="T129"/>
  <c r="R129"/>
  <c r="P129"/>
  <c r="BI126"/>
  <c r="BH126"/>
  <c r="BG126"/>
  <c r="BF126"/>
  <c r="T126"/>
  <c r="R126"/>
  <c r="P126"/>
  <c r="J119"/>
  <c r="F119"/>
  <c r="F117"/>
  <c r="E115"/>
  <c r="J91"/>
  <c r="F91"/>
  <c r="F89"/>
  <c r="E87"/>
  <c r="J24"/>
  <c r="E24"/>
  <c r="J92"/>
  <c r="J23"/>
  <c r="J18"/>
  <c r="E18"/>
  <c r="F120"/>
  <c r="J17"/>
  <c r="J12"/>
  <c r="J117"/>
  <c r="E7"/>
  <c r="E85"/>
  <c i="13" r="J37"/>
  <c r="J36"/>
  <c i="1" r="AY106"/>
  <c i="13" r="J35"/>
  <c i="1" r="AX106"/>
  <c i="13" r="BI238"/>
  <c r="BH238"/>
  <c r="BG238"/>
  <c r="BF238"/>
  <c r="T238"/>
  <c r="T237"/>
  <c r="R238"/>
  <c r="R237"/>
  <c r="P238"/>
  <c r="P237"/>
  <c r="BI233"/>
  <c r="BH233"/>
  <c r="BG233"/>
  <c r="BF233"/>
  <c r="T233"/>
  <c r="R233"/>
  <c r="P233"/>
  <c r="BI229"/>
  <c r="BH229"/>
  <c r="BG229"/>
  <c r="BF229"/>
  <c r="T229"/>
  <c r="R229"/>
  <c r="P229"/>
  <c r="BI226"/>
  <c r="BH226"/>
  <c r="BG226"/>
  <c r="BF226"/>
  <c r="T226"/>
  <c r="R226"/>
  <c r="P226"/>
  <c r="BI225"/>
  <c r="BH225"/>
  <c r="BG225"/>
  <c r="BF225"/>
  <c r="T225"/>
  <c r="R225"/>
  <c r="P225"/>
  <c r="BI223"/>
  <c r="BH223"/>
  <c r="BG223"/>
  <c r="BF223"/>
  <c r="T223"/>
  <c r="R223"/>
  <c r="P223"/>
  <c r="BI220"/>
  <c r="BH220"/>
  <c r="BG220"/>
  <c r="BF220"/>
  <c r="T220"/>
  <c r="R220"/>
  <c r="P220"/>
  <c r="BI218"/>
  <c r="BH218"/>
  <c r="BG218"/>
  <c r="BF218"/>
  <c r="T218"/>
  <c r="R218"/>
  <c r="P218"/>
  <c r="BI215"/>
  <c r="BH215"/>
  <c r="BG215"/>
  <c r="BF215"/>
  <c r="T215"/>
  <c r="R215"/>
  <c r="P215"/>
  <c r="BI211"/>
  <c r="BH211"/>
  <c r="BG211"/>
  <c r="BF211"/>
  <c r="T211"/>
  <c r="R211"/>
  <c r="P211"/>
  <c r="BI204"/>
  <c r="BH204"/>
  <c r="BG204"/>
  <c r="BF204"/>
  <c r="T204"/>
  <c r="R204"/>
  <c r="P204"/>
  <c r="BI203"/>
  <c r="BH203"/>
  <c r="BG203"/>
  <c r="BF203"/>
  <c r="T203"/>
  <c r="R203"/>
  <c r="P203"/>
  <c r="BI201"/>
  <c r="BH201"/>
  <c r="BG201"/>
  <c r="BF201"/>
  <c r="T201"/>
  <c r="R201"/>
  <c r="P201"/>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0"/>
  <c r="BH180"/>
  <c r="BG180"/>
  <c r="BF180"/>
  <c r="T180"/>
  <c r="R180"/>
  <c r="P180"/>
  <c r="BI177"/>
  <c r="BH177"/>
  <c r="BG177"/>
  <c r="BF177"/>
  <c r="T177"/>
  <c r="R177"/>
  <c r="P177"/>
  <c r="BI172"/>
  <c r="BH172"/>
  <c r="BG172"/>
  <c r="BF172"/>
  <c r="T172"/>
  <c r="T171"/>
  <c r="R172"/>
  <c r="R171"/>
  <c r="P172"/>
  <c r="P171"/>
  <c r="BI170"/>
  <c r="BH170"/>
  <c r="BG170"/>
  <c r="BF170"/>
  <c r="T170"/>
  <c r="T169"/>
  <c r="R170"/>
  <c r="R169"/>
  <c r="P170"/>
  <c r="P169"/>
  <c r="BI168"/>
  <c r="BH168"/>
  <c r="BG168"/>
  <c r="BF168"/>
  <c r="T168"/>
  <c r="R168"/>
  <c r="P168"/>
  <c r="BI163"/>
  <c r="BH163"/>
  <c r="BG163"/>
  <c r="BF163"/>
  <c r="T163"/>
  <c r="R163"/>
  <c r="P163"/>
  <c r="BI160"/>
  <c r="BH160"/>
  <c r="BG160"/>
  <c r="BF160"/>
  <c r="T160"/>
  <c r="R160"/>
  <c r="P160"/>
  <c r="BI158"/>
  <c r="BH158"/>
  <c r="BG158"/>
  <c r="BF158"/>
  <c r="T158"/>
  <c r="R158"/>
  <c r="P158"/>
  <c r="BI154"/>
  <c r="BH154"/>
  <c r="BG154"/>
  <c r="BF154"/>
  <c r="T154"/>
  <c r="R154"/>
  <c r="P154"/>
  <c r="BI152"/>
  <c r="BH152"/>
  <c r="BG152"/>
  <c r="BF152"/>
  <c r="T152"/>
  <c r="R152"/>
  <c r="P152"/>
  <c r="BI151"/>
  <c r="BH151"/>
  <c r="BG151"/>
  <c r="BF151"/>
  <c r="T151"/>
  <c r="R151"/>
  <c r="P151"/>
  <c r="BI147"/>
  <c r="BH147"/>
  <c r="BG147"/>
  <c r="BF147"/>
  <c r="T147"/>
  <c r="R147"/>
  <c r="P147"/>
  <c r="BI143"/>
  <c r="BH143"/>
  <c r="BG143"/>
  <c r="BF143"/>
  <c r="T143"/>
  <c r="R143"/>
  <c r="P143"/>
  <c r="BI141"/>
  <c r="BH141"/>
  <c r="BG141"/>
  <c r="BF141"/>
  <c r="T141"/>
  <c r="R141"/>
  <c r="P141"/>
  <c r="BI137"/>
  <c r="BH137"/>
  <c r="BG137"/>
  <c r="BF137"/>
  <c r="T137"/>
  <c r="R137"/>
  <c r="P137"/>
  <c r="BI133"/>
  <c r="BH133"/>
  <c r="BG133"/>
  <c r="BF133"/>
  <c r="T133"/>
  <c r="R133"/>
  <c r="P133"/>
  <c r="BI130"/>
  <c r="BH130"/>
  <c r="BG130"/>
  <c r="BF130"/>
  <c r="T130"/>
  <c r="R130"/>
  <c r="P130"/>
  <c r="BI127"/>
  <c r="BH127"/>
  <c r="BG127"/>
  <c r="BF127"/>
  <c r="T127"/>
  <c r="R127"/>
  <c r="P127"/>
  <c r="J120"/>
  <c r="F120"/>
  <c r="F118"/>
  <c r="E116"/>
  <c r="J91"/>
  <c r="F91"/>
  <c r="F89"/>
  <c r="E87"/>
  <c r="J24"/>
  <c r="E24"/>
  <c r="J92"/>
  <c r="J23"/>
  <c r="J18"/>
  <c r="E18"/>
  <c r="F121"/>
  <c r="J17"/>
  <c r="J12"/>
  <c r="J89"/>
  <c r="E7"/>
  <c r="E85"/>
  <c i="12" r="J37"/>
  <c r="J36"/>
  <c i="1" r="AY105"/>
  <c i="12" r="J35"/>
  <c i="1" r="AX105"/>
  <c i="12" r="BI414"/>
  <c r="BH414"/>
  <c r="BG414"/>
  <c r="BF414"/>
  <c r="T414"/>
  <c r="T413"/>
  <c r="T412"/>
  <c r="R414"/>
  <c r="R413"/>
  <c r="R412"/>
  <c r="P414"/>
  <c r="P413"/>
  <c r="P412"/>
  <c r="BI408"/>
  <c r="BH408"/>
  <c r="BG408"/>
  <c r="BF408"/>
  <c r="T408"/>
  <c r="T407"/>
  <c r="T406"/>
  <c r="R408"/>
  <c r="R407"/>
  <c r="R406"/>
  <c r="P408"/>
  <c r="P407"/>
  <c r="P406"/>
  <c r="BI405"/>
  <c r="BH405"/>
  <c r="BG405"/>
  <c r="BF405"/>
  <c r="T405"/>
  <c r="T404"/>
  <c r="R405"/>
  <c r="R404"/>
  <c r="P405"/>
  <c r="P404"/>
  <c r="BI403"/>
  <c r="BH403"/>
  <c r="BG403"/>
  <c r="BF403"/>
  <c r="T403"/>
  <c r="R403"/>
  <c r="P403"/>
  <c r="BI399"/>
  <c r="BH399"/>
  <c r="BG399"/>
  <c r="BF399"/>
  <c r="T399"/>
  <c r="R399"/>
  <c r="P399"/>
  <c r="BI397"/>
  <c r="BH397"/>
  <c r="BG397"/>
  <c r="BF397"/>
  <c r="T397"/>
  <c r="R397"/>
  <c r="P397"/>
  <c r="BI395"/>
  <c r="BH395"/>
  <c r="BG395"/>
  <c r="BF395"/>
  <c r="T395"/>
  <c r="R395"/>
  <c r="P395"/>
  <c r="BI392"/>
  <c r="BH392"/>
  <c r="BG392"/>
  <c r="BF392"/>
  <c r="T392"/>
  <c r="R392"/>
  <c r="P392"/>
  <c r="BI390"/>
  <c r="BH390"/>
  <c r="BG390"/>
  <c r="BF390"/>
  <c r="T390"/>
  <c r="R390"/>
  <c r="P390"/>
  <c r="BI388"/>
  <c r="BH388"/>
  <c r="BG388"/>
  <c r="BF388"/>
  <c r="T388"/>
  <c r="R388"/>
  <c r="P388"/>
  <c r="BI385"/>
  <c r="BH385"/>
  <c r="BG385"/>
  <c r="BF385"/>
  <c r="T385"/>
  <c r="R385"/>
  <c r="P385"/>
  <c r="BI382"/>
  <c r="BH382"/>
  <c r="BG382"/>
  <c r="BF382"/>
  <c r="T382"/>
  <c r="R382"/>
  <c r="P382"/>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3"/>
  <c r="BH363"/>
  <c r="BG363"/>
  <c r="BF363"/>
  <c r="T363"/>
  <c r="R363"/>
  <c r="P363"/>
  <c r="BI360"/>
  <c r="BH360"/>
  <c r="BG360"/>
  <c r="BF360"/>
  <c r="T360"/>
  <c r="R360"/>
  <c r="P360"/>
  <c r="BI357"/>
  <c r="BH357"/>
  <c r="BG357"/>
  <c r="BF357"/>
  <c r="T357"/>
  <c r="R357"/>
  <c r="P357"/>
  <c r="BI356"/>
  <c r="BH356"/>
  <c r="BG356"/>
  <c r="BF356"/>
  <c r="T356"/>
  <c r="R356"/>
  <c r="P356"/>
  <c r="BI354"/>
  <c r="BH354"/>
  <c r="BG354"/>
  <c r="BF354"/>
  <c r="T354"/>
  <c r="R354"/>
  <c r="P354"/>
  <c r="BI352"/>
  <c r="BH352"/>
  <c r="BG352"/>
  <c r="BF352"/>
  <c r="T352"/>
  <c r="R352"/>
  <c r="P352"/>
  <c r="BI351"/>
  <c r="BH351"/>
  <c r="BG351"/>
  <c r="BF351"/>
  <c r="T351"/>
  <c r="R351"/>
  <c r="P351"/>
  <c r="BI349"/>
  <c r="BH349"/>
  <c r="BG349"/>
  <c r="BF349"/>
  <c r="T349"/>
  <c r="R349"/>
  <c r="P349"/>
  <c r="BI345"/>
  <c r="BH345"/>
  <c r="BG345"/>
  <c r="BF345"/>
  <c r="T345"/>
  <c r="R345"/>
  <c r="P345"/>
  <c r="BI341"/>
  <c r="BH341"/>
  <c r="BG341"/>
  <c r="BF341"/>
  <c r="T341"/>
  <c r="R341"/>
  <c r="P341"/>
  <c r="BI337"/>
  <c r="BH337"/>
  <c r="BG337"/>
  <c r="BF337"/>
  <c r="T337"/>
  <c r="R337"/>
  <c r="P337"/>
  <c r="BI333"/>
  <c r="BH333"/>
  <c r="BG333"/>
  <c r="BF333"/>
  <c r="T333"/>
  <c r="R333"/>
  <c r="P333"/>
  <c r="BI330"/>
  <c r="BH330"/>
  <c r="BG330"/>
  <c r="BF330"/>
  <c r="T330"/>
  <c r="R330"/>
  <c r="P330"/>
  <c r="BI327"/>
  <c r="BH327"/>
  <c r="BG327"/>
  <c r="BF327"/>
  <c r="T327"/>
  <c r="R327"/>
  <c r="P327"/>
  <c r="BI324"/>
  <c r="BH324"/>
  <c r="BG324"/>
  <c r="BF324"/>
  <c r="T324"/>
  <c r="R324"/>
  <c r="P324"/>
  <c r="BI323"/>
  <c r="BH323"/>
  <c r="BG323"/>
  <c r="BF323"/>
  <c r="T323"/>
  <c r="R323"/>
  <c r="P323"/>
  <c r="BI321"/>
  <c r="BH321"/>
  <c r="BG321"/>
  <c r="BF321"/>
  <c r="T321"/>
  <c r="R321"/>
  <c r="P321"/>
  <c r="BI318"/>
  <c r="BH318"/>
  <c r="BG318"/>
  <c r="BF318"/>
  <c r="T318"/>
  <c r="R318"/>
  <c r="P318"/>
  <c r="BI316"/>
  <c r="BH316"/>
  <c r="BG316"/>
  <c r="BF316"/>
  <c r="T316"/>
  <c r="R316"/>
  <c r="P316"/>
  <c r="BI313"/>
  <c r="BH313"/>
  <c r="BG313"/>
  <c r="BF313"/>
  <c r="T313"/>
  <c r="R313"/>
  <c r="P313"/>
  <c r="BI311"/>
  <c r="BH311"/>
  <c r="BG311"/>
  <c r="BF311"/>
  <c r="T311"/>
  <c r="R311"/>
  <c r="P311"/>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5"/>
  <c r="BH295"/>
  <c r="BG295"/>
  <c r="BF295"/>
  <c r="T295"/>
  <c r="R295"/>
  <c r="P295"/>
  <c r="BI291"/>
  <c r="BH291"/>
  <c r="BG291"/>
  <c r="BF291"/>
  <c r="T291"/>
  <c r="R291"/>
  <c r="P291"/>
  <c r="BI287"/>
  <c r="BH287"/>
  <c r="BG287"/>
  <c r="BF287"/>
  <c r="T287"/>
  <c r="R287"/>
  <c r="P287"/>
  <c r="BI283"/>
  <c r="BH283"/>
  <c r="BG283"/>
  <c r="BF283"/>
  <c r="T283"/>
  <c r="R283"/>
  <c r="P283"/>
  <c r="BI280"/>
  <c r="BH280"/>
  <c r="BG280"/>
  <c r="BF280"/>
  <c r="T280"/>
  <c r="R280"/>
  <c r="P280"/>
  <c r="BI277"/>
  <c r="BH277"/>
  <c r="BG277"/>
  <c r="BF277"/>
  <c r="T277"/>
  <c r="R277"/>
  <c r="P277"/>
  <c r="BI274"/>
  <c r="BH274"/>
  <c r="BG274"/>
  <c r="BF274"/>
  <c r="T274"/>
  <c r="R274"/>
  <c r="P274"/>
  <c r="BI271"/>
  <c r="BH271"/>
  <c r="BG271"/>
  <c r="BF271"/>
  <c r="T271"/>
  <c r="R271"/>
  <c r="P271"/>
  <c r="BI269"/>
  <c r="BH269"/>
  <c r="BG269"/>
  <c r="BF269"/>
  <c r="T269"/>
  <c r="R269"/>
  <c r="P269"/>
  <c r="BI268"/>
  <c r="BH268"/>
  <c r="BG268"/>
  <c r="BF268"/>
  <c r="T268"/>
  <c r="R268"/>
  <c r="P268"/>
  <c r="BI265"/>
  <c r="BH265"/>
  <c r="BG265"/>
  <c r="BF265"/>
  <c r="T265"/>
  <c r="R265"/>
  <c r="P265"/>
  <c r="BI263"/>
  <c r="BH263"/>
  <c r="BG263"/>
  <c r="BF263"/>
  <c r="T263"/>
  <c r="R263"/>
  <c r="P263"/>
  <c r="BI261"/>
  <c r="BH261"/>
  <c r="BG261"/>
  <c r="BF261"/>
  <c r="T261"/>
  <c r="R261"/>
  <c r="P261"/>
  <c r="BI259"/>
  <c r="BH259"/>
  <c r="BG259"/>
  <c r="BF259"/>
  <c r="T259"/>
  <c r="R259"/>
  <c r="P259"/>
  <c r="BI256"/>
  <c r="BH256"/>
  <c r="BG256"/>
  <c r="BF256"/>
  <c r="T256"/>
  <c r="R256"/>
  <c r="P256"/>
  <c r="BI252"/>
  <c r="BH252"/>
  <c r="BG252"/>
  <c r="BF252"/>
  <c r="T252"/>
  <c r="R252"/>
  <c r="P252"/>
  <c r="BI248"/>
  <c r="BH248"/>
  <c r="BG248"/>
  <c r="BF248"/>
  <c r="T248"/>
  <c r="R248"/>
  <c r="P248"/>
  <c r="BI244"/>
  <c r="BH244"/>
  <c r="BG244"/>
  <c r="BF244"/>
  <c r="T244"/>
  <c r="R244"/>
  <c r="P244"/>
  <c r="BI241"/>
  <c r="BH241"/>
  <c r="BG241"/>
  <c r="BF241"/>
  <c r="T241"/>
  <c r="R241"/>
  <c r="P241"/>
  <c r="BI237"/>
  <c r="BH237"/>
  <c r="BG237"/>
  <c r="BF237"/>
  <c r="T237"/>
  <c r="R237"/>
  <c r="P237"/>
  <c r="BI233"/>
  <c r="BH233"/>
  <c r="BG233"/>
  <c r="BF233"/>
  <c r="T233"/>
  <c r="R233"/>
  <c r="P233"/>
  <c r="BI232"/>
  <c r="BH232"/>
  <c r="BG232"/>
  <c r="BF232"/>
  <c r="T232"/>
  <c r="R232"/>
  <c r="P232"/>
  <c r="BI229"/>
  <c r="BH229"/>
  <c r="BG229"/>
  <c r="BF229"/>
  <c r="T229"/>
  <c r="R229"/>
  <c r="P229"/>
  <c r="BI228"/>
  <c r="BH228"/>
  <c r="BG228"/>
  <c r="BF228"/>
  <c r="T228"/>
  <c r="R228"/>
  <c r="P228"/>
  <c r="BI225"/>
  <c r="BH225"/>
  <c r="BG225"/>
  <c r="BF225"/>
  <c r="T225"/>
  <c r="R225"/>
  <c r="P225"/>
  <c r="BI222"/>
  <c r="BH222"/>
  <c r="BG222"/>
  <c r="BF222"/>
  <c r="T222"/>
  <c r="R222"/>
  <c r="P222"/>
  <c r="BI217"/>
  <c r="BH217"/>
  <c r="BG217"/>
  <c r="BF217"/>
  <c r="T217"/>
  <c r="R217"/>
  <c r="P217"/>
  <c r="BI214"/>
  <c r="BH214"/>
  <c r="BG214"/>
  <c r="BF214"/>
  <c r="T214"/>
  <c r="R214"/>
  <c r="P214"/>
  <c r="BI213"/>
  <c r="BH213"/>
  <c r="BG213"/>
  <c r="BF213"/>
  <c r="T213"/>
  <c r="R213"/>
  <c r="P213"/>
  <c r="BI212"/>
  <c r="BH212"/>
  <c r="BG212"/>
  <c r="BF212"/>
  <c r="T212"/>
  <c r="R212"/>
  <c r="P212"/>
  <c r="BI209"/>
  <c r="BH209"/>
  <c r="BG209"/>
  <c r="BF209"/>
  <c r="T209"/>
  <c r="R209"/>
  <c r="P209"/>
  <c r="BI206"/>
  <c r="BH206"/>
  <c r="BG206"/>
  <c r="BF206"/>
  <c r="T206"/>
  <c r="R206"/>
  <c r="P206"/>
  <c r="BI202"/>
  <c r="BH202"/>
  <c r="BG202"/>
  <c r="BF202"/>
  <c r="T202"/>
  <c r="R202"/>
  <c r="P202"/>
  <c r="BI199"/>
  <c r="BH199"/>
  <c r="BG199"/>
  <c r="BF199"/>
  <c r="T199"/>
  <c r="R199"/>
  <c r="P199"/>
  <c r="BI196"/>
  <c r="BH196"/>
  <c r="BG196"/>
  <c r="BF196"/>
  <c r="T196"/>
  <c r="R196"/>
  <c r="P196"/>
  <c r="BI194"/>
  <c r="BH194"/>
  <c r="BG194"/>
  <c r="BF194"/>
  <c r="T194"/>
  <c r="R194"/>
  <c r="P194"/>
  <c r="BI191"/>
  <c r="BH191"/>
  <c r="BG191"/>
  <c r="BF191"/>
  <c r="T191"/>
  <c r="R191"/>
  <c r="P191"/>
  <c r="BI188"/>
  <c r="BH188"/>
  <c r="BG188"/>
  <c r="BF188"/>
  <c r="T188"/>
  <c r="R188"/>
  <c r="P188"/>
  <c r="BI185"/>
  <c r="BH185"/>
  <c r="BG185"/>
  <c r="BF185"/>
  <c r="T185"/>
  <c r="R185"/>
  <c r="P185"/>
  <c r="BI183"/>
  <c r="BH183"/>
  <c r="BG183"/>
  <c r="BF183"/>
  <c r="T183"/>
  <c r="R183"/>
  <c r="P183"/>
  <c r="BI179"/>
  <c r="BH179"/>
  <c r="BG179"/>
  <c r="BF179"/>
  <c r="T179"/>
  <c r="R179"/>
  <c r="P179"/>
  <c r="BI176"/>
  <c r="BH176"/>
  <c r="BG176"/>
  <c r="BF176"/>
  <c r="T176"/>
  <c r="R176"/>
  <c r="P176"/>
  <c r="BI173"/>
  <c r="BH173"/>
  <c r="BG173"/>
  <c r="BF173"/>
  <c r="T173"/>
  <c r="R173"/>
  <c r="P173"/>
  <c r="BI171"/>
  <c r="BH171"/>
  <c r="BG171"/>
  <c r="BF171"/>
  <c r="T171"/>
  <c r="R171"/>
  <c r="P171"/>
  <c r="BI170"/>
  <c r="BH170"/>
  <c r="BG170"/>
  <c r="BF170"/>
  <c r="T170"/>
  <c r="R170"/>
  <c r="P170"/>
  <c r="BI166"/>
  <c r="BH166"/>
  <c r="BG166"/>
  <c r="BF166"/>
  <c r="T166"/>
  <c r="R166"/>
  <c r="P166"/>
  <c r="BI161"/>
  <c r="BH161"/>
  <c r="BG161"/>
  <c r="BF161"/>
  <c r="T161"/>
  <c r="R161"/>
  <c r="P161"/>
  <c r="BI159"/>
  <c r="BH159"/>
  <c r="BG159"/>
  <c r="BF159"/>
  <c r="T159"/>
  <c r="R159"/>
  <c r="P159"/>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J129"/>
  <c r="F129"/>
  <c r="F127"/>
  <c r="E125"/>
  <c r="J91"/>
  <c r="F91"/>
  <c r="F89"/>
  <c r="E87"/>
  <c r="J24"/>
  <c r="E24"/>
  <c r="J130"/>
  <c r="J23"/>
  <c r="J18"/>
  <c r="E18"/>
  <c r="F130"/>
  <c r="J17"/>
  <c r="J12"/>
  <c r="J127"/>
  <c r="E7"/>
  <c r="E85"/>
  <c i="11" r="J37"/>
  <c r="J36"/>
  <c i="1" r="AY104"/>
  <c i="11" r="J35"/>
  <c i="1" r="AX104"/>
  <c i="11" r="BI376"/>
  <c r="BH376"/>
  <c r="BG376"/>
  <c r="BF376"/>
  <c r="T376"/>
  <c r="R376"/>
  <c r="P376"/>
  <c r="BI372"/>
  <c r="BH372"/>
  <c r="BG372"/>
  <c r="BF372"/>
  <c r="T372"/>
  <c r="R372"/>
  <c r="P372"/>
  <c r="BI367"/>
  <c r="BH367"/>
  <c r="BG367"/>
  <c r="BF367"/>
  <c r="T367"/>
  <c r="R367"/>
  <c r="P367"/>
  <c r="BI364"/>
  <c r="BH364"/>
  <c r="BG364"/>
  <c r="BF364"/>
  <c r="T364"/>
  <c r="T363"/>
  <c r="R364"/>
  <c r="R363"/>
  <c r="P364"/>
  <c r="P363"/>
  <c r="BI362"/>
  <c r="BH362"/>
  <c r="BG362"/>
  <c r="BF362"/>
  <c r="T362"/>
  <c r="R362"/>
  <c r="P362"/>
  <c r="BI360"/>
  <c r="BH360"/>
  <c r="BG360"/>
  <c r="BF360"/>
  <c r="T360"/>
  <c r="R360"/>
  <c r="P360"/>
  <c r="BI359"/>
  <c r="BH359"/>
  <c r="BG359"/>
  <c r="BF359"/>
  <c r="T359"/>
  <c r="R359"/>
  <c r="P359"/>
  <c r="BI357"/>
  <c r="BH357"/>
  <c r="BG357"/>
  <c r="BF357"/>
  <c r="T357"/>
  <c r="R357"/>
  <c r="P357"/>
  <c r="BI356"/>
  <c r="BH356"/>
  <c r="BG356"/>
  <c r="BF356"/>
  <c r="T356"/>
  <c r="R356"/>
  <c r="P356"/>
  <c r="BI350"/>
  <c r="BH350"/>
  <c r="BG350"/>
  <c r="BF350"/>
  <c r="T350"/>
  <c r="R350"/>
  <c r="P350"/>
  <c r="BI346"/>
  <c r="BH346"/>
  <c r="BG346"/>
  <c r="BF346"/>
  <c r="T346"/>
  <c r="R346"/>
  <c r="P346"/>
  <c r="BI345"/>
  <c r="BH345"/>
  <c r="BG345"/>
  <c r="BF345"/>
  <c r="T345"/>
  <c r="R345"/>
  <c r="P345"/>
  <c r="BI343"/>
  <c r="BH343"/>
  <c r="BG343"/>
  <c r="BF343"/>
  <c r="T343"/>
  <c r="R343"/>
  <c r="P343"/>
  <c r="BI340"/>
  <c r="BH340"/>
  <c r="BG340"/>
  <c r="BF340"/>
  <c r="T340"/>
  <c r="R340"/>
  <c r="P340"/>
  <c r="BI338"/>
  <c r="BH338"/>
  <c r="BG338"/>
  <c r="BF338"/>
  <c r="T338"/>
  <c r="R338"/>
  <c r="P338"/>
  <c r="BI335"/>
  <c r="BH335"/>
  <c r="BG335"/>
  <c r="BF335"/>
  <c r="T335"/>
  <c r="R335"/>
  <c r="P335"/>
  <c r="BI329"/>
  <c r="BH329"/>
  <c r="BG329"/>
  <c r="BF329"/>
  <c r="T329"/>
  <c r="R329"/>
  <c r="P329"/>
  <c r="BI324"/>
  <c r="BH324"/>
  <c r="BG324"/>
  <c r="BF324"/>
  <c r="T324"/>
  <c r="R324"/>
  <c r="P324"/>
  <c r="BI319"/>
  <c r="BH319"/>
  <c r="BG319"/>
  <c r="BF319"/>
  <c r="T319"/>
  <c r="R319"/>
  <c r="P319"/>
  <c r="BI315"/>
  <c r="BH315"/>
  <c r="BG315"/>
  <c r="BF315"/>
  <c r="T315"/>
  <c r="R315"/>
  <c r="P315"/>
  <c r="BI311"/>
  <c r="BH311"/>
  <c r="BG311"/>
  <c r="BF311"/>
  <c r="T311"/>
  <c r="R311"/>
  <c r="P311"/>
  <c r="BI308"/>
  <c r="BH308"/>
  <c r="BG308"/>
  <c r="BF308"/>
  <c r="T308"/>
  <c r="R308"/>
  <c r="P308"/>
  <c r="BI301"/>
  <c r="BH301"/>
  <c r="BG301"/>
  <c r="BF301"/>
  <c r="T301"/>
  <c r="R301"/>
  <c r="P301"/>
  <c r="BI300"/>
  <c r="BH300"/>
  <c r="BG300"/>
  <c r="BF300"/>
  <c r="T300"/>
  <c r="R300"/>
  <c r="P300"/>
  <c r="BI298"/>
  <c r="BH298"/>
  <c r="BG298"/>
  <c r="BF298"/>
  <c r="T298"/>
  <c r="R298"/>
  <c r="P298"/>
  <c r="BI297"/>
  <c r="BH297"/>
  <c r="BG297"/>
  <c r="BF297"/>
  <c r="T297"/>
  <c r="R297"/>
  <c r="P297"/>
  <c r="BI296"/>
  <c r="BH296"/>
  <c r="BG296"/>
  <c r="BF296"/>
  <c r="T296"/>
  <c r="R296"/>
  <c r="P296"/>
  <c r="BI293"/>
  <c r="BH293"/>
  <c r="BG293"/>
  <c r="BF293"/>
  <c r="T293"/>
  <c r="R293"/>
  <c r="P293"/>
  <c r="BI290"/>
  <c r="BH290"/>
  <c r="BG290"/>
  <c r="BF290"/>
  <c r="T290"/>
  <c r="R290"/>
  <c r="P290"/>
  <c r="BI287"/>
  <c r="BH287"/>
  <c r="BG287"/>
  <c r="BF287"/>
  <c r="T287"/>
  <c r="R287"/>
  <c r="P287"/>
  <c r="BI284"/>
  <c r="BH284"/>
  <c r="BG284"/>
  <c r="BF284"/>
  <c r="T284"/>
  <c r="R284"/>
  <c r="P284"/>
  <c r="BI281"/>
  <c r="BH281"/>
  <c r="BG281"/>
  <c r="BF281"/>
  <c r="T281"/>
  <c r="R281"/>
  <c r="P281"/>
  <c r="BI277"/>
  <c r="BH277"/>
  <c r="BG277"/>
  <c r="BF277"/>
  <c r="T277"/>
  <c r="R277"/>
  <c r="P277"/>
  <c r="BI273"/>
  <c r="BH273"/>
  <c r="BG273"/>
  <c r="BF273"/>
  <c r="T273"/>
  <c r="R273"/>
  <c r="P273"/>
  <c r="BI270"/>
  <c r="BH270"/>
  <c r="BG270"/>
  <c r="BF270"/>
  <c r="T270"/>
  <c r="R270"/>
  <c r="P270"/>
  <c r="BI265"/>
  <c r="BH265"/>
  <c r="BG265"/>
  <c r="BF265"/>
  <c r="T265"/>
  <c r="T264"/>
  <c r="R265"/>
  <c r="R264"/>
  <c r="P265"/>
  <c r="P264"/>
  <c r="BI263"/>
  <c r="BH263"/>
  <c r="BG263"/>
  <c r="BF263"/>
  <c r="T263"/>
  <c r="R263"/>
  <c r="P263"/>
  <c r="BI260"/>
  <c r="BH260"/>
  <c r="BG260"/>
  <c r="BF260"/>
  <c r="T260"/>
  <c r="R260"/>
  <c r="P260"/>
  <c r="BI256"/>
  <c r="BH256"/>
  <c r="BG256"/>
  <c r="BF256"/>
  <c r="T256"/>
  <c r="T255"/>
  <c r="R256"/>
  <c r="R255"/>
  <c r="P256"/>
  <c r="P255"/>
  <c r="BI252"/>
  <c r="BH252"/>
  <c r="BG252"/>
  <c r="BF252"/>
  <c r="T252"/>
  <c r="R252"/>
  <c r="P252"/>
  <c r="BI249"/>
  <c r="BH249"/>
  <c r="BG249"/>
  <c r="BF249"/>
  <c r="T249"/>
  <c r="R249"/>
  <c r="P249"/>
  <c r="BI246"/>
  <c r="BH246"/>
  <c r="BG246"/>
  <c r="BF246"/>
  <c r="T246"/>
  <c r="R246"/>
  <c r="P246"/>
  <c r="BI244"/>
  <c r="BH244"/>
  <c r="BG244"/>
  <c r="BF244"/>
  <c r="T244"/>
  <c r="R244"/>
  <c r="P244"/>
  <c r="BI241"/>
  <c r="BH241"/>
  <c r="BG241"/>
  <c r="BF241"/>
  <c r="T241"/>
  <c r="R241"/>
  <c r="P241"/>
  <c r="BI238"/>
  <c r="BH238"/>
  <c r="BG238"/>
  <c r="BF238"/>
  <c r="T238"/>
  <c r="R238"/>
  <c r="P238"/>
  <c r="BI235"/>
  <c r="BH235"/>
  <c r="BG235"/>
  <c r="BF235"/>
  <c r="T235"/>
  <c r="R235"/>
  <c r="P235"/>
  <c r="BI233"/>
  <c r="BH233"/>
  <c r="BG233"/>
  <c r="BF233"/>
  <c r="T233"/>
  <c r="R233"/>
  <c r="P233"/>
  <c r="BI228"/>
  <c r="BH228"/>
  <c r="BG228"/>
  <c r="BF228"/>
  <c r="T228"/>
  <c r="R228"/>
  <c r="P228"/>
  <c r="BI225"/>
  <c r="BH225"/>
  <c r="BG225"/>
  <c r="BF225"/>
  <c r="T225"/>
  <c r="R225"/>
  <c r="P225"/>
  <c r="BI223"/>
  <c r="BH223"/>
  <c r="BG223"/>
  <c r="BF223"/>
  <c r="T223"/>
  <c r="R223"/>
  <c r="P223"/>
  <c r="BI219"/>
  <c r="BH219"/>
  <c r="BG219"/>
  <c r="BF219"/>
  <c r="T219"/>
  <c r="R219"/>
  <c r="P219"/>
  <c r="BI217"/>
  <c r="BH217"/>
  <c r="BG217"/>
  <c r="BF217"/>
  <c r="T217"/>
  <c r="R217"/>
  <c r="P217"/>
  <c r="BI213"/>
  <c r="BH213"/>
  <c r="BG213"/>
  <c r="BF213"/>
  <c r="T213"/>
  <c r="R213"/>
  <c r="P213"/>
  <c r="BI210"/>
  <c r="BH210"/>
  <c r="BG210"/>
  <c r="BF210"/>
  <c r="T210"/>
  <c r="R210"/>
  <c r="P210"/>
  <c r="BI208"/>
  <c r="BH208"/>
  <c r="BG208"/>
  <c r="BF208"/>
  <c r="T208"/>
  <c r="R208"/>
  <c r="P208"/>
  <c r="BI207"/>
  <c r="BH207"/>
  <c r="BG207"/>
  <c r="BF207"/>
  <c r="T207"/>
  <c r="R207"/>
  <c r="P207"/>
  <c r="BI203"/>
  <c r="BH203"/>
  <c r="BG203"/>
  <c r="BF203"/>
  <c r="T203"/>
  <c r="R203"/>
  <c r="P203"/>
  <c r="BI192"/>
  <c r="BH192"/>
  <c r="BG192"/>
  <c r="BF192"/>
  <c r="T192"/>
  <c r="R192"/>
  <c r="P192"/>
  <c r="BI190"/>
  <c r="BH190"/>
  <c r="BG190"/>
  <c r="BF190"/>
  <c r="T190"/>
  <c r="R190"/>
  <c r="P190"/>
  <c r="BI185"/>
  <c r="BH185"/>
  <c r="BG185"/>
  <c r="BF185"/>
  <c r="T185"/>
  <c r="R185"/>
  <c r="P185"/>
  <c r="BI182"/>
  <c r="BH182"/>
  <c r="BG182"/>
  <c r="BF182"/>
  <c r="T182"/>
  <c r="R182"/>
  <c r="P182"/>
  <c r="BI178"/>
  <c r="BH178"/>
  <c r="BG178"/>
  <c r="BF178"/>
  <c r="T178"/>
  <c r="R178"/>
  <c r="P178"/>
  <c r="BI172"/>
  <c r="BH172"/>
  <c r="BG172"/>
  <c r="BF172"/>
  <c r="T172"/>
  <c r="R172"/>
  <c r="P172"/>
  <c r="BI167"/>
  <c r="BH167"/>
  <c r="BG167"/>
  <c r="BF167"/>
  <c r="T167"/>
  <c r="R167"/>
  <c r="P167"/>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4"/>
  <c r="BH144"/>
  <c r="BG144"/>
  <c r="BF144"/>
  <c r="T144"/>
  <c r="R144"/>
  <c r="P144"/>
  <c r="BI140"/>
  <c r="BH140"/>
  <c r="BG140"/>
  <c r="BF140"/>
  <c r="T140"/>
  <c r="R140"/>
  <c r="P140"/>
  <c r="BI136"/>
  <c r="BH136"/>
  <c r="BG136"/>
  <c r="BF136"/>
  <c r="T136"/>
  <c r="R136"/>
  <c r="P136"/>
  <c r="BI132"/>
  <c r="BH132"/>
  <c r="BG132"/>
  <c r="BF132"/>
  <c r="T132"/>
  <c r="R132"/>
  <c r="P132"/>
  <c r="J125"/>
  <c r="F125"/>
  <c r="F123"/>
  <c r="E121"/>
  <c r="J91"/>
  <c r="F91"/>
  <c r="F89"/>
  <c r="E87"/>
  <c r="J24"/>
  <c r="E24"/>
  <c r="J92"/>
  <c r="J23"/>
  <c r="J18"/>
  <c r="E18"/>
  <c r="F126"/>
  <c r="J17"/>
  <c r="J12"/>
  <c r="J89"/>
  <c r="E7"/>
  <c r="E119"/>
  <c i="10" r="J37"/>
  <c r="J36"/>
  <c i="1" r="AY103"/>
  <c i="10" r="J35"/>
  <c i="1" r="AX103"/>
  <c i="10" r="BI173"/>
  <c r="BH173"/>
  <c r="BG173"/>
  <c r="BF173"/>
  <c r="T173"/>
  <c r="R173"/>
  <c r="P173"/>
  <c r="BI171"/>
  <c r="BH171"/>
  <c r="BG171"/>
  <c r="BF171"/>
  <c r="T171"/>
  <c r="R171"/>
  <c r="P171"/>
  <c r="BI169"/>
  <c r="BH169"/>
  <c r="BG169"/>
  <c r="BF169"/>
  <c r="T169"/>
  <c r="R169"/>
  <c r="P169"/>
  <c r="BI166"/>
  <c r="BH166"/>
  <c r="BG166"/>
  <c r="BF166"/>
  <c r="T166"/>
  <c r="T165"/>
  <c r="R166"/>
  <c r="R165"/>
  <c r="P166"/>
  <c r="P165"/>
  <c r="BI164"/>
  <c r="BH164"/>
  <c r="BG164"/>
  <c r="BF164"/>
  <c r="T164"/>
  <c r="R164"/>
  <c r="P164"/>
  <c r="BI162"/>
  <c r="BH162"/>
  <c r="BG162"/>
  <c r="BF162"/>
  <c r="T162"/>
  <c r="R162"/>
  <c r="P162"/>
  <c r="BI161"/>
  <c r="BH161"/>
  <c r="BG161"/>
  <c r="BF161"/>
  <c r="T161"/>
  <c r="R161"/>
  <c r="P161"/>
  <c r="BI159"/>
  <c r="BH159"/>
  <c r="BG159"/>
  <c r="BF159"/>
  <c r="T159"/>
  <c r="R159"/>
  <c r="P159"/>
  <c r="BI155"/>
  <c r="BH155"/>
  <c r="BG155"/>
  <c r="BF155"/>
  <c r="T155"/>
  <c r="R155"/>
  <c r="P155"/>
  <c r="BI152"/>
  <c r="BH152"/>
  <c r="BG152"/>
  <c r="BF152"/>
  <c r="T152"/>
  <c r="R152"/>
  <c r="P152"/>
  <c r="BI149"/>
  <c r="BH149"/>
  <c r="BG149"/>
  <c r="BF149"/>
  <c r="T149"/>
  <c r="R149"/>
  <c r="P149"/>
  <c r="BI144"/>
  <c r="BH144"/>
  <c r="BG144"/>
  <c r="BF144"/>
  <c r="T144"/>
  <c r="T143"/>
  <c r="R144"/>
  <c r="R143"/>
  <c r="P144"/>
  <c r="P143"/>
  <c r="BI138"/>
  <c r="BH138"/>
  <c r="BG138"/>
  <c r="BF138"/>
  <c r="T138"/>
  <c r="T137"/>
  <c r="R138"/>
  <c r="R137"/>
  <c r="P138"/>
  <c r="P137"/>
  <c r="BI135"/>
  <c r="BH135"/>
  <c r="BG135"/>
  <c r="BF135"/>
  <c r="T135"/>
  <c r="R135"/>
  <c r="P135"/>
  <c r="BI134"/>
  <c r="BH134"/>
  <c r="BG134"/>
  <c r="BF134"/>
  <c r="T134"/>
  <c r="R134"/>
  <c r="P134"/>
  <c r="BI131"/>
  <c r="BH131"/>
  <c r="BG131"/>
  <c r="BF131"/>
  <c r="T131"/>
  <c r="R131"/>
  <c r="P131"/>
  <c r="BI128"/>
  <c r="BH128"/>
  <c r="BG128"/>
  <c r="BF128"/>
  <c r="T128"/>
  <c r="R128"/>
  <c r="P128"/>
  <c r="J121"/>
  <c r="F121"/>
  <c r="F119"/>
  <c r="E117"/>
  <c r="J91"/>
  <c r="F91"/>
  <c r="F89"/>
  <c r="E87"/>
  <c r="J24"/>
  <c r="E24"/>
  <c r="J122"/>
  <c r="J23"/>
  <c r="J18"/>
  <c r="E18"/>
  <c r="F122"/>
  <c r="J17"/>
  <c r="J12"/>
  <c r="J119"/>
  <c r="E7"/>
  <c r="E115"/>
  <c i="9" r="J37"/>
  <c r="J36"/>
  <c i="1" r="AY102"/>
  <c i="9" r="J35"/>
  <c i="1" r="AX102"/>
  <c i="9" r="BI293"/>
  <c r="BH293"/>
  <c r="BG293"/>
  <c r="BF293"/>
  <c r="T293"/>
  <c r="T292"/>
  <c r="T291"/>
  <c r="R293"/>
  <c r="R292"/>
  <c r="R291"/>
  <c r="P293"/>
  <c r="P292"/>
  <c r="P291"/>
  <c r="BI290"/>
  <c r="BH290"/>
  <c r="BG290"/>
  <c r="BF290"/>
  <c r="T290"/>
  <c r="T289"/>
  <c r="R290"/>
  <c r="R289"/>
  <c r="P290"/>
  <c r="P289"/>
  <c r="BI288"/>
  <c r="BH288"/>
  <c r="BG288"/>
  <c r="BF288"/>
  <c r="T288"/>
  <c r="R288"/>
  <c r="P288"/>
  <c r="BI286"/>
  <c r="BH286"/>
  <c r="BG286"/>
  <c r="BF286"/>
  <c r="T286"/>
  <c r="R286"/>
  <c r="P286"/>
  <c r="BI285"/>
  <c r="BH285"/>
  <c r="BG285"/>
  <c r="BF285"/>
  <c r="T285"/>
  <c r="R285"/>
  <c r="P285"/>
  <c r="BI283"/>
  <c r="BH283"/>
  <c r="BG283"/>
  <c r="BF283"/>
  <c r="T283"/>
  <c r="R283"/>
  <c r="P283"/>
  <c r="BI281"/>
  <c r="BH281"/>
  <c r="BG281"/>
  <c r="BF281"/>
  <c r="T281"/>
  <c r="R281"/>
  <c r="P281"/>
  <c r="BI278"/>
  <c r="BH278"/>
  <c r="BG278"/>
  <c r="BF278"/>
  <c r="T278"/>
  <c r="R278"/>
  <c r="P278"/>
  <c r="BI274"/>
  <c r="BH274"/>
  <c r="BG274"/>
  <c r="BF274"/>
  <c r="T274"/>
  <c r="R274"/>
  <c r="P274"/>
  <c r="BI268"/>
  <c r="BH268"/>
  <c r="BG268"/>
  <c r="BF268"/>
  <c r="T268"/>
  <c r="R268"/>
  <c r="P268"/>
  <c r="BI263"/>
  <c r="BH263"/>
  <c r="BG263"/>
  <c r="BF263"/>
  <c r="T263"/>
  <c r="R263"/>
  <c r="P263"/>
  <c r="BI260"/>
  <c r="BH260"/>
  <c r="BG260"/>
  <c r="BF260"/>
  <c r="T260"/>
  <c r="R260"/>
  <c r="P260"/>
  <c r="BI253"/>
  <c r="BH253"/>
  <c r="BG253"/>
  <c r="BF253"/>
  <c r="T253"/>
  <c r="R253"/>
  <c r="P253"/>
  <c r="BI250"/>
  <c r="BH250"/>
  <c r="BG250"/>
  <c r="BF250"/>
  <c r="T250"/>
  <c r="R250"/>
  <c r="P250"/>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R228"/>
  <c r="P228"/>
  <c r="BI223"/>
  <c r="BH223"/>
  <c r="BG223"/>
  <c r="BF223"/>
  <c r="T223"/>
  <c r="T222"/>
  <c r="R223"/>
  <c r="R222"/>
  <c r="P223"/>
  <c r="P222"/>
  <c r="BI219"/>
  <c r="BH219"/>
  <c r="BG219"/>
  <c r="BF219"/>
  <c r="T219"/>
  <c r="T218"/>
  <c r="R219"/>
  <c r="R218"/>
  <c r="P219"/>
  <c r="P218"/>
  <c r="BI214"/>
  <c r="BH214"/>
  <c r="BG214"/>
  <c r="BF214"/>
  <c r="T214"/>
  <c r="R214"/>
  <c r="P214"/>
  <c r="BI210"/>
  <c r="BH210"/>
  <c r="BG210"/>
  <c r="BF210"/>
  <c r="T210"/>
  <c r="R210"/>
  <c r="P210"/>
  <c r="BI206"/>
  <c r="BH206"/>
  <c r="BG206"/>
  <c r="BF206"/>
  <c r="T206"/>
  <c r="R206"/>
  <c r="P206"/>
  <c r="BI204"/>
  <c r="BH204"/>
  <c r="BG204"/>
  <c r="BF204"/>
  <c r="T204"/>
  <c r="R204"/>
  <c r="P204"/>
  <c r="BI200"/>
  <c r="BH200"/>
  <c r="BG200"/>
  <c r="BF200"/>
  <c r="T200"/>
  <c r="R200"/>
  <c r="P200"/>
  <c r="BI196"/>
  <c r="BH196"/>
  <c r="BG196"/>
  <c r="BF196"/>
  <c r="T196"/>
  <c r="R196"/>
  <c r="P196"/>
  <c r="BI192"/>
  <c r="BH192"/>
  <c r="BG192"/>
  <c r="BF192"/>
  <c r="T192"/>
  <c r="R192"/>
  <c r="P192"/>
  <c r="BI190"/>
  <c r="BH190"/>
  <c r="BG190"/>
  <c r="BF190"/>
  <c r="T190"/>
  <c r="R190"/>
  <c r="P190"/>
  <c r="BI186"/>
  <c r="BH186"/>
  <c r="BG186"/>
  <c r="BF186"/>
  <c r="T186"/>
  <c r="R186"/>
  <c r="P186"/>
  <c r="BI184"/>
  <c r="BH184"/>
  <c r="BG184"/>
  <c r="BF184"/>
  <c r="T184"/>
  <c r="R184"/>
  <c r="P184"/>
  <c r="BI180"/>
  <c r="BH180"/>
  <c r="BG180"/>
  <c r="BF180"/>
  <c r="T180"/>
  <c r="R180"/>
  <c r="P180"/>
  <c r="BI176"/>
  <c r="BH176"/>
  <c r="BG176"/>
  <c r="BF176"/>
  <c r="T176"/>
  <c r="R176"/>
  <c r="P176"/>
  <c r="BI174"/>
  <c r="BH174"/>
  <c r="BG174"/>
  <c r="BF174"/>
  <c r="T174"/>
  <c r="R174"/>
  <c r="P174"/>
  <c r="BI173"/>
  <c r="BH173"/>
  <c r="BG173"/>
  <c r="BF173"/>
  <c r="T173"/>
  <c r="R173"/>
  <c r="P173"/>
  <c r="BI168"/>
  <c r="BH168"/>
  <c r="BG168"/>
  <c r="BF168"/>
  <c r="T168"/>
  <c r="R168"/>
  <c r="P168"/>
  <c r="BI164"/>
  <c r="BH164"/>
  <c r="BG164"/>
  <c r="BF164"/>
  <c r="T164"/>
  <c r="R164"/>
  <c r="P164"/>
  <c r="BI161"/>
  <c r="BH161"/>
  <c r="BG161"/>
  <c r="BF161"/>
  <c r="T161"/>
  <c r="R161"/>
  <c r="P161"/>
  <c r="BI157"/>
  <c r="BH157"/>
  <c r="BG157"/>
  <c r="BF157"/>
  <c r="T157"/>
  <c r="R157"/>
  <c r="P157"/>
  <c r="BI156"/>
  <c r="BH156"/>
  <c r="BG156"/>
  <c r="BF156"/>
  <c r="T156"/>
  <c r="R156"/>
  <c r="P156"/>
  <c r="BI152"/>
  <c r="BH152"/>
  <c r="BG152"/>
  <c r="BF152"/>
  <c r="T152"/>
  <c r="R152"/>
  <c r="P152"/>
  <c r="BI150"/>
  <c r="BH150"/>
  <c r="BG150"/>
  <c r="BF150"/>
  <c r="T150"/>
  <c r="R150"/>
  <c r="P150"/>
  <c r="BI146"/>
  <c r="BH146"/>
  <c r="BG146"/>
  <c r="BF146"/>
  <c r="T146"/>
  <c r="R146"/>
  <c r="P146"/>
  <c r="BI142"/>
  <c r="BH142"/>
  <c r="BG142"/>
  <c r="BF142"/>
  <c r="T142"/>
  <c r="R142"/>
  <c r="P142"/>
  <c r="BI139"/>
  <c r="BH139"/>
  <c r="BG139"/>
  <c r="BF139"/>
  <c r="T139"/>
  <c r="R139"/>
  <c r="P139"/>
  <c r="BI135"/>
  <c r="BH135"/>
  <c r="BG135"/>
  <c r="BF135"/>
  <c r="T135"/>
  <c r="R135"/>
  <c r="P135"/>
  <c r="BI131"/>
  <c r="BH131"/>
  <c r="BG131"/>
  <c r="BF131"/>
  <c r="T131"/>
  <c r="R131"/>
  <c r="P131"/>
  <c r="J124"/>
  <c r="F124"/>
  <c r="F122"/>
  <c r="E120"/>
  <c r="J91"/>
  <c r="F91"/>
  <c r="F89"/>
  <c r="E87"/>
  <c r="J24"/>
  <c r="E24"/>
  <c r="J92"/>
  <c r="J23"/>
  <c r="J18"/>
  <c r="E18"/>
  <c r="F125"/>
  <c r="J17"/>
  <c r="J12"/>
  <c r="J122"/>
  <c r="E7"/>
  <c r="E118"/>
  <c i="8" r="J37"/>
  <c r="J36"/>
  <c i="1" r="AY101"/>
  <c i="8" r="J35"/>
  <c i="1" r="AX101"/>
  <c i="8"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8"/>
  <c r="BH128"/>
  <c r="BG128"/>
  <c r="BF128"/>
  <c r="T128"/>
  <c r="R128"/>
  <c r="P128"/>
  <c r="BI127"/>
  <c r="BH127"/>
  <c r="BG127"/>
  <c r="BF127"/>
  <c r="T127"/>
  <c r="R127"/>
  <c r="P127"/>
  <c r="J121"/>
  <c r="J120"/>
  <c r="F120"/>
  <c r="F118"/>
  <c r="E116"/>
  <c r="J92"/>
  <c r="J91"/>
  <c r="F91"/>
  <c r="F89"/>
  <c r="E87"/>
  <c r="J18"/>
  <c r="E18"/>
  <c r="F121"/>
  <c r="J17"/>
  <c r="J12"/>
  <c r="J118"/>
  <c r="E7"/>
  <c r="E114"/>
  <c i="7" r="J37"/>
  <c r="J36"/>
  <c i="1" r="AY100"/>
  <c i="7" r="J35"/>
  <c i="1" r="AX100"/>
  <c i="7"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6"/>
  <c r="BH126"/>
  <c r="BG126"/>
  <c r="BF126"/>
  <c r="T126"/>
  <c r="R126"/>
  <c r="P126"/>
  <c r="J120"/>
  <c r="F117"/>
  <c r="E115"/>
  <c r="J92"/>
  <c r="F89"/>
  <c r="E87"/>
  <c r="J21"/>
  <c r="E21"/>
  <c r="J91"/>
  <c r="J20"/>
  <c r="J18"/>
  <c r="E18"/>
  <c r="F120"/>
  <c r="J17"/>
  <c r="J15"/>
  <c r="E15"/>
  <c r="F91"/>
  <c r="J14"/>
  <c r="J12"/>
  <c r="J89"/>
  <c r="E7"/>
  <c r="E113"/>
  <c i="6" r="J37"/>
  <c r="J36"/>
  <c i="1" r="AY99"/>
  <c i="6" r="J35"/>
  <c i="1" r="AX99"/>
  <c i="6" r="BI361"/>
  <c r="BH361"/>
  <c r="BG361"/>
  <c r="BF361"/>
  <c r="T361"/>
  <c r="T360"/>
  <c r="T359"/>
  <c r="R361"/>
  <c r="R360"/>
  <c r="R359"/>
  <c r="P361"/>
  <c r="P360"/>
  <c r="P359"/>
  <c r="BI358"/>
  <c r="BH358"/>
  <c r="BG358"/>
  <c r="BF358"/>
  <c r="T358"/>
  <c r="T357"/>
  <c r="R358"/>
  <c r="R357"/>
  <c r="P358"/>
  <c r="P357"/>
  <c r="BI356"/>
  <c r="BH356"/>
  <c r="BG356"/>
  <c r="BF356"/>
  <c r="T356"/>
  <c r="R356"/>
  <c r="P356"/>
  <c r="BI354"/>
  <c r="BH354"/>
  <c r="BG354"/>
  <c r="BF354"/>
  <c r="T354"/>
  <c r="R354"/>
  <c r="P354"/>
  <c r="BI353"/>
  <c r="BH353"/>
  <c r="BG353"/>
  <c r="BF353"/>
  <c r="T353"/>
  <c r="R353"/>
  <c r="P353"/>
  <c r="BI351"/>
  <c r="BH351"/>
  <c r="BG351"/>
  <c r="BF351"/>
  <c r="T351"/>
  <c r="R351"/>
  <c r="P351"/>
  <c r="BI347"/>
  <c r="BH347"/>
  <c r="BG347"/>
  <c r="BF347"/>
  <c r="T347"/>
  <c r="T346"/>
  <c r="R347"/>
  <c r="R346"/>
  <c r="P347"/>
  <c r="P346"/>
  <c r="BI341"/>
  <c r="BH341"/>
  <c r="BG341"/>
  <c r="BF341"/>
  <c r="T341"/>
  <c r="R341"/>
  <c r="P341"/>
  <c r="BI336"/>
  <c r="BH336"/>
  <c r="BG336"/>
  <c r="BF336"/>
  <c r="T336"/>
  <c r="R336"/>
  <c r="P336"/>
  <c r="BI331"/>
  <c r="BH331"/>
  <c r="BG331"/>
  <c r="BF331"/>
  <c r="T331"/>
  <c r="R331"/>
  <c r="P331"/>
  <c r="BI326"/>
  <c r="BH326"/>
  <c r="BG326"/>
  <c r="BF326"/>
  <c r="T326"/>
  <c r="R326"/>
  <c r="P326"/>
  <c r="BI321"/>
  <c r="BH321"/>
  <c r="BG321"/>
  <c r="BF321"/>
  <c r="T321"/>
  <c r="R321"/>
  <c r="P321"/>
  <c r="BI316"/>
  <c r="BH316"/>
  <c r="BG316"/>
  <c r="BF316"/>
  <c r="T316"/>
  <c r="R316"/>
  <c r="P316"/>
  <c r="BI311"/>
  <c r="BH311"/>
  <c r="BG311"/>
  <c r="BF311"/>
  <c r="T311"/>
  <c r="R311"/>
  <c r="P311"/>
  <c r="BI306"/>
  <c r="BH306"/>
  <c r="BG306"/>
  <c r="BF306"/>
  <c r="T306"/>
  <c r="R306"/>
  <c r="P306"/>
  <c r="BI301"/>
  <c r="BH301"/>
  <c r="BG301"/>
  <c r="BF301"/>
  <c r="T301"/>
  <c r="R301"/>
  <c r="P301"/>
  <c r="BI296"/>
  <c r="BH296"/>
  <c r="BG296"/>
  <c r="BF296"/>
  <c r="T296"/>
  <c r="R296"/>
  <c r="P296"/>
  <c r="BI290"/>
  <c r="BH290"/>
  <c r="BG290"/>
  <c r="BF290"/>
  <c r="T290"/>
  <c r="R290"/>
  <c r="P290"/>
  <c r="BI284"/>
  <c r="BH284"/>
  <c r="BG284"/>
  <c r="BF284"/>
  <c r="T284"/>
  <c r="R284"/>
  <c r="P284"/>
  <c r="BI281"/>
  <c r="BH281"/>
  <c r="BG281"/>
  <c r="BF281"/>
  <c r="T281"/>
  <c r="R281"/>
  <c r="P281"/>
  <c r="BI273"/>
  <c r="BH273"/>
  <c r="BG273"/>
  <c r="BF273"/>
  <c r="T273"/>
  <c r="R273"/>
  <c r="P273"/>
  <c r="BI270"/>
  <c r="BH270"/>
  <c r="BG270"/>
  <c r="BF270"/>
  <c r="T270"/>
  <c r="R270"/>
  <c r="P270"/>
  <c r="BI259"/>
  <c r="BH259"/>
  <c r="BG259"/>
  <c r="BF259"/>
  <c r="T259"/>
  <c r="R259"/>
  <c r="P259"/>
  <c r="BI252"/>
  <c r="BH252"/>
  <c r="BG252"/>
  <c r="BF252"/>
  <c r="T252"/>
  <c r="R252"/>
  <c r="P252"/>
  <c r="BI242"/>
  <c r="BH242"/>
  <c r="BG242"/>
  <c r="BF242"/>
  <c r="T242"/>
  <c r="R242"/>
  <c r="P242"/>
  <c r="BI237"/>
  <c r="BH237"/>
  <c r="BG237"/>
  <c r="BF237"/>
  <c r="T237"/>
  <c r="R237"/>
  <c r="P237"/>
  <c r="BI229"/>
  <c r="BH229"/>
  <c r="BG229"/>
  <c r="BF229"/>
  <c r="T229"/>
  <c r="R229"/>
  <c r="P229"/>
  <c r="BI218"/>
  <c r="BH218"/>
  <c r="BG218"/>
  <c r="BF218"/>
  <c r="T218"/>
  <c r="T217"/>
  <c r="R218"/>
  <c r="R217"/>
  <c r="P218"/>
  <c r="P217"/>
  <c r="BI213"/>
  <c r="BH213"/>
  <c r="BG213"/>
  <c r="BF213"/>
  <c r="T213"/>
  <c r="R213"/>
  <c r="P213"/>
  <c r="BI209"/>
  <c r="BH209"/>
  <c r="BG209"/>
  <c r="BF209"/>
  <c r="T209"/>
  <c r="R209"/>
  <c r="P209"/>
  <c r="BI207"/>
  <c r="BH207"/>
  <c r="BG207"/>
  <c r="BF207"/>
  <c r="T207"/>
  <c r="R207"/>
  <c r="P207"/>
  <c r="BI197"/>
  <c r="BH197"/>
  <c r="BG197"/>
  <c r="BF197"/>
  <c r="T197"/>
  <c r="R197"/>
  <c r="P197"/>
  <c r="BI195"/>
  <c r="BH195"/>
  <c r="BG195"/>
  <c r="BF195"/>
  <c r="T195"/>
  <c r="R195"/>
  <c r="P195"/>
  <c r="BI185"/>
  <c r="BH185"/>
  <c r="BG185"/>
  <c r="BF185"/>
  <c r="T185"/>
  <c r="R185"/>
  <c r="P185"/>
  <c r="BI184"/>
  <c r="BH184"/>
  <c r="BG184"/>
  <c r="BF184"/>
  <c r="T184"/>
  <c r="R184"/>
  <c r="P184"/>
  <c r="BI180"/>
  <c r="BH180"/>
  <c r="BG180"/>
  <c r="BF180"/>
  <c r="T180"/>
  <c r="R180"/>
  <c r="P180"/>
  <c r="BI178"/>
  <c r="BH178"/>
  <c r="BG178"/>
  <c r="BF178"/>
  <c r="T178"/>
  <c r="R178"/>
  <c r="P178"/>
  <c r="BI177"/>
  <c r="BH177"/>
  <c r="BG177"/>
  <c r="BF177"/>
  <c r="T177"/>
  <c r="R177"/>
  <c r="P177"/>
  <c r="BI172"/>
  <c r="BH172"/>
  <c r="BG172"/>
  <c r="BF172"/>
  <c r="T172"/>
  <c r="R172"/>
  <c r="P172"/>
  <c r="BI169"/>
  <c r="BH169"/>
  <c r="BG169"/>
  <c r="BF169"/>
  <c r="T169"/>
  <c r="R169"/>
  <c r="P169"/>
  <c r="BI159"/>
  <c r="BH159"/>
  <c r="BG159"/>
  <c r="BF159"/>
  <c r="T159"/>
  <c r="R159"/>
  <c r="P159"/>
  <c r="BI158"/>
  <c r="BH158"/>
  <c r="BG158"/>
  <c r="BF158"/>
  <c r="T158"/>
  <c r="R158"/>
  <c r="P158"/>
  <c r="BI148"/>
  <c r="BH148"/>
  <c r="BG148"/>
  <c r="BF148"/>
  <c r="T148"/>
  <c r="R148"/>
  <c r="P148"/>
  <c r="BI146"/>
  <c r="BH146"/>
  <c r="BG146"/>
  <c r="BF146"/>
  <c r="T146"/>
  <c r="R146"/>
  <c r="P146"/>
  <c r="BI136"/>
  <c r="BH136"/>
  <c r="BG136"/>
  <c r="BF136"/>
  <c r="T136"/>
  <c r="R136"/>
  <c r="P136"/>
  <c r="BI132"/>
  <c r="BH132"/>
  <c r="BG132"/>
  <c r="BF132"/>
  <c r="T132"/>
  <c r="R132"/>
  <c r="P132"/>
  <c r="BI129"/>
  <c r="BH129"/>
  <c r="BG129"/>
  <c r="BF129"/>
  <c r="T129"/>
  <c r="R129"/>
  <c r="P129"/>
  <c r="J122"/>
  <c r="F122"/>
  <c r="F120"/>
  <c r="E118"/>
  <c r="J91"/>
  <c r="F91"/>
  <c r="F89"/>
  <c r="E87"/>
  <c r="J24"/>
  <c r="E24"/>
  <c r="J92"/>
  <c r="J23"/>
  <c r="J18"/>
  <c r="E18"/>
  <c r="F123"/>
  <c r="J17"/>
  <c r="J12"/>
  <c r="J120"/>
  <c r="E7"/>
  <c r="E85"/>
  <c i="5" r="J37"/>
  <c r="J36"/>
  <c i="1" r="AY98"/>
  <c i="5" r="J35"/>
  <c i="1" r="AX98"/>
  <c i="5" r="BI225"/>
  <c r="BH225"/>
  <c r="BG225"/>
  <c r="BF225"/>
  <c r="T225"/>
  <c r="R225"/>
  <c r="P225"/>
  <c r="BI221"/>
  <c r="BH221"/>
  <c r="BG221"/>
  <c r="BF221"/>
  <c r="T221"/>
  <c r="R221"/>
  <c r="P221"/>
  <c r="BI218"/>
  <c r="BH218"/>
  <c r="BG218"/>
  <c r="BF218"/>
  <c r="T218"/>
  <c r="R218"/>
  <c r="P218"/>
  <c r="BI217"/>
  <c r="BH217"/>
  <c r="BG217"/>
  <c r="BF217"/>
  <c r="T217"/>
  <c r="R217"/>
  <c r="P217"/>
  <c r="BI214"/>
  <c r="BH214"/>
  <c r="BG214"/>
  <c r="BF214"/>
  <c r="T214"/>
  <c r="R214"/>
  <c r="P214"/>
  <c r="BI211"/>
  <c r="BH211"/>
  <c r="BG211"/>
  <c r="BF211"/>
  <c r="T211"/>
  <c r="R211"/>
  <c r="P211"/>
  <c r="BI209"/>
  <c r="BH209"/>
  <c r="BG209"/>
  <c r="BF209"/>
  <c r="T209"/>
  <c r="R209"/>
  <c r="P209"/>
  <c r="BI206"/>
  <c r="BH206"/>
  <c r="BG206"/>
  <c r="BF206"/>
  <c r="T206"/>
  <c r="R206"/>
  <c r="P206"/>
  <c r="BI200"/>
  <c r="BH200"/>
  <c r="BG200"/>
  <c r="BF200"/>
  <c r="T200"/>
  <c r="R200"/>
  <c r="P200"/>
  <c r="BI195"/>
  <c r="BH195"/>
  <c r="BG195"/>
  <c r="BF195"/>
  <c r="T195"/>
  <c r="R195"/>
  <c r="P195"/>
  <c r="BI191"/>
  <c r="BH191"/>
  <c r="BG191"/>
  <c r="BF191"/>
  <c r="T191"/>
  <c r="R191"/>
  <c r="P191"/>
  <c r="BI187"/>
  <c r="BH187"/>
  <c r="BG187"/>
  <c r="BF187"/>
  <c r="T187"/>
  <c r="R187"/>
  <c r="P187"/>
  <c r="BI183"/>
  <c r="BH183"/>
  <c r="BG183"/>
  <c r="BF183"/>
  <c r="T183"/>
  <c r="R183"/>
  <c r="P183"/>
  <c r="BI179"/>
  <c r="BH179"/>
  <c r="BG179"/>
  <c r="BF179"/>
  <c r="T179"/>
  <c r="R179"/>
  <c r="P179"/>
  <c r="BI175"/>
  <c r="BH175"/>
  <c r="BG175"/>
  <c r="BF175"/>
  <c r="T175"/>
  <c r="R175"/>
  <c r="P175"/>
  <c r="BI166"/>
  <c r="BH166"/>
  <c r="BG166"/>
  <c r="BF166"/>
  <c r="T166"/>
  <c r="T165"/>
  <c r="R166"/>
  <c r="R165"/>
  <c r="P166"/>
  <c r="P165"/>
  <c r="BI164"/>
  <c r="BH164"/>
  <c r="BG164"/>
  <c r="BF164"/>
  <c r="T164"/>
  <c r="R164"/>
  <c r="P164"/>
  <c r="BI160"/>
  <c r="BH160"/>
  <c r="BG160"/>
  <c r="BF160"/>
  <c r="T160"/>
  <c r="R160"/>
  <c r="P160"/>
  <c r="BI156"/>
  <c r="BH156"/>
  <c r="BG156"/>
  <c r="BF156"/>
  <c r="T156"/>
  <c r="R156"/>
  <c r="P156"/>
  <c r="BI153"/>
  <c r="BH153"/>
  <c r="BG153"/>
  <c r="BF153"/>
  <c r="T153"/>
  <c r="R153"/>
  <c r="P153"/>
  <c r="BI151"/>
  <c r="BH151"/>
  <c r="BG151"/>
  <c r="BF151"/>
  <c r="T151"/>
  <c r="R151"/>
  <c r="P151"/>
  <c r="BI150"/>
  <c r="BH150"/>
  <c r="BG150"/>
  <c r="BF150"/>
  <c r="T150"/>
  <c r="R150"/>
  <c r="P150"/>
  <c r="BI143"/>
  <c r="BH143"/>
  <c r="BG143"/>
  <c r="BF143"/>
  <c r="T143"/>
  <c r="R143"/>
  <c r="P143"/>
  <c r="BI140"/>
  <c r="BH140"/>
  <c r="BG140"/>
  <c r="BF140"/>
  <c r="T140"/>
  <c r="R140"/>
  <c r="P140"/>
  <c r="BI136"/>
  <c r="BH136"/>
  <c r="BG136"/>
  <c r="BF136"/>
  <c r="T136"/>
  <c r="R136"/>
  <c r="P136"/>
  <c r="BI131"/>
  <c r="BH131"/>
  <c r="BG131"/>
  <c r="BF131"/>
  <c r="T131"/>
  <c r="R131"/>
  <c r="P131"/>
  <c r="BI127"/>
  <c r="BH127"/>
  <c r="BG127"/>
  <c r="BF127"/>
  <c r="T127"/>
  <c r="R127"/>
  <c r="P127"/>
  <c r="J120"/>
  <c r="F120"/>
  <c r="F118"/>
  <c r="E116"/>
  <c r="J91"/>
  <c r="F91"/>
  <c r="F89"/>
  <c r="E87"/>
  <c r="J24"/>
  <c r="E24"/>
  <c r="J121"/>
  <c r="J23"/>
  <c r="J18"/>
  <c r="E18"/>
  <c r="F92"/>
  <c r="J17"/>
  <c r="J12"/>
  <c r="J118"/>
  <c r="E7"/>
  <c r="E85"/>
  <c i="4" r="J37"/>
  <c r="J36"/>
  <c i="1" r="AY97"/>
  <c i="4" r="J35"/>
  <c i="1" r="AX97"/>
  <c i="4" r="BI237"/>
  <c r="BH237"/>
  <c r="BG237"/>
  <c r="BF237"/>
  <c r="T237"/>
  <c r="T236"/>
  <c r="R237"/>
  <c r="R236"/>
  <c r="P237"/>
  <c r="P236"/>
  <c r="BI235"/>
  <c r="BH235"/>
  <c r="BG235"/>
  <c r="BF235"/>
  <c r="T235"/>
  <c r="R235"/>
  <c r="P235"/>
  <c r="BI233"/>
  <c r="BH233"/>
  <c r="BG233"/>
  <c r="BF233"/>
  <c r="T233"/>
  <c r="R233"/>
  <c r="P233"/>
  <c r="BI232"/>
  <c r="BH232"/>
  <c r="BG232"/>
  <c r="BF232"/>
  <c r="T232"/>
  <c r="R232"/>
  <c r="P232"/>
  <c r="BI230"/>
  <c r="BH230"/>
  <c r="BG230"/>
  <c r="BF230"/>
  <c r="T230"/>
  <c r="R230"/>
  <c r="P230"/>
  <c r="BI225"/>
  <c r="BH225"/>
  <c r="BG225"/>
  <c r="BF225"/>
  <c r="T225"/>
  <c r="R225"/>
  <c r="P225"/>
  <c r="BI221"/>
  <c r="BH221"/>
  <c r="BG221"/>
  <c r="BF221"/>
  <c r="T221"/>
  <c r="R221"/>
  <c r="P221"/>
  <c r="BI218"/>
  <c r="BH218"/>
  <c r="BG218"/>
  <c r="BF218"/>
  <c r="T218"/>
  <c r="R218"/>
  <c r="P218"/>
  <c r="BI215"/>
  <c r="BH215"/>
  <c r="BG215"/>
  <c r="BF215"/>
  <c r="T215"/>
  <c r="R215"/>
  <c r="P215"/>
  <c r="BI210"/>
  <c r="BH210"/>
  <c r="BG210"/>
  <c r="BF210"/>
  <c r="T210"/>
  <c r="R210"/>
  <c r="P210"/>
  <c r="BI206"/>
  <c r="BH206"/>
  <c r="BG206"/>
  <c r="BF206"/>
  <c r="T206"/>
  <c r="R206"/>
  <c r="P206"/>
  <c r="BI203"/>
  <c r="BH203"/>
  <c r="BG203"/>
  <c r="BF203"/>
  <c r="T203"/>
  <c r="R203"/>
  <c r="P203"/>
  <c r="BI198"/>
  <c r="BH198"/>
  <c r="BG198"/>
  <c r="BF198"/>
  <c r="T198"/>
  <c r="R198"/>
  <c r="P198"/>
  <c r="BI194"/>
  <c r="BH194"/>
  <c r="BG194"/>
  <c r="BF194"/>
  <c r="T194"/>
  <c r="R194"/>
  <c r="P194"/>
  <c r="BI192"/>
  <c r="BH192"/>
  <c r="BG192"/>
  <c r="BF192"/>
  <c r="T192"/>
  <c r="R192"/>
  <c r="P192"/>
  <c r="BI189"/>
  <c r="BH189"/>
  <c r="BG189"/>
  <c r="BF189"/>
  <c r="T189"/>
  <c r="R189"/>
  <c r="P189"/>
  <c r="BI186"/>
  <c r="BH186"/>
  <c r="BG186"/>
  <c r="BF186"/>
  <c r="T186"/>
  <c r="R186"/>
  <c r="P186"/>
  <c r="BI184"/>
  <c r="BH184"/>
  <c r="BG184"/>
  <c r="BF184"/>
  <c r="T184"/>
  <c r="R184"/>
  <c r="P184"/>
  <c r="BI178"/>
  <c r="BH178"/>
  <c r="BG178"/>
  <c r="BF178"/>
  <c r="T178"/>
  <c r="R178"/>
  <c r="P178"/>
  <c r="BI176"/>
  <c r="BH176"/>
  <c r="BG176"/>
  <c r="BF176"/>
  <c r="T176"/>
  <c r="R176"/>
  <c r="P176"/>
  <c r="BI175"/>
  <c r="BH175"/>
  <c r="BG175"/>
  <c r="BF175"/>
  <c r="T175"/>
  <c r="R175"/>
  <c r="P175"/>
  <c r="BI171"/>
  <c r="BH171"/>
  <c r="BG171"/>
  <c r="BF171"/>
  <c r="T171"/>
  <c r="R171"/>
  <c r="P171"/>
  <c r="BI163"/>
  <c r="BH163"/>
  <c r="BG163"/>
  <c r="BF163"/>
  <c r="T163"/>
  <c r="R163"/>
  <c r="P163"/>
  <c r="BI160"/>
  <c r="BH160"/>
  <c r="BG160"/>
  <c r="BF160"/>
  <c r="T160"/>
  <c r="R160"/>
  <c r="P160"/>
  <c r="BI157"/>
  <c r="BH157"/>
  <c r="BG157"/>
  <c r="BF157"/>
  <c r="T157"/>
  <c r="R157"/>
  <c r="P157"/>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J119"/>
  <c r="F119"/>
  <c r="F117"/>
  <c r="E115"/>
  <c r="J91"/>
  <c r="F91"/>
  <c r="F89"/>
  <c r="E87"/>
  <c r="J24"/>
  <c r="E24"/>
  <c r="J120"/>
  <c r="J23"/>
  <c r="J18"/>
  <c r="E18"/>
  <c r="F120"/>
  <c r="J17"/>
  <c r="J12"/>
  <c r="J89"/>
  <c r="E7"/>
  <c r="E85"/>
  <c i="3" r="J37"/>
  <c r="J36"/>
  <c i="1" r="AY96"/>
  <c i="3" r="J35"/>
  <c i="1" r="AX96"/>
  <c i="3" r="BI157"/>
  <c r="BH157"/>
  <c r="BG157"/>
  <c r="BF157"/>
  <c r="T157"/>
  <c r="T156"/>
  <c r="R157"/>
  <c r="R156"/>
  <c r="P157"/>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J115"/>
  <c r="F112"/>
  <c r="E110"/>
  <c r="J92"/>
  <c r="F89"/>
  <c r="E87"/>
  <c r="J21"/>
  <c r="E21"/>
  <c r="J91"/>
  <c r="J20"/>
  <c r="J18"/>
  <c r="E18"/>
  <c r="F115"/>
  <c r="J17"/>
  <c r="J15"/>
  <c r="E15"/>
  <c r="F91"/>
  <c r="J14"/>
  <c r="J12"/>
  <c r="J112"/>
  <c r="E7"/>
  <c r="E108"/>
  <c i="2" r="J37"/>
  <c r="J36"/>
  <c i="1" r="AY95"/>
  <c i="2" r="J35"/>
  <c i="1" r="AX95"/>
  <c i="2" r="BI159"/>
  <c r="BH159"/>
  <c r="BG159"/>
  <c r="BF159"/>
  <c r="T159"/>
  <c r="T158"/>
  <c r="R159"/>
  <c r="R158"/>
  <c r="P159"/>
  <c r="P158"/>
  <c r="BI156"/>
  <c r="BH156"/>
  <c r="BG156"/>
  <c r="BF156"/>
  <c r="T156"/>
  <c r="T155"/>
  <c r="R156"/>
  <c r="R155"/>
  <c r="P156"/>
  <c r="P155"/>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2"/>
  <c r="BH142"/>
  <c r="BG142"/>
  <c r="BF142"/>
  <c r="T142"/>
  <c r="R142"/>
  <c r="P142"/>
  <c r="BI139"/>
  <c r="BH139"/>
  <c r="BG139"/>
  <c r="BF139"/>
  <c r="T139"/>
  <c r="T138"/>
  <c r="R139"/>
  <c r="R138"/>
  <c r="P139"/>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J119"/>
  <c r="F119"/>
  <c r="F117"/>
  <c r="E115"/>
  <c r="J91"/>
  <c r="F91"/>
  <c r="F89"/>
  <c r="E87"/>
  <c r="J24"/>
  <c r="E24"/>
  <c r="J120"/>
  <c r="J23"/>
  <c r="J18"/>
  <c r="E18"/>
  <c r="F92"/>
  <c r="J17"/>
  <c r="J12"/>
  <c r="J117"/>
  <c r="E7"/>
  <c r="E85"/>
  <c i="1" r="L90"/>
  <c r="AM90"/>
  <c r="AM89"/>
  <c r="L89"/>
  <c r="AM87"/>
  <c r="L87"/>
  <c r="L85"/>
  <c r="L84"/>
  <c i="38" r="J132"/>
  <c r="BK130"/>
  <c r="BK129"/>
  <c r="J129"/>
  <c r="BK128"/>
  <c r="BK127"/>
  <c r="BK126"/>
  <c r="BK125"/>
  <c r="J125"/>
  <c r="J124"/>
  <c i="37" r="J173"/>
  <c r="J171"/>
  <c r="BK168"/>
  <c r="BK164"/>
  <c r="BK162"/>
  <c r="J158"/>
  <c r="J153"/>
  <c r="J152"/>
  <c r="BK151"/>
  <c r="J144"/>
  <c i="36" r="BK167"/>
  <c r="J164"/>
  <c r="BK163"/>
  <c r="J160"/>
  <c r="BK159"/>
  <c r="BK156"/>
  <c r="BK153"/>
  <c r="J151"/>
  <c r="BK148"/>
  <c r="BK147"/>
  <c r="BK142"/>
  <c r="J139"/>
  <c r="J138"/>
  <c r="BK137"/>
  <c r="BK135"/>
  <c r="J133"/>
  <c i="35" r="J154"/>
  <c r="J147"/>
  <c r="BK142"/>
  <c r="J138"/>
  <c r="BK135"/>
  <c r="BK134"/>
  <c r="BK128"/>
  <c i="34" r="J141"/>
  <c r="J134"/>
  <c r="J131"/>
  <c r="J127"/>
  <c i="33" r="J156"/>
  <c r="J150"/>
  <c r="BK146"/>
  <c r="BK141"/>
  <c r="J140"/>
  <c r="BK133"/>
  <c r="J131"/>
  <c i="32" r="J164"/>
  <c r="BK163"/>
  <c r="J160"/>
  <c r="J159"/>
  <c r="BK153"/>
  <c r="J149"/>
  <c r="J148"/>
  <c r="J138"/>
  <c r="J131"/>
  <c r="J130"/>
  <c r="J129"/>
  <c r="J127"/>
  <c i="30" r="J133"/>
  <c r="BK131"/>
  <c r="J129"/>
  <c i="29" r="BK139"/>
  <c r="J128"/>
  <c i="28" r="J140"/>
  <c r="J138"/>
  <c r="J135"/>
  <c r="J130"/>
  <c r="BK127"/>
  <c i="27" r="BK135"/>
  <c r="J129"/>
  <c i="26" r="BK722"/>
  <c r="J716"/>
  <c r="BK698"/>
  <c r="BK692"/>
  <c r="BK652"/>
  <c r="J636"/>
  <c r="J630"/>
  <c r="J594"/>
  <c r="J590"/>
  <c r="BK586"/>
  <c r="J579"/>
  <c r="J576"/>
  <c r="BK575"/>
  <c r="J566"/>
  <c r="J563"/>
  <c r="BK560"/>
  <c r="BK547"/>
  <c r="J521"/>
  <c r="BK502"/>
  <c r="J495"/>
  <c r="J489"/>
  <c r="J480"/>
  <c r="J477"/>
  <c r="J465"/>
  <c r="J459"/>
  <c r="BK456"/>
  <c r="BK444"/>
  <c r="BK427"/>
  <c r="J417"/>
  <c r="BK347"/>
  <c r="BK320"/>
  <c r="BK316"/>
  <c r="BK304"/>
  <c r="J280"/>
  <c r="BK274"/>
  <c r="J254"/>
  <c r="J237"/>
  <c r="BK226"/>
  <c r="BK224"/>
  <c r="J222"/>
  <c r="BK216"/>
  <c r="BK185"/>
  <c r="BK179"/>
  <c r="BK173"/>
  <c r="J169"/>
  <c r="BK157"/>
  <c r="J147"/>
  <c i="25" r="J690"/>
  <c r="J686"/>
  <c r="BK672"/>
  <c r="J670"/>
  <c r="J658"/>
  <c r="J654"/>
  <c r="J610"/>
  <c r="BK607"/>
  <c r="J595"/>
  <c r="J572"/>
  <c r="BK566"/>
  <c r="BK564"/>
  <c r="J562"/>
  <c r="BK560"/>
  <c r="BK555"/>
  <c r="J551"/>
  <c r="J543"/>
  <c r="BK533"/>
  <c r="J524"/>
  <c r="BK519"/>
  <c r="J502"/>
  <c r="J487"/>
  <c r="J485"/>
  <c r="J475"/>
  <c r="BK460"/>
  <c r="J455"/>
  <c r="BK451"/>
  <c r="J448"/>
  <c r="BK446"/>
  <c r="BK444"/>
  <c r="J441"/>
  <c r="BK435"/>
  <c r="J427"/>
  <c r="J400"/>
  <c r="J396"/>
  <c r="BK386"/>
  <c r="J379"/>
  <c r="BK358"/>
  <c r="BK330"/>
  <c r="J329"/>
  <c r="BK321"/>
  <c r="BK320"/>
  <c r="J303"/>
  <c r="J283"/>
  <c r="J271"/>
  <c r="J239"/>
  <c r="BK230"/>
  <c r="J213"/>
  <c r="J203"/>
  <c r="J199"/>
  <c r="BK198"/>
  <c r="BK177"/>
  <c r="J160"/>
  <c i="24" r="BK176"/>
  <c r="BK173"/>
  <c r="J170"/>
  <c r="BK166"/>
  <c r="J161"/>
  <c r="J160"/>
  <c r="J152"/>
  <c r="J132"/>
  <c i="23" r="BK276"/>
  <c r="J272"/>
  <c r="J261"/>
  <c r="J259"/>
  <c r="BK240"/>
  <c r="BK236"/>
  <c r="J231"/>
  <c r="BK227"/>
  <c r="J214"/>
  <c r="J207"/>
  <c r="BK204"/>
  <c r="BK201"/>
  <c r="J200"/>
  <c r="J199"/>
  <c r="J195"/>
  <c r="BK194"/>
  <c r="BK177"/>
  <c r="J173"/>
  <c r="BK169"/>
  <c r="J160"/>
  <c r="J146"/>
  <c r="BK141"/>
  <c r="BK137"/>
  <c r="BK133"/>
  <c i="22" r="J291"/>
  <c r="J286"/>
  <c r="BK266"/>
  <c r="BK258"/>
  <c r="J237"/>
  <c r="J229"/>
  <c r="J193"/>
  <c r="BK189"/>
  <c r="BK187"/>
  <c i="21" r="BK218"/>
  <c r="BK216"/>
  <c r="BK214"/>
  <c r="BK212"/>
  <c r="J200"/>
  <c r="BK193"/>
  <c r="J177"/>
  <c r="BK165"/>
  <c r="BK158"/>
  <c r="J146"/>
  <c i="20" r="J231"/>
  <c r="BK220"/>
  <c r="BK214"/>
  <c r="BK212"/>
  <c r="BK206"/>
  <c r="J204"/>
  <c r="BK186"/>
  <c r="J184"/>
  <c r="BK177"/>
  <c r="BK172"/>
  <c r="BK149"/>
  <c r="J146"/>
  <c r="J140"/>
  <c r="J137"/>
  <c i="19" r="BK200"/>
  <c r="J187"/>
  <c r="J179"/>
  <c r="J175"/>
  <c r="J171"/>
  <c r="J169"/>
  <c r="J164"/>
  <c r="BK162"/>
  <c r="J157"/>
  <c i="18" r="BK190"/>
  <c r="BK188"/>
  <c r="BK176"/>
  <c r="J176"/>
  <c r="J149"/>
  <c r="BK139"/>
  <c i="17" r="J236"/>
  <c r="BK224"/>
  <c r="BK222"/>
  <c r="J203"/>
  <c r="BK191"/>
  <c r="BK187"/>
  <c r="BK172"/>
  <c r="BK163"/>
  <c r="J158"/>
  <c r="J151"/>
  <c r="J142"/>
  <c r="J137"/>
  <c i="16" r="J169"/>
  <c r="J161"/>
  <c r="J150"/>
  <c r="BK146"/>
  <c r="J143"/>
  <c r="BK133"/>
  <c i="15" r="J165"/>
  <c r="J152"/>
  <c r="BK147"/>
  <c r="J142"/>
  <c i="14" r="J227"/>
  <c r="BK204"/>
  <c r="J195"/>
  <c r="J185"/>
  <c r="BK170"/>
  <c r="BK157"/>
  <c r="J126"/>
  <c i="13" r="J226"/>
  <c r="BK223"/>
  <c r="BK211"/>
  <c r="J203"/>
  <c r="J193"/>
  <c r="BK190"/>
  <c r="J147"/>
  <c r="J127"/>
  <c i="12" r="BK414"/>
  <c r="J414"/>
  <c r="BK408"/>
  <c r="J408"/>
  <c r="BK405"/>
  <c r="J405"/>
  <c r="BK403"/>
  <c r="J397"/>
  <c r="BK382"/>
  <c r="BK367"/>
  <c r="J352"/>
  <c r="BK351"/>
  <c r="BK341"/>
  <c r="J327"/>
  <c r="BK311"/>
  <c r="BK283"/>
  <c r="J256"/>
  <c r="J248"/>
  <c r="BK228"/>
  <c r="J199"/>
  <c r="BK194"/>
  <c r="BK188"/>
  <c r="J148"/>
  <c r="BK139"/>
  <c r="J136"/>
  <c i="11" r="BK376"/>
  <c r="J376"/>
  <c r="BK372"/>
  <c r="J372"/>
  <c r="BK367"/>
  <c r="J367"/>
  <c r="J364"/>
  <c r="J362"/>
  <c r="BK340"/>
  <c r="J335"/>
  <c r="J329"/>
  <c r="BK319"/>
  <c r="BK315"/>
  <c r="BK308"/>
  <c r="J301"/>
  <c r="BK284"/>
  <c r="BK270"/>
  <c r="BK238"/>
  <c r="BK233"/>
  <c r="BK228"/>
  <c r="BK192"/>
  <c r="BK190"/>
  <c r="J185"/>
  <c r="BK178"/>
  <c r="J163"/>
  <c r="BK154"/>
  <c i="10" r="J169"/>
  <c r="BK166"/>
  <c r="J164"/>
  <c i="9" r="J286"/>
  <c r="BK281"/>
  <c r="J263"/>
  <c r="J206"/>
  <c r="J173"/>
  <c r="J164"/>
  <c r="J157"/>
  <c r="J150"/>
  <c r="J142"/>
  <c i="8" r="J183"/>
  <c r="BK180"/>
  <c i="38" r="BK132"/>
  <c r="J130"/>
  <c r="J128"/>
  <c r="J127"/>
  <c r="J126"/>
  <c r="BK124"/>
  <c i="37" r="BK174"/>
  <c r="BK172"/>
  <c r="BK170"/>
  <c r="BK161"/>
  <c r="J157"/>
  <c r="BK154"/>
  <c r="J145"/>
  <c r="BK140"/>
  <c r="J139"/>
  <c i="36" r="BK166"/>
  <c r="J165"/>
  <c r="J159"/>
  <c r="BK158"/>
  <c r="J155"/>
  <c r="BK152"/>
  <c r="J143"/>
  <c r="J142"/>
  <c r="BK139"/>
  <c r="J136"/>
  <c r="J134"/>
  <c r="BK132"/>
  <c i="35" r="BK153"/>
  <c r="BK149"/>
  <c r="J148"/>
  <c r="J145"/>
  <c r="BK140"/>
  <c r="J139"/>
  <c r="BK129"/>
  <c i="34" r="BK137"/>
  <c r="J135"/>
  <c r="BK134"/>
  <c r="J130"/>
  <c r="BK128"/>
  <c i="33" r="BK158"/>
  <c r="J157"/>
  <c r="J154"/>
  <c r="J153"/>
  <c r="BK152"/>
  <c r="J149"/>
  <c r="J147"/>
  <c r="J141"/>
  <c r="BK140"/>
  <c r="J137"/>
  <c r="BK136"/>
  <c i="32" r="BK162"/>
  <c r="BK161"/>
  <c r="J157"/>
  <c r="J155"/>
  <c r="J153"/>
  <c r="BK149"/>
  <c r="BK142"/>
  <c r="BK137"/>
  <c r="BK132"/>
  <c i="30" r="BK133"/>
  <c r="J130"/>
  <c r="BK127"/>
  <c i="29" r="J138"/>
  <c r="J136"/>
  <c r="J134"/>
  <c r="J133"/>
  <c r="BK131"/>
  <c r="J130"/>
  <c r="J129"/>
  <c r="BK128"/>
  <c i="28" r="BK140"/>
  <c r="BK139"/>
  <c r="BK133"/>
  <c r="J132"/>
  <c r="BK131"/>
  <c i="27" r="J131"/>
  <c r="BK129"/>
  <c i="26" r="J757"/>
  <c r="BK754"/>
  <c r="J742"/>
  <c r="J733"/>
  <c r="BK716"/>
  <c i="25" r="J202"/>
  <c r="J198"/>
  <c r="BK195"/>
  <c r="BK187"/>
  <c r="J172"/>
  <c r="BK160"/>
  <c r="J152"/>
  <c r="J145"/>
  <c i="24" r="J178"/>
  <c r="J175"/>
  <c r="BK171"/>
  <c r="BK168"/>
  <c r="J165"/>
  <c r="BK163"/>
  <c r="J162"/>
  <c r="BK161"/>
  <c r="BK160"/>
  <c r="J158"/>
  <c r="BK156"/>
  <c r="J151"/>
  <c r="BK147"/>
  <c r="BK144"/>
  <c r="J143"/>
  <c r="J140"/>
  <c r="BK134"/>
  <c r="BK128"/>
  <c i="23" r="BK278"/>
  <c r="J270"/>
  <c r="J263"/>
  <c r="BK261"/>
  <c r="J255"/>
  <c r="BK250"/>
  <c r="BK242"/>
  <c r="J240"/>
  <c r="J238"/>
  <c r="BK231"/>
  <c r="BK229"/>
  <c r="J224"/>
  <c r="BK221"/>
  <c r="BK220"/>
  <c r="BK210"/>
  <c r="J206"/>
  <c r="J205"/>
  <c r="BK200"/>
  <c r="J198"/>
  <c r="BK188"/>
  <c r="BK173"/>
  <c r="J171"/>
  <c r="J169"/>
  <c r="BK166"/>
  <c r="J154"/>
  <c r="BK144"/>
  <c r="J142"/>
  <c r="BK139"/>
  <c r="BK129"/>
  <c i="22" r="BK301"/>
  <c r="BK271"/>
  <c r="J248"/>
  <c r="J202"/>
  <c r="BK172"/>
  <c r="BK171"/>
  <c r="BK164"/>
  <c r="J153"/>
  <c r="J144"/>
  <c i="21" r="J218"/>
  <c r="J214"/>
  <c r="J212"/>
  <c r="J210"/>
  <c r="J206"/>
  <c r="BK202"/>
  <c r="J193"/>
  <c r="J183"/>
  <c r="BK179"/>
  <c r="J169"/>
  <c r="BK156"/>
  <c r="J144"/>
  <c r="BK143"/>
  <c r="J127"/>
  <c i="20" r="J235"/>
  <c r="J227"/>
  <c r="BK222"/>
  <c r="J218"/>
  <c r="J216"/>
  <c r="J212"/>
  <c r="J200"/>
  <c r="J194"/>
  <c r="BK188"/>
  <c r="BK163"/>
  <c r="J158"/>
  <c r="J153"/>
  <c r="BK137"/>
  <c r="BK134"/>
  <c i="19" r="J200"/>
  <c r="BK198"/>
  <c r="J196"/>
  <c r="BK187"/>
  <c r="J181"/>
  <c r="BK179"/>
  <c r="BK173"/>
  <c r="BK166"/>
  <c r="J155"/>
  <c r="J152"/>
  <c r="BK145"/>
  <c r="BK137"/>
  <c r="J133"/>
  <c i="18" r="BK195"/>
  <c r="BK189"/>
  <c r="J173"/>
  <c r="J157"/>
  <c r="J152"/>
  <c r="J144"/>
  <c r="BK141"/>
  <c r="BK136"/>
  <c r="BK131"/>
  <c i="17" r="BK234"/>
  <c r="BK232"/>
  <c r="J224"/>
  <c r="BK218"/>
  <c r="J212"/>
  <c r="J199"/>
  <c r="J191"/>
  <c r="BK161"/>
  <c r="BK158"/>
  <c r="BK154"/>
  <c i="16" r="J183"/>
  <c r="BK176"/>
  <c r="BK174"/>
  <c r="BK169"/>
  <c r="J158"/>
  <c r="BK148"/>
  <c r="J146"/>
  <c r="J142"/>
  <c i="15" r="BK165"/>
  <c r="J163"/>
  <c r="J160"/>
  <c r="J158"/>
  <c r="BK152"/>
  <c r="BK141"/>
  <c r="J139"/>
  <c i="14" r="J224"/>
  <c r="BK215"/>
  <c r="J211"/>
  <c r="J207"/>
  <c r="J204"/>
  <c r="BK154"/>
  <c r="BK151"/>
  <c r="J136"/>
  <c r="J132"/>
  <c r="J129"/>
  <c i="13" r="BK233"/>
  <c r="BK229"/>
  <c r="J225"/>
  <c r="BK215"/>
  <c r="J211"/>
  <c r="J199"/>
  <c r="J196"/>
  <c r="BK180"/>
  <c r="J177"/>
  <c r="J168"/>
  <c r="BK158"/>
  <c r="BK152"/>
  <c r="J143"/>
  <c r="J141"/>
  <c r="J130"/>
  <c i="12" r="BK392"/>
  <c r="J390"/>
  <c r="BK388"/>
  <c r="J373"/>
  <c r="BK370"/>
  <c r="J357"/>
  <c r="BK356"/>
  <c r="BK333"/>
  <c r="BK324"/>
  <c r="BK318"/>
  <c r="J316"/>
  <c r="J313"/>
  <c r="J308"/>
  <c r="J306"/>
  <c r="BK295"/>
  <c r="BK287"/>
  <c r="BK280"/>
  <c r="BK269"/>
  <c r="BK261"/>
  <c r="BK237"/>
  <c r="J232"/>
  <c r="BK222"/>
  <c r="BK217"/>
  <c r="J206"/>
  <c r="BK185"/>
  <c r="J183"/>
  <c r="BK171"/>
  <c r="J170"/>
  <c r="BK161"/>
  <c r="BK159"/>
  <c i="11" r="BK364"/>
  <c r="BK362"/>
  <c r="J356"/>
  <c r="J350"/>
  <c r="BK345"/>
  <c r="J338"/>
  <c r="BK324"/>
  <c r="J319"/>
  <c r="BK301"/>
  <c r="BK297"/>
  <c r="J293"/>
  <c r="BK260"/>
  <c r="BK223"/>
  <c r="BK219"/>
  <c r="J213"/>
  <c r="J207"/>
  <c r="J203"/>
  <c r="BK163"/>
  <c r="BK151"/>
  <c r="BK132"/>
  <c i="10" r="J162"/>
  <c r="BK161"/>
  <c r="J152"/>
  <c r="BK144"/>
  <c r="J138"/>
  <c r="BK134"/>
  <c i="9" r="BK268"/>
  <c r="BK250"/>
  <c r="BK219"/>
  <c r="J200"/>
  <c r="J196"/>
  <c r="J190"/>
  <c r="J180"/>
  <c r="J174"/>
  <c r="BK156"/>
  <c r="J131"/>
  <c i="8" r="BK185"/>
  <c r="J185"/>
  <c r="BK184"/>
  <c r="J179"/>
  <c r="BK175"/>
  <c r="J171"/>
  <c r="BK166"/>
  <c r="J158"/>
  <c r="BK148"/>
  <c r="J139"/>
  <c r="BK134"/>
  <c r="J133"/>
  <c i="7" r="J191"/>
  <c r="BK170"/>
  <c r="J167"/>
  <c r="J151"/>
  <c r="J147"/>
  <c r="J145"/>
  <c r="J139"/>
  <c r="J133"/>
  <c r="J126"/>
  <c i="6" r="J361"/>
  <c r="BK358"/>
  <c r="J347"/>
  <c r="BK316"/>
  <c r="BK281"/>
  <c r="BK270"/>
  <c r="J259"/>
  <c r="BK237"/>
  <c r="BK213"/>
  <c r="BK209"/>
  <c r="J180"/>
  <c r="BK178"/>
  <c r="J172"/>
  <c r="J158"/>
  <c r="BK146"/>
  <c r="J129"/>
  <c i="5" r="J214"/>
  <c r="BK211"/>
  <c r="BK183"/>
  <c r="BK166"/>
  <c r="J131"/>
  <c i="4" r="J230"/>
  <c r="BK225"/>
  <c r="BK210"/>
  <c r="BK206"/>
  <c r="J198"/>
  <c r="J194"/>
  <c r="J189"/>
  <c r="J186"/>
  <c r="BK176"/>
  <c r="J175"/>
  <c r="BK171"/>
  <c r="J150"/>
  <c r="BK147"/>
  <c r="J141"/>
  <c r="J132"/>
  <c i="3" r="J150"/>
  <c r="BK144"/>
  <c r="BK134"/>
  <c r="BK130"/>
  <c r="BK126"/>
  <c r="J122"/>
  <c i="2" r="BK159"/>
  <c r="J151"/>
  <c r="BK144"/>
  <c r="BK142"/>
  <c r="J139"/>
  <c r="J134"/>
  <c i="1" r="AS134"/>
  <c i="38" r="J36"/>
  <c i="37" r="BK173"/>
  <c r="J172"/>
  <c r="J170"/>
  <c r="BK166"/>
  <c r="J163"/>
  <c r="J162"/>
  <c r="BK159"/>
  <c r="J155"/>
  <c r="BK153"/>
  <c r="J150"/>
  <c r="J146"/>
  <c r="BK145"/>
  <c r="BK143"/>
  <c r="BK141"/>
  <c i="35" r="J152"/>
  <c r="J149"/>
  <c r="BK144"/>
  <c r="BK139"/>
  <c r="BK136"/>
  <c r="BK131"/>
  <c r="BK130"/>
  <c r="BK127"/>
  <c i="34" r="J138"/>
  <c r="J132"/>
  <c r="BK130"/>
  <c r="J128"/>
  <c i="33" r="BK153"/>
  <c r="BK151"/>
  <c r="BK148"/>
  <c r="J146"/>
  <c r="J144"/>
  <c r="BK142"/>
  <c r="BK139"/>
  <c r="J138"/>
  <c r="BK129"/>
  <c i="32" r="BK158"/>
  <c r="BK154"/>
  <c r="J151"/>
  <c r="BK147"/>
  <c r="BK143"/>
  <c r="J142"/>
  <c r="J141"/>
  <c r="BK128"/>
  <c i="30" r="BK130"/>
  <c r="J127"/>
  <c i="29" r="BK133"/>
  <c r="BK132"/>
  <c i="28" r="J137"/>
  <c r="J136"/>
  <c r="J134"/>
  <c r="J133"/>
  <c r="BK132"/>
  <c r="BK130"/>
  <c r="J128"/>
  <c i="27" r="BK137"/>
  <c r="J136"/>
  <c r="BK133"/>
  <c r="BK127"/>
  <c i="26" r="BK742"/>
  <c r="J722"/>
  <c r="J702"/>
  <c r="J674"/>
  <c r="BK658"/>
  <c r="J618"/>
  <c r="BK614"/>
  <c r="BK594"/>
  <c r="J582"/>
  <c r="BK576"/>
  <c r="BK556"/>
  <c r="BK542"/>
  <c r="BK525"/>
  <c r="J511"/>
  <c r="BK505"/>
  <c r="J498"/>
  <c r="BK486"/>
  <c r="BK468"/>
  <c r="J447"/>
  <c r="J438"/>
  <c r="BK405"/>
  <c r="BK341"/>
  <c r="J320"/>
  <c r="J310"/>
  <c r="J304"/>
  <c r="BK280"/>
  <c r="BK268"/>
  <c r="BK261"/>
  <c r="BK229"/>
  <c r="J227"/>
  <c r="BK210"/>
  <c r="BK197"/>
  <c r="J191"/>
  <c r="J174"/>
  <c r="BK158"/>
  <c r="J154"/>
  <c r="BK150"/>
  <c r="J146"/>
  <c r="BK141"/>
  <c i="25" r="J682"/>
  <c r="J680"/>
  <c r="J674"/>
  <c r="BK654"/>
  <c r="BK641"/>
  <c r="J627"/>
  <c r="BK614"/>
  <c r="BK610"/>
  <c r="J603"/>
  <c r="BK601"/>
  <c r="BK595"/>
  <c r="J588"/>
  <c r="J585"/>
  <c r="J580"/>
  <c r="J575"/>
  <c r="J574"/>
  <c r="BK545"/>
  <c r="BK535"/>
  <c r="J533"/>
  <c r="J529"/>
  <c r="J526"/>
  <c r="J519"/>
  <c r="J508"/>
  <c r="J507"/>
  <c r="J504"/>
  <c r="BK503"/>
  <c r="BK499"/>
  <c r="BK487"/>
  <c r="BK479"/>
  <c r="BK448"/>
  <c r="BK441"/>
  <c r="J440"/>
  <c r="J431"/>
  <c r="J415"/>
  <c r="BK406"/>
  <c r="J405"/>
  <c r="J390"/>
  <c r="J386"/>
  <c r="BK369"/>
  <c r="J343"/>
  <c r="BK338"/>
  <c r="J330"/>
  <c r="J314"/>
  <c r="BK307"/>
  <c r="BK303"/>
  <c r="BK299"/>
  <c r="BK284"/>
  <c r="BK271"/>
  <c r="J266"/>
  <c r="BK259"/>
  <c r="BK249"/>
  <c r="J227"/>
  <c r="BK213"/>
  <c i="20" r="BK153"/>
  <c r="BK131"/>
  <c r="BK128"/>
  <c i="19" r="BK205"/>
  <c r="J202"/>
  <c r="BK191"/>
  <c r="BK185"/>
  <c r="BK149"/>
  <c r="J147"/>
  <c r="J142"/>
  <c r="J137"/>
  <c r="J135"/>
  <c r="J129"/>
  <c i="18" r="J189"/>
  <c r="BK183"/>
  <c r="BK166"/>
  <c r="J160"/>
  <c r="J154"/>
  <c r="BK149"/>
  <c r="J141"/>
  <c r="J134"/>
  <c r="J131"/>
  <c i="17" r="BK236"/>
  <c r="J226"/>
  <c r="J209"/>
  <c r="BK203"/>
  <c r="J183"/>
  <c r="J172"/>
  <c r="J163"/>
  <c r="J154"/>
  <c r="J152"/>
  <c r="BK151"/>
  <c i="16" r="BK183"/>
  <c r="BK170"/>
  <c r="J164"/>
  <c r="J154"/>
  <c r="J133"/>
  <c i="15" r="J162"/>
  <c r="J159"/>
  <c r="J147"/>
  <c r="BK144"/>
  <c r="BK134"/>
  <c i="14" r="BK229"/>
  <c r="J218"/>
  <c r="J201"/>
  <c r="J191"/>
  <c r="J173"/>
  <c r="J170"/>
  <c r="BK147"/>
  <c r="BK139"/>
  <c r="BK129"/>
  <c i="13" r="J223"/>
  <c r="J204"/>
  <c r="J187"/>
  <c r="J170"/>
  <c r="J158"/>
  <c r="BK154"/>
  <c r="BK151"/>
  <c r="BK137"/>
  <c i="12" r="BK376"/>
  <c r="BK373"/>
  <c r="BK352"/>
  <c r="BK349"/>
  <c r="BK337"/>
  <c r="BK330"/>
  <c r="BK327"/>
  <c r="BK313"/>
  <c r="BK306"/>
  <c r="J300"/>
  <c r="J274"/>
  <c r="BK268"/>
  <c r="J261"/>
  <c r="J225"/>
  <c r="J212"/>
  <c r="BK199"/>
  <c r="J191"/>
  <c r="BK173"/>
  <c r="BK170"/>
  <c r="BK148"/>
  <c r="BK142"/>
  <c i="11" r="BK356"/>
  <c r="J315"/>
  <c r="J300"/>
  <c r="BK293"/>
  <c r="BK281"/>
  <c r="J263"/>
  <c r="J241"/>
  <c r="J235"/>
  <c r="J225"/>
  <c r="J217"/>
  <c r="BK213"/>
  <c r="J210"/>
  <c r="BK203"/>
  <c r="BK182"/>
  <c r="J144"/>
  <c r="BK140"/>
  <c r="BK136"/>
  <c i="10" r="J171"/>
  <c r="J159"/>
  <c r="J135"/>
  <c i="9" r="BK283"/>
  <c r="J278"/>
  <c r="BK260"/>
  <c r="J253"/>
  <c r="J250"/>
  <c r="J240"/>
  <c r="J232"/>
  <c r="J223"/>
  <c r="BK206"/>
  <c r="J204"/>
  <c r="BK190"/>
  <c r="J184"/>
  <c r="J152"/>
  <c r="BK146"/>
  <c i="8" r="J184"/>
  <c r="J182"/>
  <c r="BK179"/>
  <c r="J178"/>
  <c r="J173"/>
  <c r="BK172"/>
  <c r="BK170"/>
  <c r="BK165"/>
  <c r="J164"/>
  <c r="BK162"/>
  <c r="BK161"/>
  <c r="J160"/>
  <c r="J156"/>
  <c r="J152"/>
  <c r="J145"/>
  <c r="BK144"/>
  <c r="J142"/>
  <c r="BK139"/>
  <c r="J137"/>
  <c r="J135"/>
  <c r="J131"/>
  <c r="J127"/>
  <c i="7" r="BK171"/>
  <c r="J169"/>
  <c r="J162"/>
  <c r="J160"/>
  <c r="J149"/>
  <c r="J141"/>
  <c r="BK132"/>
  <c r="J130"/>
  <c i="6" r="J351"/>
  <c r="BK347"/>
  <c r="J326"/>
  <c r="J321"/>
  <c r="J316"/>
  <c r="J301"/>
  <c r="BK296"/>
  <c r="J252"/>
  <c r="J229"/>
  <c r="J184"/>
  <c r="J177"/>
  <c r="BK159"/>
  <c i="5" r="BK225"/>
  <c r="BK209"/>
  <c r="J206"/>
  <c r="J200"/>
  <c r="BK195"/>
  <c r="BK187"/>
  <c r="BK164"/>
  <c r="J160"/>
  <c r="BK131"/>
  <c r="J127"/>
  <c i="4" r="J235"/>
  <c r="BK232"/>
  <c r="J176"/>
  <c r="BK150"/>
  <c r="BK132"/>
  <c i="3" r="BK152"/>
  <c r="BK140"/>
  <c r="J136"/>
  <c r="J134"/>
  <c r="J128"/>
  <c r="BK122"/>
  <c r="J120"/>
  <c i="2" r="J149"/>
  <c r="BK136"/>
  <c r="BK130"/>
  <c r="BK126"/>
  <c i="1" r="AS123"/>
  <c i="37" r="J168"/>
  <c r="J167"/>
  <c r="J166"/>
  <c r="J164"/>
  <c r="BK163"/>
  <c r="J161"/>
  <c r="BK157"/>
  <c r="BK155"/>
  <c r="J154"/>
  <c r="BK139"/>
  <c r="BK136"/>
  <c i="36" r="BK165"/>
  <c r="BK162"/>
  <c r="J161"/>
  <c r="J158"/>
  <c r="J146"/>
  <c r="BK144"/>
  <c r="BK141"/>
  <c r="J140"/>
  <c r="BK136"/>
  <c r="BK134"/>
  <c r="J132"/>
  <c r="BK131"/>
  <c i="35" r="BK151"/>
  <c r="BK150"/>
  <c r="BK146"/>
  <c r="BK145"/>
  <c r="BK133"/>
  <c r="J131"/>
  <c r="J127"/>
  <c i="34" r="BK144"/>
  <c r="BK141"/>
  <c r="J140"/>
  <c r="J139"/>
  <c i="33" r="BK156"/>
  <c r="BK150"/>
  <c r="J142"/>
  <c r="BK138"/>
  <c r="J136"/>
  <c r="J132"/>
  <c r="J130"/>
  <c r="BK127"/>
  <c i="32" r="BK164"/>
  <c r="BK159"/>
  <c r="BK157"/>
  <c r="BK155"/>
  <c r="J152"/>
  <c r="BK148"/>
  <c r="J147"/>
  <c r="J146"/>
  <c r="J144"/>
  <c r="BK141"/>
  <c r="BK136"/>
  <c r="BK135"/>
  <c r="J134"/>
  <c r="BK133"/>
  <c r="BK130"/>
  <c r="BK129"/>
  <c i="31" r="J127"/>
  <c i="30" r="BK134"/>
  <c r="J128"/>
  <c i="29" r="J139"/>
  <c r="BK137"/>
  <c r="J131"/>
  <c i="28" r="J139"/>
  <c r="BK136"/>
  <c r="J131"/>
  <c r="BK129"/>
  <c i="27" r="J138"/>
  <c r="BK134"/>
  <c r="BK132"/>
  <c r="J128"/>
  <c r="J127"/>
  <c i="26" r="BK768"/>
  <c r="J751"/>
  <c r="J747"/>
  <c r="BK702"/>
  <c r="BK688"/>
  <c r="BK674"/>
  <c r="J662"/>
  <c r="J652"/>
  <c r="J648"/>
  <c r="BK644"/>
  <c r="J640"/>
  <c r="BK630"/>
  <c r="J626"/>
  <c r="BK618"/>
  <c r="J589"/>
  <c r="BK583"/>
  <c r="BK570"/>
  <c r="BK563"/>
  <c r="J554"/>
  <c r="BK536"/>
  <c r="BK521"/>
  <c r="J513"/>
  <c r="BK503"/>
  <c r="BK498"/>
  <c r="BK471"/>
  <c r="J468"/>
  <c r="J462"/>
  <c r="BK459"/>
  <c r="BK453"/>
  <c r="J441"/>
  <c r="J435"/>
  <c r="J431"/>
  <c r="BK393"/>
  <c r="J385"/>
  <c r="J361"/>
  <c r="J347"/>
  <c r="J341"/>
  <c r="J324"/>
  <c r="BK313"/>
  <c r="BK307"/>
  <c r="BK292"/>
  <c r="BK286"/>
  <c r="BK254"/>
  <c r="J247"/>
  <c r="J228"/>
  <c r="BK222"/>
  <c r="J197"/>
  <c r="BK174"/>
  <c r="J166"/>
  <c r="J161"/>
  <c r="J157"/>
  <c i="25" r="J688"/>
  <c r="BK680"/>
  <c r="BK664"/>
  <c r="BK662"/>
  <c r="J642"/>
  <c r="J629"/>
  <c r="BK603"/>
  <c r="J590"/>
  <c r="BK575"/>
  <c r="J573"/>
  <c r="BK572"/>
  <c r="J568"/>
  <c r="BK553"/>
  <c r="J547"/>
  <c r="J539"/>
  <c r="BK524"/>
  <c r="BK513"/>
  <c r="J503"/>
  <c r="J483"/>
  <c r="BK477"/>
  <c r="J470"/>
  <c r="BK467"/>
  <c r="J463"/>
  <c r="J460"/>
  <c r="J406"/>
  <c r="BK375"/>
  <c r="J366"/>
  <c r="BK343"/>
  <c r="J338"/>
  <c r="BK334"/>
  <c r="J322"/>
  <c r="J316"/>
  <c r="BK311"/>
  <c r="J284"/>
  <c r="BK277"/>
  <c r="BK224"/>
  <c r="BK219"/>
  <c r="BK203"/>
  <c r="J195"/>
  <c r="BK193"/>
  <c r="J189"/>
  <c r="BK181"/>
  <c r="J177"/>
  <c r="J174"/>
  <c r="J162"/>
  <c r="BK156"/>
  <c i="24" r="J174"/>
  <c r="J166"/>
  <c r="BK162"/>
  <c r="J156"/>
  <c r="BK155"/>
  <c r="BK153"/>
  <c r="J148"/>
  <c r="J142"/>
  <c r="BK141"/>
  <c r="BK136"/>
  <c r="J129"/>
  <c i="23" r="J274"/>
  <c r="BK268"/>
  <c r="J250"/>
  <c r="J245"/>
  <c r="J244"/>
  <c r="BK232"/>
  <c r="J227"/>
  <c r="J226"/>
  <c r="J223"/>
  <c r="J212"/>
  <c r="J210"/>
  <c r="BK206"/>
  <c r="J204"/>
  <c r="BK202"/>
  <c r="BK197"/>
  <c r="BK196"/>
  <c r="J192"/>
  <c r="J188"/>
  <c r="J187"/>
  <c r="J179"/>
  <c r="BK175"/>
  <c r="BK160"/>
  <c r="BK148"/>
  <c r="J141"/>
  <c r="J137"/>
  <c r="J135"/>
  <c r="J128"/>
  <c i="22" r="J297"/>
  <c r="J276"/>
  <c r="J271"/>
  <c r="BK248"/>
  <c r="BK240"/>
  <c r="BK237"/>
  <c r="BK220"/>
  <c r="J209"/>
  <c r="J171"/>
  <c r="BK170"/>
  <c r="BK146"/>
  <c r="J130"/>
  <c i="21" r="BK210"/>
  <c r="J208"/>
  <c r="J204"/>
  <c r="J202"/>
  <c r="BK195"/>
  <c r="BK183"/>
  <c r="BK146"/>
  <c r="J137"/>
  <c r="BK130"/>
  <c i="20" r="BK235"/>
  <c r="BK231"/>
  <c r="BK227"/>
  <c r="J188"/>
  <c r="J186"/>
  <c r="J179"/>
  <c r="J175"/>
  <c r="J172"/>
  <c r="BK167"/>
  <c i="12" r="BK399"/>
  <c r="BK397"/>
  <c r="BK379"/>
  <c r="J370"/>
  <c r="J354"/>
  <c r="J345"/>
  <c r="J337"/>
  <c r="J323"/>
  <c r="BK321"/>
  <c r="BK308"/>
  <c r="BK302"/>
  <c r="J295"/>
  <c r="J291"/>
  <c r="J259"/>
  <c r="BK256"/>
  <c r="BK252"/>
  <c r="J244"/>
  <c r="J241"/>
  <c r="BK233"/>
  <c r="J229"/>
  <c r="J217"/>
  <c r="J202"/>
  <c r="J188"/>
  <c r="J179"/>
  <c r="J176"/>
  <c r="J173"/>
  <c r="J166"/>
  <c r="J154"/>
  <c r="BK151"/>
  <c i="11" r="J360"/>
  <c r="BK359"/>
  <c r="J345"/>
  <c r="BK338"/>
  <c r="BK329"/>
  <c r="J308"/>
  <c r="J298"/>
  <c r="J297"/>
  <c r="J296"/>
  <c r="J287"/>
  <c r="J277"/>
  <c r="J260"/>
  <c r="BK256"/>
  <c r="BK225"/>
  <c r="BK185"/>
  <c i="10" r="J173"/>
  <c r="J161"/>
  <c r="J149"/>
  <c r="BK138"/>
  <c r="J128"/>
  <c i="9" r="J283"/>
  <c r="J268"/>
  <c r="BK263"/>
  <c r="J260"/>
  <c r="J244"/>
  <c r="BK236"/>
  <c r="J228"/>
  <c r="J214"/>
  <c r="BK210"/>
  <c r="J176"/>
  <c r="J161"/>
  <c r="BK131"/>
  <c i="8" r="BK178"/>
  <c r="BK173"/>
  <c r="BK168"/>
  <c r="J166"/>
  <c r="BK164"/>
  <c r="J162"/>
  <c r="J159"/>
  <c r="BK156"/>
  <c r="BK150"/>
  <c r="BK145"/>
  <c r="BK142"/>
  <c r="J141"/>
  <c r="BK137"/>
  <c r="BK136"/>
  <c i="7" r="J165"/>
  <c r="J157"/>
  <c r="BK151"/>
  <c r="BK139"/>
  <c r="BK135"/>
  <c r="BK130"/>
  <c r="J128"/>
  <c i="6" r="J358"/>
  <c r="BK354"/>
  <c r="BK331"/>
  <c r="BK311"/>
  <c r="BK306"/>
  <c r="BK284"/>
  <c r="J270"/>
  <c r="BK252"/>
  <c r="J237"/>
  <c r="BK229"/>
  <c r="J218"/>
  <c r="BK197"/>
  <c r="J185"/>
  <c r="BK180"/>
  <c r="BK177"/>
  <c r="BK158"/>
  <c r="J148"/>
  <c i="5" r="J225"/>
  <c r="J217"/>
  <c r="BK206"/>
  <c r="BK191"/>
  <c r="J179"/>
  <c r="BK175"/>
  <c r="J166"/>
  <c r="BK160"/>
  <c r="BK153"/>
  <c r="BK140"/>
  <c r="BK127"/>
  <c i="4" r="BK235"/>
  <c r="BK230"/>
  <c r="J215"/>
  <c r="J171"/>
  <c r="BK157"/>
  <c r="BK144"/>
  <c r="BK126"/>
  <c i="3" r="BK138"/>
  <c r="BK128"/>
  <c r="BK120"/>
  <c i="2" r="J156"/>
  <c r="BK149"/>
  <c r="J142"/>
  <c i="37" r="J174"/>
  <c r="BK167"/>
  <c r="J159"/>
  <c r="BK158"/>
  <c r="BK152"/>
  <c r="J151"/>
  <c r="BK150"/>
  <c r="BK144"/>
  <c i="26" r="BK682"/>
  <c r="BK662"/>
  <c r="J658"/>
  <c r="BK640"/>
  <c r="J622"/>
  <c r="J614"/>
  <c r="J606"/>
  <c r="J602"/>
  <c r="J598"/>
  <c r="BK590"/>
  <c r="J586"/>
  <c r="J570"/>
  <c r="J556"/>
  <c r="BK511"/>
  <c r="J505"/>
  <c r="J500"/>
  <c r="BK495"/>
  <c r="J483"/>
  <c r="BK465"/>
  <c r="J456"/>
  <c r="BK447"/>
  <c r="BK435"/>
  <c r="BK417"/>
  <c r="J373"/>
  <c r="J349"/>
  <c r="BK348"/>
  <c r="J331"/>
  <c r="BK324"/>
  <c r="J316"/>
  <c r="J307"/>
  <c r="BK237"/>
  <c r="J226"/>
  <c r="J225"/>
  <c r="BK166"/>
  <c r="BK161"/>
  <c r="BK146"/>
  <c r="J145"/>
  <c i="25" r="J676"/>
  <c r="BK670"/>
  <c r="J668"/>
  <c r="BK666"/>
  <c r="BK658"/>
  <c r="BK652"/>
  <c r="J644"/>
  <c r="J618"/>
  <c r="BK588"/>
  <c r="BK573"/>
  <c r="J564"/>
  <c r="BK549"/>
  <c r="BK541"/>
  <c r="BK526"/>
  <c r="BK507"/>
  <c r="BK504"/>
  <c r="BK497"/>
  <c r="J479"/>
  <c r="J477"/>
  <c r="J446"/>
  <c r="BK443"/>
  <c r="J411"/>
  <c r="BK405"/>
  <c r="BK390"/>
  <c r="J382"/>
  <c r="BK366"/>
  <c r="BK362"/>
  <c r="J358"/>
  <c r="BK355"/>
  <c r="BK354"/>
  <c r="J349"/>
  <c r="BK329"/>
  <c r="J299"/>
  <c r="J289"/>
  <c r="J277"/>
  <c r="BK266"/>
  <c r="BK264"/>
  <c r="BK254"/>
  <c r="J249"/>
  <c r="BK239"/>
  <c r="J234"/>
  <c r="BK208"/>
  <c r="BK183"/>
  <c r="J171"/>
  <c r="J148"/>
  <c i="24" r="BK177"/>
  <c r="J171"/>
  <c r="BK169"/>
  <c r="BK167"/>
  <c r="BK159"/>
  <c r="BK151"/>
  <c r="BK148"/>
  <c r="BK143"/>
  <c r="J141"/>
  <c r="BK139"/>
  <c r="BK138"/>
  <c r="J137"/>
  <c r="J128"/>
  <c i="23" r="J276"/>
  <c r="BK270"/>
  <c r="J268"/>
  <c r="BK266"/>
  <c r="J257"/>
  <c r="BK253"/>
  <c r="J248"/>
  <c r="BK234"/>
  <c r="J232"/>
  <c r="BK224"/>
  <c r="J219"/>
  <c r="J218"/>
  <c r="BK205"/>
  <c r="J201"/>
  <c r="BK198"/>
  <c r="BK195"/>
  <c r="J190"/>
  <c r="J189"/>
  <c r="J183"/>
  <c r="BK181"/>
  <c r="J166"/>
  <c r="BK150"/>
  <c r="J133"/>
  <c r="J131"/>
  <c i="22" r="BK297"/>
  <c r="BK281"/>
  <c r="J230"/>
  <c r="J220"/>
  <c r="J218"/>
  <c r="BK213"/>
  <c r="J204"/>
  <c r="J187"/>
  <c r="J178"/>
  <c r="J172"/>
  <c r="BK154"/>
  <c r="J137"/>
  <c r="J133"/>
  <c i="21" r="BK206"/>
  <c r="J195"/>
  <c r="J173"/>
  <c r="BK162"/>
  <c r="J156"/>
  <c r="BK149"/>
  <c r="BK144"/>
  <c r="J143"/>
  <c r="J140"/>
  <c r="BK127"/>
  <c i="20" r="BK233"/>
  <c r="J229"/>
  <c r="J202"/>
  <c r="BK198"/>
  <c r="J190"/>
  <c r="BK184"/>
  <c r="J177"/>
  <c r="BK158"/>
  <c r="J155"/>
  <c r="BK143"/>
  <c r="BK141"/>
  <c r="J131"/>
  <c i="19" r="J185"/>
  <c r="BK183"/>
  <c r="BK177"/>
  <c r="BK169"/>
  <c r="J166"/>
  <c r="BK164"/>
  <c r="BK155"/>
  <c r="BK147"/>
  <c r="BK139"/>
  <c r="BK135"/>
  <c r="BK133"/>
  <c r="BK129"/>
  <c i="18" r="J183"/>
  <c r="BK179"/>
  <c r="BK171"/>
  <c r="J171"/>
  <c r="J166"/>
  <c r="BK160"/>
  <c r="BK146"/>
  <c r="J139"/>
  <c r="BK134"/>
  <c r="J128"/>
  <c i="17" r="J238"/>
  <c r="J232"/>
  <c r="BK230"/>
  <c r="J216"/>
  <c r="BK209"/>
  <c r="BK195"/>
  <c r="J187"/>
  <c r="BK178"/>
  <c r="BK142"/>
  <c r="BK141"/>
  <c r="BK133"/>
  <c r="J130"/>
  <c i="15" r="BK162"/>
  <c r="J161"/>
  <c r="BK160"/>
  <c r="BK155"/>
  <c r="BK138"/>
  <c r="J131"/>
  <c i="14" r="BK224"/>
  <c r="J215"/>
  <c r="BK211"/>
  <c r="BK207"/>
  <c r="J177"/>
  <c r="J157"/>
  <c r="J151"/>
  <c r="BK143"/>
  <c r="BK126"/>
  <c i="13" r="BK238"/>
  <c r="J229"/>
  <c r="BK225"/>
  <c r="BK220"/>
  <c r="J160"/>
  <c r="J154"/>
  <c r="BK143"/>
  <c r="BK141"/>
  <c r="J133"/>
  <c i="12" r="J382"/>
  <c r="J376"/>
  <c r="J360"/>
  <c r="BK316"/>
  <c r="J311"/>
  <c r="BK277"/>
  <c r="BK271"/>
  <c r="J269"/>
  <c r="BK265"/>
  <c r="BK259"/>
  <c r="J237"/>
  <c r="J222"/>
  <c r="BK212"/>
  <c r="BK202"/>
  <c r="BK196"/>
  <c r="J194"/>
  <c r="BK176"/>
  <c r="J171"/>
  <c r="J161"/>
  <c r="J145"/>
  <c r="J142"/>
  <c r="J139"/>
  <c i="11" r="J359"/>
  <c r="J324"/>
  <c r="BK300"/>
  <c r="BK290"/>
  <c r="BK287"/>
  <c r="J281"/>
  <c r="J270"/>
  <c r="J252"/>
  <c r="BK249"/>
  <c r="BK246"/>
  <c r="BK244"/>
  <c r="BK235"/>
  <c r="BK217"/>
  <c r="J208"/>
  <c r="J182"/>
  <c r="BK167"/>
  <c r="J157"/>
  <c r="J148"/>
  <c r="J136"/>
  <c i="10" r="J166"/>
  <c r="BK155"/>
  <c r="BK152"/>
  <c r="BK149"/>
  <c i="9" r="J285"/>
  <c r="J236"/>
  <c r="BK196"/>
  <c r="BK186"/>
  <c r="BK168"/>
  <c r="BK164"/>
  <c r="BK152"/>
  <c r="J135"/>
  <c i="8" r="J175"/>
  <c r="BK171"/>
  <c r="BK159"/>
  <c r="BK158"/>
  <c r="BK152"/>
  <c r="BK146"/>
  <c r="BK133"/>
  <c r="J132"/>
  <c r="BK128"/>
  <c i="7" r="BK195"/>
  <c r="J164"/>
  <c r="BK162"/>
  <c r="BK158"/>
  <c r="BK145"/>
  <c r="J135"/>
  <c r="BK133"/>
  <c i="6" r="BK361"/>
  <c r="BK356"/>
  <c r="BK351"/>
  <c r="BK301"/>
  <c r="J281"/>
  <c r="BK207"/>
  <c r="J197"/>
  <c r="BK195"/>
  <c r="J159"/>
  <c r="BK136"/>
  <c r="J132"/>
  <c r="BK129"/>
  <c i="5" r="BK221"/>
  <c r="J164"/>
  <c i="4" r="J237"/>
  <c r="J221"/>
  <c r="J203"/>
  <c r="BK194"/>
  <c r="BK192"/>
  <c r="BK184"/>
  <c r="BK175"/>
  <c r="BK163"/>
  <c r="J147"/>
  <c r="BK141"/>
  <c r="J138"/>
  <c r="BK135"/>
  <c i="3" r="J148"/>
  <c r="J146"/>
  <c r="J144"/>
  <c r="BK142"/>
  <c r="BK132"/>
  <c i="2" r="BK134"/>
  <c r="J130"/>
  <c r="J126"/>
  <c i="37" r="BK146"/>
  <c r="J143"/>
  <c r="J141"/>
  <c r="J140"/>
  <c i="36" r="BK168"/>
  <c r="J157"/>
  <c r="BK154"/>
  <c r="BK151"/>
  <c r="BK150"/>
  <c r="J149"/>
  <c r="BK146"/>
  <c r="J130"/>
  <c i="35" r="BK154"/>
  <c r="J153"/>
  <c r="BK148"/>
  <c r="BK143"/>
  <c r="J142"/>
  <c r="J141"/>
  <c r="J140"/>
  <c r="BK137"/>
  <c r="J136"/>
  <c r="J135"/>
  <c r="BK132"/>
  <c i="34" r="J143"/>
  <c r="BK142"/>
  <c r="J137"/>
  <c r="BK135"/>
  <c r="J133"/>
  <c r="BK129"/>
  <c r="BK127"/>
  <c i="33" r="BK157"/>
  <c r="BK154"/>
  <c r="J152"/>
  <c r="J151"/>
  <c r="J148"/>
  <c r="J145"/>
  <c r="BK144"/>
  <c r="J143"/>
  <c r="J139"/>
  <c r="BK135"/>
  <c r="J133"/>
  <c r="BK132"/>
  <c r="BK131"/>
  <c i="32" r="BK156"/>
  <c r="J154"/>
  <c r="BK150"/>
  <c r="BK145"/>
  <c r="J143"/>
  <c r="J140"/>
  <c r="J132"/>
  <c i="30" r="J134"/>
  <c r="BK132"/>
  <c r="BK128"/>
  <c i="29" r="BK138"/>
  <c r="J135"/>
  <c r="J127"/>
  <c i="28" r="J129"/>
  <c i="27" r="J134"/>
  <c r="J132"/>
  <c i="26" r="J768"/>
  <c r="BK766"/>
  <c r="BK751"/>
  <c r="BK728"/>
  <c r="J698"/>
  <c r="J682"/>
  <c r="BK678"/>
  <c r="BK670"/>
  <c r="BK666"/>
  <c r="J656"/>
  <c r="J644"/>
  <c r="BK636"/>
  <c r="BK626"/>
  <c r="BK622"/>
  <c r="BK598"/>
  <c r="BK589"/>
  <c r="BK579"/>
  <c r="J547"/>
  <c r="BK532"/>
  <c r="J528"/>
  <c r="BK506"/>
  <c r="BK483"/>
  <c r="BK477"/>
  <c r="J471"/>
  <c r="BK438"/>
  <c r="J421"/>
  <c r="J405"/>
  <c r="J393"/>
  <c r="BK361"/>
  <c r="BK349"/>
  <c r="BK329"/>
  <c r="BK326"/>
  <c r="BK310"/>
  <c r="J298"/>
  <c r="J286"/>
  <c r="J261"/>
  <c r="J204"/>
  <c r="J185"/>
  <c r="J173"/>
  <c r="J164"/>
  <c r="BK147"/>
  <c r="J141"/>
  <c i="25" r="J692"/>
  <c r="BK686"/>
  <c r="BK682"/>
  <c r="BK678"/>
  <c r="J672"/>
  <c r="BK668"/>
  <c r="J652"/>
  <c r="J650"/>
  <c r="BK634"/>
  <c r="BK629"/>
  <c r="J623"/>
  <c r="BK618"/>
  <c r="J614"/>
  <c r="BK580"/>
  <c r="BK562"/>
  <c r="J560"/>
  <c r="J553"/>
  <c r="BK551"/>
  <c r="BK547"/>
  <c r="BK539"/>
  <c r="BK509"/>
  <c r="BK508"/>
  <c r="BK493"/>
  <c r="BK485"/>
  <c r="BK463"/>
  <c r="J451"/>
  <c r="J443"/>
  <c r="BK423"/>
  <c r="BK415"/>
  <c r="J391"/>
  <c r="BK379"/>
  <c r="J375"/>
  <c r="J369"/>
  <c r="J362"/>
  <c r="J354"/>
  <c r="J321"/>
  <c r="J311"/>
  <c r="J307"/>
  <c r="BK295"/>
  <c r="BK289"/>
  <c r="BK278"/>
  <c r="J264"/>
  <c r="J254"/>
  <c r="BK244"/>
  <c r="J214"/>
  <c r="J183"/>
  <c r="J181"/>
  <c r="BK174"/>
  <c r="BK165"/>
  <c r="BK162"/>
  <c r="BK161"/>
  <c r="BK148"/>
  <c i="24" r="J179"/>
  <c r="BK178"/>
  <c r="J177"/>
  <c r="J176"/>
  <c r="BK175"/>
  <c r="BK174"/>
  <c r="J168"/>
  <c r="J163"/>
  <c r="J159"/>
  <c r="BK157"/>
  <c r="J154"/>
  <c r="J139"/>
  <c r="BK137"/>
  <c r="J135"/>
  <c r="J134"/>
  <c r="BK132"/>
  <c r="BK129"/>
  <c i="23" r="BK272"/>
  <c r="BK267"/>
  <c r="BK259"/>
  <c r="BK255"/>
  <c r="BK252"/>
  <c r="BK238"/>
  <c r="J236"/>
  <c r="J234"/>
  <c r="BK219"/>
  <c r="J216"/>
  <c r="BK207"/>
  <c r="J202"/>
  <c r="BK189"/>
  <c r="J185"/>
  <c r="BK183"/>
  <c r="J164"/>
  <c r="J162"/>
  <c r="BK156"/>
  <c r="BK154"/>
  <c r="J148"/>
  <c r="BK146"/>
  <c r="J144"/>
  <c r="BK131"/>
  <c r="BK128"/>
  <c i="22" r="BK286"/>
  <c r="BK276"/>
  <c r="J266"/>
  <c r="J251"/>
  <c r="J240"/>
  <c r="BK230"/>
  <c r="J228"/>
  <c r="BK218"/>
  <c r="J213"/>
  <c r="BK202"/>
  <c r="J189"/>
  <c r="BK174"/>
  <c r="BK153"/>
  <c r="BK144"/>
  <c r="BK130"/>
  <c i="21" r="J198"/>
  <c r="BK191"/>
  <c r="J188"/>
  <c r="J179"/>
  <c r="BK177"/>
  <c r="J165"/>
  <c r="BK152"/>
  <c r="BK140"/>
  <c r="BK137"/>
  <c i="20" r="J237"/>
  <c r="BK229"/>
  <c r="J222"/>
  <c r="J214"/>
  <c r="J210"/>
  <c r="J208"/>
  <c r="J206"/>
  <c r="BK204"/>
  <c r="BK202"/>
  <c r="BK196"/>
  <c r="BK192"/>
  <c r="BK179"/>
  <c r="BK155"/>
  <c r="BK146"/>
  <c r="BK140"/>
  <c i="19" r="BK202"/>
  <c r="BK196"/>
  <c r="BK194"/>
  <c r="J189"/>
  <c r="J177"/>
  <c r="BK160"/>
  <c r="BK152"/>
  <c r="J145"/>
  <c r="BK131"/>
  <c i="18" r="J188"/>
  <c r="J163"/>
  <c r="BK157"/>
  <c r="BK154"/>
  <c r="BK152"/>
  <c r="BK144"/>
  <c r="BK125"/>
  <c i="17" r="J230"/>
  <c r="BK228"/>
  <c r="BK220"/>
  <c r="J218"/>
  <c r="BK216"/>
  <c r="BK183"/>
  <c r="J161"/>
  <c r="J145"/>
  <c r="BK137"/>
  <c r="J133"/>
  <c i="16" r="J174"/>
  <c r="J170"/>
  <c r="BK164"/>
  <c r="BK161"/>
  <c r="BK150"/>
  <c r="J148"/>
  <c r="BK143"/>
  <c i="15" r="J149"/>
  <c r="BK142"/>
  <c r="BK139"/>
  <c r="J138"/>
  <c r="J137"/>
  <c i="14" r="BK232"/>
  <c r="BK198"/>
  <c r="BK191"/>
  <c r="J181"/>
  <c r="BK173"/>
  <c r="J147"/>
  <c i="13" r="BK218"/>
  <c r="BK203"/>
  <c r="BK193"/>
  <c r="BK184"/>
  <c r="J180"/>
  <c r="BK170"/>
  <c r="BK168"/>
  <c r="BK163"/>
  <c r="BK147"/>
  <c r="BK133"/>
  <c r="BK130"/>
  <c i="12" r="J392"/>
  <c r="J385"/>
  <c r="J367"/>
  <c r="BK360"/>
  <c r="BK354"/>
  <c r="BK345"/>
  <c r="J341"/>
  <c r="J324"/>
  <c r="BK323"/>
  <c r="J321"/>
  <c r="J318"/>
  <c r="J283"/>
  <c r="J271"/>
  <c r="J268"/>
  <c r="J265"/>
  <c r="BK263"/>
  <c r="J252"/>
  <c r="BK248"/>
  <c r="BK229"/>
  <c r="J214"/>
  <c r="J196"/>
  <c r="BK183"/>
  <c r="BK166"/>
  <c r="J151"/>
  <c i="11" r="J357"/>
  <c r="J343"/>
  <c r="J311"/>
  <c r="BK296"/>
  <c r="J290"/>
  <c r="BK277"/>
  <c r="J273"/>
  <c r="J265"/>
  <c r="J244"/>
  <c r="J223"/>
  <c r="BK208"/>
  <c r="J190"/>
  <c r="J178"/>
  <c r="BK172"/>
  <c r="BK160"/>
  <c r="J154"/>
  <c r="J151"/>
  <c r="BK144"/>
  <c i="10" r="BK173"/>
  <c r="BK164"/>
  <c r="J155"/>
  <c r="BK135"/>
  <c r="J131"/>
  <c r="BK128"/>
  <c i="9" r="BK293"/>
  <c r="J293"/>
  <c r="BK290"/>
  <c r="J290"/>
  <c r="J288"/>
  <c r="BK286"/>
  <c r="J274"/>
  <c r="BK253"/>
  <c r="J248"/>
  <c r="BK232"/>
  <c r="BK204"/>
  <c r="BK200"/>
  <c r="J192"/>
  <c r="J186"/>
  <c r="BK173"/>
  <c r="BK157"/>
  <c r="J156"/>
  <c r="BK150"/>
  <c r="J139"/>
  <c i="8" r="J180"/>
  <c r="BK174"/>
  <c r="BK163"/>
  <c r="J161"/>
  <c r="BK160"/>
  <c r="BK157"/>
  <c r="J150"/>
  <c r="J148"/>
  <c r="BK138"/>
  <c r="J136"/>
  <c r="BK132"/>
  <c i="7" r="J193"/>
  <c r="BK189"/>
  <c r="J189"/>
  <c r="BK187"/>
  <c r="J187"/>
  <c r="BK186"/>
  <c r="J186"/>
  <c r="BK185"/>
  <c r="J185"/>
  <c r="BK183"/>
  <c r="J183"/>
  <c r="BK181"/>
  <c r="J181"/>
  <c r="BK179"/>
  <c r="J179"/>
  <c r="BK178"/>
  <c r="J178"/>
  <c r="BK176"/>
  <c r="J176"/>
  <c r="BK174"/>
  <c r="J174"/>
  <c r="BK172"/>
  <c r="J172"/>
  <c r="J171"/>
  <c r="J170"/>
  <c r="BK169"/>
  <c r="BK165"/>
  <c r="BK164"/>
  <c r="BK161"/>
  <c r="BK160"/>
  <c r="J158"/>
  <c r="J155"/>
  <c r="BK149"/>
  <c r="J132"/>
  <c i="6" r="J354"/>
  <c r="BK353"/>
  <c r="BK336"/>
  <c r="BK321"/>
  <c r="J306"/>
  <c r="BK290"/>
  <c r="BK273"/>
  <c r="BK259"/>
  <c r="BK218"/>
  <c r="J209"/>
  <c r="BK184"/>
  <c r="J169"/>
  <c i="5" r="J191"/>
  <c r="J153"/>
  <c i="4" r="BK233"/>
  <c r="BK221"/>
  <c r="J218"/>
  <c r="BK215"/>
  <c r="BK203"/>
  <c r="BK189"/>
  <c r="BK186"/>
  <c r="J178"/>
  <c r="J160"/>
  <c r="J153"/>
  <c r="BK138"/>
  <c r="J135"/>
  <c r="BK129"/>
  <c i="3" r="BK157"/>
  <c r="BK154"/>
  <c r="BK150"/>
  <c r="J138"/>
  <c r="J132"/>
  <c r="J126"/>
  <c r="BK124"/>
  <c i="2" r="J159"/>
  <c r="J153"/>
  <c r="BK147"/>
  <c r="BK139"/>
  <c r="J136"/>
  <c r="J128"/>
  <c i="37" r="J136"/>
  <c i="36" r="J168"/>
  <c r="J166"/>
  <c r="BK164"/>
  <c r="BK161"/>
  <c r="BK160"/>
  <c r="BK157"/>
  <c r="J154"/>
  <c r="J153"/>
  <c r="BK149"/>
  <c r="J147"/>
  <c r="J141"/>
  <c r="BK138"/>
  <c r="J135"/>
  <c r="BK133"/>
  <c r="BK130"/>
  <c i="35" r="BK152"/>
  <c r="J151"/>
  <c r="J144"/>
  <c r="BK138"/>
  <c r="J137"/>
  <c r="J134"/>
  <c r="J133"/>
  <c r="J132"/>
  <c r="J129"/>
  <c i="34" r="BK143"/>
  <c r="BK138"/>
  <c r="BK136"/>
  <c r="BK131"/>
  <c i="33" r="J155"/>
  <c r="BK149"/>
  <c r="BK145"/>
  <c r="J135"/>
  <c r="J134"/>
  <c r="J129"/>
  <c r="BK128"/>
  <c r="J127"/>
  <c i="32" r="J162"/>
  <c r="J158"/>
  <c r="J150"/>
  <c r="J145"/>
  <c r="BK140"/>
  <c r="BK139"/>
  <c r="J135"/>
  <c r="BK134"/>
  <c r="J133"/>
  <c r="J128"/>
  <c i="31" r="BK127"/>
  <c i="30" r="J131"/>
  <c i="29" r="BK135"/>
  <c r="J132"/>
  <c r="BK130"/>
  <c i="28" r="BK138"/>
  <c r="BK137"/>
  <c r="BK135"/>
  <c r="J127"/>
  <c i="27" r="BK138"/>
  <c r="J137"/>
  <c r="J130"/>
  <c i="26" r="J766"/>
  <c r="BK757"/>
  <c r="J754"/>
  <c r="BK747"/>
  <c r="J728"/>
  <c r="J709"/>
  <c r="BK696"/>
  <c r="J692"/>
  <c r="J670"/>
  <c r="BK656"/>
  <c r="BK610"/>
  <c r="BK606"/>
  <c r="J555"/>
  <c r="BK554"/>
  <c r="J536"/>
  <c r="J532"/>
  <c r="J517"/>
  <c r="BK513"/>
  <c r="J502"/>
  <c r="BK489"/>
  <c r="BK480"/>
  <c r="BK474"/>
  <c r="BK462"/>
  <c r="J453"/>
  <c r="J450"/>
  <c r="BK441"/>
  <c r="BK421"/>
  <c r="BK331"/>
  <c r="J329"/>
  <c r="J328"/>
  <c r="J313"/>
  <c r="J292"/>
  <c r="J274"/>
  <c r="J268"/>
  <c r="BK227"/>
  <c r="BK225"/>
  <c r="J224"/>
  <c r="J210"/>
  <c r="BK204"/>
  <c r="BK164"/>
  <c r="BK154"/>
  <c r="J153"/>
  <c r="J150"/>
  <c i="25" r="BK692"/>
  <c r="BK688"/>
  <c r="J684"/>
  <c r="BK676"/>
  <c r="BK660"/>
  <c r="J656"/>
  <c r="BK650"/>
  <c r="BK642"/>
  <c r="BK623"/>
  <c r="J601"/>
  <c r="BK590"/>
  <c r="BK585"/>
  <c r="BK568"/>
  <c r="J566"/>
  <c r="J557"/>
  <c r="BK543"/>
  <c r="BK529"/>
  <c r="BK502"/>
  <c r="J499"/>
  <c r="J493"/>
  <c r="BK483"/>
  <c r="BK475"/>
  <c r="BK470"/>
  <c r="J444"/>
  <c r="BK440"/>
  <c r="BK427"/>
  <c r="J423"/>
  <c r="BK419"/>
  <c r="BK400"/>
  <c r="BK391"/>
  <c r="BK382"/>
  <c r="J325"/>
  <c r="J320"/>
  <c r="BK316"/>
  <c r="BK314"/>
  <c r="BK291"/>
  <c r="J278"/>
  <c r="J259"/>
  <c r="J244"/>
  <c r="BK227"/>
  <c r="BK214"/>
  <c r="BK171"/>
  <c r="J161"/>
  <c r="BK145"/>
  <c i="24" r="BK179"/>
  <c r="BK170"/>
  <c r="J169"/>
  <c r="BK165"/>
  <c r="J164"/>
  <c r="J157"/>
  <c r="J155"/>
  <c r="BK154"/>
  <c r="J144"/>
  <c r="J136"/>
  <c i="23" r="J278"/>
  <c r="BK274"/>
  <c r="J266"/>
  <c r="BK265"/>
  <c r="BK263"/>
  <c r="J253"/>
  <c r="J252"/>
  <c r="BK245"/>
  <c r="J229"/>
  <c r="BK226"/>
  <c r="BK218"/>
  <c r="BK214"/>
  <c r="BK212"/>
  <c r="J203"/>
  <c r="BK199"/>
  <c r="J197"/>
  <c r="BK190"/>
  <c r="BK187"/>
  <c r="J186"/>
  <c r="BK185"/>
  <c r="J181"/>
  <c r="J177"/>
  <c r="J175"/>
  <c r="BK171"/>
  <c r="J167"/>
  <c r="BK162"/>
  <c r="J156"/>
  <c r="J152"/>
  <c r="BK142"/>
  <c r="J139"/>
  <c r="BK135"/>
  <c r="J129"/>
  <c i="22" r="J301"/>
  <c r="BK291"/>
  <c r="J281"/>
  <c r="J261"/>
  <c r="J258"/>
  <c r="BK228"/>
  <c r="J195"/>
  <c r="BK193"/>
  <c r="BK178"/>
  <c r="J174"/>
  <c r="BK161"/>
  <c r="J154"/>
  <c r="BK133"/>
  <c i="21" r="J216"/>
  <c r="BK198"/>
  <c r="J191"/>
  <c r="BK188"/>
  <c r="BK169"/>
  <c r="J149"/>
  <c r="J134"/>
  <c i="20" r="J233"/>
  <c r="BK224"/>
  <c r="J220"/>
  <c r="BK218"/>
  <c r="BK200"/>
  <c r="J198"/>
  <c r="J196"/>
  <c r="J192"/>
  <c r="BK190"/>
  <c r="J182"/>
  <c r="J163"/>
  <c r="J134"/>
  <c r="J128"/>
  <c i="19" r="J205"/>
  <c r="BK189"/>
  <c r="BK181"/>
  <c r="BK157"/>
  <c r="J149"/>
  <c r="BK142"/>
  <c i="18" r="J195"/>
  <c i="17" r="BK238"/>
  <c r="BK226"/>
  <c r="J220"/>
  <c r="BK212"/>
  <c r="J168"/>
  <c i="16" r="J176"/>
  <c r="J172"/>
  <c r="J168"/>
  <c r="BK163"/>
  <c r="J144"/>
  <c i="15" r="J155"/>
  <c r="BK151"/>
  <c r="J144"/>
  <c r="J141"/>
  <c r="BK137"/>
  <c i="14" r="J232"/>
  <c r="BK221"/>
  <c r="BK218"/>
  <c r="BK201"/>
  <c r="J198"/>
  <c r="BK181"/>
  <c r="J164"/>
  <c r="BK160"/>
  <c r="BK152"/>
  <c r="J139"/>
  <c r="BK132"/>
  <c i="13" r="BK226"/>
  <c r="J220"/>
  <c r="J218"/>
  <c r="J201"/>
  <c r="J190"/>
  <c r="BK172"/>
  <c r="J163"/>
  <c r="J152"/>
  <c r="J151"/>
  <c r="J137"/>
  <c i="12" r="J403"/>
  <c r="J399"/>
  <c r="J395"/>
  <c r="BK390"/>
  <c r="J388"/>
  <c r="J363"/>
  <c r="J356"/>
  <c r="J351"/>
  <c r="J333"/>
  <c r="J330"/>
  <c r="J304"/>
  <c r="BK300"/>
  <c r="J277"/>
  <c r="J233"/>
  <c r="BK232"/>
  <c r="BK214"/>
  <c r="J213"/>
  <c r="J209"/>
  <c r="BK206"/>
  <c r="J185"/>
  <c r="BK179"/>
  <c r="BK145"/>
  <c i="11" r="BK357"/>
  <c r="BK350"/>
  <c r="BK346"/>
  <c r="BK311"/>
  <c r="J284"/>
  <c r="BK273"/>
  <c r="BK265"/>
  <c r="BK263"/>
  <c r="BK252"/>
  <c r="J246"/>
  <c r="J228"/>
  <c r="BK210"/>
  <c r="BK148"/>
  <c r="J140"/>
  <c i="10" r="BK171"/>
  <c r="BK169"/>
  <c r="BK162"/>
  <c r="J144"/>
  <c r="BK131"/>
  <c i="9" r="BK288"/>
  <c r="BK285"/>
  <c r="BK244"/>
  <c r="J219"/>
  <c r="BK214"/>
  <c r="BK192"/>
  <c r="BK174"/>
  <c r="BK161"/>
  <c r="J146"/>
  <c r="BK142"/>
  <c r="BK139"/>
  <c i="8" r="BK182"/>
  <c r="J181"/>
  <c r="BK176"/>
  <c r="J169"/>
  <c r="BK167"/>
  <c r="J157"/>
  <c r="J153"/>
  <c r="J151"/>
  <c r="J149"/>
  <c r="BK147"/>
  <c r="J144"/>
  <c r="BK141"/>
  <c r="BK131"/>
  <c i="7" r="BK191"/>
  <c r="J161"/>
  <c r="BK153"/>
  <c r="BK137"/>
  <c r="BK128"/>
  <c i="6" r="J353"/>
  <c r="BK341"/>
  <c r="J331"/>
  <c r="J290"/>
  <c r="BK242"/>
  <c r="J213"/>
  <c r="J207"/>
  <c r="BK185"/>
  <c r="BK172"/>
  <c r="J146"/>
  <c r="BK132"/>
  <c i="5" r="J221"/>
  <c r="J218"/>
  <c r="J211"/>
  <c r="J195"/>
  <c r="J156"/>
  <c r="BK151"/>
  <c r="BK150"/>
  <c r="J143"/>
  <c r="BK136"/>
  <c i="4" r="BK237"/>
  <c r="J233"/>
  <c r="J225"/>
  <c r="J210"/>
  <c r="J206"/>
  <c r="BK198"/>
  <c r="J192"/>
  <c r="J184"/>
  <c r="BK160"/>
  <c r="J157"/>
  <c r="BK153"/>
  <c i="3" r="J152"/>
  <c r="BK148"/>
  <c r="J142"/>
  <c r="J140"/>
  <c i="2" r="BK156"/>
  <c r="BK153"/>
  <c r="J147"/>
  <c r="J144"/>
  <c r="J132"/>
  <c i="1" r="AS137"/>
  <c i="37" r="BK171"/>
  <c i="36" r="J167"/>
  <c r="J163"/>
  <c r="J162"/>
  <c r="J156"/>
  <c r="BK155"/>
  <c r="J152"/>
  <c r="J150"/>
  <c r="J148"/>
  <c r="J144"/>
  <c r="BK143"/>
  <c r="BK140"/>
  <c r="J137"/>
  <c r="J131"/>
  <c i="35" r="J150"/>
  <c r="BK147"/>
  <c r="J146"/>
  <c r="J143"/>
  <c r="BK141"/>
  <c r="J130"/>
  <c r="J128"/>
  <c i="34" r="J144"/>
  <c r="J142"/>
  <c r="BK140"/>
  <c r="BK139"/>
  <c r="J136"/>
  <c r="BK133"/>
  <c r="BK132"/>
  <c r="J129"/>
  <c i="33" r="J158"/>
  <c r="BK155"/>
  <c r="BK147"/>
  <c r="BK143"/>
  <c r="BK137"/>
  <c r="BK134"/>
  <c r="BK130"/>
  <c r="J128"/>
  <c i="32" r="J163"/>
  <c r="J161"/>
  <c r="BK160"/>
  <c r="J156"/>
  <c r="BK152"/>
  <c r="BK151"/>
  <c r="BK146"/>
  <c r="BK144"/>
  <c r="J139"/>
  <c r="BK138"/>
  <c r="J137"/>
  <c r="J136"/>
  <c r="BK131"/>
  <c r="BK127"/>
  <c i="30" r="J132"/>
  <c r="BK129"/>
  <c i="29" r="J137"/>
  <c r="BK136"/>
  <c r="BK134"/>
  <c r="BK129"/>
  <c r="BK127"/>
  <c i="28" r="BK134"/>
  <c r="BK128"/>
  <c i="27" r="BK136"/>
  <c r="J135"/>
  <c r="J133"/>
  <c r="BK131"/>
  <c r="BK130"/>
  <c r="BK128"/>
  <c i="26" r="BK733"/>
  <c r="BK709"/>
  <c r="J696"/>
  <c r="J688"/>
  <c r="J678"/>
  <c r="J666"/>
  <c r="BK648"/>
  <c r="J610"/>
  <c r="BK602"/>
  <c r="J583"/>
  <c r="BK582"/>
  <c r="J575"/>
  <c r="BK566"/>
  <c r="J560"/>
  <c r="BK555"/>
  <c r="J542"/>
  <c r="BK528"/>
  <c r="J525"/>
  <c r="BK517"/>
  <c r="J506"/>
  <c r="J503"/>
  <c r="BK500"/>
  <c r="J486"/>
  <c r="J474"/>
  <c r="BK450"/>
  <c r="J444"/>
  <c r="BK431"/>
  <c r="J427"/>
  <c r="BK385"/>
  <c r="BK373"/>
  <c r="J348"/>
  <c r="BK328"/>
  <c r="J326"/>
  <c r="BK298"/>
  <c r="BK247"/>
  <c r="J229"/>
  <c r="BK228"/>
  <c r="J216"/>
  <c r="BK191"/>
  <c r="J179"/>
  <c r="BK169"/>
  <c r="J158"/>
  <c r="BK153"/>
  <c r="BK145"/>
  <c i="25" r="BK690"/>
  <c r="BK684"/>
  <c r="J678"/>
  <c r="BK674"/>
  <c r="J666"/>
  <c r="J664"/>
  <c r="J662"/>
  <c r="J660"/>
  <c r="BK656"/>
  <c r="BK644"/>
  <c r="J641"/>
  <c r="J634"/>
  <c r="BK627"/>
  <c r="J607"/>
  <c r="BK574"/>
  <c r="BK557"/>
  <c r="J555"/>
  <c r="J549"/>
  <c r="J545"/>
  <c r="J541"/>
  <c r="J535"/>
  <c r="J513"/>
  <c r="J509"/>
  <c r="J497"/>
  <c r="J467"/>
  <c r="BK455"/>
  <c r="J435"/>
  <c r="BK431"/>
  <c r="J419"/>
  <c r="BK411"/>
  <c r="BK396"/>
  <c r="J355"/>
  <c r="BK349"/>
  <c r="J334"/>
  <c r="BK325"/>
  <c r="BK322"/>
  <c r="J295"/>
  <c r="J291"/>
  <c r="BK283"/>
  <c r="BK234"/>
  <c r="J230"/>
  <c r="J224"/>
  <c r="J219"/>
  <c r="J208"/>
  <c r="BK202"/>
  <c r="BK199"/>
  <c r="J193"/>
  <c r="BK189"/>
  <c r="J187"/>
  <c r="BK172"/>
  <c r="J165"/>
  <c r="J156"/>
  <c r="BK152"/>
  <c i="24" r="J173"/>
  <c r="J167"/>
  <c r="BK164"/>
  <c r="BK158"/>
  <c r="J153"/>
  <c r="BK152"/>
  <c r="J147"/>
  <c r="BK142"/>
  <c r="BK140"/>
  <c r="J138"/>
  <c r="BK135"/>
  <c i="23" r="J267"/>
  <c r="J265"/>
  <c r="BK257"/>
  <c r="BK248"/>
  <c r="BK244"/>
  <c r="J242"/>
  <c r="BK223"/>
  <c r="J221"/>
  <c r="J220"/>
  <c r="BK216"/>
  <c r="BK203"/>
  <c r="J196"/>
  <c r="J194"/>
  <c r="BK192"/>
  <c r="BK186"/>
  <c r="BK179"/>
  <c r="BK167"/>
  <c r="BK164"/>
  <c r="BK152"/>
  <c r="J150"/>
  <c i="22" r="BK261"/>
  <c r="BK251"/>
  <c r="BK229"/>
  <c r="BK209"/>
  <c r="BK204"/>
  <c r="BK195"/>
  <c r="J170"/>
  <c r="J164"/>
  <c r="J161"/>
  <c r="J146"/>
  <c r="BK137"/>
  <c i="21" r="BK208"/>
  <c r="BK204"/>
  <c r="BK200"/>
  <c r="BK173"/>
  <c r="J162"/>
  <c r="J158"/>
  <c r="J152"/>
  <c r="BK134"/>
  <c r="J130"/>
  <c i="20" r="BK237"/>
  <c r="J224"/>
  <c r="BK216"/>
  <c r="BK210"/>
  <c r="BK208"/>
  <c r="BK194"/>
  <c r="BK182"/>
  <c r="BK175"/>
  <c r="J167"/>
  <c r="J149"/>
  <c r="J143"/>
  <c r="J141"/>
  <c i="19" r="J198"/>
  <c r="J194"/>
  <c r="J191"/>
  <c r="J183"/>
  <c r="BK175"/>
  <c r="J173"/>
  <c r="BK171"/>
  <c r="J162"/>
  <c r="J160"/>
  <c r="J139"/>
  <c r="J131"/>
  <c i="18" r="J190"/>
  <c r="J179"/>
  <c r="BK173"/>
  <c r="BK163"/>
  <c r="J146"/>
  <c r="J136"/>
  <c r="BK128"/>
  <c r="J125"/>
  <c i="17" r="J234"/>
  <c r="J228"/>
  <c r="J222"/>
  <c r="BK199"/>
  <c r="J195"/>
  <c r="J178"/>
  <c r="BK168"/>
  <c r="BK152"/>
  <c r="BK145"/>
  <c r="J141"/>
  <c r="BK130"/>
  <c i="16" r="BK172"/>
  <c r="BK168"/>
  <c r="J163"/>
  <c r="BK158"/>
  <c r="BK154"/>
  <c r="BK144"/>
  <c r="BK142"/>
  <c i="15" r="BK163"/>
  <c r="BK161"/>
  <c r="BK159"/>
  <c r="BK158"/>
  <c r="J151"/>
  <c r="BK149"/>
  <c r="J134"/>
  <c r="BK131"/>
  <c i="14" r="J229"/>
  <c r="BK227"/>
  <c r="J221"/>
  <c r="BK195"/>
  <c r="BK185"/>
  <c r="BK177"/>
  <c r="BK164"/>
  <c r="J160"/>
  <c r="J154"/>
  <c r="J152"/>
  <c r="J143"/>
  <c r="BK136"/>
  <c i="13" r="J238"/>
  <c r="J233"/>
  <c r="J215"/>
  <c r="BK204"/>
  <c r="BK201"/>
  <c r="BK199"/>
  <c r="BK196"/>
  <c r="BK187"/>
  <c r="J184"/>
  <c r="BK177"/>
  <c r="J172"/>
  <c r="BK160"/>
  <c r="BK127"/>
  <c i="12" r="BK395"/>
  <c r="BK385"/>
  <c r="J379"/>
  <c r="BK363"/>
  <c r="BK357"/>
  <c r="J349"/>
  <c r="BK304"/>
  <c r="J302"/>
  <c r="BK291"/>
  <c r="J287"/>
  <c r="J280"/>
  <c r="BK274"/>
  <c r="J263"/>
  <c r="BK244"/>
  <c r="BK241"/>
  <c r="J228"/>
  <c r="BK225"/>
  <c r="BK213"/>
  <c r="BK209"/>
  <c r="BK191"/>
  <c r="J159"/>
  <c r="BK154"/>
  <c r="BK136"/>
  <c i="11" r="BK360"/>
  <c r="J346"/>
  <c r="BK343"/>
  <c r="J340"/>
  <c r="BK335"/>
  <c r="BK298"/>
  <c r="J256"/>
  <c r="J249"/>
  <c r="BK241"/>
  <c r="J238"/>
  <c r="J233"/>
  <c r="J219"/>
  <c r="BK207"/>
  <c r="J192"/>
  <c r="J172"/>
  <c r="J167"/>
  <c r="J160"/>
  <c r="BK157"/>
  <c r="J132"/>
  <c i="10" r="BK159"/>
  <c r="J134"/>
  <c i="9" r="J281"/>
  <c r="BK278"/>
  <c r="BK274"/>
  <c r="BK248"/>
  <c r="BK240"/>
  <c r="BK228"/>
  <c r="BK223"/>
  <c r="J210"/>
  <c r="BK184"/>
  <c r="BK180"/>
  <c r="BK176"/>
  <c r="J168"/>
  <c r="BK135"/>
  <c i="8" r="BK183"/>
  <c r="BK181"/>
  <c r="J176"/>
  <c r="J174"/>
  <c r="J172"/>
  <c r="J170"/>
  <c r="BK169"/>
  <c r="J168"/>
  <c r="J167"/>
  <c r="J165"/>
  <c r="J163"/>
  <c r="BK153"/>
  <c r="BK151"/>
  <c r="BK149"/>
  <c r="J147"/>
  <c r="J146"/>
  <c r="J138"/>
  <c r="BK135"/>
  <c r="J134"/>
  <c r="J128"/>
  <c r="BK127"/>
  <c i="7" r="J195"/>
  <c r="BK193"/>
  <c r="BK167"/>
  <c r="BK157"/>
  <c r="BK155"/>
  <c r="J153"/>
  <c r="BK147"/>
  <c r="BK141"/>
  <c r="J137"/>
  <c r="BK126"/>
  <c i="6" r="J356"/>
  <c r="J341"/>
  <c r="J336"/>
  <c r="BK326"/>
  <c r="J311"/>
  <c r="J296"/>
  <c r="J284"/>
  <c r="J273"/>
  <c r="J242"/>
  <c r="J195"/>
  <c r="J178"/>
  <c r="BK169"/>
  <c r="BK148"/>
  <c r="J136"/>
  <c i="5" r="BK218"/>
  <c r="BK217"/>
  <c r="BK214"/>
  <c r="J209"/>
  <c r="BK200"/>
  <c r="J187"/>
  <c r="J183"/>
  <c r="BK179"/>
  <c r="J175"/>
  <c r="BK156"/>
  <c r="J151"/>
  <c r="J150"/>
  <c r="BK143"/>
  <c r="J140"/>
  <c r="J136"/>
  <c i="4" r="J232"/>
  <c r="BK218"/>
  <c r="BK178"/>
  <c r="J163"/>
  <c r="J144"/>
  <c r="J129"/>
  <c r="J126"/>
  <c i="3" r="J157"/>
  <c r="J154"/>
  <c r="BK146"/>
  <c r="BK136"/>
  <c r="J130"/>
  <c r="J124"/>
  <c i="2" r="BK151"/>
  <c r="BK132"/>
  <c r="BK128"/>
  <c i="1" r="AS129"/>
  <c r="AS108"/>
  <c i="31" r="F39"/>
  <c i="1" r="BB128"/>
  <c i="31" r="F41"/>
  <c i="1" r="BD128"/>
  <c i="31" r="F40"/>
  <c i="1" r="BC128"/>
  <c i="31" r="F38"/>
  <c i="1" r="BA128"/>
  <c i="2" l="1" r="R125"/>
  <c r="R141"/>
  <c i="4" r="R125"/>
  <c r="P202"/>
  <c r="T229"/>
  <c i="5" r="P174"/>
  <c r="BK216"/>
  <c r="J216"/>
  <c r="J102"/>
  <c r="P220"/>
  <c r="P219"/>
  <c i="6" r="T128"/>
  <c r="R208"/>
  <c i="7" r="T125"/>
  <c r="T124"/>
  <c r="R144"/>
  <c r="T177"/>
  <c i="8" r="BK126"/>
  <c r="J126"/>
  <c r="J98"/>
  <c r="P130"/>
  <c r="BK155"/>
  <c i="9" r="P227"/>
  <c r="BK282"/>
  <c r="J282"/>
  <c r="J105"/>
  <c i="10" r="T148"/>
  <c r="P168"/>
  <c r="P167"/>
  <c i="11" r="BK234"/>
  <c r="J234"/>
  <c r="J99"/>
  <c r="R259"/>
  <c r="P299"/>
  <c r="BK366"/>
  <c r="BK365"/>
  <c r="J365"/>
  <c r="J108"/>
  <c i="12" r="T205"/>
  <c r="R221"/>
  <c r="P299"/>
  <c r="T359"/>
  <c r="T358"/>
  <c i="13" r="T126"/>
  <c r="T176"/>
  <c r="T202"/>
  <c i="14" r="R125"/>
  <c r="P220"/>
  <c i="15" r="T133"/>
  <c r="T129"/>
  <c r="T128"/>
  <c r="P157"/>
  <c r="P156"/>
  <c i="16" r="BK132"/>
  <c r="J132"/>
  <c r="J100"/>
  <c r="P149"/>
  <c r="T160"/>
  <c i="17" r="R182"/>
  <c r="R128"/>
  <c r="R127"/>
  <c r="P215"/>
  <c r="P214"/>
  <c i="18" r="BK124"/>
  <c r="R172"/>
  <c i="19" r="BK168"/>
  <c r="J168"/>
  <c r="J103"/>
  <c i="20" r="P127"/>
  <c r="BK181"/>
  <c r="J181"/>
  <c r="J104"/>
  <c r="P226"/>
  <c i="21" r="BK126"/>
  <c r="J126"/>
  <c r="J98"/>
  <c r="R157"/>
  <c r="P197"/>
  <c r="P196"/>
  <c i="22" r="R227"/>
  <c i="23" r="P159"/>
  <c r="P158"/>
  <c r="T247"/>
  <c i="24" r="BK133"/>
  <c r="J133"/>
  <c r="J101"/>
  <c r="P146"/>
  <c r="T172"/>
  <c i="25" r="T194"/>
  <c r="R238"/>
  <c r="BK439"/>
  <c r="J439"/>
  <c r="J105"/>
  <c r="P439"/>
  <c r="T498"/>
  <c r="T525"/>
  <c r="R567"/>
  <c r="P602"/>
  <c r="T628"/>
  <c r="R640"/>
  <c i="26" r="R140"/>
  <c r="R139"/>
  <c r="T223"/>
  <c r="R330"/>
  <c r="P657"/>
  <c r="BK746"/>
  <c r="J746"/>
  <c r="J113"/>
  <c r="P765"/>
  <c i="27" r="T126"/>
  <c r="T125"/>
  <c i="30" r="T126"/>
  <c r="T125"/>
  <c i="32" r="R126"/>
  <c r="R125"/>
  <c i="33" r="BK126"/>
  <c r="J126"/>
  <c r="J101"/>
  <c i="2" r="P146"/>
  <c i="3" r="R119"/>
  <c r="R118"/>
  <c i="4" r="P125"/>
  <c r="R193"/>
  <c r="R214"/>
  <c i="5" r="BK126"/>
  <c r="BK199"/>
  <c r="J199"/>
  <c r="J101"/>
  <c r="T216"/>
  <c i="6" r="P128"/>
  <c r="BK208"/>
  <c r="J208"/>
  <c r="J99"/>
  <c r="T208"/>
  <c r="BK350"/>
  <c r="J350"/>
  <c r="J103"/>
  <c i="7" r="BK125"/>
  <c r="J125"/>
  <c r="J98"/>
  <c r="T159"/>
  <c r="P188"/>
  <c i="8" r="T126"/>
  <c r="T125"/>
  <c r="BK140"/>
  <c r="J140"/>
  <c r="J101"/>
  <c r="R177"/>
  <c i="9" r="R249"/>
  <c r="T282"/>
  <c i="10" r="R158"/>
  <c i="11" r="R269"/>
  <c r="P334"/>
  <c r="T366"/>
  <c r="T365"/>
  <c i="12" r="T184"/>
  <c r="T135"/>
  <c r="T134"/>
  <c r="T133"/>
  <c r="P221"/>
  <c r="BK270"/>
  <c r="J270"/>
  <c r="J103"/>
  <c r="BK359"/>
  <c r="J359"/>
  <c r="J108"/>
  <c i="13" r="P176"/>
  <c r="R214"/>
  <c i="14" r="P169"/>
  <c i="15" r="BK133"/>
  <c r="J133"/>
  <c r="J101"/>
  <c r="P146"/>
  <c r="BK157"/>
  <c r="J157"/>
  <c r="J105"/>
  <c i="16" r="P160"/>
  <c r="R167"/>
  <c i="18" r="P124"/>
  <c r="BK187"/>
  <c r="J187"/>
  <c r="J100"/>
  <c i="19" r="T128"/>
  <c r="P144"/>
  <c r="R154"/>
  <c r="T159"/>
  <c r="P195"/>
  <c i="20" r="BK154"/>
  <c r="J154"/>
  <c r="J99"/>
  <c r="P162"/>
  <c r="P181"/>
  <c r="P180"/>
  <c i="21" r="BK157"/>
  <c r="J157"/>
  <c r="J99"/>
  <c r="P178"/>
  <c r="BK197"/>
  <c r="BK196"/>
  <c r="J196"/>
  <c r="J103"/>
  <c i="22" r="T227"/>
  <c i="23" r="BK159"/>
  <c r="J159"/>
  <c r="J100"/>
  <c r="P209"/>
  <c r="BK269"/>
  <c r="J269"/>
  <c r="J105"/>
  <c i="24" r="BK127"/>
  <c r="J127"/>
  <c r="J98"/>
  <c r="T133"/>
  <c r="T130"/>
  <c r="P150"/>
  <c i="25" r="BK144"/>
  <c r="J144"/>
  <c r="J100"/>
  <c r="BK194"/>
  <c r="J194"/>
  <c r="J101"/>
  <c r="T238"/>
  <c r="T439"/>
  <c r="BK498"/>
  <c r="J498"/>
  <c r="J109"/>
  <c r="T534"/>
  <c r="R556"/>
  <c r="T602"/>
  <c r="BK649"/>
  <c r="J649"/>
  <c r="J120"/>
  <c i="26" r="P140"/>
  <c r="P139"/>
  <c r="R223"/>
  <c r="R504"/>
  <c r="P697"/>
  <c r="T765"/>
  <c i="28" r="P126"/>
  <c r="P125"/>
  <c i="1" r="AU125"/>
  <c i="30" r="P126"/>
  <c r="P125"/>
  <c i="1" r="AU127"/>
  <c i="34" r="R126"/>
  <c r="R125"/>
  <c i="35" r="T126"/>
  <c r="T125"/>
  <c i="36" r="T145"/>
  <c r="T129"/>
  <c r="T128"/>
  <c r="T127"/>
  <c i="2" r="P125"/>
  <c r="BK141"/>
  <c r="J141"/>
  <c r="J100"/>
  <c r="T146"/>
  <c i="4" r="BK125"/>
  <c r="T193"/>
  <c r="T214"/>
  <c i="5" r="R199"/>
  <c r="T220"/>
  <c r="T219"/>
  <c i="6" r="T228"/>
  <c i="7" r="P159"/>
  <c r="R188"/>
  <c i="8" r="BK130"/>
  <c r="J130"/>
  <c r="J100"/>
  <c r="R140"/>
  <c r="P177"/>
  <c i="9" r="P191"/>
  <c r="P130"/>
  <c r="P129"/>
  <c r="P128"/>
  <c i="1" r="AU102"/>
  <c i="9" r="P249"/>
  <c r="P282"/>
  <c i="10" r="BK148"/>
  <c r="J148"/>
  <c r="J101"/>
  <c i="11" r="T334"/>
  <c r="R366"/>
  <c r="R365"/>
  <c i="12" r="R184"/>
  <c r="R135"/>
  <c r="R134"/>
  <c r="R133"/>
  <c r="P236"/>
  <c r="R270"/>
  <c r="R348"/>
  <c r="P355"/>
  <c i="13" r="R176"/>
  <c r="P202"/>
  <c i="14" r="BK125"/>
  <c r="R169"/>
  <c i="15" r="P133"/>
  <c r="P129"/>
  <c r="P128"/>
  <c i="1" r="AU109"/>
  <c i="15" r="T157"/>
  <c r="T156"/>
  <c i="16" r="T149"/>
  <c r="BK167"/>
  <c r="J167"/>
  <c r="J106"/>
  <c i="17" r="P182"/>
  <c r="P128"/>
  <c r="P127"/>
  <c i="1" r="AU111"/>
  <c i="18" r="T172"/>
  <c i="19" r="BK128"/>
  <c r="R168"/>
  <c i="20" r="T127"/>
  <c r="R181"/>
  <c i="21" r="P157"/>
  <c r="BK187"/>
  <c r="J187"/>
  <c r="J101"/>
  <c r="R187"/>
  <c i="22" r="BK227"/>
  <c r="J227"/>
  <c r="J103"/>
  <c i="23" r="T159"/>
  <c r="T158"/>
  <c r="BK247"/>
  <c r="J247"/>
  <c r="J104"/>
  <c r="R269"/>
  <c i="24" r="R127"/>
  <c r="R126"/>
  <c r="BK150"/>
  <c r="J150"/>
  <c r="J104"/>
  <c r="BK172"/>
  <c r="J172"/>
  <c r="J105"/>
  <c i="25" r="T144"/>
  <c r="P348"/>
  <c r="T450"/>
  <c r="BK534"/>
  <c r="J534"/>
  <c r="J111"/>
  <c r="T567"/>
  <c r="P589"/>
  <c r="BK628"/>
  <c r="J628"/>
  <c r="J116"/>
  <c r="T649"/>
  <c r="T648"/>
  <c i="26" r="BK140"/>
  <c r="BK223"/>
  <c r="J223"/>
  <c r="J107"/>
  <c r="T504"/>
  <c r="R697"/>
  <c r="BK765"/>
  <c r="J765"/>
  <c r="J114"/>
  <c i="29" r="T126"/>
  <c r="T125"/>
  <c i="30" r="R126"/>
  <c r="R125"/>
  <c i="34" r="P126"/>
  <c r="P125"/>
  <c i="1" r="AU132"/>
  <c i="35" r="BK126"/>
  <c r="J126"/>
  <c r="J101"/>
  <c i="36" r="P145"/>
  <c r="P129"/>
  <c r="P128"/>
  <c r="P127"/>
  <c i="1" r="AU135"/>
  <c i="37" r="T138"/>
  <c i="2" r="T141"/>
  <c i="4" r="BK202"/>
  <c r="J202"/>
  <c r="J100"/>
  <c r="P214"/>
  <c i="5" r="R126"/>
  <c r="T174"/>
  <c r="R216"/>
  <c i="6" r="R228"/>
  <c r="R350"/>
  <c i="7" r="BK144"/>
  <c r="J144"/>
  <c r="J100"/>
  <c r="R159"/>
  <c r="BK188"/>
  <c r="J188"/>
  <c r="J103"/>
  <c i="8" r="R126"/>
  <c r="R125"/>
  <c r="T130"/>
  <c r="P155"/>
  <c r="P154"/>
  <c i="9" r="R191"/>
  <c r="R130"/>
  <c r="R129"/>
  <c r="R128"/>
  <c r="BK227"/>
  <c r="J227"/>
  <c r="J102"/>
  <c r="BK273"/>
  <c r="J273"/>
  <c r="J104"/>
  <c i="10" r="T127"/>
  <c r="P158"/>
  <c r="R168"/>
  <c r="R167"/>
  <c i="11" r="T234"/>
  <c r="T131"/>
  <c r="T130"/>
  <c r="T129"/>
  <c r="BK269"/>
  <c r="J269"/>
  <c r="J103"/>
  <c r="R299"/>
  <c r="R355"/>
  <c i="12" r="P184"/>
  <c r="P135"/>
  <c r="P134"/>
  <c r="P133"/>
  <c i="1" r="AU105"/>
  <c i="12" r="BK221"/>
  <c r="J221"/>
  <c r="J101"/>
  <c r="T299"/>
  <c r="BK355"/>
  <c r="J355"/>
  <c r="J106"/>
  <c r="R359"/>
  <c r="R358"/>
  <c i="13" r="BK176"/>
  <c r="J176"/>
  <c r="J101"/>
  <c r="T214"/>
  <c i="14" r="T169"/>
  <c i="15" r="BK146"/>
  <c r="J146"/>
  <c r="J102"/>
  <c i="16" r="R149"/>
  <c i="17" r="BK182"/>
  <c r="J182"/>
  <c r="J102"/>
  <c i="18" r="P172"/>
  <c i="19" r="R144"/>
  <c r="P168"/>
  <c r="T195"/>
  <c i="20" r="R127"/>
  <c r="BK162"/>
  <c r="J162"/>
  <c r="J100"/>
  <c r="T181"/>
  <c i="21" r="T157"/>
  <c r="T197"/>
  <c r="T196"/>
  <c i="22" r="P227"/>
  <c i="23" r="P127"/>
  <c r="P126"/>
  <c r="T209"/>
  <c r="T208"/>
  <c r="T269"/>
  <c i="24" r="T127"/>
  <c r="T126"/>
  <c r="T150"/>
  <c i="25" r="R144"/>
  <c r="BK348"/>
  <c r="J348"/>
  <c r="J104"/>
  <c r="R450"/>
  <c r="BK525"/>
  <c r="J525"/>
  <c r="J110"/>
  <c r="P525"/>
  <c r="BK556"/>
  <c r="J556"/>
  <c r="J112"/>
  <c r="T556"/>
  <c r="R602"/>
  <c r="P649"/>
  <c r="P648"/>
  <c i="36" r="BK145"/>
  <c r="J145"/>
  <c r="J103"/>
  <c i="2" r="T125"/>
  <c r="T124"/>
  <c r="T123"/>
  <c r="BK146"/>
  <c r="J146"/>
  <c r="J101"/>
  <c i="3" r="BK119"/>
  <c i="4" r="BK193"/>
  <c r="J193"/>
  <c r="J99"/>
  <c r="R202"/>
  <c r="P229"/>
  <c i="5" r="BK174"/>
  <c r="J174"/>
  <c r="J100"/>
  <c r="P199"/>
  <c r="BK220"/>
  <c r="BK219"/>
  <c r="J219"/>
  <c r="J103"/>
  <c i="6" r="BK128"/>
  <c r="BK228"/>
  <c r="J228"/>
  <c r="J101"/>
  <c r="T350"/>
  <c i="7" r="BK159"/>
  <c r="J159"/>
  <c r="J101"/>
  <c r="R177"/>
  <c i="8" r="P126"/>
  <c r="P125"/>
  <c r="R130"/>
  <c r="R129"/>
  <c r="T155"/>
  <c i="9" r="BK191"/>
  <c r="J191"/>
  <c r="J99"/>
  <c r="R227"/>
  <c r="R273"/>
  <c i="10" r="R148"/>
  <c r="BK168"/>
  <c r="J168"/>
  <c r="J105"/>
  <c i="11" r="P234"/>
  <c r="P131"/>
  <c r="P130"/>
  <c r="P129"/>
  <c i="1" r="AU104"/>
  <c i="11" r="T259"/>
  <c r="T299"/>
  <c r="P355"/>
  <c i="12" r="BK184"/>
  <c r="J184"/>
  <c r="J99"/>
  <c r="BK236"/>
  <c r="J236"/>
  <c r="J102"/>
  <c r="BK299"/>
  <c r="J299"/>
  <c r="J104"/>
  <c r="P348"/>
  <c r="R355"/>
  <c i="20" r="BK127"/>
  <c r="J127"/>
  <c r="J98"/>
  <c r="P154"/>
  <c r="R162"/>
  <c r="T171"/>
  <c r="T226"/>
  <c i="21" r="P126"/>
  <c r="P125"/>
  <c r="P124"/>
  <c i="1" r="AU115"/>
  <c i="21" r="T178"/>
  <c r="P187"/>
  <c i="22" r="BK208"/>
  <c r="J208"/>
  <c r="J100"/>
  <c r="P208"/>
  <c r="P128"/>
  <c r="P127"/>
  <c i="1" r="AU116"/>
  <c i="23" r="BK127"/>
  <c r="BK126"/>
  <c r="J126"/>
  <c r="J97"/>
  <c r="R159"/>
  <c r="R158"/>
  <c r="R247"/>
  <c i="24" r="P133"/>
  <c r="P130"/>
  <c r="BK146"/>
  <c r="BK145"/>
  <c r="J145"/>
  <c r="J102"/>
  <c r="R146"/>
  <c r="R172"/>
  <c i="25" r="R194"/>
  <c r="R348"/>
  <c r="R439"/>
  <c r="R498"/>
  <c r="R525"/>
  <c r="P567"/>
  <c r="T589"/>
  <c r="P628"/>
  <c r="BK640"/>
  <c r="J640"/>
  <c r="J117"/>
  <c r="T640"/>
  <c i="26" r="P223"/>
  <c r="P504"/>
  <c r="BK697"/>
  <c r="J697"/>
  <c r="J111"/>
  <c r="R746"/>
  <c r="R721"/>
  <c i="27" r="R126"/>
  <c r="R125"/>
  <c i="28" r="T126"/>
  <c r="T125"/>
  <c i="29" r="BK126"/>
  <c r="J126"/>
  <c r="J101"/>
  <c i="30" r="BK126"/>
  <c r="J126"/>
  <c r="J101"/>
  <c i="33" r="R126"/>
  <c r="R125"/>
  <c i="34" r="T126"/>
  <c r="T125"/>
  <c i="35" r="P126"/>
  <c r="P125"/>
  <c i="1" r="AU133"/>
  <c i="36" r="R145"/>
  <c r="R129"/>
  <c r="R128"/>
  <c r="R127"/>
  <c i="2" r="BK125"/>
  <c r="R146"/>
  <c i="3" r="P119"/>
  <c r="P118"/>
  <c i="1" r="AU96"/>
  <c i="4" r="P193"/>
  <c r="T202"/>
  <c r="R229"/>
  <c i="5" r="T126"/>
  <c r="R174"/>
  <c r="P216"/>
  <c i="6" r="R128"/>
  <c r="R127"/>
  <c r="R126"/>
  <c r="P208"/>
  <c i="7" r="R125"/>
  <c r="R124"/>
  <c r="T144"/>
  <c r="T143"/>
  <c r="P177"/>
  <c i="8" r="P140"/>
  <c r="BK177"/>
  <c r="J177"/>
  <c r="J104"/>
  <c i="9" r="BK249"/>
  <c r="J249"/>
  <c r="J103"/>
  <c r="T273"/>
  <c i="10" r="R127"/>
  <c r="R126"/>
  <c r="R125"/>
  <c r="T158"/>
  <c i="11" r="BK259"/>
  <c r="J259"/>
  <c r="J101"/>
  <c r="P269"/>
  <c r="BK334"/>
  <c r="J334"/>
  <c r="J105"/>
  <c r="T355"/>
  <c i="12" r="BK205"/>
  <c r="J205"/>
  <c r="J100"/>
  <c r="R236"/>
  <c r="P270"/>
  <c r="BK348"/>
  <c r="J348"/>
  <c r="J105"/>
  <c r="P359"/>
  <c r="P358"/>
  <c i="13" r="R126"/>
  <c r="BK214"/>
  <c r="J214"/>
  <c r="J103"/>
  <c i="14" r="P125"/>
  <c r="P124"/>
  <c r="P123"/>
  <c i="1" r="AU107"/>
  <c i="14" r="BK220"/>
  <c r="J220"/>
  <c r="J100"/>
  <c i="15" r="T146"/>
  <c r="R157"/>
  <c r="R156"/>
  <c i="16" r="R132"/>
  <c r="R131"/>
  <c r="R130"/>
  <c r="R160"/>
  <c r="R159"/>
  <c i="17" r="R215"/>
  <c r="R214"/>
  <c i="18" r="BK172"/>
  <c r="J172"/>
  <c r="J99"/>
  <c r="P187"/>
  <c i="19" r="R128"/>
  <c r="T144"/>
  <c r="P154"/>
  <c r="T154"/>
  <c r="P159"/>
  <c r="R195"/>
  <c i="25" r="P144"/>
  <c r="P194"/>
  <c r="P238"/>
  <c r="BK450"/>
  <c r="P498"/>
  <c r="R534"/>
  <c r="P556"/>
  <c r="BK589"/>
  <c r="J589"/>
  <c r="J114"/>
  <c r="R589"/>
  <c r="R649"/>
  <c r="R648"/>
  <c i="26" r="T140"/>
  <c r="T139"/>
  <c r="P172"/>
  <c r="R172"/>
  <c r="T330"/>
  <c r="T657"/>
  <c r="T746"/>
  <c r="T721"/>
  <c i="27" r="P126"/>
  <c r="P125"/>
  <c i="1" r="AU124"/>
  <c i="28" r="BK126"/>
  <c r="BK125"/>
  <c r="J125"/>
  <c r="J100"/>
  <c i="32" r="P126"/>
  <c r="P125"/>
  <c i="1" r="AU130"/>
  <c i="33" r="T126"/>
  <c r="T125"/>
  <c i="2" r="P141"/>
  <c i="3" r="T119"/>
  <c r="T118"/>
  <c i="4" r="T125"/>
  <c r="T124"/>
  <c r="T123"/>
  <c r="BK214"/>
  <c r="J214"/>
  <c r="J101"/>
  <c r="BK229"/>
  <c r="J229"/>
  <c r="J102"/>
  <c i="5" r="P126"/>
  <c r="P125"/>
  <c r="P124"/>
  <c i="1" r="AU98"/>
  <c i="5" r="T199"/>
  <c r="R220"/>
  <c r="R219"/>
  <c i="6" r="P228"/>
  <c r="P350"/>
  <c i="7" r="P125"/>
  <c r="P124"/>
  <c r="P123"/>
  <c i="1" r="AU100"/>
  <c i="7" r="P144"/>
  <c r="P143"/>
  <c r="BK177"/>
  <c r="J177"/>
  <c r="J102"/>
  <c r="T188"/>
  <c i="8" r="R155"/>
  <c r="R154"/>
  <c i="9" r="T191"/>
  <c r="T130"/>
  <c r="T129"/>
  <c r="T128"/>
  <c r="T249"/>
  <c r="R282"/>
  <c i="10" r="P127"/>
  <c r="BK158"/>
  <c r="J158"/>
  <c r="J102"/>
  <c i="11" r="R234"/>
  <c r="R131"/>
  <c r="R130"/>
  <c r="R129"/>
  <c r="T269"/>
  <c r="R334"/>
  <c r="P366"/>
  <c r="P365"/>
  <c i="12" r="R205"/>
  <c r="T221"/>
  <c r="R299"/>
  <c r="T355"/>
  <c i="13" r="P126"/>
  <c r="P125"/>
  <c r="P124"/>
  <c i="1" r="AU106"/>
  <c i="13" r="P214"/>
  <c i="14" r="BK169"/>
  <c r="J169"/>
  <c r="J99"/>
  <c r="T220"/>
  <c i="15" r="R133"/>
  <c r="R129"/>
  <c r="R128"/>
  <c i="16" r="T132"/>
  <c r="T131"/>
  <c r="P167"/>
  <c i="17" r="BK215"/>
  <c r="BK214"/>
  <c r="J214"/>
  <c r="J106"/>
  <c i="18" r="T124"/>
  <c r="R187"/>
  <c i="19" r="P128"/>
  <c r="P127"/>
  <c i="1" r="AU113"/>
  <c i="19" r="BK144"/>
  <c r="J144"/>
  <c r="J99"/>
  <c r="BK154"/>
  <c r="J154"/>
  <c r="J101"/>
  <c r="BK159"/>
  <c r="J159"/>
  <c r="J102"/>
  <c r="R159"/>
  <c r="BK195"/>
  <c r="J195"/>
  <c r="J105"/>
  <c i="20" r="T154"/>
  <c r="BK171"/>
  <c r="J171"/>
  <c r="J101"/>
  <c r="R171"/>
  <c r="R226"/>
  <c i="21" r="R126"/>
  <c r="BK178"/>
  <c r="J178"/>
  <c r="J100"/>
  <c r="T187"/>
  <c i="22" r="R208"/>
  <c r="R128"/>
  <c r="R127"/>
  <c i="23" r="T127"/>
  <c r="T126"/>
  <c r="T125"/>
  <c r="BK209"/>
  <c r="J209"/>
  <c r="J102"/>
  <c r="P247"/>
  <c i="24" r="R133"/>
  <c r="R130"/>
  <c r="T146"/>
  <c r="T145"/>
  <c r="P172"/>
  <c i="26" r="BK330"/>
  <c r="J330"/>
  <c r="J108"/>
  <c r="P330"/>
  <c r="BK657"/>
  <c r="J657"/>
  <c r="J110"/>
  <c r="T697"/>
  <c r="R765"/>
  <c i="29" r="R126"/>
  <c r="R125"/>
  <c i="32" r="BK126"/>
  <c r="J126"/>
  <c r="J101"/>
  <c i="34" r="BK126"/>
  <c r="BK125"/>
  <c r="J125"/>
  <c r="J100"/>
  <c i="35" r="R126"/>
  <c r="R125"/>
  <c i="37" r="P142"/>
  <c r="R142"/>
  <c r="R149"/>
  <c r="BK156"/>
  <c r="J156"/>
  <c r="J108"/>
  <c r="T156"/>
  <c r="R165"/>
  <c i="38" r="R123"/>
  <c r="R122"/>
  <c i="8" r="T140"/>
  <c r="T177"/>
  <c i="9" r="T227"/>
  <c r="P273"/>
  <c i="10" r="BK127"/>
  <c r="P148"/>
  <c r="T168"/>
  <c r="T167"/>
  <c i="11" r="P259"/>
  <c r="BK299"/>
  <c r="J299"/>
  <c r="J104"/>
  <c r="BK355"/>
  <c r="J355"/>
  <c r="J106"/>
  <c i="12" r="P205"/>
  <c r="T236"/>
  <c r="T270"/>
  <c r="T348"/>
  <c i="13" r="BK126"/>
  <c r="J126"/>
  <c r="J98"/>
  <c r="BK202"/>
  <c r="J202"/>
  <c r="J102"/>
  <c r="R202"/>
  <c i="14" r="T125"/>
  <c r="T124"/>
  <c r="T123"/>
  <c r="R220"/>
  <c i="15" r="R146"/>
  <c i="16" r="P132"/>
  <c r="P131"/>
  <c r="BK149"/>
  <c r="J149"/>
  <c r="J103"/>
  <c r="BK160"/>
  <c r="T167"/>
  <c i="17" r="T182"/>
  <c r="T128"/>
  <c r="T127"/>
  <c r="T215"/>
  <c r="T214"/>
  <c i="18" r="R124"/>
  <c r="R123"/>
  <c r="R122"/>
  <c r="T187"/>
  <c i="19" r="T168"/>
  <c i="20" r="R154"/>
  <c r="T162"/>
  <c r="P171"/>
  <c r="BK226"/>
  <c r="J226"/>
  <c r="J105"/>
  <c i="21" r="T126"/>
  <c r="T125"/>
  <c r="T124"/>
  <c r="R178"/>
  <c r="R197"/>
  <c r="R196"/>
  <c i="22" r="T208"/>
  <c r="T128"/>
  <c r="T127"/>
  <c i="23" r="R127"/>
  <c r="R126"/>
  <c r="R209"/>
  <c r="R208"/>
  <c r="P269"/>
  <c i="24" r="P127"/>
  <c r="P126"/>
  <c r="R150"/>
  <c i="25" r="BK238"/>
  <c r="J238"/>
  <c r="J103"/>
  <c r="T348"/>
  <c r="P450"/>
  <c r="P449"/>
  <c r="P534"/>
  <c r="BK567"/>
  <c r="J567"/>
  <c r="J113"/>
  <c r="BK602"/>
  <c r="J602"/>
  <c r="J115"/>
  <c r="R628"/>
  <c r="P640"/>
  <c i="26" r="BK172"/>
  <c r="J172"/>
  <c r="J106"/>
  <c r="T172"/>
  <c r="T171"/>
  <c r="BK504"/>
  <c r="J504"/>
  <c r="J109"/>
  <c r="R657"/>
  <c r="P746"/>
  <c r="P721"/>
  <c i="27" r="BK126"/>
  <c r="J126"/>
  <c r="J101"/>
  <c i="28" r="R126"/>
  <c r="R125"/>
  <c i="29" r="P126"/>
  <c r="P125"/>
  <c i="1" r="AU126"/>
  <c i="32" r="T126"/>
  <c r="T125"/>
  <c i="33" r="P126"/>
  <c r="P125"/>
  <c i="1" r="AU131"/>
  <c i="37" r="BK138"/>
  <c r="J138"/>
  <c r="J104"/>
  <c r="P138"/>
  <c r="R138"/>
  <c r="BK142"/>
  <c r="J142"/>
  <c r="J105"/>
  <c r="T142"/>
  <c r="BK149"/>
  <c r="J149"/>
  <c r="J107"/>
  <c r="P149"/>
  <c r="T149"/>
  <c r="P156"/>
  <c r="R156"/>
  <c r="BK165"/>
  <c r="J165"/>
  <c r="J109"/>
  <c r="P165"/>
  <c r="T165"/>
  <c i="38" r="BK123"/>
  <c r="J123"/>
  <c r="J99"/>
  <c r="P123"/>
  <c r="P122"/>
  <c i="1" r="AU138"/>
  <c i="38" r="T123"/>
  <c r="T122"/>
  <c i="2" r="J89"/>
  <c r="BE126"/>
  <c r="BE147"/>
  <c r="BE159"/>
  <c i="3" r="J89"/>
  <c r="F114"/>
  <c r="BE134"/>
  <c r="BK156"/>
  <c r="J156"/>
  <c r="J98"/>
  <c i="4" r="J92"/>
  <c r="BE215"/>
  <c r="BE233"/>
  <c r="BE235"/>
  <c i="5" r="E114"/>
  <c r="F121"/>
  <c r="BE153"/>
  <c r="BE160"/>
  <c r="BE164"/>
  <c r="BE195"/>
  <c r="BK165"/>
  <c r="J165"/>
  <c r="J99"/>
  <c i="6" r="E116"/>
  <c r="BE159"/>
  <c r="BE270"/>
  <c r="BE306"/>
  <c r="BE331"/>
  <c r="BK346"/>
  <c r="J346"/>
  <c r="J102"/>
  <c i="7" r="BE145"/>
  <c r="BE151"/>
  <c r="BE191"/>
  <c i="8" r="F92"/>
  <c r="BE137"/>
  <c r="BE158"/>
  <c i="9" r="J89"/>
  <c r="J125"/>
  <c r="BE156"/>
  <c r="BE190"/>
  <c r="BE219"/>
  <c r="BE250"/>
  <c r="BE260"/>
  <c r="BE283"/>
  <c r="BE288"/>
  <c r="BK222"/>
  <c r="J222"/>
  <c r="J101"/>
  <c i="10" r="BE135"/>
  <c i="11" r="E85"/>
  <c r="BE210"/>
  <c r="BE263"/>
  <c r="BE315"/>
  <c i="12" r="F92"/>
  <c r="BE142"/>
  <c r="BE151"/>
  <c r="BE199"/>
  <c r="BE232"/>
  <c r="BE268"/>
  <c r="BE269"/>
  <c r="BE316"/>
  <c r="BE324"/>
  <c r="BE327"/>
  <c r="BE333"/>
  <c r="BE341"/>
  <c r="BE352"/>
  <c r="BE367"/>
  <c r="BK135"/>
  <c r="J135"/>
  <c r="J98"/>
  <c i="13" r="F92"/>
  <c r="BE152"/>
  <c r="BE154"/>
  <c r="BE158"/>
  <c r="BE168"/>
  <c r="BE193"/>
  <c r="BE203"/>
  <c r="BE225"/>
  <c r="BE226"/>
  <c r="BK237"/>
  <c r="J237"/>
  <c r="J104"/>
  <c i="14" r="J89"/>
  <c r="J120"/>
  <c r="BE132"/>
  <c r="BE170"/>
  <c r="BE173"/>
  <c r="BE224"/>
  <c i="15" r="E85"/>
  <c r="BE160"/>
  <c i="16" r="BK145"/>
  <c r="J145"/>
  <c r="J101"/>
  <c r="BK175"/>
  <c r="J175"/>
  <c r="J107"/>
  <c r="BK182"/>
  <c r="J182"/>
  <c r="J108"/>
  <c i="17" r="BE230"/>
  <c r="BE232"/>
  <c r="BK167"/>
  <c r="J167"/>
  <c r="J100"/>
  <c i="18" r="BE160"/>
  <c r="BE189"/>
  <c i="19" r="E85"/>
  <c r="J91"/>
  <c r="BE166"/>
  <c r="BE169"/>
  <c r="BK151"/>
  <c r="J151"/>
  <c r="J100"/>
  <c r="BK193"/>
  <c r="J193"/>
  <c r="J104"/>
  <c i="20" r="J92"/>
  <c r="BE140"/>
  <c r="BE163"/>
  <c r="BE172"/>
  <c r="BE179"/>
  <c r="BE227"/>
  <c r="BE229"/>
  <c i="21" r="F121"/>
  <c r="BE156"/>
  <c r="BE165"/>
  <c r="BE193"/>
  <c r="BE214"/>
  <c i="22" r="BE153"/>
  <c r="BE154"/>
  <c r="BE171"/>
  <c r="BE248"/>
  <c r="BE301"/>
  <c i="23" r="F92"/>
  <c r="BE128"/>
  <c r="BE141"/>
  <c r="BE142"/>
  <c r="BE162"/>
  <c r="BE166"/>
  <c r="BE202"/>
  <c r="BE205"/>
  <c r="BE206"/>
  <c r="BE229"/>
  <c r="BE240"/>
  <c r="BE255"/>
  <c r="BE259"/>
  <c r="BE261"/>
  <c r="BE263"/>
  <c r="BE270"/>
  <c r="BE272"/>
  <c r="BE274"/>
  <c i="24" r="E85"/>
  <c r="BE132"/>
  <c r="BE139"/>
  <c r="BE143"/>
  <c r="BE148"/>
  <c r="BE151"/>
  <c r="BE157"/>
  <c r="BE162"/>
  <c r="BE163"/>
  <c i="25" r="J139"/>
  <c r="BE171"/>
  <c r="BE177"/>
  <c r="BE181"/>
  <c r="BE183"/>
  <c r="BE264"/>
  <c r="BE266"/>
  <c r="BE271"/>
  <c r="BE277"/>
  <c r="BE278"/>
  <c r="BE320"/>
  <c r="BE406"/>
  <c r="BE427"/>
  <c r="BE470"/>
  <c r="BE475"/>
  <c r="BE477"/>
  <c r="BE479"/>
  <c r="BE483"/>
  <c r="BE503"/>
  <c r="BE504"/>
  <c r="BE507"/>
  <c r="BE580"/>
  <c r="BE585"/>
  <c r="BE588"/>
  <c r="BE623"/>
  <c r="BE654"/>
  <c r="BE658"/>
  <c r="BE688"/>
  <c r="BE692"/>
  <c r="BK447"/>
  <c r="J447"/>
  <c r="J106"/>
  <c i="26" r="F96"/>
  <c r="BE226"/>
  <c r="BE227"/>
  <c r="BE292"/>
  <c r="BE320"/>
  <c r="BE324"/>
  <c r="BE361"/>
  <c r="BE417"/>
  <c r="BE421"/>
  <c r="BE471"/>
  <c r="BE498"/>
  <c r="BE579"/>
  <c r="BE598"/>
  <c r="BE622"/>
  <c r="BE626"/>
  <c r="BE630"/>
  <c r="BE636"/>
  <c r="BE674"/>
  <c r="BE751"/>
  <c r="BK168"/>
  <c r="J168"/>
  <c r="J104"/>
  <c i="27" r="F95"/>
  <c r="J119"/>
  <c r="BE127"/>
  <c i="28" r="J119"/>
  <c i="29" r="BE128"/>
  <c r="BE132"/>
  <c r="BE133"/>
  <c r="BE135"/>
  <c i="30" r="J93"/>
  <c i="31" r="F96"/>
  <c i="32" r="E111"/>
  <c r="BE129"/>
  <c r="BE149"/>
  <c r="BE150"/>
  <c r="BE155"/>
  <c i="33" r="E85"/>
  <c r="J95"/>
  <c r="BE131"/>
  <c r="BE132"/>
  <c r="BE133"/>
  <c r="BE146"/>
  <c r="BE153"/>
  <c r="BE154"/>
  <c i="34" r="J95"/>
  <c r="F122"/>
  <c r="BE131"/>
  <c i="35" r="F96"/>
  <c r="BE129"/>
  <c r="BE154"/>
  <c i="36" r="E85"/>
  <c r="F95"/>
  <c r="F124"/>
  <c r="BE130"/>
  <c r="BE135"/>
  <c r="BE136"/>
  <c r="BE142"/>
  <c r="BE147"/>
  <c r="BE153"/>
  <c r="BE161"/>
  <c r="BE165"/>
  <c i="2" r="E113"/>
  <c r="BE128"/>
  <c r="BE130"/>
  <c r="BK158"/>
  <c r="J158"/>
  <c r="J103"/>
  <c i="3" r="E85"/>
  <c r="F92"/>
  <c i="4" r="J117"/>
  <c r="BE132"/>
  <c r="BE135"/>
  <c r="BE138"/>
  <c r="BE141"/>
  <c r="BE144"/>
  <c r="BE147"/>
  <c r="BE150"/>
  <c r="BE175"/>
  <c r="BE176"/>
  <c r="BE194"/>
  <c i="5" r="J89"/>
  <c r="J92"/>
  <c r="BE166"/>
  <c r="BE200"/>
  <c i="6" r="F92"/>
  <c r="J123"/>
  <c r="BE218"/>
  <c r="BE237"/>
  <c r="BE326"/>
  <c i="7" r="E85"/>
  <c r="F119"/>
  <c r="BE135"/>
  <c r="BE141"/>
  <c r="BE157"/>
  <c r="BE158"/>
  <c r="BE189"/>
  <c i="8" r="E85"/>
  <c r="BE133"/>
  <c r="BE134"/>
  <c r="BE135"/>
  <c r="BE136"/>
  <c r="BE139"/>
  <c r="BE148"/>
  <c r="BE164"/>
  <c r="BE165"/>
  <c r="BE166"/>
  <c r="BE170"/>
  <c r="BE179"/>
  <c i="9" r="E85"/>
  <c r="BE131"/>
  <c r="BE186"/>
  <c r="BE240"/>
  <c r="BE253"/>
  <c r="BE263"/>
  <c r="BE268"/>
  <c r="BE274"/>
  <c i="10" r="J89"/>
  <c r="BE152"/>
  <c r="BE166"/>
  <c r="BK137"/>
  <c r="J137"/>
  <c r="J99"/>
  <c i="11" r="F92"/>
  <c r="BE163"/>
  <c r="BE178"/>
  <c r="BE185"/>
  <c r="BE203"/>
  <c r="BE223"/>
  <c r="BE233"/>
  <c r="BE256"/>
  <c r="BE277"/>
  <c r="BE290"/>
  <c r="BE293"/>
  <c r="BE338"/>
  <c r="BE343"/>
  <c r="BE345"/>
  <c i="12" r="E123"/>
  <c r="BE136"/>
  <c r="BE154"/>
  <c r="BE173"/>
  <c r="BE202"/>
  <c r="BE241"/>
  <c r="BE248"/>
  <c r="BE256"/>
  <c r="BE271"/>
  <c r="BE321"/>
  <c r="BE354"/>
  <c r="BE382"/>
  <c i="13" r="E114"/>
  <c r="BE147"/>
  <c r="BE170"/>
  <c r="BE196"/>
  <c r="BE211"/>
  <c i="14" r="E113"/>
  <c r="BE129"/>
  <c r="BE229"/>
  <c r="BK228"/>
  <c r="J228"/>
  <c r="J101"/>
  <c i="15" r="F94"/>
  <c r="J124"/>
  <c r="BE147"/>
  <c r="BE162"/>
  <c r="BE163"/>
  <c r="BE165"/>
  <c r="BK164"/>
  <c r="J164"/>
  <c r="J106"/>
  <c i="16" r="J91"/>
  <c r="E118"/>
  <c r="F127"/>
  <c r="BE133"/>
  <c r="BE154"/>
  <c r="BE158"/>
  <c i="17" r="J89"/>
  <c r="F124"/>
  <c r="BE142"/>
  <c r="BE172"/>
  <c r="BE236"/>
  <c i="18" r="BE190"/>
  <c i="19" r="J89"/>
  <c r="BE131"/>
  <c r="BE133"/>
  <c r="BE135"/>
  <c r="BE147"/>
  <c r="BE152"/>
  <c r="BE155"/>
  <c r="BE171"/>
  <c i="20" r="E115"/>
  <c r="BE141"/>
  <c r="BE194"/>
  <c r="BE216"/>
  <c r="BE237"/>
  <c i="21" r="J92"/>
  <c r="BE162"/>
  <c r="BE177"/>
  <c r="BE204"/>
  <c r="BE206"/>
  <c r="BE208"/>
  <c r="BE210"/>
  <c r="BE212"/>
  <c r="BE218"/>
  <c i="22" r="J121"/>
  <c r="J124"/>
  <c r="BE146"/>
  <c r="BE189"/>
  <c r="BE202"/>
  <c r="BE220"/>
  <c r="BE237"/>
  <c r="BE240"/>
  <c r="BE286"/>
  <c i="23" r="J119"/>
  <c r="BE133"/>
  <c r="BE150"/>
  <c r="BE160"/>
  <c r="BE192"/>
  <c r="BE196"/>
  <c r="BE210"/>
  <c r="BE244"/>
  <c i="24" r="BE129"/>
  <c r="BE135"/>
  <c r="BE160"/>
  <c r="BE161"/>
  <c r="BE173"/>
  <c r="BE174"/>
  <c r="BE175"/>
  <c r="BE176"/>
  <c r="BE177"/>
  <c r="BE178"/>
  <c i="25" r="J136"/>
  <c r="BE239"/>
  <c r="BE289"/>
  <c r="BE369"/>
  <c r="BE375"/>
  <c r="BE379"/>
  <c r="BE405"/>
  <c r="BE415"/>
  <c r="BE435"/>
  <c r="BE448"/>
  <c r="BE463"/>
  <c r="BE467"/>
  <c r="BE513"/>
  <c r="BE519"/>
  <c r="BE629"/>
  <c r="BE634"/>
  <c r="BE641"/>
  <c r="BE644"/>
  <c r="BE664"/>
  <c r="BE666"/>
  <c r="BE668"/>
  <c r="BE670"/>
  <c r="BE672"/>
  <c r="BE674"/>
  <c r="BE686"/>
  <c i="26" r="J93"/>
  <c r="BE147"/>
  <c r="BE161"/>
  <c r="BE174"/>
  <c r="BE216"/>
  <c r="BE229"/>
  <c r="BE254"/>
  <c r="BE261"/>
  <c r="BE286"/>
  <c r="BE304"/>
  <c r="BE307"/>
  <c r="BE349"/>
  <c r="BE505"/>
  <c r="BE547"/>
  <c r="BE566"/>
  <c r="BE583"/>
  <c r="BE586"/>
  <c r="BE589"/>
  <c r="BE614"/>
  <c r="BE618"/>
  <c r="BE678"/>
  <c r="BE688"/>
  <c r="BE716"/>
  <c r="BE722"/>
  <c r="BK721"/>
  <c r="J721"/>
  <c r="J112"/>
  <c i="27" r="F96"/>
  <c i="28" r="E85"/>
  <c i="29" r="E85"/>
  <c r="J119"/>
  <c r="BE134"/>
  <c i="30" r="F96"/>
  <c i="31" r="BK126"/>
  <c r="J126"/>
  <c r="J101"/>
  <c i="32" r="J95"/>
  <c r="BE137"/>
  <c r="BE138"/>
  <c r="BE159"/>
  <c r="BE160"/>
  <c r="BE164"/>
  <c i="33" r="BE138"/>
  <c r="BE139"/>
  <c r="BE140"/>
  <c r="BE141"/>
  <c r="BE142"/>
  <c r="BE152"/>
  <c i="34" r="E85"/>
  <c r="BE128"/>
  <c r="BE129"/>
  <c r="BE130"/>
  <c r="BE134"/>
  <c r="BE135"/>
  <c i="35" r="F121"/>
  <c r="BE139"/>
  <c i="36" r="BE137"/>
  <c r="BE139"/>
  <c r="BE140"/>
  <c r="BE144"/>
  <c r="BE152"/>
  <c r="BE156"/>
  <c r="BE167"/>
  <c i="37" r="E119"/>
  <c r="BE139"/>
  <c i="2" r="BE132"/>
  <c r="BE134"/>
  <c r="BE156"/>
  <c i="3" r="BE120"/>
  <c r="BE122"/>
  <c r="BE144"/>
  <c r="BE146"/>
  <c r="BE148"/>
  <c i="4" r="F92"/>
  <c r="BE126"/>
  <c r="BE198"/>
  <c r="BE232"/>
  <c i="5" r="BE127"/>
  <c r="BE131"/>
  <c r="BE136"/>
  <c r="BE140"/>
  <c r="BE143"/>
  <c r="BE150"/>
  <c i="6" r="BE129"/>
  <c r="BE311"/>
  <c r="BE316"/>
  <c r="BE347"/>
  <c r="BE356"/>
  <c r="BE358"/>
  <c i="7" r="BE137"/>
  <c r="BE139"/>
  <c r="BE147"/>
  <c r="BE167"/>
  <c r="BE171"/>
  <c r="BE172"/>
  <c r="BE174"/>
  <c r="BE176"/>
  <c r="BE178"/>
  <c r="BE179"/>
  <c r="BE181"/>
  <c r="BE183"/>
  <c r="BE185"/>
  <c r="BE186"/>
  <c r="BE187"/>
  <c i="8" r="BE145"/>
  <c r="BE156"/>
  <c r="BE162"/>
  <c r="BE172"/>
  <c r="BE173"/>
  <c r="BE175"/>
  <c i="9" r="F92"/>
  <c r="BE161"/>
  <c r="BE290"/>
  <c r="BE293"/>
  <c i="10" r="BE149"/>
  <c r="BE161"/>
  <c i="11" r="J126"/>
  <c r="BE207"/>
  <c r="BE225"/>
  <c r="BE300"/>
  <c r="BE329"/>
  <c r="BE335"/>
  <c r="BE359"/>
  <c r="BK264"/>
  <c r="J264"/>
  <c r="J102"/>
  <c i="12" r="BE139"/>
  <c r="BE145"/>
  <c r="BE159"/>
  <c r="BE161"/>
  <c r="BE171"/>
  <c r="BE185"/>
  <c r="BE209"/>
  <c r="BE212"/>
  <c r="BE259"/>
  <c r="BE261"/>
  <c r="BE304"/>
  <c r="BE308"/>
  <c r="BE311"/>
  <c r="BE313"/>
  <c r="BE395"/>
  <c i="13" r="BE127"/>
  <c r="BE143"/>
  <c r="BE160"/>
  <c r="BE172"/>
  <c r="BE177"/>
  <c r="BE190"/>
  <c r="BE229"/>
  <c i="14" r="BE157"/>
  <c r="BE185"/>
  <c r="BE204"/>
  <c r="BE207"/>
  <c r="BE211"/>
  <c r="BE215"/>
  <c r="BE218"/>
  <c r="BE221"/>
  <c r="BK231"/>
  <c r="BK230"/>
  <c r="J230"/>
  <c r="J102"/>
  <c i="15" r="BE131"/>
  <c r="BE134"/>
  <c i="17" r="E117"/>
  <c r="J124"/>
  <c r="BE191"/>
  <c r="BE195"/>
  <c r="BE199"/>
  <c r="BE203"/>
  <c r="BK211"/>
  <c r="BK210"/>
  <c r="J210"/>
  <c r="J104"/>
  <c i="18" r="J89"/>
  <c r="E112"/>
  <c r="BE128"/>
  <c r="BE134"/>
  <c r="BE141"/>
  <c r="BE149"/>
  <c r="BE173"/>
  <c i="19" r="BE137"/>
  <c r="BE139"/>
  <c r="BE142"/>
  <c r="BE157"/>
  <c r="BK201"/>
  <c r="J201"/>
  <c r="J106"/>
  <c i="20" r="BE134"/>
  <c r="BE137"/>
  <c r="BE167"/>
  <c r="BE175"/>
  <c r="BE177"/>
  <c r="BE184"/>
  <c r="BE186"/>
  <c r="BE188"/>
  <c r="BE198"/>
  <c r="BE200"/>
  <c i="21" r="J89"/>
  <c r="E114"/>
  <c r="BE127"/>
  <c r="BE146"/>
  <c r="BE149"/>
  <c r="BE173"/>
  <c r="BE183"/>
  <c r="BE216"/>
  <c i="22" r="F92"/>
  <c r="BE170"/>
  <c r="BE172"/>
  <c r="BE187"/>
  <c r="BE193"/>
  <c r="BE195"/>
  <c r="BE271"/>
  <c i="23" r="F91"/>
  <c r="J121"/>
  <c r="BE129"/>
  <c r="BE171"/>
  <c r="BE173"/>
  <c r="BE198"/>
  <c r="BE203"/>
  <c r="BE204"/>
  <c r="BE212"/>
  <c r="BE214"/>
  <c r="BE232"/>
  <c r="BE242"/>
  <c r="BE250"/>
  <c r="BE265"/>
  <c r="BE266"/>
  <c r="BE276"/>
  <c i="24" r="J89"/>
  <c r="F122"/>
  <c r="BE153"/>
  <c r="BE156"/>
  <c r="BE171"/>
  <c r="BK131"/>
  <c r="J131"/>
  <c r="J100"/>
  <c i="25" r="E85"/>
  <c r="F94"/>
  <c r="BE160"/>
  <c r="BE172"/>
  <c r="BE198"/>
  <c r="BE203"/>
  <c r="BE208"/>
  <c r="BE284"/>
  <c r="BE291"/>
  <c r="BE329"/>
  <c r="BE330"/>
  <c r="BE334"/>
  <c r="BE382"/>
  <c r="BE386"/>
  <c r="BE390"/>
  <c r="BE411"/>
  <c r="BE460"/>
  <c r="BE487"/>
  <c r="BE499"/>
  <c r="BE502"/>
  <c r="BE526"/>
  <c r="BE543"/>
  <c r="BE568"/>
  <c r="BE572"/>
  <c r="BE573"/>
  <c r="BE574"/>
  <c r="BE575"/>
  <c r="BE595"/>
  <c r="BE601"/>
  <c r="BE676"/>
  <c r="BE690"/>
  <c i="26" r="E85"/>
  <c r="BE150"/>
  <c r="BE153"/>
  <c r="BE222"/>
  <c r="BE224"/>
  <c r="BE225"/>
  <c r="BE228"/>
  <c r="BE237"/>
  <c r="BE247"/>
  <c r="BE313"/>
  <c r="BE347"/>
  <c r="BE348"/>
  <c r="BE447"/>
  <c r="BE468"/>
  <c r="BE474"/>
  <c r="BE556"/>
  <c r="BE560"/>
  <c r="BE563"/>
  <c r="BE576"/>
  <c r="BE594"/>
  <c r="BE747"/>
  <c i="27" r="E85"/>
  <c r="J95"/>
  <c r="BE138"/>
  <c i="28" r="F96"/>
  <c r="F121"/>
  <c r="BE139"/>
  <c r="BE140"/>
  <c i="29" r="BE130"/>
  <c r="BE131"/>
  <c i="30" r="BE127"/>
  <c r="BE130"/>
  <c r="BE131"/>
  <c i="31" r="J93"/>
  <c r="E111"/>
  <c r="F121"/>
  <c r="BE127"/>
  <c i="32" r="F121"/>
  <c i="33" r="F95"/>
  <c r="BE134"/>
  <c r="BE155"/>
  <c r="BE156"/>
  <c r="BE158"/>
  <c i="34" r="J93"/>
  <c r="BE136"/>
  <c r="BE139"/>
  <c r="BE140"/>
  <c r="BE141"/>
  <c i="35" r="E85"/>
  <c r="BE130"/>
  <c r="BE131"/>
  <c r="BE138"/>
  <c r="BE145"/>
  <c r="BE146"/>
  <c r="BE147"/>
  <c r="BE149"/>
  <c r="BE150"/>
  <c r="BE151"/>
  <c r="BE152"/>
  <c i="36" r="J95"/>
  <c r="BE132"/>
  <c r="BE148"/>
  <c r="BE159"/>
  <c r="BE160"/>
  <c i="37" r="J129"/>
  <c i="2" r="J92"/>
  <c r="BE136"/>
  <c r="BE139"/>
  <c r="BE142"/>
  <c r="BE144"/>
  <c r="BE149"/>
  <c r="BE151"/>
  <c r="BK138"/>
  <c r="J138"/>
  <c r="J99"/>
  <c i="3" r="BE128"/>
  <c r="BE130"/>
  <c r="BE136"/>
  <c r="BE138"/>
  <c r="BE140"/>
  <c r="BE152"/>
  <c r="BE154"/>
  <c r="BE157"/>
  <c i="5" r="BE218"/>
  <c r="BE225"/>
  <c i="6" r="J89"/>
  <c r="BE178"/>
  <c r="BE180"/>
  <c r="BE184"/>
  <c r="BE290"/>
  <c r="BE296"/>
  <c r="BE336"/>
  <c r="BE341"/>
  <c r="BE354"/>
  <c i="7" r="F92"/>
  <c r="J117"/>
  <c r="BE128"/>
  <c r="BE130"/>
  <c r="BE132"/>
  <c r="BE160"/>
  <c r="BE161"/>
  <c r="BE193"/>
  <c i="8" r="J89"/>
  <c r="BE127"/>
  <c r="BE157"/>
  <c r="BE163"/>
  <c r="BE167"/>
  <c r="BE174"/>
  <c r="BE180"/>
  <c r="BE181"/>
  <c r="BE183"/>
  <c r="BE184"/>
  <c i="9" r="BE146"/>
  <c r="BE174"/>
  <c r="BE180"/>
  <c r="BK292"/>
  <c r="J292"/>
  <c r="J108"/>
  <c i="10" r="BE128"/>
  <c r="BE131"/>
  <c r="BE134"/>
  <c r="BE138"/>
  <c r="BE144"/>
  <c r="BE159"/>
  <c r="BE162"/>
  <c r="BE171"/>
  <c i="11" r="BE228"/>
  <c r="BE273"/>
  <c r="BE308"/>
  <c r="BE311"/>
  <c r="BE346"/>
  <c r="BE356"/>
  <c i="12" r="J89"/>
  <c r="BE166"/>
  <c r="BE244"/>
  <c r="BE287"/>
  <c r="BE300"/>
  <c r="BE363"/>
  <c r="BE370"/>
  <c r="BE388"/>
  <c r="BE397"/>
  <c r="BK407"/>
  <c r="J407"/>
  <c r="J111"/>
  <c i="13" r="J118"/>
  <c r="BE130"/>
  <c r="BE215"/>
  <c r="BE218"/>
  <c r="BE233"/>
  <c i="14" r="BE139"/>
  <c i="15" r="BE149"/>
  <c r="BE151"/>
  <c r="BE152"/>
  <c r="BK130"/>
  <c i="16" r="BE161"/>
  <c r="BE163"/>
  <c r="BE164"/>
  <c i="17" r="BE151"/>
  <c r="BE152"/>
  <c r="BE154"/>
  <c r="BE158"/>
  <c r="BE161"/>
  <c r="BE163"/>
  <c r="BE224"/>
  <c r="BE226"/>
  <c r="BE228"/>
  <c r="BK162"/>
  <c r="J162"/>
  <c r="J99"/>
  <c i="18" r="F92"/>
  <c r="J119"/>
  <c r="BE131"/>
  <c r="BE136"/>
  <c r="BE144"/>
  <c r="BE152"/>
  <c r="BE154"/>
  <c r="BE157"/>
  <c r="BE163"/>
  <c r="BE166"/>
  <c r="BE171"/>
  <c i="19" r="BE145"/>
  <c r="BE162"/>
  <c r="BE179"/>
  <c r="BE181"/>
  <c r="BE194"/>
  <c r="BE202"/>
  <c r="BK141"/>
  <c r="J141"/>
  <c r="J98"/>
  <c i="20" r="J89"/>
  <c r="BE153"/>
  <c r="BE196"/>
  <c r="BE204"/>
  <c r="BE206"/>
  <c i="21" r="BE134"/>
  <c r="BE137"/>
  <c r="BE158"/>
  <c i="22" r="E85"/>
  <c r="BE174"/>
  <c r="BE228"/>
  <c r="BE291"/>
  <c r="BK203"/>
  <c r="J203"/>
  <c r="J99"/>
  <c r="BK300"/>
  <c r="J300"/>
  <c r="J107"/>
  <c i="23" r="BE144"/>
  <c r="BE146"/>
  <c r="BE148"/>
  <c r="BE175"/>
  <c r="BE177"/>
  <c r="BE179"/>
  <c r="BE216"/>
  <c r="BE231"/>
  <c r="BE252"/>
  <c i="24" r="BE136"/>
  <c r="BE158"/>
  <c r="BE166"/>
  <c i="25" r="BE161"/>
  <c r="BE162"/>
  <c r="BE165"/>
  <c r="BE174"/>
  <c r="BE189"/>
  <c r="BE193"/>
  <c r="BE224"/>
  <c r="BE227"/>
  <c r="BE230"/>
  <c r="BE322"/>
  <c r="BE325"/>
  <c r="BE338"/>
  <c r="BE343"/>
  <c r="BE400"/>
  <c r="BE423"/>
  <c r="BE440"/>
  <c r="BE441"/>
  <c r="BE493"/>
  <c r="BE529"/>
  <c r="BE533"/>
  <c r="BE545"/>
  <c r="BE553"/>
  <c r="BE555"/>
  <c r="BE650"/>
  <c r="BE656"/>
  <c r="BK233"/>
  <c r="J233"/>
  <c r="J102"/>
  <c i="26" r="BE154"/>
  <c r="BE157"/>
  <c r="BE158"/>
  <c r="BE179"/>
  <c r="BE185"/>
  <c r="BE191"/>
  <c r="BE197"/>
  <c r="BE204"/>
  <c r="BE427"/>
  <c r="BE431"/>
  <c r="BE441"/>
  <c r="BE444"/>
  <c r="BE486"/>
  <c r="BE489"/>
  <c r="BE502"/>
  <c r="BE644"/>
  <c r="BE648"/>
  <c i="37" r="J93"/>
  <c r="F130"/>
  <c r="BE140"/>
  <c r="BE153"/>
  <c r="BE155"/>
  <c r="BE159"/>
  <c r="BE161"/>
  <c r="BE163"/>
  <c r="BE170"/>
  <c r="BE171"/>
  <c i="2" r="F120"/>
  <c i="3" r="J114"/>
  <c r="BE124"/>
  <c i="4" r="BE203"/>
  <c r="BE206"/>
  <c r="BE210"/>
  <c r="BE225"/>
  <c i="5" r="BE187"/>
  <c r="BE211"/>
  <c r="BE214"/>
  <c i="6" r="BE146"/>
  <c r="BE169"/>
  <c r="BE172"/>
  <c r="BE209"/>
  <c r="BE213"/>
  <c r="BE259"/>
  <c r="BE301"/>
  <c r="BE321"/>
  <c r="BE351"/>
  <c r="BE353"/>
  <c r="BE361"/>
  <c r="BK360"/>
  <c r="BK359"/>
  <c r="J359"/>
  <c r="J105"/>
  <c i="7" r="J119"/>
  <c r="BE126"/>
  <c r="BE133"/>
  <c r="BE149"/>
  <c r="BE162"/>
  <c i="8" r="BE128"/>
  <c r="BE131"/>
  <c r="BE132"/>
  <c r="BE149"/>
  <c r="BE161"/>
  <c i="9" r="BE142"/>
  <c r="BE164"/>
  <c r="BE173"/>
  <c r="BE184"/>
  <c r="BE196"/>
  <c r="BE200"/>
  <c r="BE204"/>
  <c r="BE278"/>
  <c r="BE285"/>
  <c r="BK289"/>
  <c r="J289"/>
  <c r="J106"/>
  <c i="10" r="F92"/>
  <c r="BE164"/>
  <c r="BE169"/>
  <c i="11" r="BE148"/>
  <c r="BE151"/>
  <c r="BE157"/>
  <c r="BE160"/>
  <c r="BE192"/>
  <c r="BE208"/>
  <c r="BE213"/>
  <c r="BE217"/>
  <c r="BE238"/>
  <c r="BE265"/>
  <c r="BE270"/>
  <c r="BE281"/>
  <c r="BE319"/>
  <c r="BE324"/>
  <c i="12" r="BE183"/>
  <c r="BE194"/>
  <c r="BE225"/>
  <c r="BE263"/>
  <c r="BE280"/>
  <c r="BE360"/>
  <c r="BE390"/>
  <c i="20" r="BE208"/>
  <c r="BE210"/>
  <c r="BE212"/>
  <c r="BE214"/>
  <c r="BE222"/>
  <c r="BE224"/>
  <c i="21" r="BE140"/>
  <c r="BE143"/>
  <c r="BE144"/>
  <c r="BE169"/>
  <c r="BE179"/>
  <c r="BK194"/>
  <c r="J194"/>
  <c r="J102"/>
  <c i="22" r="BE161"/>
  <c r="BE164"/>
  <c r="BE204"/>
  <c r="BE229"/>
  <c r="BE230"/>
  <c r="BK219"/>
  <c r="J219"/>
  <c r="J102"/>
  <c r="BK296"/>
  <c r="J296"/>
  <c r="J104"/>
  <c i="23" r="BE152"/>
  <c r="BE154"/>
  <c r="BE156"/>
  <c r="BE167"/>
  <c r="BE169"/>
  <c r="BE194"/>
  <c r="BE195"/>
  <c r="BE199"/>
  <c r="BE200"/>
  <c r="BE201"/>
  <c r="BE238"/>
  <c r="BE253"/>
  <c r="BE257"/>
  <c r="BE267"/>
  <c i="24" r="BE134"/>
  <c r="BE140"/>
  <c r="BE152"/>
  <c r="BE154"/>
  <c r="BE169"/>
  <c i="25" r="BE145"/>
  <c r="BE213"/>
  <c r="BE214"/>
  <c r="BE234"/>
  <c r="BE244"/>
  <c r="BE249"/>
  <c r="BE254"/>
  <c r="BE259"/>
  <c r="BE299"/>
  <c r="BE303"/>
  <c r="BE307"/>
  <c r="BE321"/>
  <c r="BE354"/>
  <c r="BE396"/>
  <c r="BE419"/>
  <c r="BE431"/>
  <c r="BE451"/>
  <c r="BE455"/>
  <c r="BE485"/>
  <c r="BE508"/>
  <c r="BE509"/>
  <c r="BE535"/>
  <c r="BE551"/>
  <c r="BE557"/>
  <c r="BE560"/>
  <c r="BE562"/>
  <c r="BE564"/>
  <c r="BE566"/>
  <c r="BE610"/>
  <c r="BE614"/>
  <c r="BE618"/>
  <c r="BE627"/>
  <c r="BE678"/>
  <c i="26" r="BE146"/>
  <c r="BE280"/>
  <c r="BE326"/>
  <c r="BE328"/>
  <c r="BE329"/>
  <c r="BE405"/>
  <c r="BE450"/>
  <c r="BE495"/>
  <c r="BE506"/>
  <c r="BE511"/>
  <c r="BE582"/>
  <c r="BE590"/>
  <c r="BE670"/>
  <c r="BE696"/>
  <c r="BE742"/>
  <c r="BE766"/>
  <c i="27" r="BE131"/>
  <c i="28" r="BE127"/>
  <c r="BE128"/>
  <c r="BE130"/>
  <c r="BE135"/>
  <c r="BE137"/>
  <c r="BE138"/>
  <c i="29" r="F96"/>
  <c r="F121"/>
  <c r="BE129"/>
  <c r="BE136"/>
  <c i="30" r="E85"/>
  <c r="J95"/>
  <c r="BE132"/>
  <c r="BE133"/>
  <c i="32" r="F96"/>
  <c r="BE127"/>
  <c r="BE128"/>
  <c r="BE130"/>
  <c r="BE132"/>
  <c r="BE140"/>
  <c r="BE153"/>
  <c r="BE154"/>
  <c r="BE156"/>
  <c r="BE161"/>
  <c r="BE162"/>
  <c i="33" r="BE143"/>
  <c r="BE144"/>
  <c r="BE145"/>
  <c r="BE148"/>
  <c r="BE149"/>
  <c i="34" r="F121"/>
  <c r="BE132"/>
  <c r="BE133"/>
  <c r="BE137"/>
  <c r="BE138"/>
  <c r="BE142"/>
  <c r="BE143"/>
  <c i="35" r="J95"/>
  <c r="BE132"/>
  <c r="BE143"/>
  <c r="BE144"/>
  <c r="BE148"/>
  <c i="36" r="BE143"/>
  <c r="BE149"/>
  <c r="BE150"/>
  <c i="37" r="F129"/>
  <c r="BE150"/>
  <c r="BE152"/>
  <c r="BE158"/>
  <c r="BE172"/>
  <c i="2" r="BE153"/>
  <c i="3" r="BE126"/>
  <c r="BE132"/>
  <c r="BE150"/>
  <c i="4" r="E113"/>
  <c r="BE129"/>
  <c r="BE171"/>
  <c r="BE178"/>
  <c r="BE184"/>
  <c r="BE186"/>
  <c r="BE189"/>
  <c r="BE230"/>
  <c i="5" r="BE151"/>
  <c r="BE156"/>
  <c r="BE179"/>
  <c r="BE183"/>
  <c r="BE191"/>
  <c r="BE221"/>
  <c i="6" r="BE148"/>
  <c r="BE158"/>
  <c r="BE197"/>
  <c r="BE207"/>
  <c r="BE242"/>
  <c r="BE273"/>
  <c r="BE281"/>
  <c r="BE284"/>
  <c r="BK217"/>
  <c r="J217"/>
  <c r="J100"/>
  <c i="7" r="BE153"/>
  <c r="BE155"/>
  <c r="BE170"/>
  <c r="BE195"/>
  <c i="8" r="BE159"/>
  <c r="BE168"/>
  <c r="BE169"/>
  <c r="BE171"/>
  <c r="BE176"/>
  <c i="9" r="BE139"/>
  <c r="BK218"/>
  <c r="J218"/>
  <c r="J100"/>
  <c i="10" r="BK143"/>
  <c r="J143"/>
  <c r="J100"/>
  <c i="11" r="J123"/>
  <c r="BE132"/>
  <c r="BE172"/>
  <c r="BE244"/>
  <c r="BE246"/>
  <c r="BE252"/>
  <c r="BE284"/>
  <c r="BE301"/>
  <c r="BE340"/>
  <c r="BE350"/>
  <c r="BE360"/>
  <c r="BK131"/>
  <c r="J131"/>
  <c r="J98"/>
  <c i="12" r="J92"/>
  <c r="BE196"/>
  <c r="BE206"/>
  <c r="BE213"/>
  <c r="BE233"/>
  <c r="BE237"/>
  <c r="BE252"/>
  <c r="BE265"/>
  <c r="BE277"/>
  <c r="BE283"/>
  <c r="BE302"/>
  <c r="BE318"/>
  <c r="BE323"/>
  <c r="BE356"/>
  <c r="BE379"/>
  <c r="BE399"/>
  <c r="BK404"/>
  <c r="J404"/>
  <c r="J109"/>
  <c i="13" r="J121"/>
  <c r="BE133"/>
  <c r="BE163"/>
  <c r="BE180"/>
  <c r="BE184"/>
  <c i="14" r="F92"/>
  <c r="BE136"/>
  <c r="BE143"/>
  <c r="BE232"/>
  <c i="15" r="J91"/>
  <c r="BE138"/>
  <c r="BE139"/>
  <c r="BE141"/>
  <c r="BE142"/>
  <c r="BE161"/>
  <c i="16" r="BE142"/>
  <c r="BE143"/>
  <c r="BE144"/>
  <c r="BE146"/>
  <c r="BE148"/>
  <c r="BE150"/>
  <c r="BE169"/>
  <c r="BK147"/>
  <c r="J147"/>
  <c r="J102"/>
  <c i="17" r="BE168"/>
  <c r="BE212"/>
  <c r="BE234"/>
  <c i="18" r="BE125"/>
  <c r="BE146"/>
  <c r="BE179"/>
  <c r="BE195"/>
  <c r="BK194"/>
  <c r="J194"/>
  <c r="J102"/>
  <c i="19" r="BE173"/>
  <c r="BE175"/>
  <c r="BE177"/>
  <c r="BE187"/>
  <c r="BE189"/>
  <c r="BE196"/>
  <c r="BE198"/>
  <c r="BE200"/>
  <c i="20" r="BE143"/>
  <c r="BE146"/>
  <c r="BE149"/>
  <c i="25" r="BE219"/>
  <c r="BE283"/>
  <c r="BE295"/>
  <c r="BE355"/>
  <c r="BE358"/>
  <c r="BE362"/>
  <c r="BE366"/>
  <c r="BE444"/>
  <c r="BE446"/>
  <c r="BE524"/>
  <c r="BE541"/>
  <c r="BE590"/>
  <c r="BE607"/>
  <c r="BE642"/>
  <c r="BE652"/>
  <c i="26" r="BE169"/>
  <c r="BE173"/>
  <c r="BE274"/>
  <c r="BE298"/>
  <c r="BE316"/>
  <c r="BE373"/>
  <c r="BE385"/>
  <c r="BE393"/>
  <c r="BE456"/>
  <c r="BE459"/>
  <c r="BE462"/>
  <c r="BE465"/>
  <c r="BE477"/>
  <c r="BE480"/>
  <c r="BE483"/>
  <c r="BE503"/>
  <c r="BE513"/>
  <c r="BE517"/>
  <c r="BE521"/>
  <c r="BE528"/>
  <c r="BE532"/>
  <c r="BE536"/>
  <c r="BE554"/>
  <c r="BE555"/>
  <c r="BE570"/>
  <c r="BE575"/>
  <c r="BE602"/>
  <c r="BE606"/>
  <c r="BE610"/>
  <c r="BE640"/>
  <c r="BE652"/>
  <c r="BE656"/>
  <c r="BE682"/>
  <c r="BE692"/>
  <c r="BE733"/>
  <c i="27" r="BE129"/>
  <c r="BE130"/>
  <c i="28" r="J121"/>
  <c i="29" r="BE139"/>
  <c i="30" r="BE128"/>
  <c r="BE129"/>
  <c i="31" r="J95"/>
  <c i="32" r="J119"/>
  <c r="BE133"/>
  <c r="BE134"/>
  <c r="BE139"/>
  <c r="BE145"/>
  <c i="33" r="F96"/>
  <c r="BE130"/>
  <c r="BE136"/>
  <c r="BE137"/>
  <c r="BE147"/>
  <c r="BE150"/>
  <c i="34" r="BE144"/>
  <c i="35" r="J119"/>
  <c r="BE140"/>
  <c r="BE141"/>
  <c r="BE142"/>
  <c i="37" r="BE141"/>
  <c r="BE144"/>
  <c r="BE151"/>
  <c r="BE154"/>
  <c r="BE168"/>
  <c i="2" r="BK155"/>
  <c r="J155"/>
  <c r="J102"/>
  <c i="3" r="BE142"/>
  <c i="4" r="BE153"/>
  <c r="BE157"/>
  <c r="BE160"/>
  <c r="BE163"/>
  <c r="BE192"/>
  <c r="BE218"/>
  <c r="BE221"/>
  <c r="BE237"/>
  <c r="BK236"/>
  <c r="J236"/>
  <c r="J103"/>
  <c i="5" r="BE175"/>
  <c r="BE206"/>
  <c r="BE209"/>
  <c r="BE217"/>
  <c i="6" r="BE132"/>
  <c r="BE136"/>
  <c r="BE177"/>
  <c r="BE185"/>
  <c r="BE195"/>
  <c r="BE229"/>
  <c r="BE252"/>
  <c r="BK357"/>
  <c r="J357"/>
  <c r="J104"/>
  <c i="7" r="BE164"/>
  <c r="BE165"/>
  <c r="BE169"/>
  <c i="8" r="BE138"/>
  <c r="BE141"/>
  <c r="BE142"/>
  <c r="BE144"/>
  <c r="BE146"/>
  <c r="BE147"/>
  <c r="BE150"/>
  <c r="BE151"/>
  <c r="BE152"/>
  <c r="BE153"/>
  <c r="BE160"/>
  <c r="BE178"/>
  <c r="BE182"/>
  <c r="BE185"/>
  <c i="9" r="BE150"/>
  <c r="BE157"/>
  <c r="BE168"/>
  <c r="BE206"/>
  <c r="BE214"/>
  <c r="BE223"/>
  <c r="BE232"/>
  <c r="BE248"/>
  <c r="BE281"/>
  <c r="BE286"/>
  <c i="10" r="E85"/>
  <c r="J92"/>
  <c r="BK165"/>
  <c r="J165"/>
  <c r="J103"/>
  <c i="11" r="BE136"/>
  <c r="BE140"/>
  <c r="BE154"/>
  <c r="BE182"/>
  <c r="BE190"/>
  <c r="BE235"/>
  <c r="BE241"/>
  <c r="BE298"/>
  <c r="BE357"/>
  <c i="12" r="BE148"/>
  <c r="BE188"/>
  <c r="BE228"/>
  <c r="BE345"/>
  <c r="BE349"/>
  <c r="BE351"/>
  <c i="13" r="BE151"/>
  <c r="BE204"/>
  <c r="BE223"/>
  <c r="BE238"/>
  <c r="BK169"/>
  <c r="J169"/>
  <c r="J99"/>
  <c i="14" r="BE126"/>
  <c r="BE147"/>
  <c r="BE191"/>
  <c r="BE195"/>
  <c r="BE198"/>
  <c r="BE201"/>
  <c r="BE227"/>
  <c i="15" r="J94"/>
  <c r="F124"/>
  <c r="BK154"/>
  <c r="J154"/>
  <c r="J103"/>
  <c i="16" r="BE168"/>
  <c r="BE172"/>
  <c i="17" r="BE133"/>
  <c r="BE137"/>
  <c r="BE141"/>
  <c r="BE145"/>
  <c r="BE178"/>
  <c r="BE183"/>
  <c r="BE187"/>
  <c r="BE216"/>
  <c r="BE222"/>
  <c r="BE238"/>
  <c r="BK129"/>
  <c r="J129"/>
  <c r="J98"/>
  <c r="BK177"/>
  <c r="J177"/>
  <c r="J101"/>
  <c r="BK208"/>
  <c r="J208"/>
  <c r="J103"/>
  <c i="18" r="BE139"/>
  <c r="BE188"/>
  <c i="19" r="F92"/>
  <c r="BE149"/>
  <c r="BE164"/>
  <c r="BE183"/>
  <c r="BE185"/>
  <c r="BE191"/>
  <c i="20" r="BE128"/>
  <c r="BE131"/>
  <c r="BE190"/>
  <c r="BE192"/>
  <c r="BE220"/>
  <c r="BE231"/>
  <c i="21" r="BE152"/>
  <c r="BE200"/>
  <c i="22" r="BE209"/>
  <c r="BE213"/>
  <c r="BE218"/>
  <c r="BE251"/>
  <c r="BE258"/>
  <c r="BE261"/>
  <c r="BE266"/>
  <c r="BE297"/>
  <c r="BK129"/>
  <c r="BK128"/>
  <c r="J128"/>
  <c r="J97"/>
  <c r="BK217"/>
  <c r="J217"/>
  <c r="J101"/>
  <c i="23" r="BE137"/>
  <c r="BE164"/>
  <c r="BE181"/>
  <c r="BE183"/>
  <c r="BE185"/>
  <c r="BE186"/>
  <c r="BE187"/>
  <c r="BE197"/>
  <c r="BE207"/>
  <c r="BE218"/>
  <c r="BE219"/>
  <c r="BE227"/>
  <c r="BE236"/>
  <c r="BE245"/>
  <c r="BE248"/>
  <c i="24" r="BE155"/>
  <c r="BE170"/>
  <c r="BE179"/>
  <c i="25" r="BE156"/>
  <c r="BE199"/>
  <c i="26" r="BE698"/>
  <c r="BE702"/>
  <c r="BE709"/>
  <c r="BE728"/>
  <c r="BE768"/>
  <c i="27" r="BE128"/>
  <c r="BE132"/>
  <c r="BE133"/>
  <c r="BE134"/>
  <c r="BE135"/>
  <c r="BE136"/>
  <c r="BE137"/>
  <c i="28" r="BE136"/>
  <c i="29" r="J95"/>
  <c r="BE127"/>
  <c r="BE137"/>
  <c i="32" r="BE131"/>
  <c r="BE141"/>
  <c r="BE146"/>
  <c r="BE147"/>
  <c r="BE148"/>
  <c r="BE163"/>
  <c i="33" r="J93"/>
  <c r="BE135"/>
  <c r="BE151"/>
  <c i="34" r="BE127"/>
  <c i="35" r="BE128"/>
  <c r="BE134"/>
  <c r="BE135"/>
  <c r="BE136"/>
  <c r="BE137"/>
  <c i="36" r="J121"/>
  <c r="BE131"/>
  <c r="BE133"/>
  <c r="BE138"/>
  <c r="BE141"/>
  <c r="BE151"/>
  <c r="BE157"/>
  <c r="BE163"/>
  <c r="BE164"/>
  <c r="BK129"/>
  <c r="J129"/>
  <c r="J102"/>
  <c i="37" r="BE136"/>
  <c r="BE162"/>
  <c r="BE164"/>
  <c r="BE167"/>
  <c i="38" r="J93"/>
  <c r="J116"/>
  <c r="F119"/>
  <c r="BE124"/>
  <c r="BE125"/>
  <c r="BE126"/>
  <c r="BE127"/>
  <c r="BE128"/>
  <c i="9" r="BE135"/>
  <c r="BE152"/>
  <c r="BE176"/>
  <c r="BE192"/>
  <c r="BE210"/>
  <c r="BE228"/>
  <c r="BE236"/>
  <c r="BE244"/>
  <c r="BK130"/>
  <c r="BK129"/>
  <c r="J129"/>
  <c r="J97"/>
  <c i="10" r="BE155"/>
  <c r="BE173"/>
  <c i="11" r="BE144"/>
  <c r="BE167"/>
  <c r="BE219"/>
  <c r="BE249"/>
  <c r="BE260"/>
  <c r="BE287"/>
  <c r="BE296"/>
  <c r="BE297"/>
  <c r="BE362"/>
  <c r="BE364"/>
  <c r="BE367"/>
  <c r="BE372"/>
  <c r="BE376"/>
  <c r="BK255"/>
  <c r="J255"/>
  <c r="J100"/>
  <c r="BK363"/>
  <c r="J363"/>
  <c r="J107"/>
  <c i="12" r="BE170"/>
  <c r="BE176"/>
  <c r="BE179"/>
  <c r="BE191"/>
  <c r="BE214"/>
  <c r="BE217"/>
  <c r="BE222"/>
  <c r="BE229"/>
  <c r="BE274"/>
  <c r="BE291"/>
  <c r="BE295"/>
  <c r="BE306"/>
  <c r="BE330"/>
  <c r="BE337"/>
  <c r="BE357"/>
  <c r="BE373"/>
  <c r="BE376"/>
  <c r="BE385"/>
  <c r="BE392"/>
  <c r="BE403"/>
  <c r="BE405"/>
  <c r="BE408"/>
  <c r="BE414"/>
  <c r="BK413"/>
  <c r="J413"/>
  <c r="J113"/>
  <c i="13" r="BE137"/>
  <c r="BE141"/>
  <c r="BE187"/>
  <c r="BE199"/>
  <c r="BE201"/>
  <c r="BE220"/>
  <c r="BK171"/>
  <c r="J171"/>
  <c r="J100"/>
  <c i="14" r="BE151"/>
  <c r="BE152"/>
  <c r="BE154"/>
  <c r="BE160"/>
  <c r="BE164"/>
  <c r="BE177"/>
  <c r="BE181"/>
  <c i="15" r="BE137"/>
  <c r="BE144"/>
  <c r="BE155"/>
  <c r="BE158"/>
  <c r="BE159"/>
  <c i="16" r="BE170"/>
  <c r="BE174"/>
  <c r="BE176"/>
  <c r="BE183"/>
  <c i="17" r="BE130"/>
  <c r="BE209"/>
  <c r="BE218"/>
  <c r="BE220"/>
  <c i="18" r="BE176"/>
  <c r="BE183"/>
  <c i="19" r="F91"/>
  <c r="BE129"/>
  <c r="BE160"/>
  <c r="BE205"/>
  <c r="BK204"/>
  <c r="J204"/>
  <c r="J107"/>
  <c i="20" r="F92"/>
  <c r="BE155"/>
  <c r="BE158"/>
  <c r="BE182"/>
  <c r="BE202"/>
  <c r="BE218"/>
  <c r="BE233"/>
  <c r="BE235"/>
  <c r="BK178"/>
  <c r="J178"/>
  <c r="J102"/>
  <c i="21" r="BE130"/>
  <c r="BE188"/>
  <c r="BE191"/>
  <c r="BE195"/>
  <c r="BE198"/>
  <c r="BE202"/>
  <c i="22" r="BE130"/>
  <c r="BE133"/>
  <c r="BE137"/>
  <c r="BE144"/>
  <c r="BE178"/>
  <c r="BE276"/>
  <c r="BE281"/>
  <c i="23" r="E85"/>
  <c r="BE131"/>
  <c r="BE135"/>
  <c r="BE139"/>
  <c r="BE188"/>
  <c r="BE189"/>
  <c r="BE190"/>
  <c r="BE220"/>
  <c r="BE221"/>
  <c r="BE223"/>
  <c r="BE224"/>
  <c r="BE226"/>
  <c r="BE234"/>
  <c r="BE268"/>
  <c r="BE278"/>
  <c i="24" r="BE128"/>
  <c r="BE137"/>
  <c r="BE138"/>
  <c r="BE141"/>
  <c r="BE142"/>
  <c r="BE144"/>
  <c r="BE147"/>
  <c r="BE159"/>
  <c r="BE164"/>
  <c r="BE165"/>
  <c r="BE167"/>
  <c r="BE168"/>
  <c i="25" r="BE148"/>
  <c r="BE152"/>
  <c r="BE187"/>
  <c r="BE195"/>
  <c r="BE202"/>
  <c r="BE311"/>
  <c r="BE314"/>
  <c r="BE316"/>
  <c r="BE349"/>
  <c r="BE391"/>
  <c r="BE443"/>
  <c r="BE497"/>
  <c r="BE539"/>
  <c r="BE547"/>
  <c r="BE549"/>
  <c r="BE603"/>
  <c r="BE660"/>
  <c r="BE662"/>
  <c r="BE680"/>
  <c r="BE682"/>
  <c r="BE684"/>
  <c r="BK643"/>
  <c r="J643"/>
  <c r="J118"/>
  <c i="26" r="BE141"/>
  <c r="BE145"/>
  <c r="BE164"/>
  <c r="BE166"/>
  <c r="BE210"/>
  <c r="BE268"/>
  <c r="BE310"/>
  <c r="BE331"/>
  <c r="BE341"/>
  <c r="BE435"/>
  <c r="BE438"/>
  <c r="BE453"/>
  <c r="BE500"/>
  <c r="BE525"/>
  <c r="BE542"/>
  <c r="BE658"/>
  <c r="BE662"/>
  <c r="BE666"/>
  <c r="BE754"/>
  <c r="BE757"/>
  <c r="BK165"/>
  <c r="J165"/>
  <c r="J103"/>
  <c i="28" r="BE129"/>
  <c r="BE131"/>
  <c r="BE132"/>
  <c r="BE133"/>
  <c r="BE134"/>
  <c i="29" r="BE138"/>
  <c i="30" r="F95"/>
  <c r="BE134"/>
  <c i="32" r="BE135"/>
  <c r="BE136"/>
  <c r="BE142"/>
  <c r="BE143"/>
  <c r="BE144"/>
  <c r="BE151"/>
  <c r="BE152"/>
  <c r="BE157"/>
  <c r="BE158"/>
  <c i="33" r="BE127"/>
  <c r="BE128"/>
  <c r="BE129"/>
  <c r="BE157"/>
  <c i="35" r="BE127"/>
  <c r="BE133"/>
  <c r="BE153"/>
  <c i="36" r="BE134"/>
  <c r="BE146"/>
  <c r="BE154"/>
  <c r="BE155"/>
  <c r="BE158"/>
  <c r="BE162"/>
  <c r="BE166"/>
  <c r="BE168"/>
  <c i="37" r="BE143"/>
  <c r="BE145"/>
  <c r="BE146"/>
  <c r="BE157"/>
  <c r="BE166"/>
  <c r="BE173"/>
  <c r="BE174"/>
  <c r="BK135"/>
  <c r="J135"/>
  <c r="J102"/>
  <c i="38" r="E85"/>
  <c r="F93"/>
  <c r="BE129"/>
  <c r="BE130"/>
  <c r="BE132"/>
  <c i="1" r="AW138"/>
  <c i="38" r="BK131"/>
  <c r="J131"/>
  <c r="J100"/>
  <c i="10" r="F35"/>
  <c i="1" r="BB103"/>
  <c i="22" r="F34"/>
  <c i="1" r="BA116"/>
  <c i="9" r="F37"/>
  <c i="1" r="BD102"/>
  <c i="22" r="F36"/>
  <c i="1" r="BC116"/>
  <c i="29" r="J38"/>
  <c i="1" r="AW126"/>
  <c i="4" r="J34"/>
  <c i="1" r="AW97"/>
  <c i="10" r="F34"/>
  <c i="1" r="BA103"/>
  <c i="13" r="F34"/>
  <c i="1" r="BA106"/>
  <c i="21" r="F35"/>
  <c i="1" r="BB115"/>
  <c i="9" r="F34"/>
  <c i="1" r="BA102"/>
  <c i="21" r="J34"/>
  <c i="1" r="AW115"/>
  <c i="4" r="F36"/>
  <c i="1" r="BC97"/>
  <c i="5" r="F36"/>
  <c i="1" r="BC98"/>
  <c i="14" r="F37"/>
  <c i="1" r="BD107"/>
  <c i="10" r="F36"/>
  <c i="1" r="BC103"/>
  <c i="23" r="F35"/>
  <c i="1" r="BB117"/>
  <c i="37" r="F41"/>
  <c i="1" r="BD136"/>
  <c r="AU137"/>
  <c i="17" r="F36"/>
  <c i="1" r="BC111"/>
  <c i="26" r="F39"/>
  <c i="1" r="BB122"/>
  <c i="25" r="F38"/>
  <c i="1" r="BC120"/>
  <c i="16" r="F38"/>
  <c i="1" r="BC110"/>
  <c i="35" r="F38"/>
  <c i="1" r="BA133"/>
  <c i="8" r="F34"/>
  <c i="1" r="BA101"/>
  <c i="27" r="J38"/>
  <c i="1" r="AW124"/>
  <c i="35" r="J38"/>
  <c i="1" r="AW133"/>
  <c i="15" r="F36"/>
  <c i="1" r="BA109"/>
  <c i="35" r="F41"/>
  <c i="1" r="BD133"/>
  <c i="6" r="F35"/>
  <c i="1" r="BB99"/>
  <c i="14" r="F36"/>
  <c i="1" r="BC107"/>
  <c i="20" r="F35"/>
  <c i="1" r="BB114"/>
  <c i="27" r="F39"/>
  <c i="1" r="BB124"/>
  <c i="30" r="J38"/>
  <c i="1" r="AW127"/>
  <c i="32" r="F41"/>
  <c i="1" r="BD130"/>
  <c i="37" r="F39"/>
  <c i="1" r="BB136"/>
  <c i="7" r="F37"/>
  <c i="1" r="BD100"/>
  <c i="16" r="J36"/>
  <c i="1" r="AW110"/>
  <c i="17" r="F35"/>
  <c i="1" r="BB111"/>
  <c i="28" r="F40"/>
  <c i="1" r="BC125"/>
  <c i="33" r="F41"/>
  <c i="1" r="BD131"/>
  <c i="2" r="F37"/>
  <c i="1" r="BD95"/>
  <c i="16" r="F37"/>
  <c i="1" r="BB110"/>
  <c i="7" r="F36"/>
  <c i="1" r="BC100"/>
  <c i="11" r="F35"/>
  <c i="1" r="BB104"/>
  <c i="32" r="F39"/>
  <c i="1" r="BB130"/>
  <c i="8" r="F37"/>
  <c i="1" r="BD101"/>
  <c i="16" r="F39"/>
  <c i="1" r="BD110"/>
  <c i="30" r="F39"/>
  <c i="1" r="BB127"/>
  <c i="37" r="J38"/>
  <c i="1" r="AW136"/>
  <c i="3" r="F34"/>
  <c i="1" r="BA96"/>
  <c i="19" r="F35"/>
  <c i="1" r="BB113"/>
  <c i="29" r="F39"/>
  <c i="1" r="BB126"/>
  <c i="38" r="F39"/>
  <c i="1" r="BD138"/>
  <c r="BD137"/>
  <c i="2" r="J34"/>
  <c i="1" r="AW95"/>
  <c i="7" r="F34"/>
  <c i="1" r="BA100"/>
  <c i="24" r="F35"/>
  <c i="1" r="BB118"/>
  <c i="26" r="J38"/>
  <c i="1" r="AW122"/>
  <c i="19" r="F37"/>
  <c i="1" r="BD113"/>
  <c i="28" r="F38"/>
  <c i="1" r="BA125"/>
  <c i="36" r="F38"/>
  <c i="1" r="BA135"/>
  <c i="11" r="F34"/>
  <c i="1" r="BA104"/>
  <c i="25" r="F36"/>
  <c i="1" r="BA120"/>
  <c i="14" r="F35"/>
  <c i="1" r="BB107"/>
  <c i="23" r="F34"/>
  <c i="1" r="BA117"/>
  <c i="28" r="F39"/>
  <c i="1" r="BB125"/>
  <c i="36" r="F39"/>
  <c i="1" r="BB135"/>
  <c i="13" r="F36"/>
  <c i="1" r="BC106"/>
  <c i="28" r="J38"/>
  <c i="1" r="AW125"/>
  <c i="32" r="J38"/>
  <c i="1" r="AW130"/>
  <c i="15" r="F39"/>
  <c i="1" r="BD109"/>
  <c i="20" r="J34"/>
  <c i="1" r="AW114"/>
  <c i="38" r="F38"/>
  <c i="1" r="BC138"/>
  <c r="BC137"/>
  <c r="AY137"/>
  <c r="AS121"/>
  <c r="AS119"/>
  <c r="AS94"/>
  <c i="3" r="F35"/>
  <c i="1" r="BB96"/>
  <c i="14" r="F34"/>
  <c i="1" r="BA107"/>
  <c i="19" r="F36"/>
  <c i="1" r="BC113"/>
  <c i="29" r="F41"/>
  <c i="1" r="BD126"/>
  <c i="33" r="J38"/>
  <c i="1" r="AW131"/>
  <c i="3" r="J34"/>
  <c i="1" r="AW96"/>
  <c i="11" r="F37"/>
  <c i="1" r="BD104"/>
  <c i="33" r="F40"/>
  <c i="1" r="BC131"/>
  <c i="3" r="F37"/>
  <c i="1" r="BD96"/>
  <c i="6" r="F36"/>
  <c i="1" r="BC99"/>
  <c i="15" r="J36"/>
  <c i="1" r="AW109"/>
  <c i="20" r="F37"/>
  <c i="1" r="BD114"/>
  <c i="3" r="F36"/>
  <c i="1" r="BC96"/>
  <c i="19" r="F34"/>
  <c i="1" r="BA113"/>
  <c i="25" r="F37"/>
  <c i="1" r="BB120"/>
  <c i="30" r="F40"/>
  <c i="1" r="BC127"/>
  <c i="33" r="F38"/>
  <c i="1" r="BA131"/>
  <c i="35" r="F40"/>
  <c i="1" r="BC133"/>
  <c i="37" r="F38"/>
  <c i="1" r="BA136"/>
  <c i="7" r="F35"/>
  <c i="1" r="BB100"/>
  <c i="12" r="F37"/>
  <c i="1" r="BD105"/>
  <c i="29" r="F38"/>
  <c i="1" r="BA126"/>
  <c i="4" r="F34"/>
  <c i="1" r="BA97"/>
  <c i="24" r="F34"/>
  <c i="1" r="BA118"/>
  <c i="34" r="F38"/>
  <c i="1" r="BA132"/>
  <c i="18" r="J34"/>
  <c i="1" r="AW112"/>
  <c i="38" r="F36"/>
  <c i="1" r="BA138"/>
  <c r="BA137"/>
  <c r="AW137"/>
  <c i="31" r="J38"/>
  <c i="1" r="AW128"/>
  <c i="5" r="J34"/>
  <c i="1" r="AW98"/>
  <c i="12" r="F34"/>
  <c i="1" r="BA105"/>
  <c i="5" r="F35"/>
  <c i="1" r="BB98"/>
  <c i="8" r="J34"/>
  <c i="1" r="AW101"/>
  <c i="13" r="F35"/>
  <c i="1" r="BB106"/>
  <c i="17" r="F34"/>
  <c i="1" r="BA111"/>
  <c i="26" r="F41"/>
  <c i="1" r="BD122"/>
  <c i="5" r="F34"/>
  <c i="1" r="BA98"/>
  <c i="6" r="J34"/>
  <c i="1" r="AW99"/>
  <c i="9" r="F36"/>
  <c i="1" r="BC102"/>
  <c i="17" r="F37"/>
  <c i="1" r="BD111"/>
  <c i="22" r="J34"/>
  <c i="1" r="AW116"/>
  <c i="2" r="F35"/>
  <c i="1" r="BB95"/>
  <c i="20" r="F34"/>
  <c i="1" r="BA114"/>
  <c i="27" r="F40"/>
  <c i="1" r="BC124"/>
  <c i="29" r="F40"/>
  <c i="1" r="BC126"/>
  <c i="2" r="F36"/>
  <c i="1" r="BC95"/>
  <c i="9" r="F35"/>
  <c i="1" r="BB102"/>
  <c i="19" r="J34"/>
  <c i="1" r="AW113"/>
  <c i="36" r="F41"/>
  <c i="1" r="BD135"/>
  <c i="13" r="J34"/>
  <c i="1" r="AW106"/>
  <c i="27" r="F41"/>
  <c i="1" r="BD124"/>
  <c i="33" r="F39"/>
  <c i="1" r="BB131"/>
  <c i="21" r="F37"/>
  <c i="1" r="BD115"/>
  <c i="26" r="F40"/>
  <c i="1" r="BC122"/>
  <c i="6" r="F34"/>
  <c i="1" r="BA99"/>
  <c i="20" r="F36"/>
  <c i="1" r="BC114"/>
  <c i="28" r="F41"/>
  <c i="1" r="BD125"/>
  <c i="34" r="F41"/>
  <c i="1" r="BD132"/>
  <c i="36" r="F40"/>
  <c i="1" r="BC135"/>
  <c i="7" r="J34"/>
  <c i="1" r="AW100"/>
  <c i="16" r="F36"/>
  <c i="1" r="BA110"/>
  <c i="21" r="F36"/>
  <c i="1" r="BC115"/>
  <c i="24" r="F36"/>
  <c i="1" r="BC118"/>
  <c i="5" r="F37"/>
  <c i="1" r="BD98"/>
  <c i="18" r="F36"/>
  <c i="1" r="BC112"/>
  <c i="23" r="F36"/>
  <c i="1" r="BC117"/>
  <c i="27" r="F38"/>
  <c i="1" r="BA124"/>
  <c i="32" r="F40"/>
  <c i="1" r="BC130"/>
  <c i="4" r="F37"/>
  <c i="1" r="BD97"/>
  <c i="11" r="F36"/>
  <c i="1" r="BC104"/>
  <c i="4" r="F35"/>
  <c i="1" r="BB97"/>
  <c i="10" r="F37"/>
  <c i="1" r="BD103"/>
  <c i="22" r="F37"/>
  <c i="1" r="BD116"/>
  <c i="34" r="J38"/>
  <c i="1" r="AW132"/>
  <c i="6" r="F37"/>
  <c i="1" r="BD99"/>
  <c i="14" r="J34"/>
  <c i="1" r="AW107"/>
  <c i="18" r="F35"/>
  <c i="1" r="BB112"/>
  <c i="34" r="F39"/>
  <c i="1" r="BB132"/>
  <c i="17" r="J34"/>
  <c i="1" r="AW111"/>
  <c i="30" r="F38"/>
  <c i="1" r="BA127"/>
  <c i="13" r="F37"/>
  <c i="1" r="BD106"/>
  <c i="24" r="J34"/>
  <c i="1" r="AW118"/>
  <c i="25" r="J36"/>
  <c i="1" r="AW120"/>
  <c i="38" r="F37"/>
  <c i="1" r="BB138"/>
  <c r="BB137"/>
  <c r="AX137"/>
  <c i="11" r="J34"/>
  <c i="1" r="AW104"/>
  <c i="23" r="F37"/>
  <c i="1" r="BD117"/>
  <c i="30" r="F41"/>
  <c i="1" r="BD127"/>
  <c i="12" r="J34"/>
  <c i="1" r="AW105"/>
  <c i="18" r="F34"/>
  <c i="1" r="BA112"/>
  <c i="23" r="J34"/>
  <c i="1" r="AW117"/>
  <c i="35" r="F39"/>
  <c i="1" r="BB133"/>
  <c i="2" r="F34"/>
  <c i="1" r="BA95"/>
  <c i="8" r="F36"/>
  <c i="1" r="BC101"/>
  <c i="21" r="F34"/>
  <c i="1" r="BA115"/>
  <c i="24" r="F37"/>
  <c i="1" r="BD118"/>
  <c i="26" r="F38"/>
  <c i="1" r="BA122"/>
  <c i="36" r="J38"/>
  <c i="1" r="AW135"/>
  <c i="8" r="F35"/>
  <c i="1" r="BB101"/>
  <c i="18" r="F37"/>
  <c i="1" r="BD112"/>
  <c i="12" r="F35"/>
  <c i="1" r="BB105"/>
  <c i="25" r="F39"/>
  <c i="1" r="BD120"/>
  <c i="15" r="F37"/>
  <c i="1" r="BB109"/>
  <c i="9" r="J34"/>
  <c i="1" r="AW102"/>
  <c i="10" r="J34"/>
  <c i="1" r="AW103"/>
  <c i="12" r="F36"/>
  <c i="1" r="BC105"/>
  <c i="32" r="F38"/>
  <c i="1" r="BA130"/>
  <c i="37" r="F40"/>
  <c i="1" r="BC136"/>
  <c i="15" r="F38"/>
  <c i="1" r="BC109"/>
  <c i="22" r="F35"/>
  <c i="1" r="BB116"/>
  <c i="34" r="F40"/>
  <c i="1" r="BC132"/>
  <c i="31" r="J37"/>
  <c i="1" r="AV128"/>
  <c i="19" l="1" r="R127"/>
  <c i="3" r="BK118"/>
  <c r="J118"/>
  <c r="J96"/>
  <c i="25" r="R449"/>
  <c i="20" r="R126"/>
  <c i="5" r="R125"/>
  <c r="R124"/>
  <c i="19" r="BK127"/>
  <c r="J127"/>
  <c r="J96"/>
  <c i="4" r="BK124"/>
  <c r="J124"/>
  <c r="J97"/>
  <c r="P124"/>
  <c r="P123"/>
  <c i="1" r="AU97"/>
  <c i="10" r="BK126"/>
  <c i="26" r="T138"/>
  <c i="20" r="T180"/>
  <c i="8" r="T129"/>
  <c i="14" r="BK124"/>
  <c r="BK123"/>
  <c r="J123"/>
  <c r="J96"/>
  <c i="2" r="P124"/>
  <c r="P123"/>
  <c i="1" r="AU95"/>
  <c i="24" r="P145"/>
  <c i="6" r="BK127"/>
  <c r="BK126"/>
  <c r="J126"/>
  <c i="8" r="R124"/>
  <c i="25" r="T449"/>
  <c i="23" r="P208"/>
  <c r="P125"/>
  <c i="1" r="AU117"/>
  <c i="37" r="T148"/>
  <c r="T137"/>
  <c r="T133"/>
  <c i="24" r="P125"/>
  <c i="1" r="AU118"/>
  <c i="16" r="BK159"/>
  <c r="J159"/>
  <c r="J104"/>
  <c i="5" r="T125"/>
  <c r="T124"/>
  <c i="24" r="R145"/>
  <c i="26" r="BK139"/>
  <c r="J139"/>
  <c r="J101"/>
  <c i="18" r="P123"/>
  <c r="P122"/>
  <c i="1" r="AU112"/>
  <c i="16" r="P159"/>
  <c i="5" r="BK125"/>
  <c r="BK124"/>
  <c r="J124"/>
  <c r="J96"/>
  <c i="7" r="R143"/>
  <c i="15" r="BK129"/>
  <c i="16" r="P130"/>
  <c i="1" r="AU110"/>
  <c i="21" r="R125"/>
  <c r="R124"/>
  <c i="18" r="T123"/>
  <c r="T122"/>
  <c i="8" r="T154"/>
  <c r="T124"/>
  <c i="24" r="T125"/>
  <c i="20" r="R180"/>
  <c i="18" r="BK123"/>
  <c i="16" r="T159"/>
  <c r="T130"/>
  <c i="13" r="T125"/>
  <c r="T124"/>
  <c i="26" r="P171"/>
  <c r="P138"/>
  <c i="1" r="AU122"/>
  <c i="25" r="P143"/>
  <c r="P142"/>
  <c i="1" r="AU120"/>
  <c i="13" r="R125"/>
  <c r="R124"/>
  <c i="7" r="R123"/>
  <c i="2" r="BK124"/>
  <c r="J124"/>
  <c r="J97"/>
  <c i="24" r="R125"/>
  <c i="19" r="T127"/>
  <c i="8" r="BK154"/>
  <c r="J154"/>
  <c r="J102"/>
  <c i="4" r="R124"/>
  <c r="R123"/>
  <c i="37" r="P148"/>
  <c r="P137"/>
  <c r="P133"/>
  <c i="1" r="AU136"/>
  <c i="23" r="R125"/>
  <c i="37" r="R148"/>
  <c r="R137"/>
  <c r="R133"/>
  <c i="14" r="R124"/>
  <c r="R123"/>
  <c i="6" r="T127"/>
  <c r="T126"/>
  <c i="2" r="R124"/>
  <c r="R123"/>
  <c i="10" r="P126"/>
  <c r="P125"/>
  <c i="1" r="AU103"/>
  <c i="26" r="R171"/>
  <c r="R138"/>
  <c i="25" r="BK449"/>
  <c r="J449"/>
  <c r="J107"/>
  <c r="R143"/>
  <c r="R142"/>
  <c i="10" r="T126"/>
  <c r="T125"/>
  <c i="25" r="T143"/>
  <c r="T142"/>
  <c i="20" r="T126"/>
  <c r="T125"/>
  <c i="6" r="P127"/>
  <c r="P126"/>
  <c i="1" r="AU99"/>
  <c i="20" r="P126"/>
  <c r="P125"/>
  <c i="1" r="AU114"/>
  <c i="8" r="P129"/>
  <c r="P124"/>
  <c i="1" r="AU101"/>
  <c i="7" r="T123"/>
  <c i="3" r="J119"/>
  <c r="J97"/>
  <c i="8" r="J155"/>
  <c r="J103"/>
  <c i="12" r="BK406"/>
  <c r="J406"/>
  <c r="J110"/>
  <c i="14" r="J231"/>
  <c r="J103"/>
  <c i="15" r="J130"/>
  <c r="J100"/>
  <c i="18" r="BK193"/>
  <c r="J193"/>
  <c r="J101"/>
  <c i="19" r="J128"/>
  <c r="J97"/>
  <c i="22" r="J129"/>
  <c r="J98"/>
  <c i="23" r="BK208"/>
  <c r="J208"/>
  <c r="J101"/>
  <c i="25" r="BK143"/>
  <c r="J143"/>
  <c r="J99"/>
  <c r="J450"/>
  <c r="J108"/>
  <c i="29" r="BK125"/>
  <c r="J125"/>
  <c i="31" r="BK125"/>
  <c r="J125"/>
  <c r="J100"/>
  <c i="34" r="J126"/>
  <c r="J101"/>
  <c i="35" r="BK125"/>
  <c r="J125"/>
  <c r="J100"/>
  <c i="2" r="J125"/>
  <c r="J98"/>
  <c i="8" r="BK125"/>
  <c i="9" r="J130"/>
  <c r="J98"/>
  <c r="BK291"/>
  <c r="J291"/>
  <c r="J107"/>
  <c i="10" r="BK167"/>
  <c r="J167"/>
  <c r="J104"/>
  <c i="12" r="BK134"/>
  <c r="J134"/>
  <c r="J97"/>
  <c r="BK412"/>
  <c r="J412"/>
  <c r="J112"/>
  <c i="14" r="J125"/>
  <c r="J98"/>
  <c i="21" r="BK125"/>
  <c r="J125"/>
  <c r="J97"/>
  <c i="5" r="J126"/>
  <c r="J98"/>
  <c i="6" r="J128"/>
  <c r="J98"/>
  <c r="J360"/>
  <c r="J106"/>
  <c i="7" r="BK124"/>
  <c r="J124"/>
  <c r="J97"/>
  <c r="BK143"/>
  <c r="J143"/>
  <c r="J99"/>
  <c i="10" r="J127"/>
  <c r="J98"/>
  <c i="11" r="BK130"/>
  <c r="J130"/>
  <c r="J97"/>
  <c i="13" r="BK125"/>
  <c r="BK124"/>
  <c r="J124"/>
  <c r="J96"/>
  <c i="16" r="BK131"/>
  <c r="J131"/>
  <c r="J99"/>
  <c i="17" r="BK128"/>
  <c r="J128"/>
  <c r="J97"/>
  <c r="J211"/>
  <c r="J105"/>
  <c r="J215"/>
  <c r="J107"/>
  <c i="18" r="J124"/>
  <c r="J98"/>
  <c i="21" r="J197"/>
  <c r="J104"/>
  <c i="22" r="BK299"/>
  <c r="J299"/>
  <c r="J106"/>
  <c i="23" r="J127"/>
  <c r="J98"/>
  <c i="24" r="BK126"/>
  <c r="BK125"/>
  <c r="J125"/>
  <c r="J96"/>
  <c r="BK130"/>
  <c r="J130"/>
  <c r="J99"/>
  <c i="27" r="BK125"/>
  <c r="J125"/>
  <c i="28" r="J126"/>
  <c r="J101"/>
  <c i="32" r="BK125"/>
  <c r="J125"/>
  <c i="4" r="J125"/>
  <c r="J98"/>
  <c i="5" r="J220"/>
  <c r="J104"/>
  <c i="11" r="J366"/>
  <c r="J109"/>
  <c i="12" r="BK358"/>
  <c r="J358"/>
  <c r="J107"/>
  <c i="16" r="J160"/>
  <c r="J105"/>
  <c i="22" r="BK127"/>
  <c r="J127"/>
  <c r="J96"/>
  <c i="23" r="BK158"/>
  <c r="J158"/>
  <c r="J99"/>
  <c i="25" r="BK648"/>
  <c r="J648"/>
  <c r="J119"/>
  <c i="26" r="J140"/>
  <c r="J102"/>
  <c r="BK171"/>
  <c r="J171"/>
  <c r="J105"/>
  <c i="30" r="BK125"/>
  <c r="J125"/>
  <c r="J100"/>
  <c i="36" r="BK128"/>
  <c r="J128"/>
  <c r="J101"/>
  <c i="37" r="BK134"/>
  <c r="J134"/>
  <c r="J101"/>
  <c i="20" r="BK180"/>
  <c r="J180"/>
  <c r="J103"/>
  <c i="23" r="BK125"/>
  <c r="J125"/>
  <c i="24" r="J146"/>
  <c r="J103"/>
  <c i="33" r="BK125"/>
  <c r="J125"/>
  <c i="37" r="BK148"/>
  <c r="J148"/>
  <c r="J106"/>
  <c i="8" r="BK129"/>
  <c r="J129"/>
  <c r="J99"/>
  <c i="9" r="BK128"/>
  <c r="J128"/>
  <c r="J96"/>
  <c i="15" r="BK156"/>
  <c r="J156"/>
  <c r="J104"/>
  <c i="20" r="BK126"/>
  <c r="BK125"/>
  <c r="J125"/>
  <c i="37" r="BK137"/>
  <c r="J137"/>
  <c r="J103"/>
  <c i="38" r="BK122"/>
  <c r="J122"/>
  <c r="J98"/>
  <c i="1" r="AU108"/>
  <c i="31" r="F37"/>
  <c i="1" r="AZ128"/>
  <c i="20" r="J30"/>
  <c i="1" r="AG114"/>
  <c i="16" r="J35"/>
  <c i="1" r="AV110"/>
  <c r="AT110"/>
  <c i="25" r="J35"/>
  <c i="1" r="AV120"/>
  <c r="AT120"/>
  <c i="37" r="J37"/>
  <c i="1" r="AV136"/>
  <c r="AT136"/>
  <c i="18" r="F33"/>
  <c i="1" r="AZ112"/>
  <c i="22" r="F33"/>
  <c i="1" r="AZ116"/>
  <c i="37" r="F37"/>
  <c i="1" r="AZ136"/>
  <c i="9" r="F33"/>
  <c i="1" r="AZ102"/>
  <c i="16" r="F35"/>
  <c i="1" r="AZ110"/>
  <c i="29" r="F37"/>
  <c i="1" r="AZ126"/>
  <c i="38" r="J35"/>
  <c i="1" r="AV138"/>
  <c r="AT138"/>
  <c i="24" r="J33"/>
  <c i="1" r="AV118"/>
  <c r="AT118"/>
  <c i="23" r="F33"/>
  <c i="1" r="AZ117"/>
  <c r="BA134"/>
  <c r="AW134"/>
  <c i="7" r="J33"/>
  <c i="1" r="AV100"/>
  <c r="AT100"/>
  <c i="21" r="F33"/>
  <c i="1" r="AZ115"/>
  <c i="36" r="J37"/>
  <c i="1" r="AV135"/>
  <c r="AT135"/>
  <c i="29" r="J34"/>
  <c i="1" r="AG126"/>
  <c r="BA108"/>
  <c r="AW108"/>
  <c i="21" r="J33"/>
  <c i="1" r="AV115"/>
  <c r="AT115"/>
  <c r="BB108"/>
  <c r="AX108"/>
  <c i="15" r="J35"/>
  <c i="1" r="AV109"/>
  <c r="AT109"/>
  <c i="12" r="J33"/>
  <c i="1" r="AV105"/>
  <c r="AT105"/>
  <c i="8" r="J33"/>
  <c i="1" r="AV101"/>
  <c r="AT101"/>
  <c r="BD123"/>
  <c i="10" r="J33"/>
  <c i="1" r="AV103"/>
  <c r="AT103"/>
  <c i="17" r="F33"/>
  <c i="1" r="AZ111"/>
  <c i="20" r="J33"/>
  <c i="1" r="AV114"/>
  <c r="AT114"/>
  <c i="28" r="J37"/>
  <c i="1" r="AV125"/>
  <c r="AT125"/>
  <c i="17" r="J33"/>
  <c i="1" r="AV111"/>
  <c r="AT111"/>
  <c i="32" r="F37"/>
  <c i="1" r="AZ130"/>
  <c i="6" r="J30"/>
  <c i="1" r="AG99"/>
  <c i="27" r="J34"/>
  <c i="1" r="AG124"/>
  <c r="BC129"/>
  <c r="AY129"/>
  <c i="13" r="J33"/>
  <c i="1" r="AV106"/>
  <c r="AT106"/>
  <c i="2" r="F33"/>
  <c i="1" r="AZ95"/>
  <c r="AU129"/>
  <c r="BD134"/>
  <c i="19" r="F33"/>
  <c i="1" r="AZ113"/>
  <c r="BC108"/>
  <c r="AY108"/>
  <c r="BC123"/>
  <c r="AY123"/>
  <c r="BC134"/>
  <c r="AY134"/>
  <c i="7" r="F33"/>
  <c i="1" r="AZ100"/>
  <c i="5" r="F33"/>
  <c i="1" r="AZ98"/>
  <c i="26" r="F37"/>
  <c i="1" r="AZ122"/>
  <c i="28" r="J34"/>
  <c i="1" r="AG125"/>
  <c r="AN125"/>
  <c i="23" r="J30"/>
  <c i="1" r="AG117"/>
  <c r="BB134"/>
  <c r="AX134"/>
  <c i="18" r="J33"/>
  <c i="1" r="AV112"/>
  <c r="AT112"/>
  <c i="27" r="J37"/>
  <c i="1" r="AV124"/>
  <c r="AT124"/>
  <c i="25" r="F35"/>
  <c i="1" r="AZ120"/>
  <c i="35" r="F37"/>
  <c i="1" r="AZ133"/>
  <c r="BD108"/>
  <c r="BB123"/>
  <c r="AX123"/>
  <c i="6" r="J33"/>
  <c i="1" r="AV99"/>
  <c r="AT99"/>
  <c i="26" r="J37"/>
  <c i="1" r="AV122"/>
  <c r="AT122"/>
  <c i="8" r="F33"/>
  <c i="1" r="AZ101"/>
  <c i="32" r="J37"/>
  <c i="1" r="AV130"/>
  <c r="AT130"/>
  <c r="BD129"/>
  <c i="14" r="F33"/>
  <c i="1" r="AZ107"/>
  <c r="BB129"/>
  <c r="AX129"/>
  <c i="10" r="F33"/>
  <c i="1" r="AZ103"/>
  <c r="AT128"/>
  <c i="3" r="J33"/>
  <c i="1" r="AV96"/>
  <c r="AT96"/>
  <c i="24" r="F33"/>
  <c i="1" r="AZ118"/>
  <c r="BA129"/>
  <c r="AW129"/>
  <c i="5" r="J33"/>
  <c i="1" r="AV98"/>
  <c r="AT98"/>
  <c i="27" r="F37"/>
  <c i="1" r="AZ124"/>
  <c i="33" r="J37"/>
  <c i="1" r="AV131"/>
  <c r="AT131"/>
  <c r="AU123"/>
  <c i="2" r="J33"/>
  <c i="1" r="AV95"/>
  <c r="AT95"/>
  <c i="11" r="J33"/>
  <c i="1" r="AV104"/>
  <c r="AT104"/>
  <c i="28" r="F37"/>
  <c i="1" r="AZ125"/>
  <c i="33" r="F37"/>
  <c i="1" r="AZ131"/>
  <c r="AU134"/>
  <c i="32" r="J34"/>
  <c i="1" r="AG130"/>
  <c r="AN130"/>
  <c i="4" r="J33"/>
  <c i="1" r="AV97"/>
  <c r="AT97"/>
  <c i="4" r="F33"/>
  <c i="1" r="AZ97"/>
  <c i="34" r="F37"/>
  <c i="1" r="AZ132"/>
  <c i="22" r="J33"/>
  <c i="1" r="AV116"/>
  <c r="AT116"/>
  <c i="12" r="F33"/>
  <c i="1" r="AZ105"/>
  <c i="6" r="F33"/>
  <c i="1" r="AZ99"/>
  <c i="23" r="J33"/>
  <c i="1" r="AV117"/>
  <c r="AT117"/>
  <c i="38" r="F35"/>
  <c i="1" r="AZ138"/>
  <c r="AZ137"/>
  <c r="AV137"/>
  <c r="AT137"/>
  <c i="14" r="J33"/>
  <c i="1" r="AV107"/>
  <c r="AT107"/>
  <c i="30" r="J37"/>
  <c i="1" r="AV127"/>
  <c r="AT127"/>
  <c i="34" r="J34"/>
  <c i="1" r="AG132"/>
  <c i="33" r="J34"/>
  <c i="1" r="AG131"/>
  <c r="AN131"/>
  <c i="9" r="J33"/>
  <c i="1" r="AV102"/>
  <c r="AT102"/>
  <c r="BA123"/>
  <c r="AW123"/>
  <c i="13" r="F33"/>
  <c i="1" r="AZ106"/>
  <c i="29" r="J37"/>
  <c i="1" r="AV126"/>
  <c r="AT126"/>
  <c i="30" r="F37"/>
  <c i="1" r="AZ127"/>
  <c i="34" r="J37"/>
  <c i="1" r="AV132"/>
  <c r="AT132"/>
  <c i="35" r="J37"/>
  <c i="1" r="AV133"/>
  <c r="AT133"/>
  <c i="15" r="F35"/>
  <c i="1" r="AZ109"/>
  <c i="20" r="F33"/>
  <c i="1" r="AZ114"/>
  <c i="3" r="F33"/>
  <c i="1" r="AZ96"/>
  <c i="11" r="F33"/>
  <c i="1" r="AZ104"/>
  <c i="19" r="J33"/>
  <c i="1" r="AV113"/>
  <c r="AT113"/>
  <c i="36" r="F37"/>
  <c i="1" r="AZ135"/>
  <c i="18" l="1" r="BK122"/>
  <c r="J122"/>
  <c r="J96"/>
  <c i="8" r="BK124"/>
  <c r="J124"/>
  <c i="15" r="BK128"/>
  <c r="J128"/>
  <c r="J98"/>
  <c i="10" r="BK125"/>
  <c r="J125"/>
  <c r="J96"/>
  <c i="20" r="R125"/>
  <c i="33" r="J43"/>
  <c i="20" r="J39"/>
  <c i="29" r="J43"/>
  <c i="32" r="J43"/>
  <c i="34" r="J43"/>
  <c i="6" r="J39"/>
  <c i="23" r="J39"/>
  <c i="27" r="J43"/>
  <c i="28" r="J43"/>
  <c i="5" r="J125"/>
  <c r="J97"/>
  <c i="10" r="J126"/>
  <c r="J97"/>
  <c i="14" r="J124"/>
  <c r="J97"/>
  <c i="15" r="J129"/>
  <c r="J99"/>
  <c i="25" r="BK142"/>
  <c r="J142"/>
  <c i="13" r="J125"/>
  <c r="J97"/>
  <c i="16" r="BK130"/>
  <c r="J130"/>
  <c i="20" r="J96"/>
  <c i="21" r="BK124"/>
  <c r="J124"/>
  <c r="J96"/>
  <c i="27" r="J100"/>
  <c i="33" r="J100"/>
  <c i="6" r="J96"/>
  <c r="J127"/>
  <c r="J97"/>
  <c i="8" r="J125"/>
  <c r="J97"/>
  <c i="11" r="BK129"/>
  <c r="J129"/>
  <c i="18" r="J123"/>
  <c r="J97"/>
  <c i="32" r="J100"/>
  <c i="17" r="BK127"/>
  <c r="J127"/>
  <c i="4" r="BK123"/>
  <c r="J123"/>
  <c i="7" r="BK123"/>
  <c r="J123"/>
  <c r="J96"/>
  <c i="24" r="J126"/>
  <c r="J97"/>
  <c i="29" r="J100"/>
  <c i="36" r="BK127"/>
  <c r="J127"/>
  <c r="J100"/>
  <c i="37" r="BK133"/>
  <c r="J133"/>
  <c r="J100"/>
  <c i="2" r="BK123"/>
  <c r="J123"/>
  <c i="12" r="BK133"/>
  <c r="J133"/>
  <c r="J96"/>
  <c i="20" r="J126"/>
  <c r="J97"/>
  <c i="23" r="J96"/>
  <c i="26" r="BK138"/>
  <c r="J138"/>
  <c r="J100"/>
  <c i="1" r="BB121"/>
  <c r="AX121"/>
  <c r="BB119"/>
  <c r="AX119"/>
  <c r="BD121"/>
  <c r="BB94"/>
  <c r="W31"/>
  <c r="BC121"/>
  <c r="AY121"/>
  <c r="BA121"/>
  <c r="AW121"/>
  <c r="BD119"/>
  <c r="AN114"/>
  <c r="AN126"/>
  <c r="AN99"/>
  <c r="AN124"/>
  <c r="AN117"/>
  <c r="AN132"/>
  <c r="AU121"/>
  <c i="8" r="J30"/>
  <c i="1" r="AG101"/>
  <c r="AN101"/>
  <c i="25" r="J32"/>
  <c i="1" r="AG120"/>
  <c i="11" r="J30"/>
  <c i="1" r="AG104"/>
  <c r="AN104"/>
  <c r="AZ108"/>
  <c r="AV108"/>
  <c r="AT108"/>
  <c r="AZ129"/>
  <c r="AV129"/>
  <c r="AT129"/>
  <c i="13" r="J30"/>
  <c i="1" r="AG106"/>
  <c r="AN106"/>
  <c i="22" r="J30"/>
  <c i="1" r="AG116"/>
  <c r="AN116"/>
  <c i="24" r="J30"/>
  <c i="1" r="AG118"/>
  <c r="AN118"/>
  <c i="35" r="J34"/>
  <c i="1" r="AG133"/>
  <c r="AN133"/>
  <c r="AZ123"/>
  <c r="AV123"/>
  <c r="AT123"/>
  <c i="31" r="J34"/>
  <c i="1" r="AG128"/>
  <c r="AN128"/>
  <c i="3" r="J30"/>
  <c i="1" r="AG96"/>
  <c r="AN96"/>
  <c r="AZ134"/>
  <c r="AV134"/>
  <c r="AT134"/>
  <c i="19" r="J30"/>
  <c i="1" r="AG113"/>
  <c r="AN113"/>
  <c i="14" r="J30"/>
  <c i="1" r="AG107"/>
  <c r="AN107"/>
  <c i="30" r="J34"/>
  <c i="1" r="AG127"/>
  <c r="AN127"/>
  <c i="4" r="J30"/>
  <c i="1" r="AG97"/>
  <c r="AN97"/>
  <c i="9" r="J30"/>
  <c i="1" r="AG102"/>
  <c r="AN102"/>
  <c i="5" r="J30"/>
  <c i="1" r="AG98"/>
  <c r="AN98"/>
  <c i="17" r="J30"/>
  <c i="1" r="AG111"/>
  <c r="AN111"/>
  <c i="38" r="J32"/>
  <c i="1" r="AG138"/>
  <c r="AN138"/>
  <c i="16" r="J32"/>
  <c i="1" r="AG110"/>
  <c r="AN110"/>
  <c i="2" r="J30"/>
  <c i="1" r="AG95"/>
  <c r="AN95"/>
  <c i="5" l="1" r="J39"/>
  <c i="25" r="J98"/>
  <c i="35" r="J43"/>
  <c i="1" r="AN120"/>
  <c i="13" r="J39"/>
  <c i="14" r="J39"/>
  <c i="17" r="J39"/>
  <c i="19" r="J39"/>
  <c i="22" r="J39"/>
  <c i="25" r="J41"/>
  <c i="30" r="J43"/>
  <c i="8" r="J96"/>
  <c i="11" r="J39"/>
  <c i="4" r="J39"/>
  <c i="11" r="J96"/>
  <c i="16" r="J41"/>
  <c r="J98"/>
  <c i="17" r="J96"/>
  <c i="2" r="J96"/>
  <c i="4" r="J96"/>
  <c i="3" r="J39"/>
  <c i="8" r="J39"/>
  <c i="31" r="J43"/>
  <c i="2" r="J39"/>
  <c i="9" r="J39"/>
  <c i="24" r="J39"/>
  <c i="38" r="J41"/>
  <c i="1" r="BC119"/>
  <c r="AY119"/>
  <c r="BD94"/>
  <c r="W33"/>
  <c r="BA119"/>
  <c r="AW119"/>
  <c r="BC94"/>
  <c r="AY94"/>
  <c r="BA94"/>
  <c r="W30"/>
  <c r="AZ121"/>
  <c r="AV121"/>
  <c r="AT121"/>
  <c r="AZ119"/>
  <c r="AV119"/>
  <c r="AU119"/>
  <c r="AU94"/>
  <c r="AG137"/>
  <c r="AN137"/>
  <c i="18" r="J30"/>
  <c i="1" r="AG112"/>
  <c r="AN112"/>
  <c i="15" r="J32"/>
  <c i="1" r="AG109"/>
  <c r="AN109"/>
  <c r="AG123"/>
  <c r="AN123"/>
  <c i="26" r="J34"/>
  <c i="1" r="AG122"/>
  <c r="AX94"/>
  <c i="12" r="J30"/>
  <c i="1" r="AG105"/>
  <c r="AN105"/>
  <c i="7" r="J30"/>
  <c i="1" r="AG100"/>
  <c r="AN100"/>
  <c r="AG129"/>
  <c r="AN129"/>
  <c i="10" r="J30"/>
  <c i="1" r="AG103"/>
  <c r="AN103"/>
  <c i="21" r="J30"/>
  <c i="1" r="AG115"/>
  <c r="AN115"/>
  <c i="37" r="J34"/>
  <c i="1" r="AG136"/>
  <c r="AN136"/>
  <c i="36" r="J34"/>
  <c i="1" r="AG135"/>
  <c r="AN135"/>
  <c i="7" l="1" r="J39"/>
  <c i="26" r="J43"/>
  <c i="37" r="J43"/>
  <c i="1" r="AN122"/>
  <c i="18" r="J39"/>
  <c i="10" r="J39"/>
  <c i="12" r="J39"/>
  <c i="15" r="J41"/>
  <c i="36" r="J43"/>
  <c i="21" r="J39"/>
  <c i="1" r="AZ94"/>
  <c r="AV94"/>
  <c r="AK29"/>
  <c r="AG134"/>
  <c r="AN134"/>
  <c r="W32"/>
  <c r="AT119"/>
  <c r="AG108"/>
  <c r="AN108"/>
  <c r="AW94"/>
  <c r="AK30"/>
  <c l="1" r="AG121"/>
  <c r="AN121"/>
  <c r="W29"/>
  <c r="AT94"/>
  <c l="1" r="AG119"/>
  <c r="AN119"/>
  <c l="1" r="AG94"/>
  <c r="AK26"/>
  <c r="AK35"/>
  <c l="1" r="AN94"/>
</calcChain>
</file>

<file path=xl/sharedStrings.xml><?xml version="1.0" encoding="utf-8"?>
<sst xmlns="http://schemas.openxmlformats.org/spreadsheetml/2006/main">
  <si>
    <t>Export Komplet</t>
  </si>
  <si>
    <t/>
  </si>
  <si>
    <t>2.0</t>
  </si>
  <si>
    <t>ZAMOK</t>
  </si>
  <si>
    <t>False</t>
  </si>
  <si>
    <t>{45e24403-ff80-4862-adda-184fae1ac0f1}</t>
  </si>
  <si>
    <t>0,01</t>
  </si>
  <si>
    <t>21</t>
  </si>
  <si>
    <t>15</t>
  </si>
  <si>
    <t>REKAPITULACE STAVBY</t>
  </si>
  <si>
    <t xml:space="preserve">v ---  níže se nacházejí doplnkové a pomocné údaje k sestavám  --- v</t>
  </si>
  <si>
    <t>Návod na vyplnění</t>
  </si>
  <si>
    <t>0,001</t>
  </si>
  <si>
    <t>Kód:</t>
  </si>
  <si>
    <t>N19-178_exp5_VR01</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</si>
  <si>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</si>
  <si>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</si>
  <si>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Sportovní areál ul. Leonovova, Karviná - Hranice</t>
  </si>
  <si>
    <t>KSO:</t>
  </si>
  <si>
    <t>823 39</t>
  </si>
  <si>
    <t>CC-CZ:</t>
  </si>
  <si>
    <t>24124</t>
  </si>
  <si>
    <t>Místo:</t>
  </si>
  <si>
    <t>Karviná - Hranice</t>
  </si>
  <si>
    <t>Datum:</t>
  </si>
  <si>
    <t>27. 2. 2020</t>
  </si>
  <si>
    <t>CZ-CPV:</t>
  </si>
  <si>
    <t>45000000-7</t>
  </si>
  <si>
    <t>CZ-CPA:</t>
  </si>
  <si>
    <t>42.99.29</t>
  </si>
  <si>
    <t>Zadavatel:</t>
  </si>
  <si>
    <t>IČ:</t>
  </si>
  <si>
    <t xml:space="preserve">Statutární město Karviná </t>
  </si>
  <si>
    <t>DIČ:</t>
  </si>
  <si>
    <t>Uchazeč:</t>
  </si>
  <si>
    <t>Vyplň údaj</t>
  </si>
  <si>
    <t>Projektant:</t>
  </si>
  <si>
    <t>ADEA projekt s.r.o.</t>
  </si>
  <si>
    <t>True</t>
  </si>
  <si>
    <t>Zpracovatel:</t>
  </si>
  <si>
    <t xml:space="preserve"> </t>
  </si>
  <si>
    <t>Poznámka:</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</si>
  <si>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</si>
  <si>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</si>
  <si>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</si>
  <si>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</si>
  <si>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</si>
  <si>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</si>
  <si>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</si>
  <si>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</si>
  <si>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</si>
  <si>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</si>
  <si>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</si>
  <si>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</si>
  <si>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</si>
  <si>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</si>
  <si>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</si>
  <si>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</si>
  <si>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</si>
  <si>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</si>
  <si>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</si>
  <si>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</si>
  <si>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</si>
  <si>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</si>
  <si>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</si>
  <si>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</si>
  <si>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</si>
  <si>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</si>
  <si>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</si>
  <si>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</si>
  <si>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</si>
  <si>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</si>
  <si>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</si>
  <si>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</si>
  <si>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</si>
  <si>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</si>
  <si>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</si>
  <si>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</si>
  <si>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</si>
  <si>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</si>
  <si>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</si>
  <si>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</si>
  <si>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</si>
  <si>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</si>
  <si>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</si>
  <si>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</si>
  <si>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</si>
  <si>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</si>
  <si>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VON</t>
  </si>
  <si>
    <t>Vedlejší a ostatní náklady stavby</t>
  </si>
  <si>
    <t>STA</t>
  </si>
  <si>
    <t>1</t>
  </si>
  <si>
    <t>{8154d6b1-4d9c-4426-92c5-4bb7df929565}</t>
  </si>
  <si>
    <t>2</t>
  </si>
  <si>
    <t>SO 01</t>
  </si>
  <si>
    <t>Kácení</t>
  </si>
  <si>
    <t>{ecb46fac-40c7-463e-a8e7-d470761de4b8}</t>
  </si>
  <si>
    <t>SO 02</t>
  </si>
  <si>
    <t>HTÚ a odstranění zpevněných ploch</t>
  </si>
  <si>
    <t>{6078bf79-340c-4d36-850d-4f4db2db268b}</t>
  </si>
  <si>
    <t>SO 02.1</t>
  </si>
  <si>
    <t>Streetbalové hřiště</t>
  </si>
  <si>
    <t>{a3120c90-bb82-4f8a-b1ca-1df8d6cce35f}</t>
  </si>
  <si>
    <t>SO 03.3</t>
  </si>
  <si>
    <t>Oprava kanalizace</t>
  </si>
  <si>
    <t>{ec1c587b-7d78-4f95-ba8e-7914a1ac4ad9}</t>
  </si>
  <si>
    <t>SO 04.1</t>
  </si>
  <si>
    <t>Přípojka NN</t>
  </si>
  <si>
    <t>{95a05c81-3465-4c2c-bf46-d5722e81ee87}</t>
  </si>
  <si>
    <t>SO 04.2</t>
  </si>
  <si>
    <t>Přípojka slaboproudu</t>
  </si>
  <si>
    <t>{50bd80a3-81cf-4285-adc7-48e475522e0e}</t>
  </si>
  <si>
    <t>SO 04.3</t>
  </si>
  <si>
    <t>Přípojka kanalizace</t>
  </si>
  <si>
    <t>{57688e3b-a537-41fb-b474-ede0402e6deb}</t>
  </si>
  <si>
    <t>SO 05</t>
  </si>
  <si>
    <t>Oplocení</t>
  </si>
  <si>
    <t>{b3629c1b-aef5-49aa-b933-67543a014ff4}</t>
  </si>
  <si>
    <t>SO 06.1</t>
  </si>
  <si>
    <t xml:space="preserve">Oprava stávající veřejné účelové komunikace </t>
  </si>
  <si>
    <t>{69a3c536-01f7-4836-9172-9250e8d934b2}</t>
  </si>
  <si>
    <t>SO 06.2</t>
  </si>
  <si>
    <t>Veřejné parkoviště</t>
  </si>
  <si>
    <t>{ea0a3d97-03ee-44dc-9830-44d539c57206}</t>
  </si>
  <si>
    <t>SO 07</t>
  </si>
  <si>
    <t>Areálové zpevněné plochy a chodníky</t>
  </si>
  <si>
    <t>{64f7922a-37ba-419d-97b4-d3412a52509c}</t>
  </si>
  <si>
    <t>SO 08.1</t>
  </si>
  <si>
    <t>In-line dráha a běžecká dráha</t>
  </si>
  <si>
    <t>{d44a5da6-70d4-4bed-8f1f-eb2d0bbf8a30}</t>
  </si>
  <si>
    <t>SO 08.2</t>
  </si>
  <si>
    <t>Fotbalové hřiště</t>
  </si>
  <si>
    <t>{a74c46af-d5ea-4f2c-9a96-abec4c89c17e}</t>
  </si>
  <si>
    <t>SO 08.2_1</t>
  </si>
  <si>
    <t>Soupis</t>
  </si>
  <si>
    <t>{df68c8b5-3c95-4e57-9718-d693f4d3df57}</t>
  </si>
  <si>
    <t>SO08.2_2</t>
  </si>
  <si>
    <t>Oplocení hřiště</t>
  </si>
  <si>
    <t>{2bb197a9-aa3c-41d9-80f1-8be98e97cee6}</t>
  </si>
  <si>
    <t>SO 08.3</t>
  </si>
  <si>
    <t>Dětské hřiště</t>
  </si>
  <si>
    <t>{ec43306e-802a-406b-a778-7eec2901763c}</t>
  </si>
  <si>
    <t>SO 08.4</t>
  </si>
  <si>
    <t>Pumptrack</t>
  </si>
  <si>
    <t>{dfac92c0-eedc-4331-a517-17cacf092d70}</t>
  </si>
  <si>
    <t>SO 08.5</t>
  </si>
  <si>
    <t>Skatepark</t>
  </si>
  <si>
    <t>{187e5ea0-2a9d-4646-9058-c2c498485c90}</t>
  </si>
  <si>
    <t>SO 08.6</t>
  </si>
  <si>
    <t>WORKOUT</t>
  </si>
  <si>
    <t>{2a6b0146-6fa9-42cf-a996-6395ac60b211}</t>
  </si>
  <si>
    <t>SO 09</t>
  </si>
  <si>
    <t>Mobiliář</t>
  </si>
  <si>
    <t>{51321844-969c-43b5-8844-e40bb9b4d15f}</t>
  </si>
  <si>
    <t>SO 10</t>
  </si>
  <si>
    <t>Likvidace dešťových vod</t>
  </si>
  <si>
    <t>{19d9b439-b7fc-4508-ae95-10fdc6f56c98}</t>
  </si>
  <si>
    <t>SO 11</t>
  </si>
  <si>
    <t>Veřejné osvětlení</t>
  </si>
  <si>
    <t>{74de7093-ea97-41bb-ad9c-9ad2bd70f9c3}</t>
  </si>
  <si>
    <t>SO 12</t>
  </si>
  <si>
    <t>Areálové rozvody slaboproudu</t>
  </si>
  <si>
    <t>{69bd4851-d5eb-4f56-bf00-5575d5768e47}</t>
  </si>
  <si>
    <t>SO 13</t>
  </si>
  <si>
    <t>Zázemí areálu</t>
  </si>
  <si>
    <t>{88c7cd32-af65-4a79-8ec5-e48493c8efe9}</t>
  </si>
  <si>
    <t>D.1.1</t>
  </si>
  <si>
    <t>Architektonicko-stavební řešení</t>
  </si>
  <si>
    <t>{fb742737-973d-461a-9ce6-b2051030d6fe}</t>
  </si>
  <si>
    <t>D.1.4</t>
  </si>
  <si>
    <t>Technika prostředí staveb</t>
  </si>
  <si>
    <t>{6e62bd4e-4f75-422f-81cf-a0284fcdd2fd}</t>
  </si>
  <si>
    <t>D.1.4.1</t>
  </si>
  <si>
    <t>Zdravotně technické instalace</t>
  </si>
  <si>
    <t>3</t>
  </si>
  <si>
    <t>{18dced3a-fba7-4525-8376-271e2e1025d8}</t>
  </si>
  <si>
    <t>801 59 12</t>
  </si>
  <si>
    <t>D.1.4.2</t>
  </si>
  <si>
    <t>Silnoproudá elektrotechnika</t>
  </si>
  <si>
    <t>{cbc4b0c3-d213-4075-b5cf-45d2c710ef07}</t>
  </si>
  <si>
    <t>A</t>
  </si>
  <si>
    <t>Svítidla</t>
  </si>
  <si>
    <t>4</t>
  </si>
  <si>
    <t>{f64519bf-b1bc-48d9-8fca-501e8d1947bf}</t>
  </si>
  <si>
    <t>B</t>
  </si>
  <si>
    <t>Přístroje</t>
  </si>
  <si>
    <t>{6d1f0e9d-5af0-4fde-b295-9f26634f9218}</t>
  </si>
  <si>
    <t>C</t>
  </si>
  <si>
    <t>Instalační materiál</t>
  </si>
  <si>
    <t>{68e299b3-f9dc-4f7d-8544-68682b2daadb}</t>
  </si>
  <si>
    <t>Kabeláž</t>
  </si>
  <si>
    <t>{6a9363a0-d340-4c5c-97df-dd401720af9c}</t>
  </si>
  <si>
    <t>E</t>
  </si>
  <si>
    <t>Rozvaděče</t>
  </si>
  <si>
    <t>{479f26ec-f100-45c2-abcc-2cff44944ec1}</t>
  </si>
  <si>
    <t>D.1.4.3</t>
  </si>
  <si>
    <t>Slaboproudá elektrotechnika</t>
  </si>
  <si>
    <t>{a3c1edf5-c6ee-41c9-bd15-102d6ce10bf9}</t>
  </si>
  <si>
    <t>PZTS - Poplachový zabezpečovací a tísňový systém</t>
  </si>
  <si>
    <t>{b7cfad2a-d864-406c-a105-4b3fb4b8925c}</t>
  </si>
  <si>
    <t>SK - Strukturovaná kabeláž</t>
  </si>
  <si>
    <t>{04262e08-657b-4a88-b093-3519e72e4a43}</t>
  </si>
  <si>
    <t>DR - Domácí rozhlas</t>
  </si>
  <si>
    <t>{5cf7b6ac-a5a3-4810-9ec3-7a19fed034da}</t>
  </si>
  <si>
    <t>CCTV - Kamerový systém</t>
  </si>
  <si>
    <t>{4ec4bbd5-e9c3-4c73-a46b-ae89f9f0cb8f}</t>
  </si>
  <si>
    <t>D.1.4.4</t>
  </si>
  <si>
    <t>Větrání a vytápění</t>
  </si>
  <si>
    <t>{47ebc5dc-9cb1-4019-9c82-ba7d8517949e}</t>
  </si>
  <si>
    <t>D.1.4.4_1</t>
  </si>
  <si>
    <t>Vzduchotechnika</t>
  </si>
  <si>
    <t>{c4bc7ce2-a07e-4088-9038-18342e98bb57}</t>
  </si>
  <si>
    <t>D.1.4.4_2</t>
  </si>
  <si>
    <t>Vytápění</t>
  </si>
  <si>
    <t>{a87bc46f-b5ed-4daa-8473-64de77e7f36d}</t>
  </si>
  <si>
    <t>SO 14</t>
  </si>
  <si>
    <t>Ozelenění</t>
  </si>
  <si>
    <t>{dbf3c0e7-6cff-4346-84b6-dbf7c37335c5}</t>
  </si>
  <si>
    <t>SO 14a</t>
  </si>
  <si>
    <t>Ozelenění_ real_ trávníku</t>
  </si>
  <si>
    <t>{68829dca-dc99-4c63-9fc3-c3a90766c696}</t>
  </si>
  <si>
    <t>KRYCÍ LIST SOUPISU PRACÍ</t>
  </si>
  <si>
    <t>Objekt:</t>
  </si>
  <si>
    <t>VON - Vedlejší a ostatní náklady stavby</t>
  </si>
  <si>
    <t>REKAPITULACE ČLENĚNÍ SOUPISU PRACÍ</t>
  </si>
  <si>
    <t>Kód dílu - Popis</t>
  </si>
  <si>
    <t>Cena celkem [CZK]</t>
  </si>
  <si>
    <t>Náklady ze soupisu prací</t>
  </si>
  <si>
    <t>-1</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</si>
  <si>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</si>
  <si>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</si>
  <si>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</si>
  <si>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</si>
  <si>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</si>
  <si>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</si>
  <si>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</si>
  <si>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</si>
  <si>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</si>
  <si>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</si>
  <si>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</si>
  <si>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</si>
  <si>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</si>
  <si>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</si>
  <si>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</si>
  <si>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</si>
  <si>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</si>
  <si>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</si>
  <si>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</si>
  <si>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</si>
  <si>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VRN</t>
  </si>
  <si>
    <t>5</t>
  </si>
  <si>
    <t>ROZPOCET</t>
  </si>
  <si>
    <t>VRN1</t>
  </si>
  <si>
    <t>Průzkumné, geodetické a projektové práce</t>
  </si>
  <si>
    <t>K</t>
  </si>
  <si>
    <t>011514000</t>
  </si>
  <si>
    <t>Stavebně-statický průzkum</t>
  </si>
  <si>
    <t>kpl.</t>
  </si>
  <si>
    <t>CS ÚRS 2019 02</t>
  </si>
  <si>
    <t>1024</t>
  </si>
  <si>
    <t>1768926872</t>
  </si>
  <si>
    <t>P</t>
  </si>
  <si>
    <t>Poznámka k položce:_x000d_
----------------------------------------------------------------------------------------------------------------_x000d_
(práce a činnosti neobsažených v jiných oddílech a objektech)</t>
  </si>
  <si>
    <t>012103000</t>
  </si>
  <si>
    <t>Geodetické práce před výstavbou</t>
  </si>
  <si>
    <t>-1273032289</t>
  </si>
  <si>
    <t>Poznámka k položce:_x000d_
-vytyčení stavby nebo jejich částí oprávněným geodetem vč. vypracování příslušných protokolů - před zahájením stavby_x000d_
(veškeré nové a upravované stavby/konstrukce , inženýrské a liniové stavby v rámci stavby)_x000d_
VEŠKERÉ FORMY A PŘEDÁNÍ SE ŘÍDÍ PODMÍNKAMI ZADÁVACÍ DOKUMENTACE STAVBY_x000d_
----------------------------------------------------------------------------------------------------------------_x000d_
(práce a činnosti neobsažených v jiných oddílech a objektech)</t>
  </si>
  <si>
    <t>012203000</t>
  </si>
  <si>
    <t>Geodetické práce při provádění stavby</t>
  </si>
  <si>
    <t>169276738</t>
  </si>
  <si>
    <t>012303000</t>
  </si>
  <si>
    <t>Geodetické práce po výstavbě</t>
  </si>
  <si>
    <t>-230675344</t>
  </si>
  <si>
    <t>Poznámka k položce:_x000d_
-zaměření skutečného provedení stavby nebo jejich částí vč. vypracování geometrických plánů a ostatních příslušných protokolů_x000d_
(veškeré nové a upravované stavby/konstrukce , inženýrské a liniové stavby v rámci stavby)_x000d_
VEŠKERÉ FORMY A PŘEDÁNÍ SE ŘÍDÍ PODMÍNKAMI ZADÁVACÍ DOKUMENTACE STAVBY_x000d_
----------------------------------------------------------------------------------------------------------------_x000d_
(práce a činnosti neobsažených v jiných oddílech a objektech)</t>
  </si>
  <si>
    <t>013244000</t>
  </si>
  <si>
    <t>Dokumentace dílenská pro realizaci stavby</t>
  </si>
  <si>
    <t>370024986</t>
  </si>
  <si>
    <t>Poznámka k položce:_x000d_
V jednotkové ceně zahrnuty náklady na vypracování :_x000d_
-prováděcí / dílenské dokumentace pro provedení stavby vč. potřebných detailů + POTŘEBNÉ A PD URČENÉ PRŮZKUMNÉ PRÁCE_x000d_
VEŠKERÉ FORMY A PŘEDÁNÍ SE ŘÍDÍ PODMÍNKAMI ZADÁVACÍ DOKUMENTACE STAVBY_x000d_
----------------------------------------------------------------------------------------------------------------_x000d_
(práce a činnosti neobsažených v jiných oddílech a objektech)</t>
  </si>
  <si>
    <t>6</t>
  </si>
  <si>
    <t>013254000</t>
  </si>
  <si>
    <t>Dokumentace skutečného provedení stavby</t>
  </si>
  <si>
    <t>-184813140</t>
  </si>
  <si>
    <t>Poznámka k položce:_x000d_
VEŠKERÉ FORMY A PŘEDÁNÍ SE ŘÍDÍ PODMÍNKAMI ZADÁVACÍ DOKUMENTACE STAVBY_x000d_
----------------------------------------------------------------------------------------------------------------_x000d_
(práce a činnosti neobsažených v jiných oddílech a objektech)</t>
  </si>
  <si>
    <t>VRN2</t>
  </si>
  <si>
    <t>Příprava staveniště</t>
  </si>
  <si>
    <t>7</t>
  </si>
  <si>
    <t>020001000</t>
  </si>
  <si>
    <t xml:space="preserve">Příprava staveniště </t>
  </si>
  <si>
    <t>237648702</t>
  </si>
  <si>
    <t xml:space="preserve">Poznámka k položce:_x000d_
-Zřízení trvalé, dočasné deponie a mezideponie_x000d_
-zřízení příjezdů a přístupů na staveniště_x000d_
-uspořádání a bezpečnost staveniště z hlediska ochrany veřejných zájmů_x000d_
-dodržení podmínek pro provádění staveb z hlediska BOZP (vč. označení stavby)_x000d_
-dodržování podmínek pro ochranu životního prostředí při výstavbě_x000d_
-dodržení podmínek - možnosti nakládání s odpady_x000d_
-splnění zvláštních požadavků na provádění stavby, které vyžadují zvláštní bezpečnostní opatření_x000d_
-dočasné / provizorní dopravní značení, osvětlení - (vyřízení+zřízení+likvidace po skončení stavby)_x000d_
</t>
  </si>
  <si>
    <t>VRN3</t>
  </si>
  <si>
    <t>Zařízení staveniště</t>
  </si>
  <si>
    <t>8</t>
  </si>
  <si>
    <t>030001000</t>
  </si>
  <si>
    <t xml:space="preserve">Zařízení staveniště </t>
  </si>
  <si>
    <t>-873313281</t>
  </si>
  <si>
    <t xml:space="preserve">Poznámka k položce:_x000d_
Náklady na zřízení / nájem ZS:_x000d_
-kancelářské/skladovací/sociální objekty_x000d_
-oplocení stavby, ostraha staveniště_x000d_
-kompletní vnitrostaveništní rozvody všech potřebných energií a médií_x000d_
-poplatky spotřeby energií a médií _x000d_
(zajištění podružných měření spotřeby energií a médií)_x000d_
------------------------------------------------------------------_x000d_
-ostatní náklady a požadavky specifikované v ZOV_x000d_
</t>
  </si>
  <si>
    <t>9</t>
  </si>
  <si>
    <t>039002000</t>
  </si>
  <si>
    <t>Zrušení zařízení staveniště</t>
  </si>
  <si>
    <t>626361954</t>
  </si>
  <si>
    <t>Poznámka k položce:_x000d_
-náklady zhotovitele spojené s kompletní likvidací zařízení staveniště vč. uvedení všech dotčených ploch do bezvadného stavu</t>
  </si>
  <si>
    <t>VRN4</t>
  </si>
  <si>
    <t>Inženýrská činnost</t>
  </si>
  <si>
    <t>10</t>
  </si>
  <si>
    <t>041903000.1</t>
  </si>
  <si>
    <t>Dozor a činnost jiné osoby _ geotechnik , hydrogeolog</t>
  </si>
  <si>
    <t>CS VLASTNÍ</t>
  </si>
  <si>
    <t>-25927263</t>
  </si>
  <si>
    <t>11</t>
  </si>
  <si>
    <t>041903000.2</t>
  </si>
  <si>
    <t>Dozor a činnost jiné osoby _ ZAJIŠTĚNÍ ODBORNĚ ZPŮSOBILÉ OSOBY Z OBLASTI ORNITOLOGIE (kontrola bezprostřeně před kácením a vypracování písemné zprávy o splnění podmínky 2.a Územního rozhodnutí " - požadavek stavebního úřadu při kácení</t>
  </si>
  <si>
    <t>-98498199</t>
  </si>
  <si>
    <t>12</t>
  </si>
  <si>
    <t>043103000</t>
  </si>
  <si>
    <t>Zkoušky bez rozlišení</t>
  </si>
  <si>
    <t>-1736918667</t>
  </si>
  <si>
    <t xml:space="preserve">Poznámka k položce:_x000d_
Provedení všech zkoušek a revizí předepsaných projektovou a zadávací dokumentací, platnými normami, návodů k obsluze - (neuvedených v jednotlivých soupisech prací) </t>
  </si>
  <si>
    <t>13</t>
  </si>
  <si>
    <t>045002000</t>
  </si>
  <si>
    <t xml:space="preserve">Kompletační a koordinační činnost </t>
  </si>
  <si>
    <t>185495996</t>
  </si>
  <si>
    <t>Poznámka k položce:_x000d_
-příprava předávací dokumentace dle ZD_x000d_
-ostatní kompletační činnost</t>
  </si>
  <si>
    <t>VRN7</t>
  </si>
  <si>
    <t>Provozní vlivy</t>
  </si>
  <si>
    <t>14</t>
  </si>
  <si>
    <t>071103000</t>
  </si>
  <si>
    <t>Provoz investora</t>
  </si>
  <si>
    <t>-2019249424</t>
  </si>
  <si>
    <t>Poznámka k položce:_x000d_
Náklady související se ztíženými podmínkami při provádění díla v závislosti na okolním provozu (pro práce prováděné za nepřerušeného nebo omezeného provozu v dotčených objektech nebo samotném areálu)_x000d_
(+ případná ochrana a zakrytí určených prvků a konstrukcí - ZABEZPEČENÍ PŘED POŠKOZENÍM STAVEBNÍ ČINNOSTÍ)</t>
  </si>
  <si>
    <t>VRN9</t>
  </si>
  <si>
    <t>Ostatní náklady</t>
  </si>
  <si>
    <t>090001000</t>
  </si>
  <si>
    <t>1323637158</t>
  </si>
  <si>
    <t>Poznámka k položce:_x000d_
V jednotkové ceně zahrnuty náklady :_x000d_
-------------------------------------------------_x000d_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 _x000d_
-uvedení všech dotčených ploch, konstrukcí a povrchů do původního, bezvadného stavu_x000d_
-vytyčení všech inženýrských sítí před zahájením prací vč. řádného zajištění. Zpětné protokolární předání všech inženýrských sítí jednotlivým správcům vč. uvedení dotčených ploch do bezvadného stavu._x000d_
-----------------------------------------------------------------------------------------------------------------------_x000d_
-ostatní, jinde neuvedené, náklady potřebné k provedení a předání díla objednateli _ dle PD a TZ</t>
  </si>
  <si>
    <t>SO 01 - Kácení</t>
  </si>
  <si>
    <t>Specialista</t>
  </si>
  <si>
    <t>11 - Přípravné a přidružené práce</t>
  </si>
  <si>
    <t>99 - Staveništní přesun hmot</t>
  </si>
  <si>
    <t>Přípravné a přidružené práce</t>
  </si>
  <si>
    <t>11121 2111</t>
  </si>
  <si>
    <t>Odstranění nevhodných dřevin (křovin) o průměru kmene do 100 mmm s odklizením</t>
  </si>
  <si>
    <t>m2</t>
  </si>
  <si>
    <t>Poznámka k položce:_x000d_
Odstranění nevhodných dřevin (křovin) o průměru kmene do 100 mmm s odklizením vytěžené dřevní hmoty na vzdálenost do 50 m se složením na hromady nebo naložením na dopravní prostředek v rovině nebo na svahu do 1:5 (TZ SO 01, strana 16, grafická část TZ str. 19 a 20)</t>
  </si>
  <si>
    <t>11210 1111</t>
  </si>
  <si>
    <t>Pokácení stromu s rozřezáním a odstraněním větví a kmene do vzdálenosti 20 m</t>
  </si>
  <si>
    <t>kus</t>
  </si>
  <si>
    <t xml:space="preserve">Poznámka k položce:_x000d_
Pokácení stromu s rozřezáním a odstraněním větví a kmene do vzdálenosti 20 m, se složením na hromady nebo s naložením na dopravní prostředek, listnatého o průměru  kmene na řezné ploše pařezu do 20 cm (TZ SO 01, strana 16, grafická část TZ str. 19 a 20)</t>
  </si>
  <si>
    <t>11211 1112</t>
  </si>
  <si>
    <t xml:space="preserve">Poznámka k položce:_x000d_
Pokácení stromu s rozřezáním a odstraněním větví a kmene do vzdálenosti 20 m, se složením na hromady nebo s naložením na dopravní prostředek, listnatého o průměru  kmene na řezné ploše pařezu přes 20 cm do 30 cm (TZ SO 01, strana 16, grafická část TZ str. 19 a 20)</t>
  </si>
  <si>
    <t>11212 1113</t>
  </si>
  <si>
    <t xml:space="preserve">Poznámka k položce:_x000d_
Pokácení stromu s rozřezáním a odstraněním větví a kmene do vzdálenosti 20 m, se složením na hromady nebo s naložením na dopravní prostředek, listnatého o průměru  kmene na řezné ploše pařezu přes 30 cm do 40 cm (TZ SO 01, strana 16, grafická část TZ str. 19 a 20)</t>
  </si>
  <si>
    <t>11213 1114</t>
  </si>
  <si>
    <t xml:space="preserve">Poznámka k položce:_x000d_
Pokácení stromu s rozřezáním a odstraněním větví a kmene do vzdálenosti 20 m, se složením na hromady nebo s naložením na dopravní prostředek, listnatého o průměru  kmene na řezné ploše pařezu přes 40 cm do 50 cm (TZ SO 01, strana 16, grafická část TZ str. 19 a 20)</t>
  </si>
  <si>
    <t>11214 1115</t>
  </si>
  <si>
    <t xml:space="preserve">Poznámka k položce:_x000d_
Pokácení stromu s rozřezáním a odstraněním větví a kmene do vzdálenosti 20 m, se složením na hromady nebo s naložením na dopravní prostředek, listnatého o průměru  kmene na řezné ploše pařezu přes 50 cm do 60 cm (TZ SO 01, strana 16, grafická část TZ str. 19 a 20)</t>
  </si>
  <si>
    <t>11215 1116</t>
  </si>
  <si>
    <t xml:space="preserve">Poznámka k položce:_x000d_
Pokácení stromu s rozřezáním a odstraněním větví a kmene do vzdálenosti 20 m, se složením na hromady nebo s naložením na dopravní prostředek, listnatého o průměru  kmene na řezné ploše pařezu přes 60 cm do 70 cm (TZ SO 01, strana 16, grafická část TZ str. 19 a 20)</t>
  </si>
  <si>
    <t>11216 1117</t>
  </si>
  <si>
    <t>16</t>
  </si>
  <si>
    <t xml:space="preserve">Poznámka k položce:_x000d_
Pokácení stromu s rozřezáním a odstraněním větví a kmene do vzdálenosti 20 m, se složením na hromady nebo s naložením na dopravní prostředek, listnatého o průměru  kmene na řezné ploše pařezu přes 70 cm do 80 cm (TZ SO 01, strana 16, grafická část TZ str. 19 a 20)</t>
  </si>
  <si>
    <t>11217 1118</t>
  </si>
  <si>
    <t>18</t>
  </si>
  <si>
    <t xml:space="preserve">Poznámka k položce:_x000d_
Pokácení stromu s rozřezáním a odstraněním větví a kmene do vzdálenosti 20 m, se složením na hromady nebo s naložením na dopravní prostředek, listnatého o průměru  kmene na řezné ploše pařezu přes 80 cm do 90 cm (TZ SO 01, strana 16, grafická část TZ str. 19 a 20)</t>
  </si>
  <si>
    <t>11220 1111</t>
  </si>
  <si>
    <t>Odstranění pařezu s odklizením získaného dřeva na vzdálenost do 20 m</t>
  </si>
  <si>
    <t>20</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</si>
  <si>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do 20 cm (TZ SO 01, strana 16, grafická část TZ str. 19 a 20)</t>
  </si>
  <si>
    <t>11221 1112</t>
  </si>
  <si>
    <t>22</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</si>
  <si>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20 cm do 30 cm (TZ SO 01, strana 16, grafická část TZ str. 19 a 20)</t>
  </si>
  <si>
    <t>11222 1113</t>
  </si>
  <si>
    <t>24</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</si>
  <si>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30 cm do 40 cm (TZ SO 01, strana 16, grafická část TZ str. 19 a 20)</t>
  </si>
  <si>
    <t>11223 1114</t>
  </si>
  <si>
    <t>26</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</si>
  <si>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40 cm do 50 cm (TZ SO 01, strana 16, grafická část TZ str. 19 a 20)</t>
  </si>
  <si>
    <t>11224 1115</t>
  </si>
  <si>
    <t>28</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</si>
  <si>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50 cm do 60 cm (TZ SO 01, strana 16, grafická část TZ str. 19 a 20)</t>
  </si>
  <si>
    <t>11225 1116</t>
  </si>
  <si>
    <t>30</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</si>
  <si>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60 cm do 70 cm (TZ SO 01, strana 16, grafická část TZ str. 19 a 20)</t>
  </si>
  <si>
    <t>11226 1117</t>
  </si>
  <si>
    <t>32</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</si>
  <si>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70 cm do 80 cm (TZ SO 01, strana 16, grafická část TZ str. 19 a 20)</t>
  </si>
  <si>
    <t>17</t>
  </si>
  <si>
    <t>11227 1118</t>
  </si>
  <si>
    <t>34</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</si>
  <si>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80 cm do 90 cm (TZ SO 01, strana 16, grafická část TZ str. 19 a 20)</t>
  </si>
  <si>
    <t>11228 1119</t>
  </si>
  <si>
    <t>36</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</si>
  <si>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90 cm do 100 cm (TZ SO 01, strana 16, grafická část TZ str. 19 a 20)</t>
  </si>
  <si>
    <t>99</t>
  </si>
  <si>
    <t>Staveništní přesun hmot</t>
  </si>
  <si>
    <t>19</t>
  </si>
  <si>
    <t>998231311R00</t>
  </si>
  <si>
    <t>Přesun hmot pro sadovnické a krajin. úpravy do 5km</t>
  </si>
  <si>
    <t>t</t>
  </si>
  <si>
    <t>38</t>
  </si>
  <si>
    <t>SO 02 - HTÚ a odstranění zpevněných ploch</t>
  </si>
  <si>
    <t>HSV - Práce a dodávky HSV</t>
  </si>
  <si>
    <t xml:space="preserve">    1 - Zemní práce</t>
  </si>
  <si>
    <t xml:space="preserve">    5 - Podkladní vrstvy</t>
  </si>
  <si>
    <t xml:space="preserve">    8 - Trubní vedení</t>
  </si>
  <si>
    <t xml:space="preserve">    9 - Ostatní konstrukce a práce, bourání</t>
  </si>
  <si>
    <t xml:space="preserve">    997 - Přesun sutě</t>
  </si>
  <si>
    <t xml:space="preserve">    998 - Přesun hmot</t>
  </si>
  <si>
    <t>HSV</t>
  </si>
  <si>
    <t>Práce a dodávky HSV</t>
  </si>
  <si>
    <t>Zemní práce</t>
  </si>
  <si>
    <t>113106134</t>
  </si>
  <si>
    <t>Rozebrání dlažeb ze zámkových dlaždic komunikací pro pěší strojně pl do 50 m2</t>
  </si>
  <si>
    <t>626602318</t>
  </si>
  <si>
    <t>VV</t>
  </si>
  <si>
    <t>"rozsah_SO 02_v.č. D.1_02/04, TZ_odměřeno elektronicky" 51,0</t>
  </si>
  <si>
    <t>Součet</t>
  </si>
  <si>
    <t>113107152</t>
  </si>
  <si>
    <t>Odstranění krytu z kameniva těženého tl 200 mm strojně pl přes 50 do 200 m2</t>
  </si>
  <si>
    <t>1834430791</t>
  </si>
  <si>
    <t>"rozsah_SO 02_v.č. D.1_02/04, TZ_odměřeno elektronicky" 134,0+95,0</t>
  </si>
  <si>
    <t>113107162</t>
  </si>
  <si>
    <t>Odstranění podkladu z kameniva drceného tl 200 mm strojně pl přes 50 do 200 m2</t>
  </si>
  <si>
    <t>1646797430</t>
  </si>
  <si>
    <t>"rozsah_SO 02_v.č. D.1_02/04, TZ_odměřeno elektronicky" 1288,0</t>
  </si>
  <si>
    <t>113107182</t>
  </si>
  <si>
    <t>Odstranění krytu živičného tl 100 mm strojně pl přes 50 do 200 m2</t>
  </si>
  <si>
    <t>-1009889025</t>
  </si>
  <si>
    <t>113107212</t>
  </si>
  <si>
    <t>Odstranění krytu z kameniva , antuky nebo strusky tl 200 mm strojně pl přes 200 m2</t>
  </si>
  <si>
    <t>1228471703</t>
  </si>
  <si>
    <t>"rozsah_SO 02_v.č. D.1_02/04, TZ_odměřeno elektronicky" 724,0+1774,0</t>
  </si>
  <si>
    <t>113107322</t>
  </si>
  <si>
    <t>Odstranění podkladu z kameniva drceného tl 200 mm strojně pl do 50 m2</t>
  </si>
  <si>
    <t>-1354963270</t>
  </si>
  <si>
    <t>113107337</t>
  </si>
  <si>
    <t>Odstranění krytu z betonu vyztuženého sítěmi tl 300 mm strojně pl do 50 m2</t>
  </si>
  <si>
    <t>-1502822993</t>
  </si>
  <si>
    <t>"rozsah_SO 02_v.č. D.1_02/04, TZ_odměřeno elektronicky" 30,0</t>
  </si>
  <si>
    <t>113202111</t>
  </si>
  <si>
    <t>Vytrhání obrub krajníků obrubníků stojatých</t>
  </si>
  <si>
    <t>m</t>
  </si>
  <si>
    <t>763694002</t>
  </si>
  <si>
    <t>"rozsah_SO 02_v.č. D.1_02/04, TZ_odměřeno elektronicky" 1370,0</t>
  </si>
  <si>
    <t>121101103</t>
  </si>
  <si>
    <t>Sejmutí ornice s přemístěním na vzdálenost do 250 m</t>
  </si>
  <si>
    <t>m3</t>
  </si>
  <si>
    <t>-346051709</t>
  </si>
  <si>
    <t>"rozsah_SO 02_v.č. D.1_02/04, TZ_odměřeno elektronicky" (13800,0*0,1)</t>
  </si>
  <si>
    <t>122201103</t>
  </si>
  <si>
    <t>Odkopávky a prokopávky nezapažené v hornině tř. 3 objem do 5000 m3</t>
  </si>
  <si>
    <t>1591427843</t>
  </si>
  <si>
    <t>"sanace pláně/podkladu_předpoklad při nedostatečné únosnosti" 6250,0*0,3</t>
  </si>
  <si>
    <t>(bude dopřesňováno a odsouhlaseno při realizaci stavby)</t>
  </si>
  <si>
    <t>122201104</t>
  </si>
  <si>
    <t>Odkopávky a prokopávky nezapažené v hornině tř. 3 objem přes 5000 m3</t>
  </si>
  <si>
    <t>-996567945</t>
  </si>
  <si>
    <t>"rozsah_SO 02_v.č. D.1_02/04, TZ_odměřeno elektronicky" 5200,0</t>
  </si>
  <si>
    <t>162201102</t>
  </si>
  <si>
    <t>Vodorovné přemístění do 50 m výkopku/sypaniny z horniny tř. 1 až 4</t>
  </si>
  <si>
    <t>-1543686601</t>
  </si>
  <si>
    <t>Poznámka k položce:_x000d_
-pro zpětné zásypy _ tam a zpět</t>
  </si>
  <si>
    <t>77*2 'Přepočtené koeficientem množství</t>
  </si>
  <si>
    <t>162701105</t>
  </si>
  <si>
    <t>Vodorovné přemístění do 10000 m výkopku/sypaniny z horniny tř. 1 až 4</t>
  </si>
  <si>
    <t>-683514213</t>
  </si>
  <si>
    <t xml:space="preserve">"rozsah_SO 02_v.č. D.1_02/04, TZ_odměřeno elektronicky" </t>
  </si>
  <si>
    <t>"orniční vrstva" 803,0</t>
  </si>
  <si>
    <t>"odkopávky- (odečet násypů)" 4670,0-350,0</t>
  </si>
  <si>
    <t>Mezisoučet</t>
  </si>
  <si>
    <t>171101105</t>
  </si>
  <si>
    <t>Uložení sypaniny z hornin soudržných do násypů zhutněných</t>
  </si>
  <si>
    <t>2086547061</t>
  </si>
  <si>
    <t xml:space="preserve">Poznámka k položce:_x000d_
-hutněno tl. max 200 mm </t>
  </si>
  <si>
    <t>"rozsah_SO 02_v.č. D.1_02/04, TZ_odměřeno elektronicky" 350,0</t>
  </si>
  <si>
    <t>171201201</t>
  </si>
  <si>
    <t>Uložení sypaniny na skládky</t>
  </si>
  <si>
    <t>-1279079186</t>
  </si>
  <si>
    <t>171201211.1</t>
  </si>
  <si>
    <t>Poplatek za uložení stavebního odpadu - navážky, zeminy a kameniva na skládce</t>
  </si>
  <si>
    <t>1754729929</t>
  </si>
  <si>
    <t>5123*1,8 'Přepočtené koeficientem množství</t>
  </si>
  <si>
    <t>162301101</t>
  </si>
  <si>
    <t>Vodorovné přemístění do 500 m výkopku/sypaniny z horniny tř. 1 až 4</t>
  </si>
  <si>
    <t>CS ÚRS 2019 01</t>
  </si>
  <si>
    <t>-1343898871</t>
  </si>
  <si>
    <t xml:space="preserve">Poznámka k položce:_x000d_
ODVOZY NA MEZISKLÁDKU (BEZ POPLTKU)_x000d_
</t>
  </si>
  <si>
    <t>"orniční vrstva" 577,0</t>
  </si>
  <si>
    <t>"odkopávky" 530,0</t>
  </si>
  <si>
    <t>1485350538</t>
  </si>
  <si>
    <t>Poznámka k položce:_x000d_
USKLADNĚNÍ NA MEZISKLÁDCE (BEZ POPLTKU)</t>
  </si>
  <si>
    <t>174101101</t>
  </si>
  <si>
    <t>Zásyp jam, šachet rýh nebo kolem objektů sypaninou se zhutněním</t>
  </si>
  <si>
    <t>-86937738</t>
  </si>
  <si>
    <t>(5200,0)-5123,0</t>
  </si>
  <si>
    <t>181951102</t>
  </si>
  <si>
    <t>Úprava pláně v hornině tř. 1 až 4 se zhutněním</t>
  </si>
  <si>
    <t>1367043250</t>
  </si>
  <si>
    <t>"rozsah_SO 02_v.č. D.1_02/04, TZ_odměřeno elektronicky" 11135,0*2</t>
  </si>
  <si>
    <t>460120019</t>
  </si>
  <si>
    <t>Naložení výkopku strojně z hornin třídy 1až4</t>
  </si>
  <si>
    <t>64</t>
  </si>
  <si>
    <t>832884037</t>
  </si>
  <si>
    <t>Podkladní vrstvy</t>
  </si>
  <si>
    <t>564761111</t>
  </si>
  <si>
    <t>Podklad z kameniva hrubého drceného vel. 32-63 mm tl průměr 200 mm</t>
  </si>
  <si>
    <t>-725875872</t>
  </si>
  <si>
    <t>Poznámka k položce:_x000d_
-akumulační vrstva _ (plocha - předpoklad _ bude upřesněno při realizaci stavby)</t>
  </si>
  <si>
    <t>"rozsah_SO 02_v.č. D.1_02/04, TZ_odměřeno elektronicky" (1850,0)/0,2</t>
  </si>
  <si>
    <t>23</t>
  </si>
  <si>
    <t>564871116</t>
  </si>
  <si>
    <t>Podklad ze štěrkodrtě ŠD tl. 300 mm</t>
  </si>
  <si>
    <t>-1253214539</t>
  </si>
  <si>
    <t>"sanace pláně/podkladu_předpoklad při nedostatečné únosnosti" 6250,0</t>
  </si>
  <si>
    <t>Trubní vedení</t>
  </si>
  <si>
    <t>810391811</t>
  </si>
  <si>
    <t>Bourání stávajícího potrubí přípojek kanalizačních</t>
  </si>
  <si>
    <t>1299863882</t>
  </si>
  <si>
    <t>"rozsah_SO 02_v.č. D.1_02/04, TZ_odměřeno elektronicky" 47,0</t>
  </si>
  <si>
    <t>25</t>
  </si>
  <si>
    <t>899231111.1</t>
  </si>
  <si>
    <t xml:space="preserve">Bourání a odstranění uliční vpusti betonové </t>
  </si>
  <si>
    <t>459376494</t>
  </si>
  <si>
    <t>Poznámka k položce:_x000d_
Kompletní provedení dle specifikace PD a TZ včetně všech přímo souvisejících prací a činností_x000d_
-----------------------------------------------------------------------------------------------------------------_x000d_
-předpokládaná hloubka 1.30 m</t>
  </si>
  <si>
    <t>"rozsah_SO 02_v.č. D.1_02/04, TZ_odměřeno elektronicky" 2,0</t>
  </si>
  <si>
    <t>899950R01</t>
  </si>
  <si>
    <t>Zřízení _ staveništního havarijního odvodnění</t>
  </si>
  <si>
    <t>-229864765</t>
  </si>
  <si>
    <t>Poznámka k položce:_x000d_
Kompletní provedení dle specifikace PD a TZ včetně všech přímo souvisejících prací a dodávek_x000d_
------------------------------------------------------------------------------------------------------------------</t>
  </si>
  <si>
    <t>1,0</t>
  </si>
  <si>
    <t>Ostatní konstrukce a práce, bourání</t>
  </si>
  <si>
    <t>27</t>
  </si>
  <si>
    <t>919726122</t>
  </si>
  <si>
    <t>Geotextilie pro ochranu, separaci a filtraci netkaná měrná hmotnost do 300 g/m2</t>
  </si>
  <si>
    <t>1938447874</t>
  </si>
  <si>
    <t>"rozsah_SO 02_v.č. D.1_02/04, TZ_odměřeno elektronicky" 1,1*(11135,0)</t>
  </si>
  <si>
    <t>919735112</t>
  </si>
  <si>
    <t>Řezání stávajícího živičného krytu hl do 100 mm</t>
  </si>
  <si>
    <t>315592117</t>
  </si>
  <si>
    <t>"rozsah_SO 02_v.č. D.1_02/04, TZ_odměřeno elektronicky" 62,0</t>
  </si>
  <si>
    <t>29</t>
  </si>
  <si>
    <t>961055111</t>
  </si>
  <si>
    <t>Bourání základů ze ŽB</t>
  </si>
  <si>
    <t>746384750</t>
  </si>
  <si>
    <t>"rozsah_SO 02_v.č. D.1_02/04, TZ_odměřeno elektronicky"</t>
  </si>
  <si>
    <t>"sloupy_předpoklad_bude upřesněno při realizaci stavby" 0,8*0,8*1,2*(4+1,0)</t>
  </si>
  <si>
    <t>962052210</t>
  </si>
  <si>
    <t>Bourání kcí nadzákladových ze ŽB do 1 m3</t>
  </si>
  <si>
    <t>712051866</t>
  </si>
  <si>
    <t>"sloupy" 5*(1,0)</t>
  </si>
  <si>
    <t>997</t>
  </si>
  <si>
    <t>Přesun sutě</t>
  </si>
  <si>
    <t>31</t>
  </si>
  <si>
    <t>997013R31</t>
  </si>
  <si>
    <t xml:space="preserve">Poplatek za uložení na skládce (skládkovné) stavebního odpadu bez rozlišení </t>
  </si>
  <si>
    <t>368559597</t>
  </si>
  <si>
    <t>Poznámka k položce:_x000d_
Jednotková cena stanovena pro stavební odpad BEZ ROZLIŠENÍ _včetně nebezpečných odpadů._x000d_
----------------------------------------------------------------------------------------------------------------------</t>
  </si>
  <si>
    <t>997321511</t>
  </si>
  <si>
    <t>Vodorovná doprava suti a vybouraných hmot po suchu do 1 km</t>
  </si>
  <si>
    <t>-693394065</t>
  </si>
  <si>
    <t>33</t>
  </si>
  <si>
    <t>997321519</t>
  </si>
  <si>
    <t>Příplatek ZKD 1km vodorovné dopravy suti a vybouraných hmot po suchu</t>
  </si>
  <si>
    <t>-1662572456</t>
  </si>
  <si>
    <t>1839,883*10 'Přepočtené koeficientem množství</t>
  </si>
  <si>
    <t>997321611</t>
  </si>
  <si>
    <t>Nakládání nebo překládání suti a vybouraných hmot</t>
  </si>
  <si>
    <t>-1662512024</t>
  </si>
  <si>
    <t>998</t>
  </si>
  <si>
    <t>Přesun hmot</t>
  </si>
  <si>
    <t>35</t>
  </si>
  <si>
    <t>998222012</t>
  </si>
  <si>
    <t xml:space="preserve">Přesun hmot pro úpravu území </t>
  </si>
  <si>
    <t>1014266709</t>
  </si>
  <si>
    <t>SO 02.1 - Streetbalové hřiště</t>
  </si>
  <si>
    <t xml:space="preserve">    2 - Zakládání</t>
  </si>
  <si>
    <t xml:space="preserve">    5 - Komunikace pozemní</t>
  </si>
  <si>
    <t>PSV - Práce a dodávky PSV</t>
  </si>
  <si>
    <t xml:space="preserve">    767 - Konstrukce zámečnické</t>
  </si>
  <si>
    <t>122201101</t>
  </si>
  <si>
    <t>Odkopávky a prokopávky nezapažené v hornině tř. 3 objem do 100 m3</t>
  </si>
  <si>
    <t>716843641</t>
  </si>
  <si>
    <t>"rozsah_SO 02.1_v.č. D1-02.1-02, TZ"</t>
  </si>
  <si>
    <t>"konstrukce hřiště" 191,5*0,4</t>
  </si>
  <si>
    <t>131203101</t>
  </si>
  <si>
    <t>Hloubení jam ručním nebo pneum nářadím v soudržných horninách tř. 3</t>
  </si>
  <si>
    <t>1994214812</t>
  </si>
  <si>
    <t>"plotové základy" 0,5*0,5*1,3*(19)</t>
  </si>
  <si>
    <t>"základ koše" 0,8*0,8*0,9</t>
  </si>
  <si>
    <t>132201101</t>
  </si>
  <si>
    <t>Hloubení rýh š do 600 mm v hornině tř. 3 objemu do 100 m3</t>
  </si>
  <si>
    <t>-381743739</t>
  </si>
  <si>
    <t>"obruby" 0,3*0,4*(41,4+56,1)</t>
  </si>
  <si>
    <t>-129628942</t>
  </si>
  <si>
    <t>3,51*2 'Přepočtené koeficientem množství</t>
  </si>
  <si>
    <t>-275957962</t>
  </si>
  <si>
    <t>"obruby" 0,3*0,4*(41,4+56,1)*0,7</t>
  </si>
  <si>
    <t>-1254231601</t>
  </si>
  <si>
    <t>171201211</t>
  </si>
  <si>
    <t>Poplatek za uložení stavebního odpadu - zeminy a kameniva na skládce</t>
  </si>
  <si>
    <t>-1732981220</t>
  </si>
  <si>
    <t>91,541*1,8 'Přepočtené koeficientem množství</t>
  </si>
  <si>
    <t>-615006767</t>
  </si>
  <si>
    <t>(76,6+6,751+11,7)-91,541</t>
  </si>
  <si>
    <t>-109692756</t>
  </si>
  <si>
    <t>"konstrukce hřiště" 191,5</t>
  </si>
  <si>
    <t>181951102.1</t>
  </si>
  <si>
    <t>Úprava pláně v hornině tř. 1 až 4 s ručním zhutněním vibrační deskou nebo pěchem</t>
  </si>
  <si>
    <t>2066383616</t>
  </si>
  <si>
    <t>"obruby" 0,3*(41,4+56,1)</t>
  </si>
  <si>
    <t>280044528</t>
  </si>
  <si>
    <t>Zakládání</t>
  </si>
  <si>
    <t>275313611</t>
  </si>
  <si>
    <t>Základové patky z betonu tř. C 16/20</t>
  </si>
  <si>
    <t>-1866554605</t>
  </si>
  <si>
    <t>Poznámka k položce:_x000d_
Betonováno do země _ bez nutnosti bednění</t>
  </si>
  <si>
    <t>"plotové základy" 0,5*0,5*1,3*(19,0)</t>
  </si>
  <si>
    <t>"koeficient_za betonáž do země" 0,2*6,751</t>
  </si>
  <si>
    <t>Komunikace pozemní</t>
  </si>
  <si>
    <t>564851111</t>
  </si>
  <si>
    <t>Podklad ze štěrkodrtě ŠD tl 150 mm</t>
  </si>
  <si>
    <t>-1764656953</t>
  </si>
  <si>
    <t>"konstrukce hřiště" 191,5*2</t>
  </si>
  <si>
    <t>565135111</t>
  </si>
  <si>
    <t>Asfaltový beton vrstva podkladní ACP 16 + tl 50 mm š do 3 m</t>
  </si>
  <si>
    <t>763919064</t>
  </si>
  <si>
    <t>573111111</t>
  </si>
  <si>
    <t>Postřik živičný infiltrační s posypem z asfaltu množství 0,60 kg/m2</t>
  </si>
  <si>
    <t>-1982944648</t>
  </si>
  <si>
    <t>573231106</t>
  </si>
  <si>
    <t>Postřik živičný spojovací ze silniční emulze v množství 0,30 kg/m2</t>
  </si>
  <si>
    <t>628597923</t>
  </si>
  <si>
    <t>577133111</t>
  </si>
  <si>
    <t>Asfaltový beton vrstva obrusná ACO 8 tl 40 mm š do 3 m z nemodifikovaného asfaltu</t>
  </si>
  <si>
    <t>1430262674</t>
  </si>
  <si>
    <t>599141111</t>
  </si>
  <si>
    <t>Vyplnění spár živičnou zálivkou</t>
  </si>
  <si>
    <t>-1250049651</t>
  </si>
  <si>
    <t>(15,7+11,562)</t>
  </si>
  <si>
    <t>915111R00</t>
  </si>
  <si>
    <t xml:space="preserve">Dodávka a aprovedení _ lajnování hřiště </t>
  </si>
  <si>
    <t>1956211045</t>
  </si>
  <si>
    <t xml:space="preserve">Poznámka k položce:_x000d_
Kompletní dodávka a provedení dle specifikace PD a TZ včetně všech přímo souvisejících prací a dodávek_x000d_
-----------------------------------------------------------------------------------------------------------------------------_x000d_
Herní čáry_x000d_
Hřiště bude nalajnováno čarami bílé barvy v tl. 50 mm (98,5 mb) , vhodné na provádění dopravního značení (odolnost otěru, povětrnostním podmínkám, stálobarevnost). _x000d_
</t>
  </si>
  <si>
    <t>(ROZSAH VZTAŽEN NA PŮDORYSNOU PLOCHU HŘIŠTĚ)</t>
  </si>
  <si>
    <t>916231213</t>
  </si>
  <si>
    <t>Osazení chodníkového obrubníku betonového stojatého s boční opěrou do lože z betonu prostého</t>
  </si>
  <si>
    <t>-1041660508</t>
  </si>
  <si>
    <t>"rozsah_SO 02.1_v.č. D1-02.1-02, TZ" 56,1</t>
  </si>
  <si>
    <t>M</t>
  </si>
  <si>
    <t>59217017</t>
  </si>
  <si>
    <t>obrubník betonový chodníkový 1000x100x250mm</t>
  </si>
  <si>
    <t>-743671067</t>
  </si>
  <si>
    <t>56,1*1,1 'Přepočtené koeficientem množství</t>
  </si>
  <si>
    <t>916331112</t>
  </si>
  <si>
    <t>Osazení zahradního obrubníku betonového do lože z betonu s boční opěrou</t>
  </si>
  <si>
    <t>-734844685</t>
  </si>
  <si>
    <t>"rozsah_SO 02.1_v.č. D1-02.1-02, TZ" 41,4</t>
  </si>
  <si>
    <t>59217002</t>
  </si>
  <si>
    <t>obrubník betonový zahradní šedý 1000x50x200mm</t>
  </si>
  <si>
    <t>98484702</t>
  </si>
  <si>
    <t>41,4*1,1 'Přepočtené koeficientem množství</t>
  </si>
  <si>
    <t>Přesun hmot pro tělovýchovné a sportovní plochy</t>
  </si>
  <si>
    <t>1421359823</t>
  </si>
  <si>
    <t>998222198</t>
  </si>
  <si>
    <t>Příplatek k přesunu hmot na tělovýchovných a sportovních plochách za zvětšený přesun do 1000 m</t>
  </si>
  <si>
    <t>418252207</t>
  </si>
  <si>
    <t>PSV</t>
  </si>
  <si>
    <t>Práce a dodávky PSV</t>
  </si>
  <si>
    <t>767</t>
  </si>
  <si>
    <t>Konstrukce zámečnické</t>
  </si>
  <si>
    <t>767949R01</t>
  </si>
  <si>
    <t xml:space="preserve">D+M _ systémová dodávka a provedení/montáž _ oplocení v = 3000 mm dle specifikace </t>
  </si>
  <si>
    <t>813158440</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</si>
  <si>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v.č. D1-02.1-02, TZ_x000d_
-------------------------------------------------------------------------------------------------------------------------------------------------------------------_x000d_
Vlastní oplocení bude tvořeno kovovými plotovými sloupky kruhového průřezu 60 mm tl. 2,0 mm, výšky 4,3 m, nahoře zakončené plastovou čepičkou. Sloupky kotvit 1,2 m pod úroveň terénu / hrací plochy, do betonového základu tak, aby sloupek vyčníval nad úroveň hrací plochy o 3,1 m. Sloupky, v počtu 13 kusů, budou rozmístěny v linii oplocení s osovou roztečí 2 m. Koncové a rohové sloupky je třeba opatřit kovovou plotovou vzpěrou kruhového průřezu 48 mm, tl. 1,5 mm, délky 4,0 m, kotvenými do hloubky 825 mm do společného základu s nejbližším vedlejším plotovým sloupkem. Styk vzpěry a vzpíraného sloupku bude proveden ve výšce 2,0 m nad úrovní hrací plochy. Pletivo bude ze žárově zinkovaného, poplastovaného drátu tl. 2,7 mm, velikost oka 45 x 45 mm. Výška pletiva v jednom kuse (nedělené po výšce) bude 3,0 m. Barevnost pletiva i sloupků a vzpěr – RAL 6005 – zelená.</t>
  </si>
  <si>
    <t>"rozsah_SO 02.1_v.č. D1-02.1-02, TZ" 72,0</t>
  </si>
  <si>
    <t>767949R02</t>
  </si>
  <si>
    <t xml:space="preserve">D+M _ systémová dodávka a provedení/montáž _ streetbalová kce koše dle specifikace </t>
  </si>
  <si>
    <t>173483059</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</si>
  <si>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v.č. D1-02.1-02, TZ_x000d_
-------------------------------------------------------------------------------------------------------------------------------------------------------------------_x000d_
Konstrukce koše _x000d_
Ocelová streetbalová konstrukce je vyrobena z jednoho dílu svařeného jäcklu  80 / 80 / 3 mm. Součástí je zabetonované, zinkované ocelové pouzdro, do něhož se vlastní konstrukce vsazuje a následně upevňuje pomocí matic. Součástí dodávky konstrukce a zemního pouzdra bude kovová zátka s plochou krytkou pro uzavření otvoru zemního pouzdra v době, kdy konstrukce koše nebude umístěna na hřišti. Odrazová deska (rozměrů 1,80 x 1,05m, s košem v úrovni 3,05 m nad hrací plochou a síťkou) je jištěna táhly pro ztužení desky. Vysazení je 1200 mm. </t>
  </si>
  <si>
    <t>"rozsah_SO 02.1_v.č. D1-02.1-02, TZ" 1,0</t>
  </si>
  <si>
    <t>SO 03.3 - Oprava kanalizace</t>
  </si>
  <si>
    <t xml:space="preserve">    3 - Svislé a kompletní konstrukce</t>
  </si>
  <si>
    <t xml:space="preserve">    4 - Vodorovné konstrukce</t>
  </si>
  <si>
    <t>Ostatní - Ostatní</t>
  </si>
  <si>
    <t xml:space="preserve">    OST1 - Ostatní dodávky</t>
  </si>
  <si>
    <t>115101202</t>
  </si>
  <si>
    <t>Čerpání vody na dopravní výšku do 10 m průměrný přítok do 1000 l/min</t>
  </si>
  <si>
    <t>hod</t>
  </si>
  <si>
    <t>-1043491475</t>
  </si>
  <si>
    <t>"předpoklad_bude upřesněno při realizaci stavby" 720,0</t>
  </si>
  <si>
    <t>955605481</t>
  </si>
  <si>
    <t>"rozsah_SO 03.3_D1-3-3_v.č. 02/04, TZ"</t>
  </si>
  <si>
    <t>"průzkum _ kopaná sonda" 5,0</t>
  </si>
  <si>
    <t>132201202</t>
  </si>
  <si>
    <t>Hloubení rýh š do 2000 mm v hornině tř. 3 objemu do 1000 m3</t>
  </si>
  <si>
    <t>-931258411</t>
  </si>
  <si>
    <t>"stoka_ A" 74,86*1,5*3,2</t>
  </si>
  <si>
    <t>"stoka_ B" 60,6*1,5*2,9</t>
  </si>
  <si>
    <t>"stoka_ B1" 13,2*1,5*2,65</t>
  </si>
  <si>
    <t>"stoka_ B2" 6,8*1,5*2,1</t>
  </si>
  <si>
    <t>"stoka_ C" 12,8*1,5*2,9</t>
  </si>
  <si>
    <t>"stoka_ D" 9,4*1,5*1,8</t>
  </si>
  <si>
    <t>"stoka_ D1" 4,9*1,5*1,8</t>
  </si>
  <si>
    <t>132201209</t>
  </si>
  <si>
    <t>Příplatek za lepivost k hloubení rýh š do 2000 mm v hornině tř. 3</t>
  </si>
  <si>
    <t>-825729813</t>
  </si>
  <si>
    <t>791,118*0,3 'Přepočtené koeficientem množství</t>
  </si>
  <si>
    <t>151101102</t>
  </si>
  <si>
    <t>Zřízení příložného pažení a rozepření stěn rýh hl do 4 m</t>
  </si>
  <si>
    <t>684834648</t>
  </si>
  <si>
    <t>"stoka_ A" 74,86*2*3,2</t>
  </si>
  <si>
    <t>"stoka_ B" 60,6*2*2,9</t>
  </si>
  <si>
    <t>"stoka_ B1" 13,2*2*2,65</t>
  </si>
  <si>
    <t>"stoka_ B2" 6,8*2*2,1</t>
  </si>
  <si>
    <t>"stoka_ C" 12,8*2*2,9</t>
  </si>
  <si>
    <t>"stoka_ D" 9,4*2*1,8</t>
  </si>
  <si>
    <t>"stoka_ D1" 4,9*2*1,8</t>
  </si>
  <si>
    <t>151101112</t>
  </si>
  <si>
    <t>Odstranění příložného pažení a rozepření stěn rýh hl do 4 m</t>
  </si>
  <si>
    <t>837497911</t>
  </si>
  <si>
    <t>161101102</t>
  </si>
  <si>
    <t>Svislé přemístění výkopku z horniny tř. 1 až 4 hl výkopu do 4 m</t>
  </si>
  <si>
    <t>-1132400758</t>
  </si>
  <si>
    <t>"stoka_ A" 74,86*1,5*(3,2-1,0)</t>
  </si>
  <si>
    <t>"stoka_ B" 60,6*1,5*(2,9-1,0)</t>
  </si>
  <si>
    <t>"stoka_ B1" 13,2*1,5*(2,65-1,0)</t>
  </si>
  <si>
    <t>"stoka_ B2" 6,8*1,5*(2,1-1,0)</t>
  </si>
  <si>
    <t>"stoka_ C" 12,8*1,5*(2,9-1,0)</t>
  </si>
  <si>
    <t>"stoka_ D" 9,4*1,5*(1,8-1,0)</t>
  </si>
  <si>
    <t>"stoka_ D1" 4,9*1,5*(1,8-1,0)</t>
  </si>
  <si>
    <t>-1881481707</t>
  </si>
  <si>
    <t>585,737*2 'Přepočtené koeficientem množství</t>
  </si>
  <si>
    <t>1320867437</t>
  </si>
  <si>
    <t>"lože" 41,077</t>
  </si>
  <si>
    <t>"obsypy" 164,304</t>
  </si>
  <si>
    <t>-1582991631</t>
  </si>
  <si>
    <t>Poplatek za uložení stavebního odpadu - navážek, zeminy a kameniva na skládce</t>
  </si>
  <si>
    <t>449703866</t>
  </si>
  <si>
    <t>205,381*1,8 'Přepočtené koeficientem množství</t>
  </si>
  <si>
    <t>1244698361</t>
  </si>
  <si>
    <t>(791,118)-205,381</t>
  </si>
  <si>
    <t>23911484</t>
  </si>
  <si>
    <t>175111101</t>
  </si>
  <si>
    <t>Obsypání potrubí ručně sypaninou bez prohození sítem, uloženou do 3 m</t>
  </si>
  <si>
    <t>1645190106</t>
  </si>
  <si>
    <t>"stoka_ A" 74,86*1,5*0,6</t>
  </si>
  <si>
    <t>"stoka_ B" 60,6*1,5*0,6</t>
  </si>
  <si>
    <t>"stoka_ B1" 13,2*1,5*0,6</t>
  </si>
  <si>
    <t>"stoka_ B2" 6,8*1,5*0,6</t>
  </si>
  <si>
    <t>"stoka_ C" 12,8*1,5*0,6</t>
  </si>
  <si>
    <t>"stoka_ D" 9,4*1,5*0,6</t>
  </si>
  <si>
    <t>"stoka_ D1" 4,9*1,5*0,6</t>
  </si>
  <si>
    <t>58337310</t>
  </si>
  <si>
    <t>štěrkopísek tříděný obsypový frakce 0-8 mm</t>
  </si>
  <si>
    <t>1685806822</t>
  </si>
  <si>
    <t>164,304*2 'Přepočtené koeficientem množství</t>
  </si>
  <si>
    <t>Úprava pláně v rýhách hornině tř. 1 až 4 s ručním zhutněním_vibračním pěchem nebo deskou</t>
  </si>
  <si>
    <t>2003919890</t>
  </si>
  <si>
    <t>"stoka_ A" 74,86*1,5</t>
  </si>
  <si>
    <t>"stoka_ B" 60,6*1,5</t>
  </si>
  <si>
    <t>"stoka_ B1" 13,2*1,5</t>
  </si>
  <si>
    <t>"stoka_ B2" 6,8*1,5</t>
  </si>
  <si>
    <t>"stoka_ C" 12,8*1,5</t>
  </si>
  <si>
    <t>"stoka_ D" 9,4*1,5</t>
  </si>
  <si>
    <t>"stoka_ D1" 4,9*1,5</t>
  </si>
  <si>
    <t>2081199675</t>
  </si>
  <si>
    <t>Svislé a kompletní konstrukce</t>
  </si>
  <si>
    <t>359901211</t>
  </si>
  <si>
    <t>Monitoring stok (kamerový systém) jakékoli výšky nová kanalizace</t>
  </si>
  <si>
    <t>-1727056331</t>
  </si>
  <si>
    <t>(74,86+60,6+13,2+6,8+12,8+9,4+4,9)</t>
  </si>
  <si>
    <t>359901212</t>
  </si>
  <si>
    <t>Monitoring stok (kamerový systém) jakékoli výšky stávající kanalizace</t>
  </si>
  <si>
    <t>406464694</t>
  </si>
  <si>
    <t>Vodorovné konstrukce</t>
  </si>
  <si>
    <t>451572111</t>
  </si>
  <si>
    <t>Lože pod potrubí otevřený výkop z kameniva drobného těženého</t>
  </si>
  <si>
    <t>1844016576</t>
  </si>
  <si>
    <t>"stoka_ A" 74,86*1,5*0,15</t>
  </si>
  <si>
    <t>"stoka_ B" 60,6*1,5*0,15</t>
  </si>
  <si>
    <t>"stoka_ B1" 13,2*1,5*0,15</t>
  </si>
  <si>
    <t>"stoka_ B2" 6,8*1,5*0,15</t>
  </si>
  <si>
    <t>"stoka_ C" 12,8*1,5*0,15</t>
  </si>
  <si>
    <t>"stoka_ D" 9,4*1,5*0,15</t>
  </si>
  <si>
    <t>"stoka_ D1" 4,9*1,5*0,15</t>
  </si>
  <si>
    <t>721290112</t>
  </si>
  <si>
    <t>Zkouška těsnosti potrubí kanalizace vodou do DN 200</t>
  </si>
  <si>
    <t>-1652328962</t>
  </si>
  <si>
    <t>"stoka_B1" 13,2</t>
  </si>
  <si>
    <t>"stoka_B2" 6,8</t>
  </si>
  <si>
    <t>"stoka_C" 12,8</t>
  </si>
  <si>
    <t>"stoka_D" 9,4</t>
  </si>
  <si>
    <t>"stoka_D1" 4,9</t>
  </si>
  <si>
    <t>721290113</t>
  </si>
  <si>
    <t>Zkouška těsnosti potrubí kanalizace vodou do DN 300</t>
  </si>
  <si>
    <t>887118773</t>
  </si>
  <si>
    <t>"stoka_A" 74,86</t>
  </si>
  <si>
    <t>"stoka_B" 60,6</t>
  </si>
  <si>
    <t>810351811</t>
  </si>
  <si>
    <t>Bourání stávajícího potrubí z betonu DN do 200</t>
  </si>
  <si>
    <t>-1679559043</t>
  </si>
  <si>
    <t>"stoka_B1" 14,0</t>
  </si>
  <si>
    <t>"stoka_B2" 7,0</t>
  </si>
  <si>
    <t>"stoka_C" 13,0</t>
  </si>
  <si>
    <t>"stoka_D" 10,0</t>
  </si>
  <si>
    <t>"stoka_D1" 5,0</t>
  </si>
  <si>
    <t>"příplatek za tvarovky, armatury, doplňky" 0,1*(49,0)</t>
  </si>
  <si>
    <t>Bourání stávajícího potrubí z betonu DN přes 200 do 400</t>
  </si>
  <si>
    <t>-1136113837</t>
  </si>
  <si>
    <t>"stoka_A" 75,0</t>
  </si>
  <si>
    <t>"stoka_B" 61,0</t>
  </si>
  <si>
    <t>"příplatek za tvarovky, armatury, doplňky" 0,1*(136,0)</t>
  </si>
  <si>
    <t>871350310</t>
  </si>
  <si>
    <t>Montáž kanalizačního potrubí hladkého plnostěnného SN 10 z polypropylenu DN 200</t>
  </si>
  <si>
    <t>-1964564860</t>
  </si>
  <si>
    <t>Poznámka k položce:_x000d_
JC obsahuje montáže veškerých přímo souvisejících armatur/doplňků a příslušenství</t>
  </si>
  <si>
    <t>"příplatek za montáže armatur, tvarovek, doplňků" 0,1*47,1</t>
  </si>
  <si>
    <t>28617004R</t>
  </si>
  <si>
    <t>trubka kanalizační PP plnostěnná DN 200x1000 mm SN 10</t>
  </si>
  <si>
    <t>-1499551542</t>
  </si>
  <si>
    <t>Poznámka k položce:_x000d_
V jednotkové ceně zahrnuty náklady na dodávku přímo souvisejících armatur a příslušenství/doplňků._x000d_
(specifikace viz PD a TZ)_x000d_
--------------------------------------------------------------------------------------------------------------------------_x000d_
% navýšení dodávy = ztratné trubního vedení + veškeré soovisející armatury/doplňky/tvarovky/příslušenství</t>
  </si>
  <si>
    <t>51,81*1,15 'Přepočtené koeficientem množství</t>
  </si>
  <si>
    <t>871370310</t>
  </si>
  <si>
    <t>Montáž kanalizačního potrubí hladkého plnostěnného SN 10 z polypropylenu DN 300</t>
  </si>
  <si>
    <t>-666689107</t>
  </si>
  <si>
    <t>"příplatek za montáže armatur, tvarovek, doplňků" 0,1*135,46</t>
  </si>
  <si>
    <t>28617006R</t>
  </si>
  <si>
    <t>trubka kanalizační PP plnostěnná DN 300x1000 mm SN 10</t>
  </si>
  <si>
    <t>1711460368</t>
  </si>
  <si>
    <t>149,006*1,15 'Přepočtené koeficientem množství</t>
  </si>
  <si>
    <t>890331851</t>
  </si>
  <si>
    <t>Bourání šachet ze ŽB strojně obestavěného prostoru do 3 m3</t>
  </si>
  <si>
    <t>2117346883</t>
  </si>
  <si>
    <t>"stávající konstrukce" (3,0+2,7+2,7)+(3,0+3,0)+(2,7)+(1,8)+(2,7)</t>
  </si>
  <si>
    <t>"souvsiejícíc konstrukce_BP-bude upřesněno při realizaci stavby" 0,2*(21,6)</t>
  </si>
  <si>
    <t>890351851</t>
  </si>
  <si>
    <t>Bourání šachet ze ŽB strojně obestavěného prostoru do 5 m3</t>
  </si>
  <si>
    <t>-1702851912</t>
  </si>
  <si>
    <t>"stávající konstrukce" (4,0)</t>
  </si>
  <si>
    <t>"souvsiejícíc konstrukce_BP-bude upřesněno při realizaci stavby" 0,2*(4,0)</t>
  </si>
  <si>
    <t>894221Š00</t>
  </si>
  <si>
    <t>D+M_šachty kanalizační systémové betonové , DN 1000 _ viz upřesnění a specifikace</t>
  </si>
  <si>
    <t>712415389</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</si>
  <si>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-Š0, Š1 budou prefabrikované včetně dna vnitřního profilu 1,0 m, průtočná část dna šachet bude upravena do žlábku se zvýšenou nástupnicí do ½ průtočného profilu. Kyneta i nástupnice šachet bude z výroby opatřená kameninovým obkladem. Vstupní komín šachet bude z prefabrikovaných skruží profilu 1,0 m, tl. stěny 120 mm, stupačky ocelové s PE povlakem „KASI“. Šachty budou opatřeny poklopem BEGU D400 s betonovou výplní bez odvětrání, rám BEGU-R-1 EN 124._x000d_
----------------------------------------------------------------------------------------------------------------------------------------------------------------------------------------------_x000d_
 Kanalizační šachty budou uloženy na betonovou podkladní desku tl. 150 mm z betonu C16/20.  Podrobně viz. výkaz šachet příl. č. 18-031-5/ D1-3.3-05 _x000d_
</t>
  </si>
  <si>
    <t>"stoka_A_šachta Š0" 1,0</t>
  </si>
  <si>
    <t>894221Š01</t>
  </si>
  <si>
    <t>-235382450</t>
  </si>
  <si>
    <t>"stoka_A_šachta Š1" 1,0</t>
  </si>
  <si>
    <t>894221Š02</t>
  </si>
  <si>
    <t>379291540</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</si>
  <si>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Š2 bude bez vstupu z terénu, z prefabrikovaných šachtových dílů vnitřního profilu 1,0 m. Průtočná část dna šachty bude upravena do žlábku se zvýšenou nástupnicí do ½ průtočného profilu. Kyneta i nástupnice bude z výroby opatřená kameninovým obkladem. Šachtové dno bude zastropeno prefa zákrytovou deskou, vstup do šachty  bude opatřen poklopem BEGU D400 s betonovou výplní bez odvětrání, rám BEGU-R1 EN 124, před zásypem bude šachta překryta HDPE fólií tl. 1,5 mm. _x000d_
----------------------------------------------------------------------------------------------------------------------------------------------------------------------------------------------_x000d_
 Kanalizační šachty budou uloženy na betonovou podkladní desku tl. 150 mm z betonu C16/20.  Podrobně viz. výkaz šachet příl. č. 18-031-5/ D1-3.3-05 _x000d_
</t>
  </si>
  <si>
    <t>"stoka_A_šachta Š2" 1,0</t>
  </si>
  <si>
    <t>894221Š03</t>
  </si>
  <si>
    <t>756522736</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</si>
  <si>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-Š3 se navrhuje se spádišťovými přítoky DN200 a DN300.  Šachta bude prefabrikovaná včetně dna vnitřního profilu 1,0 m, průtočná část dna šachty bude upravena do žlábku se zvýšenou nástupnicí do ½ průtočného profilu. Kyneta i nástupnice šachty bude z výroby opatřená kameninovým obkladem. Vstupní komín bude z prefabrikovaných skruží profilu 1,0 m, tl. stěny 120 mm, stupačky ocelové s PE povlakem „KASI“. Šachta bude opatřena poklopem BEGU D400 s betonovou výplní bez odvětrání, rám BEGU-R-1 EN 124. Nárazové stěny šachtových dílů budou z výroby opatřeny čedičovým obkladem. Spádišťové obtoky z potrubí PP SN10 DN150 budou přibetonovány k tělu šachty betonem C16/20.  _x000d_
Pro spádišťové obtoky je ve výkazu výměr zahrnuto: _x000d_
potrubí PP SN10 hl.  DN150 - 4,10 m _x000d_
koleno 90° PP SN10 DN150 - 2 ks                                   _x000d_
odbočka PP SN10 hl DN 300/150 – 1 ks _x000d_
odbočka PP SN10 hl DN 300/200 – 1 ks _x000d_
obetonování obtoku k tělu šachty bet. C16/20 – 1,5 m3 _x000d_
----------------------------------------------------------------------------------------------------------------------------------------------------------------------------------------------_x000d_
 Kanalizační šachty budou uloženy na betonovou podkladní desku tl. 150 mm z betonu C16/20.  Podrobně viz. výkaz šachet příl. č. 18-031-5/ D1-3.3-05 _x000d_
</t>
  </si>
  <si>
    <t>"stoka_A_šachta Š3" 1,0</t>
  </si>
  <si>
    <t>894221Š04</t>
  </si>
  <si>
    <t>-823658367</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</si>
  <si>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Š4, Š5 budou prefabrikované včetně dna vnitřního profilu 1,0 m, průtočná část dna šachet bude upravena do žlábku se zvýšenou nástupnicí do ½ průtočného profilu. Kyneta i nástupnice šachet budou z výroby opatřená kameninovým obkladem. Vstupní komín šachet bude z prefabrikovaných skruží profilu 1,0 m, tl. stěny 120 mm, stupačky ocelové s PE povlakem „KASI“. Šachty budou opatřeny BEGU D400 s betonovou výplní bez odvětrání, rám BEGU-R-1 EN 124. _x000d_
----------------------------------------------------------------------------------------------------------------------------------------------------------------------------------------------_x000d_
 Kanalizační šachty budou uloženy na betonovou podkladní desku tl. 150 mm z betonu C16/20.  Podrobně viz. výkaz šachet příl. č. 18-031-5/ D1-3.3-05 _x000d_
</t>
  </si>
  <si>
    <t>"stoka_B_šachta Š4" 1,0</t>
  </si>
  <si>
    <t>894221Š05</t>
  </si>
  <si>
    <t>1920011769</t>
  </si>
  <si>
    <t>"stoka_B_šachta Š5" 1,0</t>
  </si>
  <si>
    <t>37</t>
  </si>
  <si>
    <t>894221Š06</t>
  </si>
  <si>
    <t>492231802</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</si>
  <si>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Š6 se navrhuje se spádišťovým přítokem DN200. Šachta bude prefabrikovaná včetně dna vnitřního profilu 1,0 m, průtočná část dna šachty bude upravena do žlábku se zvýšenou nástupnicí do ½ průtočného profilu. Kyneta i nástupnice šachty bude z výroby opatřená kameninovým obkladem. Vstupní komín šachty bude z prefabrikovaných skruží profilu 1,0 m, tl. stěny 120 mm, stupačky ocelové s PE povlakem „KASI“. Šachta bude opatřena BEGU D400 s betonovou výplní bez odvětrání, rám BEGU-R-1 EN 124. Nárazové stěny šachtových dílů budou z výroby opatřeny čedičovým obkladem. Spádišťový obtok z potrubí PP SN10 DN150 bude přibetonován k tělu šachty betonem C16/20.  _x000d_
Pro spádišťový obtok je ve výkazu výměr zahrnuto: _x000d_
potrubí PP SN10 hl.  DN150 délky 0,88 m _x000d_
1 x koleno 90° PP SN10 DN150 - 1 ks     	 	                                                   _x000d_
  1 x odbočka PP SN10 hl DN 200/150  _x000d_
obetonování obtoku k tělu šachty bet. C16/20 – 1,0 m3 _x000d_
----------------------------------------------------------------------------------------------------------------------------------------------------------------------------------------------_x000d_
 Kanalizační šachty budou uloženy na betonovou podkladní desku tl. 150 mm z betonu C16/20.  Podrobně viz. výkaz šachet příl. č. 18-031-5/ D1-3.3-05 _x000d_
</t>
  </si>
  <si>
    <t>"stoka_B1_šachta Š6" 1,0</t>
  </si>
  <si>
    <t>894221Š07</t>
  </si>
  <si>
    <t>-110420332</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</si>
  <si>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Š7 bude prefabrikovaná včetně dna vnitřního profilu 1,0 m, průtočná část dna šachty bude upravena do žlábku se zvýšenou nástupnicí do ½ průtočného profilu. Kyneta i nástupnice šachet bude z výroby opatřená kameninovým obkladem. Vstupní komín šachty bude z prefabrikovaných skruží profilu 1,0 m, tl. stěny 120 mm, stupačky ocelové s PE povlakem „KASI“. Šachta bude opatřena poklopem BEGU D400 s betonovou výplní bez odvětrání, rám BEGU-R-1 EN 124. _x000d_
----------------------------------------------------------------------------------------------------------------------------------------------------------------------------------------------_x000d_
 Kanalizační šachty budou uloženy na betonovou podkladní desku tl. 150 mm z betonu C16/20.  Podrobně viz. výkaz šachet příl. č. 18-031-5/ D1-3.3-05 _x000d_
</t>
  </si>
  <si>
    <t>"stoka_B2_šachta Š7" 1,0</t>
  </si>
  <si>
    <t>39</t>
  </si>
  <si>
    <t>894221Š08</t>
  </si>
  <si>
    <t>-177270438</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</si>
  <si>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Š8 se navrhuje se spádišťovým přítokem DN200. Šachta bude prefabrikovaná včetně dna vnitřního profilu 1,0 m, průtočná část dna šachty bude upravena do žlábku se zvýšenou nástupnicí do ½ průtočného profilu. Kyneta i nástupnice šachty bude z výroby opatřená kameninovým obkladem. Vstupní komín šachty bude z prefabrikovaných skruží profilu 1,0 m, tl. stěny 120 mm, stupačky ocelové s PE povlakem „KASI“. Šachta bude opatřena BEGU D400 s betonovou výplní bez odvětrání, rám BEGU-R-1 EN 124. Nárazové stěny šachtových dílů budou z výroby opatřeny čedičovým obkladem. Spádišťový obtok z potrubí PP SN10 DN150 bude přibetonován k tělu šachty betonem C16/20.  _x000d_
 Pro spádišťový obtok je ve výkazu výměr zahrnuto: _x000d_
potrubí PP SN10 hl.  DN150 délky 0,81 m _x000d_
1 x koleno 90° PP SN10 DN150 - 1 ks     	 	                                                 _x000d_
  1 x odbočka PP SN10 hl DN 200/150  _x000d_
obetonování obtoku k tělu šachty bet. C16/20 – 1,0 m3 _x000d_
----------------------------------------------------------------------------------------------------------------------------------------------------------------------------------------------_x000d_
 Kanalizační šachty budou uloženy na betonovou podkladní desku tl. 150 mm z betonu C16/20.  Podrobně viz. výkaz šachet příl. č. 18-031-5/ D1-3.3-05 _x000d_
</t>
  </si>
  <si>
    <t>"stoka_C_šachta Š8" 1,0</t>
  </si>
  <si>
    <t>40</t>
  </si>
  <si>
    <t xml:space="preserve">Oprava kanalizačního potrubí DN 200 mm bezvýkopovou technikou </t>
  </si>
  <si>
    <t>-218998708</t>
  </si>
  <si>
    <t xml:space="preserve">Poznámka k položce:_x000d_
Kompletní systémové dodávky a provedení dle specifikace PD a TZ včetně všech přímo souvisejících prací a dodávek_x000d_
----------------------------------------------------------------------------------------------------------------------------------------------_x000d_
-bezvýkopová oprava kanalizace DN200 úseku mezi šachtami Š3- R1 délky 31,0 m. Navrhuje se bezvýkopová oprava kanalizace laminovacím rukávcem, před provedením opravy bude kanalizace v celé délce vyčištěna.  </t>
  </si>
  <si>
    <t>31,0</t>
  </si>
  <si>
    <t>41</t>
  </si>
  <si>
    <t>-432987968</t>
  </si>
  <si>
    <t>"skryté konstrukce_předpoklad-bude upřesněno a odsouhlaseno při realizaci stavby" 8,5</t>
  </si>
  <si>
    <t>42</t>
  </si>
  <si>
    <t>1867558398</t>
  </si>
  <si>
    <t>43</t>
  </si>
  <si>
    <t>1192825264</t>
  </si>
  <si>
    <t>44</t>
  </si>
  <si>
    <t>1776778199</t>
  </si>
  <si>
    <t>95,254*10 'Přepočtené koeficientem množství</t>
  </si>
  <si>
    <t>45</t>
  </si>
  <si>
    <t>-1167061040</t>
  </si>
  <si>
    <t>46</t>
  </si>
  <si>
    <t>998276101</t>
  </si>
  <si>
    <t>Přesun hmot pro trubní vedení z trub z plastických hmot otevřený výkop</t>
  </si>
  <si>
    <t>-903119412</t>
  </si>
  <si>
    <t>Ostatní</t>
  </si>
  <si>
    <t>OST1</t>
  </si>
  <si>
    <t>Ostatní dodávky</t>
  </si>
  <si>
    <t>47</t>
  </si>
  <si>
    <t>OST_01_R01</t>
  </si>
  <si>
    <t xml:space="preserve">Napojení trubního vedení do betonové kanalizační šachty </t>
  </si>
  <si>
    <t>512</t>
  </si>
  <si>
    <t>430937230</t>
  </si>
  <si>
    <t>Poznámka k položce:_x000d_
Kompletní provedení dle specifikace PD a TZ včetně všech přímo souvisejících prací a dodávek.</t>
  </si>
  <si>
    <t xml:space="preserve">"rozsah_SO 03.3_D1-3-3_v.č. 02/04, TZ" </t>
  </si>
  <si>
    <t xml:space="preserve">"1kus = 1 systémové zaústění včetně dotěsnění"  27,0</t>
  </si>
  <si>
    <t>SO 04.1 - Přípojka NN</t>
  </si>
  <si>
    <t xml:space="preserve">HSV - Práce a dodávky HSV   </t>
  </si>
  <si>
    <t xml:space="preserve">    1 - Zemní práce  a stavební práce   </t>
  </si>
  <si>
    <t xml:space="preserve">M - Práce a dodávky M   </t>
  </si>
  <si>
    <t xml:space="preserve">    21-M - Elektromontáže   </t>
  </si>
  <si>
    <t xml:space="preserve">    21-M -C - Silnoproud - specifikace   </t>
  </si>
  <si>
    <t xml:space="preserve">    46-M - Zemní práce při extr.mont.pracích   </t>
  </si>
  <si>
    <t xml:space="preserve">OST - Ostatní   </t>
  </si>
  <si>
    <t xml:space="preserve">Práce a dodávky HSV   </t>
  </si>
  <si>
    <t xml:space="preserve">Zemní práce  a stavební práce   </t>
  </si>
  <si>
    <t>167101101</t>
  </si>
  <si>
    <t xml:space="preserve">Nakládání, skládání a překládání neulehlého výkopku nebo sypaniny  nakládání, množství do 100 m3, z hornin tř. 1 až 4</t>
  </si>
  <si>
    <t>Poznámka k položce:_x000d_
výkopek nevyužitý pro opětovný zásyp</t>
  </si>
  <si>
    <t xml:space="preserve">Uložení sypaniny  na skládky</t>
  </si>
  <si>
    <t>Poznámka k položce:_x000d_
Uložení sypaniny na skládky, manipulace</t>
  </si>
  <si>
    <t>Poplatek za uložení stavebního odpadu na skládce (skládkovné) zeminy a kameniva zatříděného do Katalogu odpadů pod kódem 170 504</t>
  </si>
  <si>
    <t>Poznámka k položce:_x000d_
Uložení sypaniny poplatek za uložení sypaniny na skládce ( skládkovné )</t>
  </si>
  <si>
    <t>997013501</t>
  </si>
  <si>
    <t>Odvoz suti a vybouraných hmot na skládku nebo meziskládku do 1 km se složením</t>
  </si>
  <si>
    <t>997013509</t>
  </si>
  <si>
    <t>Příplatek k odvozu suti a vybouraných hmot na skládku ZKD 1 km přes 1 km</t>
  </si>
  <si>
    <t>Poznámka k položce:_x000d_
Odvoz suti, sypaniny, zeminy a vybouraných hmot na skládku nebo meziskládku se složením, na vzdálenost Příplatek k ceně za každý další i započatý 1 km přes 1 km (A15 do 10km, A16 až 19 do 20km)</t>
  </si>
  <si>
    <t>997013801</t>
  </si>
  <si>
    <t>Poplatek za uložení stavebního betonového odpadu na skládce (skládkovné)</t>
  </si>
  <si>
    <t>Poznámka k položce:_x000d_
betony z dem. + náhodné objekty v trase</t>
  </si>
  <si>
    <t>997013802</t>
  </si>
  <si>
    <t>Poplatek za uložení stavebního železobetonového odpadu na skládce (skládkovné)</t>
  </si>
  <si>
    <t>997013813</t>
  </si>
  <si>
    <t>Poplatek za uložení stavebního odpadu z plastických hmot na skládce (skládkovné)</t>
  </si>
  <si>
    <t>Poznámka k položce:_x000d_
odpad vzniklý při výstavbě</t>
  </si>
  <si>
    <t>997013831</t>
  </si>
  <si>
    <t>Poplatek za uložení stavebního směsného odpadu na skládce (skládkovné)</t>
  </si>
  <si>
    <t>Poznámka k položce:_x000d_
Poplatek za uložení stavebního směsného odpadu na skládce (skládkovné) dem. + odpad vzniklý při výstavbě</t>
  </si>
  <si>
    <t xml:space="preserve">Práce a dodávky M   </t>
  </si>
  <si>
    <t>21-M</t>
  </si>
  <si>
    <t xml:space="preserve">Elektromontáže   </t>
  </si>
  <si>
    <t>741410021</t>
  </si>
  <si>
    <t>Montáž uzemňovacího vedení s upevněním, propojením a připojením pomocí svorek v zemi s izolací spojů pásku průřezu do 120 mm2 v městské zástavbě</t>
  </si>
  <si>
    <t>Poznámka k položce:_x000d_
Pásek ukládán do výkopu; uzemňování po celcích, ne v celé trase nepřerušeně</t>
  </si>
  <si>
    <t>210292011</t>
  </si>
  <si>
    <t xml:space="preserve">Manipulace na stávajícím vedení  změření zemního odporu s demontáží proměřením a opětovným smontováním svorky zkušební svorky</t>
  </si>
  <si>
    <t>Poznámka k položce:_x000d_
Změření zemního odporu zkušební svorky Manipulace na stávajícím vedení změření zemního odporu s demontáží proměřením a opětovným smontováním svorky zkušební svorky, provedeno pro všechny DOTČENÉ sloupy VO, rozvaděče a rozvodnice</t>
  </si>
  <si>
    <t>210813061</t>
  </si>
  <si>
    <t>Montáž izolovaných kabelů měděných do 1 kV bez ukončení plných a kulatých (CYKY, CHKE-R,...) uložených pevně počtu a průřezu žil 5x1,5 až 2,5 mm2</t>
  </si>
  <si>
    <t xml:space="preserve">Poznámka k položce:_x000d_
viz situace, zatažení  do chrániček, vč. Ukončení -  kabelová hlava</t>
  </si>
  <si>
    <t>210813065</t>
  </si>
  <si>
    <t>Montáž izolovaných kabelů měděných do 1 kV bez ukončení plných a kulatých (CYKY, CHKE-R,...) uložených pevně počtu a průřezu žil 5x10 až 16 mm2</t>
  </si>
  <si>
    <t>743622100</t>
  </si>
  <si>
    <t>Montáž svorka hromosvodná typ SS, SR 03 se 2 šrouby</t>
  </si>
  <si>
    <t>Poznámka k položce:_x000d_
spojování FeZn v trase</t>
  </si>
  <si>
    <t>745901200</t>
  </si>
  <si>
    <t>Ostatní práce při montáži vodičů,šňůr a kabelů - označení vodiče a kabelu dalším štítkem</t>
  </si>
  <si>
    <t>Poznámka k položce:_x000d_
štítek označení kabelů, směr</t>
  </si>
  <si>
    <t>X01a</t>
  </si>
  <si>
    <t>Kompletní utěsnění chrániček, zemních prostupů. Utěsnění chrániček a prostupů proti vnikání nečistot a vody, vodotěsnou těsnící hmotou,</t>
  </si>
  <si>
    <t>ks</t>
  </si>
  <si>
    <t>X02a</t>
  </si>
  <si>
    <t>Montáž ELR</t>
  </si>
  <si>
    <t>21-M -C</t>
  </si>
  <si>
    <t xml:space="preserve">Silnoproud - specifikace   </t>
  </si>
  <si>
    <t>34111042R</t>
  </si>
  <si>
    <t xml:space="preserve">kabel silový s Cu jádrem CSKH   3x4 mm2(P15-R, B2ca s1d1a1) nehořlavý, do vlhka +5% prořez</t>
  </si>
  <si>
    <t>X03a</t>
  </si>
  <si>
    <t>kabel silový s CU jádrem 1 kV 5x10mm2</t>
  </si>
  <si>
    <t>35442062</t>
  </si>
  <si>
    <t>pás zemnící 30x4mm FeZn</t>
  </si>
  <si>
    <t>kg</t>
  </si>
  <si>
    <t>Poznámka k položce:_x000d_
+5% prořez</t>
  </si>
  <si>
    <t>354420340</t>
  </si>
  <si>
    <t xml:space="preserve">svorka uzemnění  SZa nerez zkušební</t>
  </si>
  <si>
    <t>354420330</t>
  </si>
  <si>
    <t xml:space="preserve">svorka uzemnění  SS nerez spojovací</t>
  </si>
  <si>
    <t xml:space="preserve">Poznámka k položce:_x000d_
Svorka uzemnění  SS nerez spojovací pro drát FeZn d10 a pásek FeZn 30x4</t>
  </si>
  <si>
    <t>X09</t>
  </si>
  <si>
    <t>Kompletní dodávka ucpávek pro utěsnění chrániček a zemních prostupů</t>
  </si>
  <si>
    <t xml:space="preserve">Poznámka k položce:_x000d_
Kompletní dodávka ucpávek pro utěsnění chrániček a zemních prostupů - těsnící hmota do chráníček vodotěsná, utěsnění zemních prostupů  Zatěsnění prostupu chrániček VO z objektu SO</t>
  </si>
  <si>
    <t>X10</t>
  </si>
  <si>
    <t>Systém pro napojení uzemnění, zemnicí průchodka s napojením na hydroizolaci (přes stěnu)</t>
  </si>
  <si>
    <t>48</t>
  </si>
  <si>
    <t>X11</t>
  </si>
  <si>
    <t>Prostup 160mm včetně těsnicích vložek</t>
  </si>
  <si>
    <t>50</t>
  </si>
  <si>
    <t>X12</t>
  </si>
  <si>
    <t>RVELR- elektroměrový rozvaděč včetně systému TOTÁL STOP viz. schéma</t>
  </si>
  <si>
    <t>52</t>
  </si>
  <si>
    <t>34571350</t>
  </si>
  <si>
    <t>trubka elektroinstalační ohebná dvouplášťová korugovaná D 32/40 mm, HDPE+LDPE</t>
  </si>
  <si>
    <t>54</t>
  </si>
  <si>
    <t>Poznámka k položce:_x000d_
trubka elektroinstalační ohebná, HDPE 40 viz situace volný terén, chodník</t>
  </si>
  <si>
    <t>34571353</t>
  </si>
  <si>
    <t>trubka elektroinstalační ohebná dvouplášťová korugovaná D 61/75 mm, HDPE+LDPE</t>
  </si>
  <si>
    <t>56</t>
  </si>
  <si>
    <t>Poznámka k položce:_x000d_
trubka elektroinstalační ohebná, DVR 75 viz situace volný terén, chodník</t>
  </si>
  <si>
    <t>X13</t>
  </si>
  <si>
    <t>Číslování</t>
  </si>
  <si>
    <t>58</t>
  </si>
  <si>
    <t>46-M</t>
  </si>
  <si>
    <t xml:space="preserve">Zemní práce při extr.mont.pracích   </t>
  </si>
  <si>
    <t>460080112</t>
  </si>
  <si>
    <t xml:space="preserve">Základové konstrukce  bourání základu včetně záhozu jámy sypaninou, zhutnění a urovnání betonového</t>
  </si>
  <si>
    <t>60</t>
  </si>
  <si>
    <t>460150063</t>
  </si>
  <si>
    <t>Hloubení zapažených i nezapažených kabelových rýh ručně včetně urovnání dna s přemístěním výkopku do vzdálenosti 3 m od okraje jámy nebo naložením na dopravní prostředek šířky 40 cm, hloubky 80 cm, v hornině třídy 3</t>
  </si>
  <si>
    <t>62</t>
  </si>
  <si>
    <t>Poznámka k položce:_x000d_
"viz situace,včetně posouzení a příplatku za lepivost. 60% zemina 3;</t>
  </si>
  <si>
    <t>460150064</t>
  </si>
  <si>
    <t>Hloubení zapažených i nezapažených kabelových rýh ručně včetně urovnání dna s přemístěním výkopku do vzdálenosti 3 m od okraje jámy nebo naložením na dopravní prostředek šířky 40 cm, hloubky 80 cm, v hornině třídy 4</t>
  </si>
  <si>
    <t>Poznámka k položce:_x000d_
"viz situace,včetně posouzení a příplatku za lepivost. 40% zemina 4;</t>
  </si>
  <si>
    <t>460421182</t>
  </si>
  <si>
    <t xml:space="preserve">Kabelové lože včetně podsypu, zhutnění a urovnání povrchu  z písku nebo štěrkopísku tloušťky 10 cm nad kabel zakryté plastovou fólií, šířky lože přes 25 do 50 cm</t>
  </si>
  <si>
    <t>66</t>
  </si>
  <si>
    <t>Poznámka k položce:_x000d_
viz. situace, vzorové řezy a položky výkopů</t>
  </si>
  <si>
    <t>460520174</t>
  </si>
  <si>
    <t>Montáž trubek ochranných uložených volně do rýhy plastových ohebných, vnitřního průměru přes 90 do 110 mm</t>
  </si>
  <si>
    <t>68</t>
  </si>
  <si>
    <t>460560033</t>
  </si>
  <si>
    <t>Zásyp kabelových rýh ručně s uložením výkopku ve vrstvách včetně zhutnění a urovnání povrchu šířky 40 cm hloubky 50 cm, v hornině třídy 3</t>
  </si>
  <si>
    <t>70</t>
  </si>
  <si>
    <t>460560034</t>
  </si>
  <si>
    <t>Zásyp kabelových rýh ručně s uložením výkopku ve vrstvách včetně zhutnění a urovnání povrchu šířky 40 cm hloubky 50 cm, v hornině třídy 4</t>
  </si>
  <si>
    <t>72</t>
  </si>
  <si>
    <t>OST</t>
  </si>
  <si>
    <t xml:space="preserve">Ostatní   </t>
  </si>
  <si>
    <t>043103000R</t>
  </si>
  <si>
    <t>Provedení veškerých zkoušek prokazujících kvalitu díla</t>
  </si>
  <si>
    <t>KPL</t>
  </si>
  <si>
    <t>262144</t>
  </si>
  <si>
    <t>74</t>
  </si>
  <si>
    <t xml:space="preserve">Poznámka k položce:_x000d_
Celková revize elektrického rozvodu a zařízení  výchozí revize dle podmínek TZ</t>
  </si>
  <si>
    <t>HZS4232a</t>
  </si>
  <si>
    <t>Hodinová zúčtovací sazba technik odborný</t>
  </si>
  <si>
    <t>76</t>
  </si>
  <si>
    <t>Poznámka k položce:_x000d_
posouzení výkopku z hlediska vhodnosti pro opětovný zásyp, posouzení únosnosti zeminy z hlediska přípravy zakládání sloupů, koordinace výkopových prací v technicky náročnějších úsecích</t>
  </si>
  <si>
    <t>HZS4232b</t>
  </si>
  <si>
    <t>78</t>
  </si>
  <si>
    <t>Poznámka k položce:_x000d_
placená součinnost správce</t>
  </si>
  <si>
    <t>X14</t>
  </si>
  <si>
    <t>Montážní mechanismy,obecné požadavky na pomocnou mechanizaci.</t>
  </si>
  <si>
    <t>80</t>
  </si>
  <si>
    <t>Poznámka k položce:_x000d_
obecné požadavky na pomocnou mechanizaci</t>
  </si>
  <si>
    <t>SO 04.2 - Přípojka slaboproudu</t>
  </si>
  <si>
    <t xml:space="preserve">    741 - Elektroinstalace - silnoproud</t>
  </si>
  <si>
    <t xml:space="preserve">    742 - Elektroinstalace - slaboproud</t>
  </si>
  <si>
    <t>M - Práce a dodávky M</t>
  </si>
  <si>
    <t xml:space="preserve">    22-M - Montáže technologických zařízení pro dopravní stavby</t>
  </si>
  <si>
    <t xml:space="preserve">    46-M - Zemní práce při extr.mont.pracích</t>
  </si>
  <si>
    <t>Obsypání potrubí ručně sypaninou z vhodných hornin tř. 1 až 4 nebo materiálem připraveným podél výkopu ve vzdálenosti do 3 m od jeho kraje, pro jakoukoliv hloubku výkopu a míru zhutnění bez prohození sypaniny sítem</t>
  </si>
  <si>
    <t>898584075</t>
  </si>
  <si>
    <t>58337303</t>
  </si>
  <si>
    <t>štěrkopísek frakce 0-8</t>
  </si>
  <si>
    <t>-343029348</t>
  </si>
  <si>
    <t>741</t>
  </si>
  <si>
    <t>Elektroinstalace - silnoproud</t>
  </si>
  <si>
    <t>741122016</t>
  </si>
  <si>
    <t>Montáž kabelů měděných bez ukončení uložených pod omítku plných kulatých (CYKY), počtu a průřezu žil 3x2,5 až 6 mm2</t>
  </si>
  <si>
    <t>203451782</t>
  </si>
  <si>
    <t>34111036</t>
  </si>
  <si>
    <t>kabel silový s Cu jádrem 1 kV 3x2,5mm2</t>
  </si>
  <si>
    <t>-2042134674</t>
  </si>
  <si>
    <t>741313052</t>
  </si>
  <si>
    <t>Montáž zásuvek domovních se zapojením vodičů šroubové připojení nástěnných do 25 A, provedení 3P + N + PE</t>
  </si>
  <si>
    <t>1802369749</t>
  </si>
  <si>
    <t>35811077</t>
  </si>
  <si>
    <t>zásuvka nepropustná nástěnná 16A 230 V 3pólová</t>
  </si>
  <si>
    <t>154930746</t>
  </si>
  <si>
    <t>741320101</t>
  </si>
  <si>
    <t>Montáž jističů se zapojením vodičů jednopólových nn do 25 A bez krytu</t>
  </si>
  <si>
    <t>1093935748</t>
  </si>
  <si>
    <t>35822111</t>
  </si>
  <si>
    <t>jistič 1pólový-charakteristika B 16A</t>
  </si>
  <si>
    <t>185816428</t>
  </si>
  <si>
    <t>741810003</t>
  </si>
  <si>
    <t>Zkoušky a prohlídky elektrických rozvodů a zařízení celková prohlídka a vyhotovení revizní zprávy pro objem montážních prací přes 500 do 1000 tis. Kč</t>
  </si>
  <si>
    <t>833970324</t>
  </si>
  <si>
    <t>741910401</t>
  </si>
  <si>
    <t>Montáž žlabů bez stojiny a výložníků plastových, šířky do 100 mm s víkem</t>
  </si>
  <si>
    <t>280674578</t>
  </si>
  <si>
    <t>34575131-R</t>
  </si>
  <si>
    <t>žlab kabelový s víkem PVC (90x55)</t>
  </si>
  <si>
    <t>-710901025</t>
  </si>
  <si>
    <t>742</t>
  </si>
  <si>
    <t>Elektroinstalace - slaboproud</t>
  </si>
  <si>
    <t>742110013</t>
  </si>
  <si>
    <t>Montáž trubek elektroinstalačních plastových pro vnitřní rozvody pro optická vlákna</t>
  </si>
  <si>
    <t>-1241013340</t>
  </si>
  <si>
    <t>34571075</t>
  </si>
  <si>
    <t>trubka elektroinstalační ohebná z PVC (EN) 2340</t>
  </si>
  <si>
    <t>-690232887</t>
  </si>
  <si>
    <t>100*1,05 "Přepočtené koeficientem množství</t>
  </si>
  <si>
    <t>742330001</t>
  </si>
  <si>
    <t>Montáž strukturované kabeláže rozvaděče nástěnného</t>
  </si>
  <si>
    <t>-719239769</t>
  </si>
  <si>
    <t>22231-0991.2</t>
  </si>
  <si>
    <t>Nástěnný jednodílný datový rozvaděč v provedení 18U a rozměrech 600x595, včetně optické vany, vyvazovacího a napájecího panelu</t>
  </si>
  <si>
    <t>1031062035</t>
  </si>
  <si>
    <t>742330011</t>
  </si>
  <si>
    <t>Montáž strukturované kabeláže zařízení do rozvaděče switche, UPS, DVR, server bez nastavení</t>
  </si>
  <si>
    <t>1379992285</t>
  </si>
  <si>
    <t>350-28</t>
  </si>
  <si>
    <t>28-port Gbit POE Managed Switch</t>
  </si>
  <si>
    <t>256</t>
  </si>
  <si>
    <t>582653812</t>
  </si>
  <si>
    <t>742330022</t>
  </si>
  <si>
    <t>Montáž strukturované kabeláže příslušenství a ostatní práce k rozvaděčům napájecího panelu</t>
  </si>
  <si>
    <t>1644120033</t>
  </si>
  <si>
    <t>742330023</t>
  </si>
  <si>
    <t>Montáž strukturované kabeláže příslušenství a ostatní práce k rozvaděčům vyvazovacíhoho panelu 1U</t>
  </si>
  <si>
    <t>1069627845</t>
  </si>
  <si>
    <t>742330024</t>
  </si>
  <si>
    <t>Montáž strukturované kabeláže příslušenství a ostatní práce k rozvaděčům patch panelu 24 portů UTP/FTP</t>
  </si>
  <si>
    <t>563501671</t>
  </si>
  <si>
    <t>742330026</t>
  </si>
  <si>
    <t>Montáž strukturované kabeláže příslušenství a ostatní práce k rozvaděčům panelu pro 24 x optický konektor včetně vany</t>
  </si>
  <si>
    <t>1016626908</t>
  </si>
  <si>
    <t>34126033a</t>
  </si>
  <si>
    <t>UTP CAT6 PE</t>
  </si>
  <si>
    <t>128</t>
  </si>
  <si>
    <t>623162995</t>
  </si>
  <si>
    <t>742121001</t>
  </si>
  <si>
    <t>Montáž kabelů sdělovacích pro vnitřní rozvody počtu žil do 15</t>
  </si>
  <si>
    <t>174387642</t>
  </si>
  <si>
    <t>Práce a dodávky M</t>
  </si>
  <si>
    <t>22-M</t>
  </si>
  <si>
    <t>Montáže technologických zařízení pro dopravní stavby</t>
  </si>
  <si>
    <t>-1601539876</t>
  </si>
  <si>
    <t>220182022</t>
  </si>
  <si>
    <t>Uložení trubky HDPE do výkopu pro optický kabel bez zřízení lože a bez krytí</t>
  </si>
  <si>
    <t>110827589</t>
  </si>
  <si>
    <t>220182023</t>
  </si>
  <si>
    <t>Kontrola tlakutěsnosti HDPE trubky od 1m do 2000 m</t>
  </si>
  <si>
    <t>-905846399</t>
  </si>
  <si>
    <t>220182025</t>
  </si>
  <si>
    <t>Kontrola průchodnosti trubky kalibrace do 2000 m</t>
  </si>
  <si>
    <t>km</t>
  </si>
  <si>
    <t>-1868416537</t>
  </si>
  <si>
    <t>34573103</t>
  </si>
  <si>
    <t>komora přístupová kabelovodu z HDPE 800x795x760 mm</t>
  </si>
  <si>
    <t>-633345010</t>
  </si>
  <si>
    <t>34573106</t>
  </si>
  <si>
    <t>víko přístupové komory kabelovodu 800x795 HDPE</t>
  </si>
  <si>
    <t>1583875636</t>
  </si>
  <si>
    <t>34573108</t>
  </si>
  <si>
    <t>víko přístupové komory kabelovodu 800x795 LITINA</t>
  </si>
  <si>
    <t>558731332</t>
  </si>
  <si>
    <t>341333035R</t>
  </si>
  <si>
    <t>Kabel optický 9/125,univezální 24 vláknový, včetně pigtailů, LC konektory</t>
  </si>
  <si>
    <t>434032368</t>
  </si>
  <si>
    <t>220182036</t>
  </si>
  <si>
    <t>Zafukování optického kabelu do trubky z HDPE</t>
  </si>
  <si>
    <t>-1279899711</t>
  </si>
  <si>
    <t>22231-0901.1</t>
  </si>
  <si>
    <t xml:space="preserve">Měření optických kabelů transmisní metodou </t>
  </si>
  <si>
    <t>963214549</t>
  </si>
  <si>
    <t>22231-0902.1</t>
  </si>
  <si>
    <t xml:space="preserve">Měření optických kabelů reflektometrickou metodou </t>
  </si>
  <si>
    <t>-1163706970</t>
  </si>
  <si>
    <t>22231-0903.1</t>
  </si>
  <si>
    <t>Ukončení optického kabelu (svár pigtailu+montáž)</t>
  </si>
  <si>
    <t>1195675018</t>
  </si>
  <si>
    <t>22231-0991.1</t>
  </si>
  <si>
    <t>Vyhotovení protokolu o měření optických kabelů</t>
  </si>
  <si>
    <t>1390398718</t>
  </si>
  <si>
    <t>460531123</t>
  </si>
  <si>
    <t>Osazení kabelové komory z plastů pro běžné zatížení komorového dílu z polyetylénu HDPE půdorysné plochy od 1,0 m2 do 1,5 m2, světlé hloubky od 0,7 do 1,0 m</t>
  </si>
  <si>
    <t>-991241857</t>
  </si>
  <si>
    <t>460531171</t>
  </si>
  <si>
    <t>Osazení kabelové komory z plastů pro běžné zatížení víka z polyetylénu HDPE půdorysné plochy do 1,0 m2</t>
  </si>
  <si>
    <t>-943114438</t>
  </si>
  <si>
    <t>460531214</t>
  </si>
  <si>
    <t>Osazení kabelové komory z plastů pro silniční zatížení komorového dílu ze segmentů z polyetylénu HDPE s litinovým víkem půdorysné plochy do 1,5 m2 světlé hloubky od 0,9 do 1,05 m, ze 7 segmentů</t>
  </si>
  <si>
    <t>1334631896</t>
  </si>
  <si>
    <t>460531281</t>
  </si>
  <si>
    <t>Osazení kabelové komory z plastů pro silniční zatížení víka z litiny půdorysné plochy do 1,5 m2</t>
  </si>
  <si>
    <t>883937936</t>
  </si>
  <si>
    <t>58932314</t>
  </si>
  <si>
    <t>beton C 12/15 kamenivo frakce 0/22</t>
  </si>
  <si>
    <t>1955528730</t>
  </si>
  <si>
    <t>899 62-3141.R00</t>
  </si>
  <si>
    <t xml:space="preserve">Obetonování potrubí nebo komory betonem C12/15 </t>
  </si>
  <si>
    <t>586827116</t>
  </si>
  <si>
    <t>5A46G0-R6</t>
  </si>
  <si>
    <t>Kabelová průchodka do stávajících instalací, asflatový nátěr, provedení s přírubou, těsnící vložka 3x49mm</t>
  </si>
  <si>
    <t>-2094959709</t>
  </si>
  <si>
    <t>71311-1264.RL4</t>
  </si>
  <si>
    <t>Utěsnění prostupu kabelovou průchodkou</t>
  </si>
  <si>
    <t>1798553087</t>
  </si>
  <si>
    <t>Zemní práce při extr.mont.pracích</t>
  </si>
  <si>
    <t>809369829</t>
  </si>
  <si>
    <t>460010025</t>
  </si>
  <si>
    <t>Vytyčení trasy inženýrských sítí v zastavěném prostoru</t>
  </si>
  <si>
    <t>1220772720</t>
  </si>
  <si>
    <t>460150153</t>
  </si>
  <si>
    <t>Hloubení zapažených i nezapažených kabelových rýh ručně včetně urovnání dna s přemístěním výkopku do vzdálenosti 3 m od okraje jámy nebo naložením na dopravní prostředek šířky 35 cm, hloubky 70 cm, v hornině třídy 3</t>
  </si>
  <si>
    <t>1834501198</t>
  </si>
  <si>
    <t>460150593</t>
  </si>
  <si>
    <t>Hloubení zapažených i nezapažených kabelových rýh ručně včetně urovnání dna s přemístěním výkopku do vzdálenosti 3 m od okraje jámy nebo naložením na dopravní prostředek šířky 60 cm, hloubky 140 cm, v hornině třídy 3</t>
  </si>
  <si>
    <t>403077033</t>
  </si>
  <si>
    <t>49</t>
  </si>
  <si>
    <t>460520176</t>
  </si>
  <si>
    <t>Montáž trubek ochranných uložených volně do rýhy plastových ohebných, vnitřního průměru přes 133 do 172 mm</t>
  </si>
  <si>
    <t>-1374158160</t>
  </si>
  <si>
    <t>34571358</t>
  </si>
  <si>
    <t>trubka elektroinstalační ohebná dvouplášťová korugovaná D 136/160 mm, HDPE+LDPE</t>
  </si>
  <si>
    <t>165799494</t>
  </si>
  <si>
    <t>51</t>
  </si>
  <si>
    <t>460560133</t>
  </si>
  <si>
    <t>Zásyp kabelových rýh ručně s uložením výkopku ve vrstvách včetně zhutnění a urovnání povrchu šířky 35 cm hloubky 50 cm, v hornině třídy 3</t>
  </si>
  <si>
    <t>-955075639</t>
  </si>
  <si>
    <t>460560563</t>
  </si>
  <si>
    <t>Zásyp kabelových rýh ručně s uložením výkopku ve vrstvách včetně zhutnění a urovnání povrchu šířky 60 cm hloubky 110 cm, v hornině třídy 3</t>
  </si>
  <si>
    <t>1399526794</t>
  </si>
  <si>
    <t>SO 04.3 - Přípojka kanalizace</t>
  </si>
  <si>
    <t xml:space="preserve">      18 - Zemní práce - povrchové úpravy terénu</t>
  </si>
  <si>
    <t>113107522</t>
  </si>
  <si>
    <t>Odstranění podkladu z kameniva tl 200 mm při překopech strojně pl přes 15 m2</t>
  </si>
  <si>
    <t>-2005880558</t>
  </si>
  <si>
    <t>"rozsah_SO 04.3_D1-4-3_v.č. 02/04, TZ"</t>
  </si>
  <si>
    <t>"oprava stávajících povrchů" (5,8*3,0)</t>
  </si>
  <si>
    <t>113107542</t>
  </si>
  <si>
    <t>Odstranění krytu živičných tl 100 mm při překopech strojně pl přes 15 m2</t>
  </si>
  <si>
    <t>1327166313</t>
  </si>
  <si>
    <t>"předpoklad_bude upřesněno při realizaci stavby" 360,0</t>
  </si>
  <si>
    <t>1540495142</t>
  </si>
  <si>
    <t>"oprava stávajících povrchů" (9,4*3,0)*0,15</t>
  </si>
  <si>
    <t>132201201</t>
  </si>
  <si>
    <t>Hloubení rýh š do 2000 mm v hornině tř. 3 objemu do 100 m3</t>
  </si>
  <si>
    <t>1545311784</t>
  </si>
  <si>
    <t>15,2*2,0*3,75</t>
  </si>
  <si>
    <t>1017988267</t>
  </si>
  <si>
    <t>114*0,3 'Přepočtené koeficientem množství</t>
  </si>
  <si>
    <t>15,2*2*3,75</t>
  </si>
  <si>
    <t>15,2*2,0*(3,75-1,0)</t>
  </si>
  <si>
    <t>91,2*2 'Přepočtené koeficientem množství</t>
  </si>
  <si>
    <t>-1619501457</t>
  </si>
  <si>
    <t>"oprava stávajících povrchů" (9,4*3,0)*0,15*2</t>
  </si>
  <si>
    <t>"lože" 4,56</t>
  </si>
  <si>
    <t>"obsypy" 18,24</t>
  </si>
  <si>
    <t>22,8*1,8 'Přepočtené koeficientem množství</t>
  </si>
  <si>
    <t>(114,0)-22,8</t>
  </si>
  <si>
    <t>15,2*2,0*0,6</t>
  </si>
  <si>
    <t>18,24*2 'Přepočtené koeficientem množství</t>
  </si>
  <si>
    <t>15,2*2,0</t>
  </si>
  <si>
    <t>Zemní práce - povrchové úpravy terénu</t>
  </si>
  <si>
    <t>181111111</t>
  </si>
  <si>
    <t>Plošná úprava terénu zemina tř 1 až 4 nerovnosti do 100 mm v rovinně a svahu do 1:5</t>
  </si>
  <si>
    <t>-1183553450</t>
  </si>
  <si>
    <t>"oprava stávajících povrchů" (9,4*3,0)</t>
  </si>
  <si>
    <t>181301102</t>
  </si>
  <si>
    <t>Rozprostření ornice tl vrstvy do 150 mm v rovině nebo ve svahu do 1:5</t>
  </si>
  <si>
    <t>879642755</t>
  </si>
  <si>
    <t>181411131</t>
  </si>
  <si>
    <t>Založení parkového trávníku výsevem v rovině a ve svahu do 1:5</t>
  </si>
  <si>
    <t>-246916585</t>
  </si>
  <si>
    <t>00572410</t>
  </si>
  <si>
    <t>osivo směs travní parková</t>
  </si>
  <si>
    <t>1749705581</t>
  </si>
  <si>
    <t>28,2*0,03 'Přepočtené koeficientem množství</t>
  </si>
  <si>
    <t>181951101</t>
  </si>
  <si>
    <t>Úprava pláně v hornině tř. 1 až 4 bez zhutnění</t>
  </si>
  <si>
    <t>-30867315</t>
  </si>
  <si>
    <t>183403153</t>
  </si>
  <si>
    <t>Obdělání půdy hrabáním v rovině a svahu do 1:5</t>
  </si>
  <si>
    <t>1648762430</t>
  </si>
  <si>
    <t>183403161</t>
  </si>
  <si>
    <t>Obdělání půdy válením v rovině a svahu do 1:5</t>
  </si>
  <si>
    <t>-1146049566</t>
  </si>
  <si>
    <t>"rozsah_SO 04.3_D1-4-3_v.č. 02/04, TZ" 15,2</t>
  </si>
  <si>
    <t>15,2*2,0*0,15</t>
  </si>
  <si>
    <t>564861111</t>
  </si>
  <si>
    <t>Podklad ze štěrkodrtě ŠD tl 200 mm</t>
  </si>
  <si>
    <t>2082762842</t>
  </si>
  <si>
    <t xml:space="preserve">"rozsah_SO 04.3_D1-4-3_v.č. 02/04, TZ" </t>
  </si>
  <si>
    <t>573111112</t>
  </si>
  <si>
    <t>Postřik živičný infiltrační s posypem z asfaltu množství 1 kg/m2</t>
  </si>
  <si>
    <t>-1722706355</t>
  </si>
  <si>
    <t>573231108</t>
  </si>
  <si>
    <t>Postřik živičný spojovací ze silniční emulze v množství 0,50 kg/m2</t>
  </si>
  <si>
    <t>2017838590</t>
  </si>
  <si>
    <t>577134131</t>
  </si>
  <si>
    <t>Asfaltový beton vrstva obrusná ACO 11 tl 40 mm š do 3 m z modifikovaného asfaltu</t>
  </si>
  <si>
    <t>-762657745</t>
  </si>
  <si>
    <t>577145112</t>
  </si>
  <si>
    <t>Asfaltový beton vrstva ložní ACL 16 tl 50 mm š do 3 m z nemodifikovaného asfaltu</t>
  </si>
  <si>
    <t>877982196</t>
  </si>
  <si>
    <t>1282382262</t>
  </si>
  <si>
    <t>15,2</t>
  </si>
  <si>
    <t>"příplatek za montáže armatur, tvarovek, doplňků" 0,15*15,2</t>
  </si>
  <si>
    <t>17,48*1,15 'Přepočtené koeficientem množství</t>
  </si>
  <si>
    <t>894221R01</t>
  </si>
  <si>
    <t>D+M_sedla univerzální kolmé odbočovací sedlo DN200 pro napojení na betonové potrubí stoky</t>
  </si>
  <si>
    <t>1761061910</t>
  </si>
  <si>
    <t xml:space="preserve">Poznámka k položce:_x000d_
Kompletní systémová dodávka a montáž/osazení/provedení dle specifikace PD a TZ včetně všech přímo souvisejících činností/prací/dodávek/doplňků a příslušenství_x000d_
--------------------------------------------------------------------------------------------------------------------------------------------------------------------------------------_x000d_
_x000d_
_x000d_
</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</si>
  <si>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_Šp_Šachta bude prefabrikovaná včetně dna vnitřního profilu 1,0 m, průtočná část dna šachty bude upravena do žlábku se zvýšenou nástupnicí do ½ průtočného profilu. Kyneta i nástupnice šachty bude z výroby opatřená kameninovým obkladem. _x000d_
Vstupní komín šachty bude z prefabrikovaných skruží profilu 1,0 m, tl. stěny 120 mm, stupačky ocelové s PE povlakem „KASI“.  _x000d_
Šachta bude opatřena poklopem BEGU D400 s betonovou výplní s odvětráním, rám BEGU-R-1 EN 124. _x000d_
Zaústění kanalizace DN250 (SO10) do šachty Šp bude provedeno jako spádišťový přítok s obtokem z potrubí PP SN10 hl. DN150. Přítok a obtok bude přibetonován k tělu šachty betonem C16/20.  Stěny nárazových šachtových dílů budou z výroby opatřeny čedičem. Pro spádišťový přítok je ve výkazu výměr zahrnuto: - potrubí PP SN10 hl DN150 - délka 2,85 m - koleno 90° PP SN10 DN150 hl. _x000d_
-odbočka 90° PP SN10 DN250/150 _x000d_
-obetonování obtoku k tělu šachty bet. C16/20 – 1,0 m3 _x000d_
Kanalizační šachta bude uložena na betonovou podkladní desku tl. 150 mm z betonu C16/20 - podrobně viz. výkaz šachty příloha č. 18-031-5 / D.1-04.3-04. _x000d_
_x000d_
</t>
  </si>
  <si>
    <t>"šachta Šp" 1,0</t>
  </si>
  <si>
    <t>-1823147785</t>
  </si>
  <si>
    <t>"oprava stávajících povrchů" 2*6,0</t>
  </si>
  <si>
    <t>"skryté konstrukce_předpoklad-bude upřesněno a odsouhlaseno při realizaci stavby" 2,5</t>
  </si>
  <si>
    <t>977151125</t>
  </si>
  <si>
    <t>Jádrové vrty diamantovými korunkami do D 200 mm do stavebních materiálů</t>
  </si>
  <si>
    <t>-1841397699</t>
  </si>
  <si>
    <t>14,899*10 'Přepočtené koeficientem množství</t>
  </si>
  <si>
    <t xml:space="preserve">"1kus = 1 systémové zaústění včetně dotěsnění"  3,0</t>
  </si>
  <si>
    <t>SO 05 - Oplocení</t>
  </si>
  <si>
    <t>131111332</t>
  </si>
  <si>
    <t>Vrtání jamek pro plotové sloupky D do 200 mm - ručně s motorovým vrtákem</t>
  </si>
  <si>
    <t>796071550</t>
  </si>
  <si>
    <t>"rozsah_SO 05_v.č. D1.05-02/03, TZ" 0,8*(146)</t>
  </si>
  <si>
    <t>31654228</t>
  </si>
  <si>
    <t>"rozsah_SO 05_v.č. D1.05-02/03, TZ" (3,14*0,1*0,1)*0,8*(146)</t>
  </si>
  <si>
    <t>741017802</t>
  </si>
  <si>
    <t>-100252673</t>
  </si>
  <si>
    <t>3,668*1,8 'Přepočtené koeficientem množství</t>
  </si>
  <si>
    <t>624273795</t>
  </si>
  <si>
    <t>"koeficient při betonáži do země" 0,15*3,668</t>
  </si>
  <si>
    <t>348171R01</t>
  </si>
  <si>
    <t xml:space="preserve">Dodávka a montáž systémového oplocení v = 1750 mm sa výplní z 3D cpanelů </t>
  </si>
  <si>
    <t>1907507241</t>
  </si>
  <si>
    <t xml:space="preserve">Poznámka k položce:_x000d_
Kompletní systémová dodávka a montáž/provedení dle specifikace PD a TZ včetně všech přímo souvisejících prací/dodávek/doplňků a příslušenství_x000d_
---------------------------------------------------------------------------------------------------------------------------------------------------------------------------------_x000d_
Nové oplocení je navrženo jako systémové, z plotových 3D svařovaných panelů z ocelového pozinkovaného drátu Ø 4mm s poplastovaným povrchem, barevný odstín RAL 6005. Velikost oka 50 x 200 mm, rozměry panelu 1730 x 2510 mm, se třemi prolisy. Sloupky z ocelových tenkostěnných pozinkovaných profilů 60 x 40 x 1,5 mm, délky 2,40 m opatřených plastovým víčkem. Povrchová úprava práškovou barvou komaxit, barevný odstín RAL 6005._x000d_
Celková výška oplocení činí 1,75 m, základní rozteč sloupků oplocení je 2,56 m. _x000d_
Uchycení svařovaných panelů ke sloupkům oplocení je navrženo pomocí systému plastových příchytek. _x000d_
Rozteče sloupků mohou být přizpůsobeny dle požadavků dodavatele (výrobce) systémového oplocení, resp. dle způsobu uchycení panelů ke sloupkům. _x000d_
V místě křížení oplocení s podzemními inženýrskými sítěmi (vyznačena ve výkresu situace – vytyčení) bude vždy použito plotové pole – mezi sloupky. _x000d_
</t>
  </si>
  <si>
    <t>"rozsah_SO 05_v.č. D1.05-02/03, TZ" 372,0</t>
  </si>
  <si>
    <t>961044111</t>
  </si>
  <si>
    <t>Bourání základů z betonu prostého</t>
  </si>
  <si>
    <t>-1029819715</t>
  </si>
  <si>
    <t>"rozsah_SO 05_v.č. D1.05-02/03, TZ" (0,2*0,2*0,8*235)</t>
  </si>
  <si>
    <t>966071711</t>
  </si>
  <si>
    <t>Bourání sloupků a vzpěr plotových ocelových do 2,5 m zabetonovaných</t>
  </si>
  <si>
    <t>-496230777</t>
  </si>
  <si>
    <t>"rozsah_SO 05_v.č. D1.05-02/03, TZ" 235,0</t>
  </si>
  <si>
    <t>966072811</t>
  </si>
  <si>
    <t>Rozebrání rámového oplocení na ocelové sloupky výšky do 2m</t>
  </si>
  <si>
    <t>736908120</t>
  </si>
  <si>
    <t>"rozsah_SO 05_v.č. D1.05-02/03, TZ" 470,0</t>
  </si>
  <si>
    <t>1046267925</t>
  </si>
  <si>
    <t>874847325</t>
  </si>
  <si>
    <t>-1991378774</t>
  </si>
  <si>
    <t>34,827*10 'Přepočtené koeficientem množství</t>
  </si>
  <si>
    <t>486494616</t>
  </si>
  <si>
    <t>998232110</t>
  </si>
  <si>
    <t>Přesun hmot pro oplocení v do 3 m</t>
  </si>
  <si>
    <t>-759596072</t>
  </si>
  <si>
    <t>767015R01</t>
  </si>
  <si>
    <t>D+M _ dvoukřídlá brána v "systému oplocení" _ 3400/1750 mm _ kompletní rozsah D.1-05-v.č. 04</t>
  </si>
  <si>
    <t>-1939859671</t>
  </si>
  <si>
    <t xml:space="preserve">Poznámka k položce:_x000d_
Kompletní systémová dodávka a montáž/provedení dle specifikace PD a TZ včetně všech přímo souvisejících prací/dodávek/doplňků a příslušenství_x000d_
-------------------------------------------------------------------------------------------------------------------------------------------------------------------------------_x000d_
Branka i brána budou mít rám křídla z ocelových tenkostěnných pozinkovaných profilů 40 x 40 x 2 mm. _x000d_
Nosné sloupky budou z ocelových tenkostěnných pozinkovaných profilů 80 x 80 x 3 mm, délky 2,40 m opatřené plastovým víčkem. Křídla budou opatřena výplní ze svařovaných panelů použitých na oplocení. _x000d_
Brány budou uzamykatelné, opatřené oboustrannou klikou a vložkovým zámkem, dvoukřídlová brána i zarážkou do země. Panty stavitelné. _x000d_
</t>
  </si>
  <si>
    <t>767015R02</t>
  </si>
  <si>
    <t>D+M _ jednokřídlová branka v "systému oplocení" _ 900/1750 mm _ kompletní rozsah D.1-05-v.č. 05</t>
  </si>
  <si>
    <t>-1801475985</t>
  </si>
  <si>
    <t>767015R03</t>
  </si>
  <si>
    <t>D+M _ jednokřídlová branka v "systému oplocení" _ 1600/1750 mm _ kompletní rozsah D.1-05-v.č. 05</t>
  </si>
  <si>
    <t>1906683938</t>
  </si>
  <si>
    <t xml:space="preserve">SO 06.1 - Oprava stávající veřejné účelové komunikace </t>
  </si>
  <si>
    <t>113107223</t>
  </si>
  <si>
    <t>Odstranění podkladu z kameniva tl 300 mm strojně pl přes 200 m2</t>
  </si>
  <si>
    <t>1368608032</t>
  </si>
  <si>
    <t xml:space="preserve">"rozsah_SO 06.1_D1-06 v.č. 02/06, TZ" </t>
  </si>
  <si>
    <t>695,0</t>
  </si>
  <si>
    <t>113107235</t>
  </si>
  <si>
    <t>Odstranění podkladu z betonu vyztuženého sítěmi tl 100 mm strojně pl přes 200 m2</t>
  </si>
  <si>
    <t>648577019</t>
  </si>
  <si>
    <t>113107242</t>
  </si>
  <si>
    <t>Odstranění krytu živičného tl 100 mm strojně pl přes 200 m2</t>
  </si>
  <si>
    <t>1629341818</t>
  </si>
  <si>
    <t>-175055890</t>
  </si>
  <si>
    <t>13,0</t>
  </si>
  <si>
    <t>Vytrhání obrub krajníků nebo obrubníků stojatých</t>
  </si>
  <si>
    <t>487045433</t>
  </si>
  <si>
    <t xml:space="preserve">"rozsah_SO 06.1_D1-06 v.č. 02/06, TZ"  108,0</t>
  </si>
  <si>
    <t>113203111</t>
  </si>
  <si>
    <t>Vytrhání obrub z dlažebních kostek</t>
  </si>
  <si>
    <t>1050055970</t>
  </si>
  <si>
    <t>115101201</t>
  </si>
  <si>
    <t>Čerpání vody na dopravní výšku do 10 m průměrný přítok do 500 l/min</t>
  </si>
  <si>
    <t>-1940370485</t>
  </si>
  <si>
    <t>"předpoklad_bude upřesněno při realizaci stavby" 480,0</t>
  </si>
  <si>
    <t>43775256</t>
  </si>
  <si>
    <t>"rozsah_SO 06.1_D1-06 v.č. 02/06, TZ" 12,5</t>
  </si>
  <si>
    <t>832521869</t>
  </si>
  <si>
    <t>"rozsah_SO 06.1_D1-06 v.č. 02/06, TZ" 80,0</t>
  </si>
  <si>
    <t>122201102</t>
  </si>
  <si>
    <t>Odkopávky a prokopávky nezapažené v hornině tř. 3 objem do 1000 m3</t>
  </si>
  <si>
    <t>-323171816</t>
  </si>
  <si>
    <t>"sanace pláně/podkladu_předpoklad při nedostatečné únosnosti" 659,0*0,3</t>
  </si>
  <si>
    <t>131303101</t>
  </si>
  <si>
    <t>Hloubení jam ručním nebo pneum nářadím v soudržných horninách tř. 4</t>
  </si>
  <si>
    <t>50329655</t>
  </si>
  <si>
    <t xml:space="preserve">Poznámka k položce:_x000d_
-kopané sondy v místě předpokládaných šachet R1, R3, R4, R7 a odkrytí poklopů těchto šachet, zaměření hloubky odtoků a přítoků ve všech šachtách. </t>
  </si>
  <si>
    <t>"oprava kanalizace_kopaná sonda" 4*(3,0)</t>
  </si>
  <si>
    <t>-1298531294</t>
  </si>
  <si>
    <t>"liniové prvky" 0,3*0,4*(99,0+20,5)</t>
  </si>
  <si>
    <t>"drenážní systém" 0,3*0,4*(35,0)</t>
  </si>
  <si>
    <t>"chráničky" (0,4*0,4*27)+(0,3*0,3*46)</t>
  </si>
  <si>
    <t>-1653447227</t>
  </si>
  <si>
    <t>"kanalizace_vpustě" 8,9*1,0*2,0</t>
  </si>
  <si>
    <t>541547995</t>
  </si>
  <si>
    <t>61,262*2 'Přepočtené koeficientem množství</t>
  </si>
  <si>
    <t>195566605</t>
  </si>
  <si>
    <t>"orniční vrstva" 3,0</t>
  </si>
  <si>
    <t>-120626088</t>
  </si>
  <si>
    <t>-578249607</t>
  </si>
  <si>
    <t>"liniové prvky" 0,3*0,4*(99,0+20,5)*0,7</t>
  </si>
  <si>
    <t>"kanalizace_vpustě" 0,89+4,45</t>
  </si>
  <si>
    <t>"odkopávky a sejmutí vrchních vrstev" 9,5+38,0</t>
  </si>
  <si>
    <t>836089541</t>
  </si>
  <si>
    <t>"rozsah_SO 06.1_D1-06 v.č. 02/06, TZ" 45,0</t>
  </si>
  <si>
    <t>-1413338868</t>
  </si>
  <si>
    <t>1149377906</t>
  </si>
  <si>
    <t>273,238*1,8 'Přepočtené koeficientem množství</t>
  </si>
  <si>
    <t>-1481844737</t>
  </si>
  <si>
    <t>(80,0+12,0+27,0+17,8)-75,538</t>
  </si>
  <si>
    <t>437484709</t>
  </si>
  <si>
    <t>"drenážní systém" 0,4*0,6*(35,0)</t>
  </si>
  <si>
    <t>58343872</t>
  </si>
  <si>
    <t>kamenivo drcené drenážní frakce 8/16</t>
  </si>
  <si>
    <t>146984716</t>
  </si>
  <si>
    <t>8,4*1,8 'Přepočtené koeficientem množství</t>
  </si>
  <si>
    <t>1621338668</t>
  </si>
  <si>
    <t>"kanalizace_vpustě" 8,9*1,0*0,5</t>
  </si>
  <si>
    <t>889219918</t>
  </si>
  <si>
    <t>4,45*2 'Přepočtené koeficientem množství</t>
  </si>
  <si>
    <t>47181667</t>
  </si>
  <si>
    <t>"rozsah_SO 06.1_D1-06 v.č. 02/06, TZ" (829,5)*2</t>
  </si>
  <si>
    <t>Úprava pláně v hornině tř. 1 až 4 se zhutněním ručním vibračním pěchem nebo deskou</t>
  </si>
  <si>
    <t>1842338872</t>
  </si>
  <si>
    <t>"liniové prvky" 0,4*(99,0+20,5)</t>
  </si>
  <si>
    <t>"kanalizace_vpustě" 8,9*1,0</t>
  </si>
  <si>
    <t>828506229</t>
  </si>
  <si>
    <t>-1585771421</t>
  </si>
  <si>
    <t>"rozsah_SO 06.1_D1-06 v.č. 02/06, TZ" 29,0</t>
  </si>
  <si>
    <t>181301101</t>
  </si>
  <si>
    <t>Rozprostření ornice tl vrstvy do 100 mm v rovině nebo ve svahu do 1:5</t>
  </si>
  <si>
    <t>-1659770609</t>
  </si>
  <si>
    <t>1493551270</t>
  </si>
  <si>
    <t>124454655</t>
  </si>
  <si>
    <t>29*0,03 'Přepočtené koeficientem množství</t>
  </si>
  <si>
    <t>1754230181</t>
  </si>
  <si>
    <t>-1193204981</t>
  </si>
  <si>
    <t>1270965244</t>
  </si>
  <si>
    <t>212755214</t>
  </si>
  <si>
    <t>Trativody z drenážních trubek plastových flexibilních D 100 mm bez lože</t>
  </si>
  <si>
    <t>1433630100</t>
  </si>
  <si>
    <t xml:space="preserve">"rozsah_SO 06.1_D1-06 v.č. 02/06, TZ"  35,0</t>
  </si>
  <si>
    <t>-1967966909</t>
  </si>
  <si>
    <t>"rozsah_SO 06.1_D1-06 v.č. 02/06, TZ" 8,9+39,0+102,0</t>
  </si>
  <si>
    <t>-384900582</t>
  </si>
  <si>
    <t>-1603754856</t>
  </si>
  <si>
    <t>"kanalizace_vpustě" 8,9*1,0*0,1</t>
  </si>
  <si>
    <t>564201111</t>
  </si>
  <si>
    <t>Podklad nebo podsyp ze štěrkopísku ŠP tl 40 mm 4/8 mm</t>
  </si>
  <si>
    <t>-574283152</t>
  </si>
  <si>
    <t>"rozsah_SO 06.1_D1-06 v.č. 02/06, TZ" 157,0+13,5</t>
  </si>
  <si>
    <t>-2109916306</t>
  </si>
  <si>
    <t>Poznámka k položce:_x000d_
-ŠDa % frakce 0-32 mm_x000d_
_ŠDb = frakce 0-63 mm</t>
  </si>
  <si>
    <t>"rozsah_SO 06.1_D1-06 v.č. 02/06, TZ" (659,0*2)+(170,5*2)</t>
  </si>
  <si>
    <t>-133764157</t>
  </si>
  <si>
    <t>"sanace pláně/podkladu_předpoklad při nedostatečné únosnosti" 659,0</t>
  </si>
  <si>
    <t>565155111</t>
  </si>
  <si>
    <t>Asfaltový beton vrstva podkladní ACP 16 + tl 70 mm š do 3 m</t>
  </si>
  <si>
    <t>1393006967</t>
  </si>
  <si>
    <t>"rozsah_SO 06.1_D1-06 v.č. 02/06, TZ" 659,0</t>
  </si>
  <si>
    <t>-615051759</t>
  </si>
  <si>
    <t>133803966</t>
  </si>
  <si>
    <t>1827502452</t>
  </si>
  <si>
    <t>596212222</t>
  </si>
  <si>
    <t>Kladení zámkové dlažby pozemních komunikací tl 80 mm skupiny B pl do 300 m2</t>
  </si>
  <si>
    <t>1234970405</t>
  </si>
  <si>
    <t>59245030</t>
  </si>
  <si>
    <t>dlažba skladebná betonová 200x200x80mm přírodní</t>
  </si>
  <si>
    <t>320658545</t>
  </si>
  <si>
    <t>59245006.1</t>
  </si>
  <si>
    <t>dlažba skladebná betonová pro nevidomé reliéfní 200x100x80mm barevná</t>
  </si>
  <si>
    <t>1625149791</t>
  </si>
  <si>
    <t>805715328</t>
  </si>
  <si>
    <t>-1713333047</t>
  </si>
  <si>
    <t>Montáž kanalizačního potrubí hladkého plnostěnného SN 8 z polypropylenu DN 200</t>
  </si>
  <si>
    <t>-1519534020</t>
  </si>
  <si>
    <t>8,9</t>
  </si>
  <si>
    <t>"příplatek za montáže armatur, tvarovek, doplňků" 0,1*8,9</t>
  </si>
  <si>
    <t>53</t>
  </si>
  <si>
    <t>trubka kanalizační PP plnostěnná DN 200x1000 mm SN 8</t>
  </si>
  <si>
    <t>1150146828</t>
  </si>
  <si>
    <t>9,79*1,15 'Přepočtené koeficientem množství</t>
  </si>
  <si>
    <t>895941R11</t>
  </si>
  <si>
    <t xml:space="preserve">Dodávka a zřízení vpusti kanalizační uliční v = 2,11 m </t>
  </si>
  <si>
    <t>-403021202</t>
  </si>
  <si>
    <t>Poznámka k položce:_x000d_
Kompletní systémová dodávka a provedení dle specifikace PD a TZ včetně všech přímo souvisejících prací/dodávek/doplňků a příslušenství_x000d_
------------------------------------------------------------------------------------------------------------------------------------------------------------------------_x000d_
-kompletní specifikace _ viz v.č. D1_05_05</t>
  </si>
  <si>
    <t>"rozsah_SO 06.1_D1-06 v.č. 02/06, TZ" 2,0</t>
  </si>
  <si>
    <t>55</t>
  </si>
  <si>
    <t>899722113</t>
  </si>
  <si>
    <t xml:space="preserve">Krytí potrubí z plastů výstražnou fólií z PVC </t>
  </si>
  <si>
    <t>543590988</t>
  </si>
  <si>
    <t>"chráničky" 27,0+46,0</t>
  </si>
  <si>
    <t>1494180441</t>
  </si>
  <si>
    <t xml:space="preserve">Poznámka k položce:_x000d_
Kompletní systémové dodávky a provedení dle specifikace PD a TZ včetně všech přímo souvisejících prací a dodávek_x000d_
----------------------------------------------------------------------------------------------------------------------------------------------_x000d_
-bezvýkopová oprava kanalizace v celkové délce 141 m, z toho potrubí DN200 délky 39 m a potrubí DN300 délky 102 m.  Předpokládá se bezvýkopová oprava kanalizace laminovacím rukávcem, před provedením opravy bude kanalizace v celé délce vyčištěna.  </t>
  </si>
  <si>
    <t>39,0</t>
  </si>
  <si>
    <t>57</t>
  </si>
  <si>
    <t>899950R02</t>
  </si>
  <si>
    <t xml:space="preserve">Oprava kanalizačního potrubí DN 300 mm bezvýkopovou technikou </t>
  </si>
  <si>
    <t>61472372</t>
  </si>
  <si>
    <t>102,0</t>
  </si>
  <si>
    <t>899950R03</t>
  </si>
  <si>
    <t xml:space="preserve">Oprava stávajících kanalizačních šachet </t>
  </si>
  <si>
    <t>1347229775</t>
  </si>
  <si>
    <t xml:space="preserve">Poznámka k položce:_x000d_
Kompletní systémové dodávky a provedení dle specifikace PD a TZ včetně všech přímo souvisejících prací a dodávek_x000d_
----------------------------------------------------------------------------------------------------------------------------------------------_x000d_
-oprava stávajících 8 ks šachet R1 - R3, R5 - R9. Bude provedena výměna poklopů a úprava výškové úrovně poklopů u stávajících betonových prefabrikovaných šachet. Do výkazu výměr a rozpočtu je zahrnuto: _x000d_
•demontáž kanalizačních poklopů D400 – 8 ks _x000d_
•demontáž prefabrikovaných vyrovnávacích prstenců – 16 ks _x000d_
•demontáž šachetních konusů – 8 ks _x000d_
•demontáž betonových skruží – 8 ks  _x000d_
•osazení nových poklopů BEGU D400 s betonovou výplní bez odvětrání, rám BEGU-R-1 EN 124 – 8 ks _x000d_
•osazení nových prefabrikované vyrovnávací prstence v = 0,1 m  - 16 ks _x000d_
•osazení nových prefabrikovaných šachetních konusů, tl. stěny 120 mm  – 8 ks _x000d_
•osazení nových prefabrikované šachetních skruží v = 0,25 m, tl. stěny 120 mm, stupačky ocelové s PE povlakem „KASI – 8 ks _x000d_
•zemní práce spojené s výměnou šachtových dílů -  hloubka výkopu 1,3 m, zpětný zásyp výkopu náhradním dobře hutnitelným materiálem, hutnění na 95% PS _x000d_
 Výkopy budou prováděny v pažené rýze v zemině těžitelnost I. dle ČSN 73 6133  po odstranění stávajících zpevněných ploch. Přebytečná vytěžená zemina  z výkopu bude odvezena na skládku určenou investorem. Při provádění zemních  prací se nepředpokládá výskyt podzemní vody ve výkopu.  _x000d_
</t>
  </si>
  <si>
    <t>8,0</t>
  </si>
  <si>
    <t>59</t>
  </si>
  <si>
    <t>915491211</t>
  </si>
  <si>
    <t>Osazení vodícího proužku z betonových desek do betonového lože tl do 100 mm š proužku 250 mm</t>
  </si>
  <si>
    <t>-130343473</t>
  </si>
  <si>
    <t>"rozsah_SO 06.1_D1-06 v.č. 02/06, TZ" 20,5</t>
  </si>
  <si>
    <t>59218001</t>
  </si>
  <si>
    <t>vodící proužek betonový silniční 500x250x80mm</t>
  </si>
  <si>
    <t>-941788600</t>
  </si>
  <si>
    <t>20,5*1,1 'Přepočtené koeficientem množství</t>
  </si>
  <si>
    <t>61</t>
  </si>
  <si>
    <t>-84479656</t>
  </si>
  <si>
    <t>"rozsah_SO 06.1_D1-06 v.č. 02/06, TZ" 99,0</t>
  </si>
  <si>
    <t>1280905767</t>
  </si>
  <si>
    <t>99*1,1 'Přepočtené koeficientem množství</t>
  </si>
  <si>
    <t>63</t>
  </si>
  <si>
    <t>58932910</t>
  </si>
  <si>
    <t xml:space="preserve">beton C 20/25 XF3 </t>
  </si>
  <si>
    <t>-811011662</t>
  </si>
  <si>
    <t>1831993790</t>
  </si>
  <si>
    <t>"drenážní systém" (0,6+0,4)*2*(35,0)</t>
  </si>
  <si>
    <t>65</t>
  </si>
  <si>
    <t>1693435833</t>
  </si>
  <si>
    <t>"navrtávky_viz drenážní systém" ((4,0)*0,2)</t>
  </si>
  <si>
    <t>"navrtávky_viz kanalizace" ((2,0)*0,2)</t>
  </si>
  <si>
    <t>997006007</t>
  </si>
  <si>
    <t>Drcení stavebního odpadu z demolic ze zdiva z betonu železového s dopravou do 100 m a naložením</t>
  </si>
  <si>
    <t>-1471557507</t>
  </si>
  <si>
    <t>67</t>
  </si>
  <si>
    <t>-1876276148</t>
  </si>
  <si>
    <t>-2132313891</t>
  </si>
  <si>
    <t>69</t>
  </si>
  <si>
    <t>-1741391194</t>
  </si>
  <si>
    <t>670,486*10 'Přepočtené koeficientem množství</t>
  </si>
  <si>
    <t>2122844279</t>
  </si>
  <si>
    <t>71</t>
  </si>
  <si>
    <t>998223011</t>
  </si>
  <si>
    <t>Přesun hmot pro pozemní komunikace a zpevněné plochy</t>
  </si>
  <si>
    <t>2141976281</t>
  </si>
  <si>
    <t>1134249846</t>
  </si>
  <si>
    <t xml:space="preserve">"1kus = 1 systémové zaústění včetně dotěsnění"  2,0+4,0</t>
  </si>
  <si>
    <t>73</t>
  </si>
  <si>
    <t>OST1_R01</t>
  </si>
  <si>
    <t xml:space="preserve">D+M _ půlená chránička DN 160 mm včetně obetonávky betonem C 12/15 </t>
  </si>
  <si>
    <t>1812533117</t>
  </si>
  <si>
    <t>Poznámka k položce:_x000d_
Kompletní systémová dodávka a provedení dle specifikace PD a TZ včetně všech přímo souvisejících prací a dodávek_x000d_
--------------------------------------------------------------------------------------------------------------------------------------------</t>
  </si>
  <si>
    <t>"rozsah_SO 06.1_D1-06 v.č. 02/06, TZ" 27,0</t>
  </si>
  <si>
    <t>OST1_R02</t>
  </si>
  <si>
    <t xml:space="preserve">D+M _ půlená chránička DN 160 mm včetně opískování </t>
  </si>
  <si>
    <t>1676686942</t>
  </si>
  <si>
    <t>"rozsah_SO 06.1_D1-06 v.č. 02/06, TZ" 46,0</t>
  </si>
  <si>
    <t>SO 06.2 - Veřejné parkoviště</t>
  </si>
  <si>
    <t xml:space="preserve">    6 - Úpravy povrchů, podlahy a osazování výplní</t>
  </si>
  <si>
    <t xml:space="preserve">    711 - Izolace proti vodě, vlhkosti a plynům</t>
  </si>
  <si>
    <t xml:space="preserve">    783 - Dokončovací práce - nátěry</t>
  </si>
  <si>
    <t xml:space="preserve">    OST1 - Ostatní práce, dodávky a konstrukce </t>
  </si>
  <si>
    <t>VRN - Vedlejší rozpočtové náklady</t>
  </si>
  <si>
    <t>893173138</t>
  </si>
  <si>
    <t>"rozsah_SO 06.2_D1-06 v.č. 02/06, TZ" 90,0</t>
  </si>
  <si>
    <t>-787214443</t>
  </si>
  <si>
    <t>"rozsah_SO 06.2_D1-06 v.č. 02/06, TZ" 260,0</t>
  </si>
  <si>
    <t>131201101</t>
  </si>
  <si>
    <t>Hloubení jam nezapažených v hornině tř. 3 objemu do 100 m3</t>
  </si>
  <si>
    <t>-1253103710</t>
  </si>
  <si>
    <t>"rozsah_SO 06.2_D1-06 v.č. 07/10, TZ_teplovodní kanál" 137*0,6</t>
  </si>
  <si>
    <t>1320135998</t>
  </si>
  <si>
    <t>"rozsah_SO 06.2_D1-06 v.č. 07/10, TZ_teplovodní kanál" 137*0,4</t>
  </si>
  <si>
    <t>152*2 'Přepočtené koeficientem množství</t>
  </si>
  <si>
    <t xml:space="preserve">"rozsah_SO 06.2_D1-06 v.č. 02/06, TZ" </t>
  </si>
  <si>
    <t>"orniční vrstva" 26,0</t>
  </si>
  <si>
    <t>"vrchní skrývka" 64,0</t>
  </si>
  <si>
    <t>"odkopávky" 245,0</t>
  </si>
  <si>
    <t>"rozsah_SO 06.2_D1-06 v.č. 02/06, TZ" 15,0</t>
  </si>
  <si>
    <t>309*1,8 'Přepočtené koeficientem množství</t>
  </si>
  <si>
    <t>(260,0+82,2+54,8+64,0)-(309,0)</t>
  </si>
  <si>
    <t>"rozsah_SO 06.2_D1-06 v.č. 02/06, TZ" (52,0+559,0)*2</t>
  </si>
  <si>
    <t>"liniové prvky" 0,3*(45,5+107,5+43,5)</t>
  </si>
  <si>
    <t>"rozsah_SO 06.2_D1-06 v.č. 02/06, TZ" 259,0</t>
  </si>
  <si>
    <t>259*0,03 'Přepočtené koeficientem množství</t>
  </si>
  <si>
    <t>341321610</t>
  </si>
  <si>
    <t>Stěny nosné ze ŽB tř. C 30/37 XF4</t>
  </si>
  <si>
    <t>-911421259</t>
  </si>
  <si>
    <t>"rozsah_SO 06.2_D1-06 v.č. 07/10, TZ_teplovodní kanál" (0,9*4)*1,2*0,15</t>
  </si>
  <si>
    <t>341351111</t>
  </si>
  <si>
    <t>Zřízení oboustranného bednění nosných stěn</t>
  </si>
  <si>
    <t>-22605843</t>
  </si>
  <si>
    <t>"rozsah_SO 06.2_D1-06 v.č. 07/10, TZ_teplovodní kanál" (0,9*4)*1,2*2</t>
  </si>
  <si>
    <t>341351112</t>
  </si>
  <si>
    <t>Odstranění oboustranného bednění nosných stěn</t>
  </si>
  <si>
    <t>-1443399243</t>
  </si>
  <si>
    <t>341351911</t>
  </si>
  <si>
    <t>Příplatek k cenám bednění nosných stěn za pohledový beton</t>
  </si>
  <si>
    <t>-1353678291</t>
  </si>
  <si>
    <t>341361821</t>
  </si>
  <si>
    <t>Výztuž stěn betonářskou ocelí 10 505</t>
  </si>
  <si>
    <t>2124640512</t>
  </si>
  <si>
    <t>"předpoklad_bude upřesněno a odsouhlaseno v dílenské dokumentaci" 100,0/1000*0,648</t>
  </si>
  <si>
    <t>342241161</t>
  </si>
  <si>
    <t>Příčky z cihel plných dl 290 mm pevnosti P 15 na MC tl 65 mm</t>
  </si>
  <si>
    <t>-358890675</t>
  </si>
  <si>
    <t>"rozsah_SO 06.2_D1-06 v.č. 07/10, TZ_teplovodní kanál" 0,9*4*0,9</t>
  </si>
  <si>
    <t>(izolační přizdívka)</t>
  </si>
  <si>
    <t>411321616</t>
  </si>
  <si>
    <t>Stropy deskové ze ŽB tř. C 30/37 XF4</t>
  </si>
  <si>
    <t>-888443107</t>
  </si>
  <si>
    <t>"rozsah_SO 06.2_D1-06 v.č. 07/10, TZ_teplovodní kanál" (15,3*1,8*0,15)</t>
  </si>
  <si>
    <t>411351011</t>
  </si>
  <si>
    <t>Zřízení bednění stropů deskových tl do 25 cm bez podpěrné kce</t>
  </si>
  <si>
    <t>-1288000883</t>
  </si>
  <si>
    <t>"rozsah_SO 06.2_D1-06 v.č. 07/10, TZ_teplovodní kanál" (15,3*1,8)</t>
  </si>
  <si>
    <t>411351012</t>
  </si>
  <si>
    <t>Odstranění bednění stropů deskových tl do 25 cm bez podpěrné kce</t>
  </si>
  <si>
    <t>1700413746</t>
  </si>
  <si>
    <t>411354311</t>
  </si>
  <si>
    <t>Zřízení podpěrné konstrukce stropů výšky do 4 m tl do 15 cm</t>
  </si>
  <si>
    <t>-1809839901</t>
  </si>
  <si>
    <t>411354312</t>
  </si>
  <si>
    <t>Odstranění podpěrné konstrukce stropů výšky do 4 m tl do 15 cm</t>
  </si>
  <si>
    <t>2132503019</t>
  </si>
  <si>
    <t>411361821</t>
  </si>
  <si>
    <t>Výztuž stropů betonářskou ocelí 10 505</t>
  </si>
  <si>
    <t>-1652139199</t>
  </si>
  <si>
    <t>"předpoklad_bude upřesněno a odsouhlaseno v dílenské dokumentaci" 130,0/1000*4,131</t>
  </si>
  <si>
    <t xml:space="preserve">Podklad nebo podsyp ze štěrkopísku ŠP tl do 40 mm </t>
  </si>
  <si>
    <t xml:space="preserve">Poznámka k položce:_x000d_
-frakce _ 4-8 mm </t>
  </si>
  <si>
    <t>"rozsah_SO 06.2_D1-06 v.č. 02/06, TZ" 52,0</t>
  </si>
  <si>
    <t>564201111.1</t>
  </si>
  <si>
    <t>Podklad nebo podsyp: složení: 40% ŠD fr. 2-4 mm, 30% prosátá ornice, 20% zeolit fr. 2-4, 10% kompost</t>
  </si>
  <si>
    <t>600084618</t>
  </si>
  <si>
    <t>"rozsah_SO 06.2_D1-06 v.č. 02/06, TZ" 559,0</t>
  </si>
  <si>
    <t xml:space="preserve">Poznámka k položce:_x000d_
-ŠDa = frakce 0-32 mm_x000d_
</t>
  </si>
  <si>
    <t>564971R11</t>
  </si>
  <si>
    <t>Podsyp nebo podklad z vegetační čistící vrstvy tl 250 mm</t>
  </si>
  <si>
    <t>-1939992241</t>
  </si>
  <si>
    <t xml:space="preserve">Poznámka k položce:_x000d_
•Vegetační čistící vrstva kf&gt;1x10-5/ m/s_VV_250 mm_složení: 40% ornice, 60% ŠD fr. 0-32 mm			_x000d_
</t>
  </si>
  <si>
    <t>593531214</t>
  </si>
  <si>
    <t>Kladení dlažby z plastových vegetačních tvárnic pro pěší tl do 60 mm plochy přes 300 m2</t>
  </si>
  <si>
    <t>-690361369</t>
  </si>
  <si>
    <t>Poznámka k položce:_x000d_
Dlažba bude kladena běhounově – tzv. na řemen.</t>
  </si>
  <si>
    <t>56245R00</t>
  </si>
  <si>
    <t xml:space="preserve">dlažba/rošty zatravňovací vegetační plastové tl. 60 mm _ dle specifikace </t>
  </si>
  <si>
    <t>1984944162</t>
  </si>
  <si>
    <t xml:space="preserve">Poznámka k položce:_x000d_
Specifikace :_x000d_
Plastový zatravňovací rošt 800x400x60mm_x000d_
Tloušťka příček: (vnitřní 15 mm), (vnější 20 mm)_x000d_
Barva: šedá-antracit_x000d_
Ozubení: cca 15 mm_x000d_
 _x000d_
</t>
  </si>
  <si>
    <t>559*1,1 'Přepočtené koeficientem množství</t>
  </si>
  <si>
    <t>56250R01</t>
  </si>
  <si>
    <t>výplň vegetačních plastových roštů _ 50% prosátá ornice, 20% praný písek fr. 0-2, 20% zeolit fr. 2-4, 10% kompost</t>
  </si>
  <si>
    <t>2121338210</t>
  </si>
  <si>
    <t xml:space="preserve">Poznámka k položce:_x000d_
_x000d_
 _x000d_
</t>
  </si>
  <si>
    <t>56250R02</t>
  </si>
  <si>
    <t xml:space="preserve">výplň vegetačních plastových roštů _ betonové bloky (color šedá) _ kostka 74/74/48 mm </t>
  </si>
  <si>
    <t>1741009689</t>
  </si>
  <si>
    <t>56250R03</t>
  </si>
  <si>
    <t xml:space="preserve">výplň vegetačních plastových roštů _ betonové bloky (color červená) _ kostka 74/74/48 mm </t>
  </si>
  <si>
    <t>-522737373</t>
  </si>
  <si>
    <t>596211121</t>
  </si>
  <si>
    <t>Kladení zámkové dlažby komunikací pro pěší tl 60 mm skupiny B pl do 100 m2</t>
  </si>
  <si>
    <t>716256748</t>
  </si>
  <si>
    <t>"rozsah_SO 06.2_D1-06 v.č. 02/06, TZ" 51,0+1,0</t>
  </si>
  <si>
    <t>59245021</t>
  </si>
  <si>
    <t>dlažba skladebná betonová 200x200x60mm přírodní</t>
  </si>
  <si>
    <t>-92180453</t>
  </si>
  <si>
    <t>59245006</t>
  </si>
  <si>
    <t>dlažba skladebná betonová pro nevidomé reliéfní 200x100x60mm barevná</t>
  </si>
  <si>
    <t>-1966638531</t>
  </si>
  <si>
    <t>Úpravy povrchů, podlahy a osazování výplní</t>
  </si>
  <si>
    <t>622131101</t>
  </si>
  <si>
    <t>Cementový postřik vnějších stěn nanášený celoplošně ručně</t>
  </si>
  <si>
    <t>-2011726735</t>
  </si>
  <si>
    <t>"rozsah_SO 06.2_D1-06 v.č. 02/06, TZ_oprava fasády" 40,0</t>
  </si>
  <si>
    <t>622131121</t>
  </si>
  <si>
    <t>Penetrační disperzní nátěr vnějších stěn nanášený ručně</t>
  </si>
  <si>
    <t>401958680</t>
  </si>
  <si>
    <t>622142001</t>
  </si>
  <si>
    <t>Potažení vnějších stěn sklovláknitým pletivem vtlačeným do tenkovrstvé hmoty</t>
  </si>
  <si>
    <t>-1948013326</t>
  </si>
  <si>
    <t>622331111</t>
  </si>
  <si>
    <t>Cementová omítka hrubá jednovrstvá zatřená vnějších stěn nanášená ručně</t>
  </si>
  <si>
    <t>1604103498</t>
  </si>
  <si>
    <t>622511111</t>
  </si>
  <si>
    <t>Tenkovrstvá dekorativní mozaiková střednězrnná omítka včetně penetrace vnějších stěn</t>
  </si>
  <si>
    <t>132095482</t>
  </si>
  <si>
    <t>Poznámka k položce:_x000d_
-barevný odstín šedo-bílá s příměsí černé_x000d_
(barevný odstín vychází z navazující plochy u schodiště vedle lapáku tuků)</t>
  </si>
  <si>
    <t>632450122</t>
  </si>
  <si>
    <t>Vyrovnávací cementový potěr tl do 30 mm ze suchých směsí provedený v pásu</t>
  </si>
  <si>
    <t>-1389131338</t>
  </si>
  <si>
    <t>"rozsah_SO 06.2_D1-06 v.č. 07/10, TZ_teplovodní kanál" (37,3*1,8)</t>
  </si>
  <si>
    <t xml:space="preserve">(ochranná vrstva vodorovné HI) </t>
  </si>
  <si>
    <t>632450123</t>
  </si>
  <si>
    <t>Vyrovnávací cementový potěr tl do 40 mm ze suchých směsí provedený v pásu</t>
  </si>
  <si>
    <t>-24493145</t>
  </si>
  <si>
    <t>"rozsah_SO 06.2_D1-06 v.č. 07/10, TZ_teplovodní kanál" 0,15*2*15,3</t>
  </si>
  <si>
    <t>(vyrovnání podkladu pro stropní zakrytí)</t>
  </si>
  <si>
    <t>632450124</t>
  </si>
  <si>
    <t>Vyrovnávací cementový potěr tl do 50 mm ze suchých směsí provedený v pásu</t>
  </si>
  <si>
    <t>-1770160994</t>
  </si>
  <si>
    <t>(spádová vrstva)</t>
  </si>
  <si>
    <t>914000R01</t>
  </si>
  <si>
    <t xml:space="preserve">D+M _ svislé DZ - IP11b </t>
  </si>
  <si>
    <t>-1658350889</t>
  </si>
  <si>
    <t>Poznámka k položce:_x000d_
Kompletní systémová dodávka a montáž/osazení _ provedení dle specifikace PD a TZ včetně všech přímo souvisejících prací, dodávek, doplňků, příslušenství, kotevních(základových) prvků_Dopravní značení trvalé je řešeno na výkrese č. 05._x000d_
---------------------------------------------------------------------------------------------------------------------------------------------------------------------------------------------</t>
  </si>
  <si>
    <t>914000R02</t>
  </si>
  <si>
    <t>D+M _ svislé DZ - IP12+O1</t>
  </si>
  <si>
    <t>-957629853</t>
  </si>
  <si>
    <t>914000R03</t>
  </si>
  <si>
    <t>D+M _ svislé DZ - E8e</t>
  </si>
  <si>
    <t>1936021374</t>
  </si>
  <si>
    <t>914000R04</t>
  </si>
  <si>
    <t>D+M _ svislé DZ - IP11a</t>
  </si>
  <si>
    <t>1765734278</t>
  </si>
  <si>
    <t>916131113</t>
  </si>
  <si>
    <t>Osazení silničního obrubníku betonového ležatého s boční opěrou do lože z betonu prostého</t>
  </si>
  <si>
    <t>-1093961054</t>
  </si>
  <si>
    <t>"rozsah_SO 06.2_D1-06 v.č. 02/06, TZ" 43,5</t>
  </si>
  <si>
    <t>59217028</t>
  </si>
  <si>
    <t>obrubník betonový silniční nájezdový 500x150x150mm</t>
  </si>
  <si>
    <t>-477239529</t>
  </si>
  <si>
    <t>43,5*1,1 'Přepočtené koeficientem množství</t>
  </si>
  <si>
    <t>"rozsah_SO 06.2_D1-06 v.č. 02/06, TZ" 107,5</t>
  </si>
  <si>
    <t>107,5*1,1 'Přepočtené koeficientem množství</t>
  </si>
  <si>
    <t>1292570337</t>
  </si>
  <si>
    <t>"rozsah_SO 06.2_D1-06 v.č. 02/06, TZ" 45,5</t>
  </si>
  <si>
    <t>-1937281319</t>
  </si>
  <si>
    <t>45,5*1,1 'Přepočtené koeficientem množství</t>
  </si>
  <si>
    <t>919726121</t>
  </si>
  <si>
    <t xml:space="preserve">Podkladní síťovina pro ochranu, separaci a filtraci </t>
  </si>
  <si>
    <t>-1429528405</t>
  </si>
  <si>
    <t>931992122</t>
  </si>
  <si>
    <t>Výplň dilatačních spár z extrudovaného polystyrénu tl 30 mm</t>
  </si>
  <si>
    <t>1840544974</t>
  </si>
  <si>
    <t>"rozsah_SO 06.2_D1-06 v.č. 07/10, TZ_teplovodní kanál" 13*(1,8*0,15)</t>
  </si>
  <si>
    <t>962031132</t>
  </si>
  <si>
    <t>Bourání přizdívek z cihel pálených na MVC tl do 100 mm</t>
  </si>
  <si>
    <t>856527331</t>
  </si>
  <si>
    <t>962052211</t>
  </si>
  <si>
    <t>Bourání konstrukcí nadzákladových ze ŽB přes 1 m3</t>
  </si>
  <si>
    <t>-1291880558</t>
  </si>
  <si>
    <t>"rozsah_SO 06.2_D1-06 v.č. 07/10, TZ_teplovodní kanál"</t>
  </si>
  <si>
    <t>(15,3*1,8*0,15)+(1,0*1,0*1,45)</t>
  </si>
  <si>
    <t>965045113</t>
  </si>
  <si>
    <t>Bourání potěrů cementových nebo pískocementových tl do 50 mm pl přes 4 m2</t>
  </si>
  <si>
    <t>-1926517700</t>
  </si>
  <si>
    <t>(37,3*1,8)*2</t>
  </si>
  <si>
    <t>976085R11</t>
  </si>
  <si>
    <t xml:space="preserve">Vybourání poklopu vstupu do teplovodního kanálu </t>
  </si>
  <si>
    <t>-401229169</t>
  </si>
  <si>
    <t>Poznámka k položce:_x000d_
Kompletní provedení dle specifikace PD a TZ včetně všech přímo souvisejících prací a činností_x000d_
-----------------------------------------------------------------------------------------------------------------</t>
  </si>
  <si>
    <t>"rozsah_SO 06.2_D1-06 v.č. 07/10, TZ_teplovodní kanál" 1,0</t>
  </si>
  <si>
    <t>978015391</t>
  </si>
  <si>
    <t>Otlučení (osekání) vnější vápenné nebo vápenocementové omítky stupně členitosti 1 a 2 do 100%</t>
  </si>
  <si>
    <t>-672637940</t>
  </si>
  <si>
    <t>75</t>
  </si>
  <si>
    <t>34,28*10 'Přepočtené koeficientem množství</t>
  </si>
  <si>
    <t>77</t>
  </si>
  <si>
    <t>998012021</t>
  </si>
  <si>
    <t xml:space="preserve">Přesun hmot pro konstrukce monolitické </t>
  </si>
  <si>
    <t>-21589201</t>
  </si>
  <si>
    <t>79</t>
  </si>
  <si>
    <t>711</t>
  </si>
  <si>
    <t>Izolace proti vodě, vlhkosti a plynům</t>
  </si>
  <si>
    <t>711131811</t>
  </si>
  <si>
    <t>Odstranění izolace proti zemní vlhkosti vodorovné</t>
  </si>
  <si>
    <t>1390627381</t>
  </si>
  <si>
    <t>"rozsah_SO 06.2_D1-06 v.č. 07/10, TZ_teplovodní kanál" (37,3*1,8)*3</t>
  </si>
  <si>
    <t>81</t>
  </si>
  <si>
    <t>711131821</t>
  </si>
  <si>
    <t>Odstranění izolace proti zemní vlhkosti svislé</t>
  </si>
  <si>
    <t>472821905</t>
  </si>
  <si>
    <t>"rozsah_SO 06.2_D1-06 v.č. 07/10, TZ_teplovodní kanál" ((0,4+0,4)*37,3)+5,8</t>
  </si>
  <si>
    <t>82</t>
  </si>
  <si>
    <t>711161212</t>
  </si>
  <si>
    <t>Izolace proti zemní vlhkosti nopovou fólií svislá, nopek v 8,0 mm, tl do 0,6 mm</t>
  </si>
  <si>
    <t>84380555</t>
  </si>
  <si>
    <t>"rozsah_SO 06.2_D1-06 v.č. 07/10, TZ_teplovodní kanál" (37,3*2*0,6)</t>
  </si>
  <si>
    <t>83</t>
  </si>
  <si>
    <t>711161383</t>
  </si>
  <si>
    <t>Izolace proti zemní vlhkosti nopovou fólií ukončení horní lištou</t>
  </si>
  <si>
    <t>-63029391</t>
  </si>
  <si>
    <t>"rozsah_SO 06.2_D1-06 v.č. 07/10, TZ_teplovodní kanál" (37,3*2)</t>
  </si>
  <si>
    <t>84</t>
  </si>
  <si>
    <t>711411001</t>
  </si>
  <si>
    <t>Provedení izolace proti tlakové vodě vodorovné za studena nátěrem penetračním</t>
  </si>
  <si>
    <t>1313790138</t>
  </si>
  <si>
    <t>85</t>
  </si>
  <si>
    <t>11163150</t>
  </si>
  <si>
    <t>lak penetrační asfaltový</t>
  </si>
  <si>
    <t>970924387</t>
  </si>
  <si>
    <t>Poznámka k položce:_x000d_
Spotřeba 0,3-0,4kg/m2</t>
  </si>
  <si>
    <t>67,14*0,00035 'Přepočtené koeficientem množství</t>
  </si>
  <si>
    <t>86</t>
  </si>
  <si>
    <t>711412001</t>
  </si>
  <si>
    <t>Provedení izolace proti tlakové vodě svislé za studena nátěrem penetračním</t>
  </si>
  <si>
    <t>2057089378</t>
  </si>
  <si>
    <t>"rozsah_SO 06.2_D1-06 v.č. 07/10, TZ_teplovodní kanál" (37,3*2*0,5)+(0,9*4*1,0)</t>
  </si>
  <si>
    <t>87</t>
  </si>
  <si>
    <t>-1703918057</t>
  </si>
  <si>
    <t>40,9*0,00035 'Přepočtené koeficientem množství</t>
  </si>
  <si>
    <t>88</t>
  </si>
  <si>
    <t>711441559</t>
  </si>
  <si>
    <t>Provedení izolace proti tlakové vodě vodorovné přitavením pásu NAIP</t>
  </si>
  <si>
    <t>239048791</t>
  </si>
  <si>
    <t>"rozsah_SO 06.2_D1-06 v.č. 07/10, TZ_teplovodní kanál" (37,3*1,8)*2</t>
  </si>
  <si>
    <t>89</t>
  </si>
  <si>
    <t>62853004</t>
  </si>
  <si>
    <t>pás asfaltový natavitelný modifikovaný SBS tl 4,0mm s vložkou ze skleněné tkaniny a spalitelnou PE fólií nebo jemnozrnný minerálním posypem na horním povrchu</t>
  </si>
  <si>
    <t>1656427594</t>
  </si>
  <si>
    <t>134,28*0,575 'Přepočtené koeficientem množství</t>
  </si>
  <si>
    <t>90</t>
  </si>
  <si>
    <t>62855001</t>
  </si>
  <si>
    <t>pás asfaltový natavitelný modifikovaný SBS tl 4,0mm s vložkou z polyesterové rohože a spalitelnou PE fólií nebo jemnozrnný minerálním posypem na horním povrchu</t>
  </si>
  <si>
    <t>1391552772</t>
  </si>
  <si>
    <t>91</t>
  </si>
  <si>
    <t>711442559</t>
  </si>
  <si>
    <t>Provedení izolace proti tlakové vodě svislé přitavením pásu NAIP</t>
  </si>
  <si>
    <t>220042735</t>
  </si>
  <si>
    <t>"rozsah_SO 06.2_D1-06 v.č. 07/10, TZ_teplovodní kanál" ((37,3*2*0,5)+(0,9*4*1,0))*2</t>
  </si>
  <si>
    <t>92</t>
  </si>
  <si>
    <t>-222572824</t>
  </si>
  <si>
    <t>81,8*0,6 'Přepočtené koeficientem množství</t>
  </si>
  <si>
    <t>93</t>
  </si>
  <si>
    <t>-273596585</t>
  </si>
  <si>
    <t>94</t>
  </si>
  <si>
    <t>711493121</t>
  </si>
  <si>
    <t xml:space="preserve">Izolace proti vodě svislá těsnicí hmotou (exteriérové využití) </t>
  </si>
  <si>
    <t>-1577215956</t>
  </si>
  <si>
    <t>Poznámka k položce:_x000d_
Specifikace:_x000d_
--------------------------------------_x000d_
V jednotkové ceně zahrnuty náklady na systémové koutové pásky/profily._x000d_
Tl. hydroizolační stěrky 2x2 mm._x000d_
---------------------------------------</t>
  </si>
  <si>
    <t>95</t>
  </si>
  <si>
    <t>998711201</t>
  </si>
  <si>
    <t xml:space="preserve">Přesun hmot procentní pro izolace proti vodě, vlhkosti a plynům </t>
  </si>
  <si>
    <t>%</t>
  </si>
  <si>
    <t>332362969</t>
  </si>
  <si>
    <t>783</t>
  </si>
  <si>
    <t>Dokončovací práce - nátěry</t>
  </si>
  <si>
    <t>96</t>
  </si>
  <si>
    <t>783923171</t>
  </si>
  <si>
    <t xml:space="preserve">Penetrační nátěr hrubých betonových podkladů </t>
  </si>
  <si>
    <t>-1183409923</t>
  </si>
  <si>
    <t xml:space="preserve">Ostatní práce, dodávky a konstrukce </t>
  </si>
  <si>
    <t>97</t>
  </si>
  <si>
    <t>OST1_R11</t>
  </si>
  <si>
    <t xml:space="preserve">D+M _ polyuretanový poklop _ teplovodní kanál _ viz specifikace a upřesnění </t>
  </si>
  <si>
    <t>495640273</t>
  </si>
  <si>
    <t xml:space="preserve">Poznámka k položce:_x000d_
Kompletní systémová dodávka a provedení dle specifikace PD a TZ včetně všech přímo souvisejících prací a dodávek_x000d_
--------------------------------------------------------------------------------------------------------------------------------------------_x000d_
Specifikace a upřesnění rozsahu :_x000d_
Výlez ukončen polyuretanovým poklopem vyztuženým skleněnými vlákny. Poklop vnitřního rozměru 600/600 mm, vnějšího rozměru 700/700 mm, výška rámu 65 mm, hmotnost 18 kg, zátěžová třída B125. Poklop doplněn o systémové těsnění (hermeticky uzavřen - zaručení těsnosti systému proti tlaku kapalin a plynů do 10 kPa) a zámky. </t>
  </si>
  <si>
    <t>Vedlejší rozpočtové náklady</t>
  </si>
  <si>
    <t>98</t>
  </si>
  <si>
    <t>Stavebně-statický průzkum_viz rozsah a specifikace</t>
  </si>
  <si>
    <t>399215056</t>
  </si>
  <si>
    <t xml:space="preserve">Poznámka k položce:_x000d_
Rozsah a specifikace :_x000d_
Úprava teplovodního kanálu:_x000d_
-Dodavatelská firma zajistí průzkum polohy výztuže v jednotlivých prvcích teplovodního kanálu a zaměří dimenze prvků. Poté bude na místní šetření přizván statik, který potvrdí nebo upraví tvar železobetonových konstrukcí. </t>
  </si>
  <si>
    <t>SO 07 - Areálové zpevněné plochy a chodníky</t>
  </si>
  <si>
    <t>1615791398</t>
  </si>
  <si>
    <t>716306710</t>
  </si>
  <si>
    <t>"rozsah_SO 07_D1-07 v.č. 02/09, TZ" 650,0+47,0</t>
  </si>
  <si>
    <t xml:space="preserve">"rozsah_SO 07_D1-07 v.č. 02/09, TZ" </t>
  </si>
  <si>
    <t>"zemní příkop" 23*(0,2*0,2)</t>
  </si>
  <si>
    <t>171101104</t>
  </si>
  <si>
    <t xml:space="preserve">Uložení sypaniny ze sypanin do násypů zhutněných </t>
  </si>
  <si>
    <t>424800905</t>
  </si>
  <si>
    <t>"výměna podloží" 47,0</t>
  </si>
  <si>
    <t>58344197</t>
  </si>
  <si>
    <t>štěrkodrť frakce 0/63</t>
  </si>
  <si>
    <t>2004783828</t>
  </si>
  <si>
    <t>47*1,9 'Přepočtené koeficientem množství</t>
  </si>
  <si>
    <t>"odkopávky" 497,0+0,92</t>
  </si>
  <si>
    <t>"rozsah_SO 07_D1-07 v.č. 02/09, TZ" 200,0</t>
  </si>
  <si>
    <t>497*1,8 'Přepočtené koeficientem množství</t>
  </si>
  <si>
    <t>-362484020</t>
  </si>
  <si>
    <t>"kanalizační vedení" 20,5*0,3*0,8</t>
  </si>
  <si>
    <t>-392743241</t>
  </si>
  <si>
    <t>4,92*2 'Přepočtené koeficientem množství</t>
  </si>
  <si>
    <t>"rozsah_SO 07_D1-07 v.č. 02/09, TZ" (154,0)+(702,0)</t>
  </si>
  <si>
    <t>"liniové prvky" 0,3*(401,5+69,0)</t>
  </si>
  <si>
    <t>"kanalizační vedení" 20,5*0,8</t>
  </si>
  <si>
    <t>Monitoring stok (kamerový systém) jakékoli výšky nová kanalizacenalizaci</t>
  </si>
  <si>
    <t>289191875</t>
  </si>
  <si>
    <t>"rozsah_SO 07_D1-07 v.č. 02/09, TZ"</t>
  </si>
  <si>
    <t>"kanalizační vedení" 20,5*0,1</t>
  </si>
  <si>
    <t>"rozsah_SO 07_D1-07 v.č. 02/09, TZ" 548,0</t>
  </si>
  <si>
    <t xml:space="preserve">Poznámka k položce:_x000d_
-ŠDa = frakce 0-32 mm_x000d_
-ŠDb = frakce 0-63 mm_x000d_
</t>
  </si>
  <si>
    <t>"rozsah_SO 07_D1-07 v.č. 02/09, TZ" 548,0+154,0+154,0</t>
  </si>
  <si>
    <t>-1221361298</t>
  </si>
  <si>
    <t>"rozsah_SO 07_D1-07 v.č. 02/09, TZ" 154,0</t>
  </si>
  <si>
    <t>-1187337639</t>
  </si>
  <si>
    <t xml:space="preserve">"rozsah_SO 07_D1-07 v.č. 02/09, TZ"  154,0</t>
  </si>
  <si>
    <t>596211123</t>
  </si>
  <si>
    <t>Kladení zámkové dlažby komunikací pro pěší tl 60 mm skupiny B pl přes 300 m2</t>
  </si>
  <si>
    <t>-1428101885</t>
  </si>
  <si>
    <t>835660565</t>
  </si>
  <si>
    <t>548*1,1 'Přepočtené koeficientem množství</t>
  </si>
  <si>
    <t>871310310</t>
  </si>
  <si>
    <t>Montáž kanalizačního potrubí hladkého plnostěnného SN 8 z polypropylenu DN 150</t>
  </si>
  <si>
    <t>779982401</t>
  </si>
  <si>
    <t>"kanalizační vedení" 20,5</t>
  </si>
  <si>
    <t>"příplatek za montáže armatur, tvarovek, doplňků" 0,1*20,5</t>
  </si>
  <si>
    <t>trubka kanalizační PP plnostěnná DN 150x1000 mm SN 8</t>
  </si>
  <si>
    <t>22,55*1,15 'Přepočtené koeficientem množství</t>
  </si>
  <si>
    <t>"rozsah_SO 07_D1-07 v.č. 02/09, TZ" 69,0</t>
  </si>
  <si>
    <t>69*1,1 'Přepočtené koeficientem množství</t>
  </si>
  <si>
    <t>-2069932771</t>
  </si>
  <si>
    <t xml:space="preserve">"rozsah_SO 07_D1-07 v.č. 02/09, TZ"  401,5</t>
  </si>
  <si>
    <t>-1204239634</t>
  </si>
  <si>
    <t>401,5*1,1 'Přepočtené koeficientem množství</t>
  </si>
  <si>
    <t>"rozsah_SO 07_D1-07 v.č. 02/09, TZ" 1,1*(154,0)</t>
  </si>
  <si>
    <t>935222R01</t>
  </si>
  <si>
    <t>D+M _ liniový odvodňovací žlab litinový _ viz specifikace a upřesnění rozsahu</t>
  </si>
  <si>
    <t>-626615390</t>
  </si>
  <si>
    <t xml:space="preserve">Poznámka k položce:_x000d_
Kompletní systémová dodávka a provedení dle specifikace PD a TZ včetně všech přímo souvisejících prací , dodávek, doplňků a příslušenství_x000d_
(JC obsahuje systémovou dodávku + osazení (včetně betonového lože a opěry) + dopojení _x000d_
"rozsah_SO 07_D1-07 v.č. 08, TZ"_x000d_
-------------------------------------------------------------------------------------------------------------------------------------------------------------------------_x000d_
Liniové žlaby z kompozitní směsi postavené na nosiči z PP/PE -200 jsou doplněny o koše na nečistoty a napojeny přípojkou PVC DN150 SN8 do opravované kanalizace SO 03.3, litinový rošt C250, SW6 mm. V návrhu byl zvolen žlab s nominální světlou šířkou NW200 – šířka zde není odvozena z hydraulické kapacity žlabu (odvodňovaná plocha je minimální), ale z potřeby kompenzovat úzké příčné vtokové štěrbiny jejích délkou._x000d_
Litinové rošty jsou navrženy s co nejmenšími štěrbinami pro zajištění sjízdnosti jezdci na kolečkových bruslích._x000d_
</t>
  </si>
  <si>
    <t>"rozsah_SO 07_D1-07 v.č. 02/09, TZ" 4,0+3,0</t>
  </si>
  <si>
    <t>985121121</t>
  </si>
  <si>
    <t>Tryskání krytů zpevněných ploch vodou pod tlakem do 300 barů</t>
  </si>
  <si>
    <t>1701127285</t>
  </si>
  <si>
    <t xml:space="preserve">Poznámka k položce:_x000d_
-vysokotlaké čištění chodníků </t>
  </si>
  <si>
    <t>SO 08.1 - In-line dráha a běžecká dráha</t>
  </si>
  <si>
    <t>"předpoklad_bude upřesněno při realizaci stavby" 750,0</t>
  </si>
  <si>
    <t>-1202549945</t>
  </si>
  <si>
    <t>"rozsah_SO 08.1_D1-08.1 v.č. 02/07, TZ" 30,0</t>
  </si>
  <si>
    <t xml:space="preserve">"rozsah_SO 08.1_D1-08.1 v.č. 02/07, TZ" </t>
  </si>
  <si>
    <t>"liniové prvky" 0,3*0,4*(1268,0)</t>
  </si>
  <si>
    <t>75,648*2 'Přepočtené koeficientem množství</t>
  </si>
  <si>
    <t>-2039146856</t>
  </si>
  <si>
    <t>"zpětný návoz sypaniny na násypy" (160,0-30,0)</t>
  </si>
  <si>
    <t>"liniové prvky" 0,3*0,4*(1268,0)*0,7</t>
  </si>
  <si>
    <t>"rozsah_SO 08.1_D1-08.1 v.č. 02/07, TZ" 160,0</t>
  </si>
  <si>
    <t>106,512*1,8 'Přepočtené koeficientem množství</t>
  </si>
  <si>
    <t>(30,0+152,16)-106,512</t>
  </si>
  <si>
    <t>"rozsah_SO 08.1_D1-08.1 v.č. 02/07, TZ" (2518,0+2480,0+239,5+514,0+45,0)</t>
  </si>
  <si>
    <t>"liniové prvky" 0,4*(1268,0)</t>
  </si>
  <si>
    <t xml:space="preserve">"ostatní zpětné zásypy" </t>
  </si>
  <si>
    <t>"rozsah_SO 08.1_D1-08.1 v.č. 02/07, TZ" (45,0)</t>
  </si>
  <si>
    <t>564801111.1</t>
  </si>
  <si>
    <t>Podklad ze zakalené štěrkodrtě ŠD tl 20 mm</t>
  </si>
  <si>
    <t>-1226212387</t>
  </si>
  <si>
    <t xml:space="preserve">Poznámka k položce:_x000d_
frakce 0-4 mm </t>
  </si>
  <si>
    <t>"rozsah_SO 08.1_D1-08.1 v.č. 02/07, TZ" 2518,0</t>
  </si>
  <si>
    <t>564821112</t>
  </si>
  <si>
    <t>Podklad ze štěrkodrtě ŠD tl 90 mm</t>
  </si>
  <si>
    <t>-1445955947</t>
  </si>
  <si>
    <t>Poznámka k položce:_x000d_
- ŠDa = frakce 0-32 mm</t>
  </si>
  <si>
    <t>564841113</t>
  </si>
  <si>
    <t>Podklad ze štěrkodrtě ŠD tl 140 mm</t>
  </si>
  <si>
    <t>-1271125266</t>
  </si>
  <si>
    <t>Poznámka k položce:_x000d_
-ŠDa = frakce 0-63 mm</t>
  </si>
  <si>
    <t>"rozsah_SO 08.1_D1-08.1 v.č. 02/07, TZ" (239,5+514,0)*1,2</t>
  </si>
  <si>
    <t>"rozsah_SO 08.1_D1-08.1 v.č. 02/07, TZ" (2480,0*1,2)+2480,0</t>
  </si>
  <si>
    <t>564851113</t>
  </si>
  <si>
    <t>Podklad ze štěrkodrtě ŠD tl 165 mm</t>
  </si>
  <si>
    <t>1550293654</t>
  </si>
  <si>
    <t xml:space="preserve">Poznámka k položce:_x000d_
- ŠDa = frakce 32-63 mm </t>
  </si>
  <si>
    <t>"rozsah_SO 08.1_D1-08.1 v.č. 02/07, TZ" 2518,0*2</t>
  </si>
  <si>
    <t>"rozsah_SO 08.1_D1-08.1 v.č. 02/07, TZ" (2480,0)+(239,5+514,0)</t>
  </si>
  <si>
    <t>479665910</t>
  </si>
  <si>
    <t>579211R20</t>
  </si>
  <si>
    <t>Strojně litý pryžový povrch 1-vrstvý tl 10 mm (color červená + zelená) s impregnací na beton</t>
  </si>
  <si>
    <t>858062788</t>
  </si>
  <si>
    <t xml:space="preserve">Poznámka k položce:_x000d_
Kompletní systémová dodávka a provedení dle specifikace PD a TZ včetně všech přímo souvisejících prací/činností a dodávek_x000d_
--------------------------------------------------------------------------------------------------------------------------------------------------------_x000d_
Sportovní pryžový povrch EPDM_10 mm_x000d_
(běžecká dráha – barva červená, bezp. Odstup – barva zelená)_x000d_
</t>
  </si>
  <si>
    <t>"rozsah_SO 08.1_D1-08.1 v.č. 02/07, TZ" (239,5+514,0)</t>
  </si>
  <si>
    <t>589141R01</t>
  </si>
  <si>
    <t>Umělý trávník bezvsypový _ (Okrasný trávník výška vlasu 30 mm, hmotnost cca 2 400gr/m2) , tl. 25-30 mm , zásyp pískem 3 kg/m2</t>
  </si>
  <si>
    <t>871294441</t>
  </si>
  <si>
    <t xml:space="preserve">Poznámka k položce:_x000d_
Kompletní dodávky a provedení _ dle specifikace PD a TZ včetně všech přímo souvisejících prací/dodávek/činností a příslušenství_x000d_
-----------------------------------------------------------------------------------------------------------------------------------------------------------_x000d_
Okrasný trávník/Landscaping, výška vlasu 30 mm, hmotnost cca 2 400gr/m2. Monofilní dvoubarevné vlákno: field green/olive green – olive green/sand_x000d_
Zásyp cca 3 kg/m2 písku slouží pouze jako zátěž trávníku (bez tohoto přitížení by mohlo docházet při větším větru ke zvedání a převracení trávníku), umělý trávník je bezvsypový. Spoje jednotlivých rolí umělého trávníku (š. 4,00 m) budou podlepeny speciální páskou s nanesenou vrstvou dvousložkového polyuretanového lepidla._x000d_
_x000d_
_x000d_
</t>
  </si>
  <si>
    <t>-1123014907</t>
  </si>
  <si>
    <t>779340606</t>
  </si>
  <si>
    <t>45*1,1 'Přepočtené koeficientem množství</t>
  </si>
  <si>
    <t>"rozsah_SO 08.1_D1-08.1 v.č. 02/07, TZ" 1268,0</t>
  </si>
  <si>
    <t xml:space="preserve">Poznámka k položce:_x000d_
(v rámci jednotkové ceny jsou zahrnuty i příplatky za obloukové liniové prvky) </t>
  </si>
  <si>
    <t>1268*1,1 'Přepočtené koeficientem množství</t>
  </si>
  <si>
    <t>-961653639</t>
  </si>
  <si>
    <t>043154000</t>
  </si>
  <si>
    <t>Zkoušky hutnicí</t>
  </si>
  <si>
    <t>-1933339939</t>
  </si>
  <si>
    <t>SO 08.2 - Fotbalové hřiště</t>
  </si>
  <si>
    <t>Soupis:</t>
  </si>
  <si>
    <t>SO 08.2_1 - Fotbalové hřiště</t>
  </si>
  <si>
    <t xml:space="preserve">    797 - Sportovní vybavení</t>
  </si>
  <si>
    <t>OST - Ostatní</t>
  </si>
  <si>
    <t>181102302</t>
  </si>
  <si>
    <t>Úprava pláně v zářezech se zhutněním</t>
  </si>
  <si>
    <t>Poznámka k položce:_x000d_
fotb</t>
  </si>
  <si>
    <t>Podklad ze štěrkodrtě ŠD tl 165 mm, 32-63 mm</t>
  </si>
  <si>
    <t>-1786993982</t>
  </si>
  <si>
    <t>"celková tl. vrstvy = 330 mm" (2709,0)*2</t>
  </si>
  <si>
    <t>564821111</t>
  </si>
  <si>
    <t>Podklad ze štěrkodrtě ŠD tl 80 mm, 0-32 mm</t>
  </si>
  <si>
    <t>-1686843087</t>
  </si>
  <si>
    <t>589116111R0</t>
  </si>
  <si>
    <t>Kryt ploch pro tělovýchovu jedno a dvouvrstvý z hmot hlinitopísčitých tl do 20 mm-rozprostření, vlhčení, hutnění a srovnání</t>
  </si>
  <si>
    <t>583313490</t>
  </si>
  <si>
    <t>kamenivo těžené drobné frakce 0-4</t>
  </si>
  <si>
    <t>Poznámka k položce:_x000d_
fotb*0,02*2,1</t>
  </si>
  <si>
    <t>593345121R0</t>
  </si>
  <si>
    <t>pružná podložka prefabrikovaná-pryž tl. 10 mm</t>
  </si>
  <si>
    <t>593235112</t>
  </si>
  <si>
    <t>Kryt ploch pro tělovýchovu, sport. umělý trávník fotbalový D+M bezvsypový(vsyp pouze pro zátěž-3kg/m2) dle T.L.</t>
  </si>
  <si>
    <t>Poznámka k položce:_x000d_
63*43</t>
  </si>
  <si>
    <t>593235114</t>
  </si>
  <si>
    <t>Lajnování vlepování barevných lajn sport. umělého trávníku</t>
  </si>
  <si>
    <t>Poznámka k položce:_x000d_
2*57+3*37+2*23,0</t>
  </si>
  <si>
    <t>272313611</t>
  </si>
  <si>
    <t>Základové klenby z betonu tř. C 16/20</t>
  </si>
  <si>
    <t>Poznámka k položce:_x000d_
212*0,3*0,3</t>
  </si>
  <si>
    <t>916331111</t>
  </si>
  <si>
    <t>Osazení zahradního obrubníku betonového do lože z betonu bez boční opěry</t>
  </si>
  <si>
    <t>Poznámka k položce:_x000d_
63*2+43*2</t>
  </si>
  <si>
    <t>592172100</t>
  </si>
  <si>
    <t>obrubník betonový zahradní ABO 014-19 šedý 100 x 5 x 25 cm</t>
  </si>
  <si>
    <t>916991121</t>
  </si>
  <si>
    <t>Lože pod obrubníky, krajníky nebo obruby z dlažebních kostek z betonu prostého</t>
  </si>
  <si>
    <t>Poznámka k položce:_x000d_
212*0,20*0,25</t>
  </si>
  <si>
    <t>Přesun hmot pro tělovýchovné plochy</t>
  </si>
  <si>
    <t>797</t>
  </si>
  <si>
    <t>Sportovní vybavení</t>
  </si>
  <si>
    <t>797061007</t>
  </si>
  <si>
    <t>Juniorská fotbalová branka al (hliníková) o rozměrech 5x2 m</t>
  </si>
  <si>
    <t>797060001</t>
  </si>
  <si>
    <t>kompletace fotbalové branky</t>
  </si>
  <si>
    <t>797060002</t>
  </si>
  <si>
    <t>Montáž pouzder pro branku na fotbal do předem připravených bet.základů(bloků)</t>
  </si>
  <si>
    <t>797062004</t>
  </si>
  <si>
    <t>Fotbalová bílá síť tloušťky 4 mm o rozměrech 5 x 2 m.</t>
  </si>
  <si>
    <t>797101005</t>
  </si>
  <si>
    <t xml:space="preserve">Pouzdra a krycí víčka  pro branku (na víčka nalepen odpovídající sportovní povrch)</t>
  </si>
  <si>
    <t>797104004</t>
  </si>
  <si>
    <t>Redukce pro vložení branky na fotbal do pouzdra kruh.pr. 102 mm</t>
  </si>
  <si>
    <t>091003000R0</t>
  </si>
  <si>
    <t>Přípravné práce, likvidace odpadů</t>
  </si>
  <si>
    <t>jedn.</t>
  </si>
  <si>
    <t>SO08.2_2 - Oplocení hřiště</t>
  </si>
  <si>
    <t>Karviná</t>
  </si>
  <si>
    <t>052725666</t>
  </si>
  <si>
    <t>ADEA projekt s.r.o., Kafkova 1133/10, Ostrava</t>
  </si>
  <si>
    <t>CZ052725666</t>
  </si>
  <si>
    <t>10605428</t>
  </si>
  <si>
    <t>Ing.Jiří Kolašín</t>
  </si>
  <si>
    <t>CZ5905221377</t>
  </si>
  <si>
    <t xml:space="preserve">HSV -  Práce a dodávky HSV</t>
  </si>
  <si>
    <t xml:space="preserve">    1 -  Zemní práce</t>
  </si>
  <si>
    <t xml:space="preserve">    2 -  Zakládání</t>
  </si>
  <si>
    <t xml:space="preserve">    3 -  Svislé a kompletní konstrukce</t>
  </si>
  <si>
    <t xml:space="preserve">    9 -  Ostatní konstrukce a práce, bourání</t>
  </si>
  <si>
    <t xml:space="preserve">PSV -  PSV</t>
  </si>
  <si>
    <t xml:space="preserve">    762 -  Konstrukce tesařské</t>
  </si>
  <si>
    <t xml:space="preserve">    767 -  Konstrukce zámečnické</t>
  </si>
  <si>
    <t xml:space="preserve">    783 -  Dokončovací práce - nátěry</t>
  </si>
  <si>
    <t xml:space="preserve"> Práce a dodávky HSV</t>
  </si>
  <si>
    <t xml:space="preserve"> Zemní práce</t>
  </si>
  <si>
    <t>133201101</t>
  </si>
  <si>
    <t>Hloubení šachet v hornině tř. 3 objemu do 100 m3</t>
  </si>
  <si>
    <t>193871153</t>
  </si>
  <si>
    <t>(0,50*0,50*1,0)*(18*2+20*2)</t>
  </si>
  <si>
    <t>patky oplocení</t>
  </si>
  <si>
    <t>(0,7*0,7*1,5)*4*2</t>
  </si>
  <si>
    <t>patky sloupy osvětlení</t>
  </si>
  <si>
    <t>(0,6*0,6*0,8)*4</t>
  </si>
  <si>
    <t>patky sport.vybavení-branky</t>
  </si>
  <si>
    <t>1,968</t>
  </si>
  <si>
    <t>133201109</t>
  </si>
  <si>
    <t>Příplatek za lepivost u hloubení šachet v hornině tř. 3</t>
  </si>
  <si>
    <t>-1354446708</t>
  </si>
  <si>
    <t>162701104</t>
  </si>
  <si>
    <t>Vodorovné přemístění do 9000 m výkopku/sypaniny z horniny tř. 1 až 4</t>
  </si>
  <si>
    <t>62004846</t>
  </si>
  <si>
    <t>Poplatek za uložení odpadu ze sypaniny na skládce (skládkovné)</t>
  </si>
  <si>
    <t>1624227679</t>
  </si>
  <si>
    <t xml:space="preserve"> Zakládání</t>
  </si>
  <si>
    <t>686651434</t>
  </si>
  <si>
    <t xml:space="preserve"> Svislé a kompletní konstrukce</t>
  </si>
  <si>
    <t>338171123R0</t>
  </si>
  <si>
    <t>Osazování sloupků a vzpěr plotových ocelových se zabetonováním do chrániček v bet.základech oplocení</t>
  </si>
  <si>
    <t>-536523508</t>
  </si>
  <si>
    <t xml:space="preserve"> Ostatní konstrukce a práce, bourání</t>
  </si>
  <si>
    <t>145045005</t>
  </si>
  <si>
    <t>Dodávka _ bezuzlová tkaná síť PP, oko 45/45/4 mm zelené barvy-určené pro venkovní použití</t>
  </si>
  <si>
    <t>-1868923287</t>
  </si>
  <si>
    <t>743,5</t>
  </si>
  <si>
    <t>fotbalové hřiště</t>
  </si>
  <si>
    <t>767911140.1</t>
  </si>
  <si>
    <t>Montáž oplocení, tkaná síť, v. do 4,0/5,0 m</t>
  </si>
  <si>
    <t>-1263128818</t>
  </si>
  <si>
    <t>63*2+43*2</t>
  </si>
  <si>
    <t>sloupky</t>
  </si>
  <si>
    <t>767001000</t>
  </si>
  <si>
    <t xml:space="preserve">Přidružený materiál - lanko, napínáky, výztuha bnad brankou,ucpávky apod. </t>
  </si>
  <si>
    <t>-437566706</t>
  </si>
  <si>
    <t xml:space="preserve"> PSV</t>
  </si>
  <si>
    <t>762</t>
  </si>
  <si>
    <t xml:space="preserve"> Konstrukce tesařské</t>
  </si>
  <si>
    <t>762083122</t>
  </si>
  <si>
    <t>Impregnace řeziva proti dřevokaznému hmyzu, houbám a plísním máčením třída ohrožení 3 a 4</t>
  </si>
  <si>
    <t>172436780</t>
  </si>
  <si>
    <t>(63*2+43*2)*0,04*1,1</t>
  </si>
  <si>
    <t>348501111R0</t>
  </si>
  <si>
    <t>Montáž oplocení z dřevěných prken výšky do 1 m včetně spojovacího materiálů</t>
  </si>
  <si>
    <t>-1967561189</t>
  </si>
  <si>
    <t>60512698</t>
  </si>
  <si>
    <t>Fošna SM I.jak tl. 40 mm š. 140 mm stolařské řezivo, vysukované</t>
  </si>
  <si>
    <t>-1348396576</t>
  </si>
  <si>
    <t>7,127</t>
  </si>
  <si>
    <t xml:space="preserve">ztratné započítáno v JC </t>
  </si>
  <si>
    <t xml:space="preserve"> Konstrukce zámečnické</t>
  </si>
  <si>
    <t>553422655</t>
  </si>
  <si>
    <t>Dodávka sloupku, 60/60/3mm, d. 5,0m, pozink vč. plast. ucpávky a uchycení pro fošny</t>
  </si>
  <si>
    <t>-1759542617</t>
  </si>
  <si>
    <t>553422656</t>
  </si>
  <si>
    <t>Dodávka sloupku, 60/60/3mm, d. 6,0m, pozink vč. plast. ucpávky a uchycení pro fošny</t>
  </si>
  <si>
    <t>1086236892</t>
  </si>
  <si>
    <t>767001003</t>
  </si>
  <si>
    <t>D+M ztužení, ocel. profil uzavř. 30/20/2mm montáž na místě - šroubový spoj, lešení</t>
  </si>
  <si>
    <t>-531047154</t>
  </si>
  <si>
    <t>13890102</t>
  </si>
  <si>
    <t xml:space="preserve">Přirážka za pozinkování ocelových kcí </t>
  </si>
  <si>
    <t>-1630497388</t>
  </si>
  <si>
    <t>(1,177+1,536+1,004+0,305)*1000</t>
  </si>
  <si>
    <t>553426051</t>
  </si>
  <si>
    <t xml:space="preserve">Branka ocelová h = 2000 mm š = 1560 mm </t>
  </si>
  <si>
    <t>-483138687</t>
  </si>
  <si>
    <t xml:space="preserve"> Dokončovací práce - nátěry</t>
  </si>
  <si>
    <t>783118101</t>
  </si>
  <si>
    <t>Lazurovací jednonásobný syntetický nátěr truhlářských konstrukcí 2 x</t>
  </si>
  <si>
    <t>-523580158</t>
  </si>
  <si>
    <t>63*2*6*(0,14*2+0,04*2)*2*1,2</t>
  </si>
  <si>
    <t xml:space="preserve">delší strany  hřiště,20% ztratné, dvojnásobný</t>
  </si>
  <si>
    <t>43*2*6*(0,14*2+0,04*2)*2*1,2</t>
  </si>
  <si>
    <t>kratší strany hřiště, 20% ztratné, dvojnásobný</t>
  </si>
  <si>
    <t>Pol1</t>
  </si>
  <si>
    <t>Likvidace odpadů</t>
  </si>
  <si>
    <t>kpl</t>
  </si>
  <si>
    <t>-2128546858</t>
  </si>
  <si>
    <t>SO 08.3 - Dětské hřiště</t>
  </si>
  <si>
    <t xml:space="preserve">    OST1 - Výpis ostatních výrobků</t>
  </si>
  <si>
    <t>1074866152</t>
  </si>
  <si>
    <t>"předpoklad_bude upřesněno při realizaci stavby" 125,0</t>
  </si>
  <si>
    <t>-377723222</t>
  </si>
  <si>
    <t xml:space="preserve">"rozsah_SO 08.3_D1-08.3_v.č. 02/06, TZ" </t>
  </si>
  <si>
    <t>"oplocení_základy" 0,8*77</t>
  </si>
  <si>
    <t>876957099</t>
  </si>
  <si>
    <t>"základy-herní prvky_odměřeno elektronicky" 8,201</t>
  </si>
  <si>
    <t>1394314706</t>
  </si>
  <si>
    <t>1179572518</t>
  </si>
  <si>
    <t>0,82*2 'Přepočtené koeficientem množství</t>
  </si>
  <si>
    <t>-650429638</t>
  </si>
  <si>
    <t>"základy-herní prvky_odměřeno elektronicky" 7,3809</t>
  </si>
  <si>
    <t>"oplocení_základy" 0,8*77*(3,14*0,1*0,1)</t>
  </si>
  <si>
    <t>"ostatní" 2,5</t>
  </si>
  <si>
    <t>-1668739856</t>
  </si>
  <si>
    <t>-1227709940</t>
  </si>
  <si>
    <t>11,815*1,8 'Přepočtené koeficientem množství</t>
  </si>
  <si>
    <t>-1546462790</t>
  </si>
  <si>
    <t>(3,14*0,1*0,1*61,6)+8,201+2,5-11,815</t>
  </si>
  <si>
    <t>-2132561748</t>
  </si>
  <si>
    <t>"rozsah_SO 08.3_D1-08.3_v.č. 02/06, TZ" 543,0+44,0</t>
  </si>
  <si>
    <t>59350089</t>
  </si>
  <si>
    <t>-1331278910</t>
  </si>
  <si>
    <t>"terénní úpravy_bude upřesněno v rámci realizace stavby_odměřeno elektronicky" 268,0</t>
  </si>
  <si>
    <t>213311141</t>
  </si>
  <si>
    <t>Polštáře zhutněné pod základy ze štěrkopísku tříděného</t>
  </si>
  <si>
    <t>-1189341719</t>
  </si>
  <si>
    <t>"základy-herní prvky_odměřeno elektronicky" 0,911</t>
  </si>
  <si>
    <t>1609815083</t>
  </si>
  <si>
    <t>"základy-herní prvky_odměřeno elektronicky" 7,381</t>
  </si>
  <si>
    <t>Dodávka a montáž systémového oplocení v = 1000 mm (kompletní rozsah D.1-08.3-v.č. 05)</t>
  </si>
  <si>
    <t>91014883</t>
  </si>
  <si>
    <t xml:space="preserve">Poznámka k položce:_x000d_
Kompletní systémová dodávka a montáž/provedení dle specifikace PD a TZ včetně všech přímo souvisejících prací/dodávek/doplňků a příslušenství_x000d_
---------------------------------------------------------------------------------------------------------------------------------------------------------------------------------_x000d_
Oplocení je navrženo jako systémové, z plotového svařovaného pletiva z ocelového pozinkovaného drátu Ø 2,6mm s poplastovaným povrchem, barevný odstín RAL 6005. Velikost oka 50 x 50 mm, výška pletiva 1 m.  Použité pletivo nesmí mít na horní, ani dolní straně vyčnívající ostré části, aby se eliminovala možnost poranění dětí._x000d_
Sloupky z ocelových tenkostěnných pozinkovaných profilů 53 x 36 x 1,5 mm, délky 1,50 m opatřených plastovým víčkem. Povrchová úprava práškovou barvou komaxit, barevný odstín RAL 6005._x000d_
Celková výška oplocení činí 1,00 m, základní rozteč sloupků oplocení je v přímých úsecích 1,5m, v obloucích 0,75m. Vzhledem k typu použitého pletiva (metráž, v roli) může být rozteč sloupků variabilní, s ohledem na křížení oplocení podzemními inženýrskými sítěmi – křížení vždy v poli mezi sloupky._x000d_
Uchycení pletiva ke sloupkům oplocení je navrženo pomocí systému plastových příchytek._x000d_
_x000d_
</t>
  </si>
  <si>
    <t>"rozsah_SO 08.3_D1-08.3_v.č. 02/06, TZ" 103,0</t>
  </si>
  <si>
    <t>Podklad nebo podsyp ze štěrkopísku ŠP tl 40 mm</t>
  </si>
  <si>
    <t>-655394212</t>
  </si>
  <si>
    <t>Poznámka k položce:_x000d_
- fr. 0-4 mm</t>
  </si>
  <si>
    <t>-1415954212</t>
  </si>
  <si>
    <t>Poznámka k položce:_x000d_
-fr. 32-63 mm</t>
  </si>
  <si>
    <t>242310192</t>
  </si>
  <si>
    <t xml:space="preserve">Poznámka k položce:_x000d_
- fr. 0-32 mm </t>
  </si>
  <si>
    <t>589222R11</t>
  </si>
  <si>
    <t xml:space="preserve">D+M _ Bezpečnostní povrch dětského hřiště _ spodní vrstva z recyklovaného SBR granulátu tl. 50 mm + finální vrstva z celobarevného EPDM granulátu tl. 10 mm </t>
  </si>
  <si>
    <t>-1771530406</t>
  </si>
  <si>
    <t xml:space="preserve">Poznámka k položce:_x000d_
Kompletní systémová dodávka a provedení dle specifikace PD a TZ včetně všech přímo souvisejících prací/dodávek/doplňků a komponentů_x000d_
---------------------------------------------------------------------------------------------------------------------------------------------------------------------------_x000d_
Povrch + modulace+obrubníky_x000d_
Bezpečnostní povrch dětského hřiště je tvořen spodní vrstvou z recyklovaného SBR granulátu a polyuretanového pojiva, na kterou je nanesena finální vrstva z celobarevného EPDM granulátu (1 – 3 mm) a polyuretanového pojiva. Barevný odstín červený základní. Povrch bude mít jednotnou celkovou tloušťku 60mm, v okolí herního prvku „lezecká síť“ bude tloušťka zvětšena na 90mm._x000d_
</t>
  </si>
  <si>
    <t>"rozsah_SO 08.3_D1-08.3_v.č. 02/06, TZ" 543,0</t>
  </si>
  <si>
    <t>589222R12</t>
  </si>
  <si>
    <t xml:space="preserve">D+M _ Bezpečnostní povrch dětského hřiště _ spodní vrstva z recyklovaného SBR granulátu tl. 80 mm + finální vrstva z celobarevného EPDM granulátu tl. 10 mm </t>
  </si>
  <si>
    <t>-409750496</t>
  </si>
  <si>
    <t>"rozsah_SO 08.3_D1-08.3_v.č. 02/06, TZ" 44,0</t>
  </si>
  <si>
    <t>599015R01</t>
  </si>
  <si>
    <t>Terénní modelace _ rozsah a specifikace viz v.č. D1.08-06, TZ</t>
  </si>
  <si>
    <t>-152694589</t>
  </si>
  <si>
    <t xml:space="preserve">Poznámka k položce:_x000d_
Kompletní dodávky a provedení dle specifikace PD a TZ včetně všech přímo souvisejících prací/činností a dodávek_x000d_
----------------------------------------------------------------------------------------------------------------------------------------_x000d_
Skladba:_x000d_
-zhutněná pláň_x000d_
-ŠD tl. 100 mm_x000d_
-ručně zpracovaný (vymodelovaný) beton třídy C 16/20_x000d_
-finální povrch (vymodelovaný) _ EPDM 50+10 mm_x000d_
----------------------------------------------------------------------_x000d_
V centrální části hřiště bude (před pokládkou finální vrstvy) provedena terénní modulace - „boule“, které budou ručně vymodelovány z betonu C 16/20. _x000d_
 Plocha bude vymezena betonovým vibrolisovaným chodníkovým obrubníkem ABO 16-10, v přírodním hladkém provedení, upnutého do lože ze zavlhlé betonové směsi. Celkový počet obrubníků – 103ks._x000d_
</t>
  </si>
  <si>
    <t>"odměřeno elektronicky_celkový objem modelace" 25,72</t>
  </si>
  <si>
    <t>1035739923</t>
  </si>
  <si>
    <t>D+M _ jednokřídlová branka v "systému oplocení" _ 1200/1000 mm _ kompletní rozsah D.1-08.3-v.č. 05</t>
  </si>
  <si>
    <t>2056323596</t>
  </si>
  <si>
    <t xml:space="preserve">Poznámka k položce:_x000d_
Kompletní systémová dodávka a montáž/provedení dle specifikace PD a TZ včetně všech přímo souvisejících prací/dodávek/doplňků a příslušenství_x000d_
-------------------------------------------------------------------------------------------------------------------------------------------------------------------------------_x000d_
Branka bude mít rám křídla z ocelových tenkostěnných pozinkovaných profilů 40 x 40 x 2 mm. Nosné sloupky budou z ocelových tenkostěnných pozinkovaných profilů 60 x 60 mm, délky 1,50 m opatřené plastovým víčkem. Křídla budou opatřena výplní ze svařovaného pletiva použitého na oplocení._x000d_
Branka nebude uzamykatelná, a bude opatřena samozavírači s nastavitelnou silou dovírání a oboustranným smyslem otevírání._x000d_
_x000d_
</t>
  </si>
  <si>
    <t>Výpis ostatních výrobků</t>
  </si>
  <si>
    <t>OST01_R01</t>
  </si>
  <si>
    <t>H1 _ D+M _ Pružinové houpadlo KŮŇ</t>
  </si>
  <si>
    <t>-2117514399</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</si>
  <si>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Dřevěné části jsou z přirozeně rostlé akátové kulatiny, ošetřené_x000d_
pigmentovanými lazurami na bázi lněných olejů. Přírodní tón barev _x000d_
je doplněn barevnými akcenty. Povrchová úprava kovových konstrukcí  _x000d_
je provedena práškovým lakem. Kotvení do betonových patek bez dna. _x000d_
Vrchní hrana patek je pod úrovní vrstvy dopadového materiálu._x000d_
</t>
  </si>
  <si>
    <t>OST01_R02</t>
  </si>
  <si>
    <t>H2 _ D+M _ Pružinové houpadlo BERAN</t>
  </si>
  <si>
    <t>-241952030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</si>
  <si>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Dřevěné části jsou z přirozeně rostlé akátové kulatiny, ošetřené_x000d_
pigmentovanými lazurami na bázi lněných olejů. Přírodní tón barev _x000d_
je doplněn barevnými akcenty. Povrchová úprava kovových konstrukcí  _x000d_
je provedena práškovým lakem. Kotvení do betonových patek bez dna. _x000d_
Vrchní hrana patek je pod úrovní vrstvy dopadového materiálu._x000d_
</t>
  </si>
  <si>
    <t>OST01_R03</t>
  </si>
  <si>
    <t>H3 _ D+M _ Pružinové houpadlo PES</t>
  </si>
  <si>
    <t>-1965845049</t>
  </si>
  <si>
    <t>OST01_R04</t>
  </si>
  <si>
    <t>H4 _ D+M _ Síťová prolézačka KOPAČÁK</t>
  </si>
  <si>
    <t>-124997222</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</si>
  <si>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Síťová prolézačka z plástvových sítí a děrových lezeckých výplní. 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stojin._x000d_
</t>
  </si>
  <si>
    <t>OST01_R05</t>
  </si>
  <si>
    <t>H5 _ D+M _ Síťová prolézačka LEZECKÁ SÍŤ</t>
  </si>
  <si>
    <t>-311542150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</si>
  <si>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stojin._x000d_
</t>
  </si>
  <si>
    <t>OST01_R06</t>
  </si>
  <si>
    <t>H6 _ D+M _ Rámová řetězová 2 hopačka</t>
  </si>
  <si>
    <t>-281512542</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</si>
  <si>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Velká řetězová houpačka se dvěma sedáky._x000d_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stojin._x000d_
</t>
  </si>
  <si>
    <t>OST01_R07</t>
  </si>
  <si>
    <t>H7 _ D+M _ Prolézací labyrint JEŽEK</t>
  </si>
  <si>
    <t>-751708879</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</si>
  <si>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Prolézací kvádr s tyčemi různých směrů._x000d_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stojin._x000d_
</t>
  </si>
  <si>
    <t>OST01_R08</t>
  </si>
  <si>
    <t>H8 _ D+M _ Prolézací labyrint se skluzavkou TROJKA SKLUZ</t>
  </si>
  <si>
    <t>-650023680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</si>
  <si>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prolézací dráha kvádr s tyčemi a skluzavkou, kvádr s vertikálními, _x000d_
horizontálními sítěmi a jednou šikmou sítí, kvádr se šikmým žebříkem a _x000d_
vertikálními sítěmi._x000d_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 Skluzavka nerezová ocel._x000d_
</t>
  </si>
  <si>
    <t>OST01_R09</t>
  </si>
  <si>
    <t>H9 _ D+M _ Kolotoč se třemy maldy LC-C</t>
  </si>
  <si>
    <t>-1980040557</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</si>
  <si>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Ocelový kolotoč se třemi obloukovými madly, středovým kruhovým _x000d_
madlem a s protiskluznou podlahou z profilovaného AL plechu. _x000d_
Povrchová úprava kovových konstrukcí je provedena práškovým lakem._x000d_
Herní prvek je kotven do země pomocí ocelových _x000d_
žárově zinkovaných kotev._x000d_
</t>
  </si>
  <si>
    <t>OST01_R10</t>
  </si>
  <si>
    <t>H10 _ D+M _ Stínicí plachta 4,0 x 4,0 x 4,0 m</t>
  </si>
  <si>
    <t>1036229086</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</si>
  <si>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Zastínění textilní plachtou (gramáž 260 g/m2) kotvenou do hliníkových _x000d_
sloupků (2,6 - 3,0 m) s vlastním základem. Vrchní hrana kotvicích patek _x000d_
je pod úrovní vrstvy dopadového materiálu._x000d_
</t>
  </si>
  <si>
    <t>OST01_R11</t>
  </si>
  <si>
    <t>H11 _ D+M _ Stínicí plachta 4,0 x 5,0 x 6,4 m</t>
  </si>
  <si>
    <t>-1174460890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</si>
  <si>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Zastínění textilní plachtou (gramáž 260 g/m2) kotvenou do hliníkových _x000d_
sloupků (2,6 - 3,0 m) s vlastním základem. Vrchní hrana kotvicích patek _x000d_
je pod úrovní vrstvy dopadového materiálu._x000d_
</t>
  </si>
  <si>
    <t>OST01_R12</t>
  </si>
  <si>
    <t>H12 _ D+M _ Hliníkový sloupek</t>
  </si>
  <si>
    <t>1031504581</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</si>
  <si>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Hliníkový sloupek, kotvený do betonové patky, pro ukotvení_x000d_
zastiňovacích plachet. Včetně kotvy do betonové patky._x000d_
</t>
  </si>
  <si>
    <t>SO 08.4 - Pumptrack</t>
  </si>
  <si>
    <t xml:space="preserve">    5 - Zpevněné plochy</t>
  </si>
  <si>
    <t>830029721</t>
  </si>
  <si>
    <t>"rozsah/objem_předpoklad-bude upřesněno při realizaci stavby" 100,0</t>
  </si>
  <si>
    <t>17184835</t>
  </si>
  <si>
    <t>10*2 'Přepočtené koeficientem množství</t>
  </si>
  <si>
    <t>-1587389300</t>
  </si>
  <si>
    <t>"rozsah/objem_předpoklad-bude upřesněno při realizaci stavby" 90,0</t>
  </si>
  <si>
    <t>162701109</t>
  </si>
  <si>
    <t>Příplatek k vodorovnému přemístění výkopku/sypaniny z horniny tř. 1 až 4 ZKD 1000 m přes 10000 m</t>
  </si>
  <si>
    <t>-1930625986</t>
  </si>
  <si>
    <t>90*10 'Přepočtené koeficientem množství</t>
  </si>
  <si>
    <t>Uložení sypaniny z hornin soudržných do násypů zhutněných po vrstvách tl. max 250 mm</t>
  </si>
  <si>
    <t>-914363852</t>
  </si>
  <si>
    <t>"rozsah/objem_předpoklad-bude upřesněno při realizaci stavby" 210,0</t>
  </si>
  <si>
    <t>58344171</t>
  </si>
  <si>
    <t>štěrkodrť frakce 0/32</t>
  </si>
  <si>
    <t>-2026898537</t>
  </si>
  <si>
    <t>210*1,9 'Přepočtené koeficientem množství</t>
  </si>
  <si>
    <t>832846498</t>
  </si>
  <si>
    <t>"rozsah/objem_předpoklad-bude upřesněno při realizaci stavby" 110,0</t>
  </si>
  <si>
    <t>58344121</t>
  </si>
  <si>
    <t>štěrkodrť frakce 0/4</t>
  </si>
  <si>
    <t>-2058034038</t>
  </si>
  <si>
    <t>110*1,9 'Přepočtené koeficientem množství</t>
  </si>
  <si>
    <t>171101141</t>
  </si>
  <si>
    <t xml:space="preserve">Uložení sypaniny do násypu svahovaného se zhutněním </t>
  </si>
  <si>
    <t>1670788235</t>
  </si>
  <si>
    <t>379636197</t>
  </si>
  <si>
    <t>1809109343</t>
  </si>
  <si>
    <t>90*1,8 'Přepočtené koeficientem množství</t>
  </si>
  <si>
    <t>1709574049</t>
  </si>
  <si>
    <t>"rozsah/objem_předpoklad-bude upřesněno při realizaci stavby" (100,0-90,0)</t>
  </si>
  <si>
    <t>822415873</t>
  </si>
  <si>
    <t>"rozsah/objem_předpoklad-bude upřesněno při realizaci stavby" 428,0</t>
  </si>
  <si>
    <t>Úprava pláně v hornině tř. 1 až 4 s ručním zhutněním vibrační deskou nebo válcem</t>
  </si>
  <si>
    <t>33450319</t>
  </si>
  <si>
    <t>"rozsah/objem_předpoklad-bude upřesněno při realizaci stavby" 370,0</t>
  </si>
  <si>
    <t>182201101</t>
  </si>
  <si>
    <t xml:space="preserve">Svahování násypů a základní modelace profilů </t>
  </si>
  <si>
    <t>332507645</t>
  </si>
  <si>
    <t>182201R01</t>
  </si>
  <si>
    <t xml:space="preserve">Finální dokončení modelace trati včetně přehutnění a srovnání </t>
  </si>
  <si>
    <t>-113131911</t>
  </si>
  <si>
    <t>Poznámka k položce:_x000d_
Příplatková položka _ JC obsahuje veškeré a kompletní práce či dodávky , jinde neuvedené , potřebné k provedení díla dle specifikace PD a TZ_x000d_
---------------------------------------------------------------------------------------------------------------------------------------------------------------------------_x000d_
Kompletní provedení dle specifikace PD a TZ včetně všech přímo souvisejících prací a dodávek / činností</t>
  </si>
  <si>
    <t>"rozsah/objem_předpoklad-bude upřesněno při realizaci stavby"</t>
  </si>
  <si>
    <t>(390,0+400,0)</t>
  </si>
  <si>
    <t>-284271299</t>
  </si>
  <si>
    <t>Zpevněné plochy</t>
  </si>
  <si>
    <t>-1689989371</t>
  </si>
  <si>
    <t>"rozsah/objem_předpoklad-bude upřesněno při realizaci stavby" 400,0</t>
  </si>
  <si>
    <t>-208405775</t>
  </si>
  <si>
    <t>Asfaltový beton vrstva obrusná ACO 8 (CH) tl 40 mm š do 3 m z nemodifikovaného asfaltu</t>
  </si>
  <si>
    <t>-1037217666</t>
  </si>
  <si>
    <t>"celková průměrná tl. 60-100 mm " 400,0+400,0</t>
  </si>
  <si>
    <t>577250R01</t>
  </si>
  <si>
    <t xml:space="preserve">Příplatek za ruční finální rozprostření a zahutnění živičné vrstvy do předepsané modelace </t>
  </si>
  <si>
    <t>361270609</t>
  </si>
  <si>
    <t>998225111</t>
  </si>
  <si>
    <t>Přesun hmot pro zpevněné plochy s krytem z kamene, monolitickým betonovým nebo živičným</t>
  </si>
  <si>
    <t>1169029920</t>
  </si>
  <si>
    <t>998225191</t>
  </si>
  <si>
    <t>Příplatek k přesunu hmot pro zpevněné plochy s krytem z kamene, živičným, betonovým do 1000 m</t>
  </si>
  <si>
    <t>1601733524</t>
  </si>
  <si>
    <t>998229111</t>
  </si>
  <si>
    <t>Přesun hmot ruční pro zpevněné plochy s krytem z kameniva, betonu,živice na vzdálenost do 50 m</t>
  </si>
  <si>
    <t>-1051619184</t>
  </si>
  <si>
    <t>Poznámka k položce:_x000d_
(jedná se o % odhad _ bude upřesněno při realizaci stavby)</t>
  </si>
  <si>
    <t>693,592*0,3 'Přepočtené koeficientem množství</t>
  </si>
  <si>
    <t>-962859390</t>
  </si>
  <si>
    <t>SO 08.5 - Skatepark</t>
  </si>
  <si>
    <t>001 - Zemní práce</t>
  </si>
  <si>
    <t>002 - Základy</t>
  </si>
  <si>
    <t>003 - Svislé konstrukce</t>
  </si>
  <si>
    <t>004 - Vodorovné konstrukce</t>
  </si>
  <si>
    <t>005 - Komunikace</t>
  </si>
  <si>
    <t>006 - Úpravy povrchu</t>
  </si>
  <si>
    <t>009 - Ostatní konstrukce a práce</t>
  </si>
  <si>
    <t>099 - Přesun hmot HSV</t>
  </si>
  <si>
    <t>767 - Konstrukce zámečnické</t>
  </si>
  <si>
    <t>789 - Povrchové úpravy technologických zařízení</t>
  </si>
  <si>
    <t>V04 - Inženýrská činnost</t>
  </si>
  <si>
    <t>001</t>
  </si>
  <si>
    <t>171101111/00</t>
  </si>
  <si>
    <t>Uložení sypaniny z hornin nesoudržných sypkých s vlhkostí l(d) 0,9 v aktivní zóně</t>
  </si>
  <si>
    <t>Poznámka k položce:_x000d_
pozice1; 133_x000d_
pozice2; 49,2_x000d_
pozice3; 109,5_x000d_
pozice4; 98_x000d_
pozice5; 25,5_x000d_
pozice6; 42_x000d_
pozice7; 33</t>
  </si>
  <si>
    <t>181951102/00</t>
  </si>
  <si>
    <t>Poznámka k položce:_x000d_
plochy spodnich velkych podlah 346_x000d_
pozice1-šikminy, rádiusy,male plochy; 27,5;36;55;7;130;28;3,3;27,5;17,5;14,5;2;60_x000d_
ostatní rovne plochy 588,5</t>
  </si>
  <si>
    <t>171101101/00</t>
  </si>
  <si>
    <t>Uložení sypaniny z hornin soudržných do násypů zhutněných na 95 % PS</t>
  </si>
  <si>
    <t>Poznámka k položce:_x000d_
145</t>
  </si>
  <si>
    <t>vhodný výplňový materiál, dobře hutnitelný</t>
  </si>
  <si>
    <t>Poznámka k položce:_x000d_
výplň do násypů;530*2,1</t>
  </si>
  <si>
    <t>182201X4</t>
  </si>
  <si>
    <t>Strojové tvarování a modelace překážek</t>
  </si>
  <si>
    <t>Poznámka k položce:_x000d_
Strojové tvarování základů a podloží do přesných tvarů překážek, úprava tvarů a modelování dle aktuálních potřeb návaznosti na ostatní překážky_x000d_
bazénová část-rádiusy; 163_x000d_
ostatní překážky na streetové ploše; 38</t>
  </si>
  <si>
    <t>182201X7</t>
  </si>
  <si>
    <t>Ruční tvarování a modelace překážek, hutnění</t>
  </si>
  <si>
    <t>Poznámka k položce:_x000d_
Ruční tvarování základů a podloží do přesných tvarů překážek, úprava tvarů a modelování dle aktuálních potřeb návaznosti na ostatní překážky, hutnění podloží v rádiech, šikminách a 3D tvarech_x000d_
bazénová část-rádiusy 45%; 263*0,25_x000d_
ostatní překážky na streetové ploše 30%; 38*0,3</t>
  </si>
  <si>
    <t>002</t>
  </si>
  <si>
    <t>Základy</t>
  </si>
  <si>
    <t>215901101/00</t>
  </si>
  <si>
    <t>Zhutnění podloží z hornin soudržných do 92% PS nebo nesoudržných sypkých I(d) do 0,8</t>
  </si>
  <si>
    <t>003</t>
  </si>
  <si>
    <t>Svislé konstrukce</t>
  </si>
  <si>
    <t>345351005/00</t>
  </si>
  <si>
    <t>Zřízení bednění plnostěnných zídek atikových, parapetních, zábradelních</t>
  </si>
  <si>
    <t>Poznámka k položce:_x000d_
48</t>
  </si>
  <si>
    <t>345351006/00</t>
  </si>
  <si>
    <t>Odstranění bednění plnostěnných zídek atikových, parapetních, zábradelních</t>
  </si>
  <si>
    <t>345362021/00</t>
  </si>
  <si>
    <t>Výztuž zídek atikových, parapetních, schodišťových a zábradelních svařovanými sítěmi Kari</t>
  </si>
  <si>
    <t>Poznámka k položce:_x000d_
0,423</t>
  </si>
  <si>
    <t>004</t>
  </si>
  <si>
    <t>411362821/00</t>
  </si>
  <si>
    <t>Výztuž kleneb betonářskou ocelí 10 505</t>
  </si>
  <si>
    <t>Poznámka k položce:_x000d_
2,109</t>
  </si>
  <si>
    <t>005</t>
  </si>
  <si>
    <t>Komunikace</t>
  </si>
  <si>
    <t>564861111/00</t>
  </si>
  <si>
    <t>581131312/00</t>
  </si>
  <si>
    <t>Kryt cementobetonový vozovek skupiny CB III tl 160 mm</t>
  </si>
  <si>
    <t>Poznámka k položce:_x000d_
plochy spodnich velkych podlah 346_x000d_
ostatní rovne plochy 588,5</t>
  </si>
  <si>
    <t>006</t>
  </si>
  <si>
    <t>Úpravy povrchu</t>
  </si>
  <si>
    <t>631351101/00</t>
  </si>
  <si>
    <t>Zřízení bednění rýh a hran v podlahách</t>
  </si>
  <si>
    <t>Poznámka k položce:_x000d_
555,43*0,16</t>
  </si>
  <si>
    <t>631351102/00</t>
  </si>
  <si>
    <t>Odstranění bednění rýh a hran v podlahách</t>
  </si>
  <si>
    <t>633991111/00</t>
  </si>
  <si>
    <t>Nástřik betonových povrchů proti odpařování vody</t>
  </si>
  <si>
    <t>Poznámka k položce:_x000d_
1336</t>
  </si>
  <si>
    <t>631351X8</t>
  </si>
  <si>
    <t>Výroba bednění překážek + odstranění</t>
  </si>
  <si>
    <t>Poznámka k položce:_x000d_
Originální bednění dle koeficientu 9; 1336/9</t>
  </si>
  <si>
    <t>009</t>
  </si>
  <si>
    <t>Ostatní konstrukce a práce</t>
  </si>
  <si>
    <t>919111111/00</t>
  </si>
  <si>
    <t>Řezání dilatačních spár š 4 mm hl do 60 mm příčných nebo podélných v čerstvém CB krytu</t>
  </si>
  <si>
    <t>Poznámka k položce:_x000d_
170</t>
  </si>
  <si>
    <t>919121213/00</t>
  </si>
  <si>
    <t>Těsnění spár zálivkou za studena pro komůrky š 10 mm hl 25 mm bez těsnicího profilu</t>
  </si>
  <si>
    <t>9191312X1</t>
  </si>
  <si>
    <t>Vyztužení dilatačních spár kotvami D 8mm dl 1000mm v CB krytu</t>
  </si>
  <si>
    <t>Poznámka k položce:_x000d_
255</t>
  </si>
  <si>
    <t>919716111/00</t>
  </si>
  <si>
    <t>Výztuž cementobetonového krytu ze svařovaných sítí hmotnosti do 7,5 kg/m2</t>
  </si>
  <si>
    <t xml:space="preserve">Poznámka k položce:_x000d_
plochy spodnich velkych podlah 346*0,0054_x000d_
pozice1-šikminy, rádiusy,male plochy, 5;36;55;7;28;3,3;27,5;17,5;14,5;2;60;   250,8*0,0054_x000d_
ostatní rovne plochy 588,5*0,0054</t>
  </si>
  <si>
    <t>985521311/00</t>
  </si>
  <si>
    <t>Stříkaný beton z mokré směsi rubu kleneb a podlah tl do 30 mm</t>
  </si>
  <si>
    <t>Poznámka k položce:_x000d_
pozice1-šikminy, rádiusy,male plochy, Z12;3; 27,5;36;55;7;130;28;3,3;27,5;17,5;14,5;2;60</t>
  </si>
  <si>
    <t>985521319/00</t>
  </si>
  <si>
    <t>Příplatek ke stříkanému betonu z mokré směsi rubu kleneb a podlah ZKD 10 mm</t>
  </si>
  <si>
    <t>Poznámka k položce:_x000d_
pozice1-šikminy, rádiusy,male plochy, Z12;3; 27,5;36;55;7;130;28;3,3;27,5;17,5;14,5;2;60*13</t>
  </si>
  <si>
    <t>985521912/00</t>
  </si>
  <si>
    <t>Příplatek ke stříkanému betonu z mokré směsi za plochu do 10 m2 jednotlivě</t>
  </si>
  <si>
    <t>622331X10</t>
  </si>
  <si>
    <t>Ruční hlazení povrchu betonu</t>
  </si>
  <si>
    <t>985562333/00</t>
  </si>
  <si>
    <t>Výztuž stříkaného betonu rubu kleneb ze svařovaných sítí jednovrstvých D drátu 8 mm oka přes 100 mm</t>
  </si>
  <si>
    <t>985564113/00</t>
  </si>
  <si>
    <t>Kotvičky pro výztuž stříkaného betonu hl do 200 mm z oceli D 10 mm do cementové malty</t>
  </si>
  <si>
    <t>Poznámka k položce:_x000d_
pozice1-šikminy, rádiusy,male plochy, Z12; 27,5;36;55;7;130;28;3,3;27,5;17,5;14,5;2;60*4</t>
  </si>
  <si>
    <t>14031025</t>
  </si>
  <si>
    <t>trubka ocelová podélně svařovaná hladká jakost 11 343 57x3mm</t>
  </si>
  <si>
    <t>Poznámka k položce:_x000d_
86,6</t>
  </si>
  <si>
    <t>14550246</t>
  </si>
  <si>
    <t>profil ocelový čtvercový svařovaný 50x50x3mm</t>
  </si>
  <si>
    <t>Poznámka k položce:_x000d_
0,328</t>
  </si>
  <si>
    <t>099</t>
  </si>
  <si>
    <t>Přesun hmot HSV</t>
  </si>
  <si>
    <t>998225111/00</t>
  </si>
  <si>
    <t>Přesun hmot pro pozemní komunikace s krytem z kamene, monolitickým betonovým nebo živičným</t>
  </si>
  <si>
    <t>767995111/00</t>
  </si>
  <si>
    <t>Montáž atypických zámečnických konstrukcí hmotnosti do 5 kg</t>
  </si>
  <si>
    <t>Poznámka k položce:_x000d_
Montáž a sestavení připravených dílů PD D1-08.5-03; Z1+2+3+4+5+6+7+8+9+10+11; 1489,53</t>
  </si>
  <si>
    <t>553424X3</t>
  </si>
  <si>
    <t>Výroba zámečnických prvků dle tabulky</t>
  </si>
  <si>
    <t>998767101/00</t>
  </si>
  <si>
    <t>Přesun hmot tonážní pro zámečnické konstrukce v objektech v do 6 m</t>
  </si>
  <si>
    <t>789</t>
  </si>
  <si>
    <t>Povrchové úpravy technologických zařízení</t>
  </si>
  <si>
    <t>789421232/00</t>
  </si>
  <si>
    <t>Provedení žárového stříkání ocelových konstrukcí třídy II Zn 100 um</t>
  </si>
  <si>
    <t>Poznámka k položce:_x000d_
28,62+1,08+1,204+1,728+2,4+8,01+2,16+26</t>
  </si>
  <si>
    <t>V04</t>
  </si>
  <si>
    <t>Poznámka k položce:_x000d_
dynamické 10x;10</t>
  </si>
  <si>
    <t>SO 08.6 - WORKOUT</t>
  </si>
  <si>
    <t xml:space="preserve">    OST1 - Výpis ostatních výrobků_Fitness Park</t>
  </si>
  <si>
    <t xml:space="preserve">    OST2 - Výpis ostatních výrobků_Parkour část</t>
  </si>
  <si>
    <t>"předpoklad_bude upřesněno při realizaci stavby" 50,0</t>
  </si>
  <si>
    <t>"rozsah_SO 08.6_D1-08.6_v.č. 02, TZ" (2*3,14*11,0)*0,4*0,4</t>
  </si>
  <si>
    <t>3,316*2 'Přepočtené koeficientem množství</t>
  </si>
  <si>
    <t>"rozsah_SO 08.6_D1-08.6_v.č. 02, TZ" (2*3,14*11,0)*0,4*0,4*0,7</t>
  </si>
  <si>
    <t>7,737*1,8 'Přepočtené koeficientem množství</t>
  </si>
  <si>
    <t>"rozsah_SO 08.6_D1-08.6_v.č. 02, TZ" (11,053)-7,737</t>
  </si>
  <si>
    <t>"rozsah_SO 08.6_D1-08.6_v.č. 02, TZ" 380,0</t>
  </si>
  <si>
    <t>-196271640</t>
  </si>
  <si>
    <t xml:space="preserve">"rozsah_SO 08.6_D1-08.6_v.č. 02, TZ" </t>
  </si>
  <si>
    <t xml:space="preserve"> (2*3,14*11,0)*0,4</t>
  </si>
  <si>
    <t>273321311</t>
  </si>
  <si>
    <t>Základové desky ze ŽB tř. C 16/20 XC2</t>
  </si>
  <si>
    <t>1499375241</t>
  </si>
  <si>
    <t>"rozsah_SO 08.6_D1-08.6_v.č. 02, TZ" 380,0*0,15</t>
  </si>
  <si>
    <t>273362021</t>
  </si>
  <si>
    <t>Výztuž základových desek svařovanými sítěmi Kari</t>
  </si>
  <si>
    <t>-675755580</t>
  </si>
  <si>
    <t>"bude upřesněno v dílenské dokumentaci" 380,0*2*(3,03*1,2)/1000</t>
  </si>
  <si>
    <t>D+M _ Finální povrch dopadové plochy _ Spodní vrstva tvořena směsí recyklované černé SBR pryže a PUR pojiva (tl. 40 mm) + Nášlapná vrstva z EPDM tl. 10</t>
  </si>
  <si>
    <t xml:space="preserve">Poznámka k položce:_x000d_
Kompletní systémová dodávka a provedení dle specifikace PD a TZ včetně všech přímo souvisejících prací/dodávek/doplňků a komponentů + příprava podkladu + penetrace podkladu_x000d_
---------------------------------------------------------------------------------------------------------------------------------------------------------------------------_x000d_
Dopadová plocha_x000d_
Dopadová plocha (na celkové ploše hřiště – 380 m²) musí splňovat normu EN 16630. Park bude umístěn na dopadové ploše tvořené z betonové desky a pryžového monolitického povrchu, tvořeného ze dvou vrstev. Spodní vrstva tvořena směsí recyklované černé SBR pryže a PUR pojiva (tl. 40 mm). Nášlapná vrstva tl. 10 mm z EPDM v červené / oranžové barvě._x000d_
_x000d_
_x000d_
_x000d_
</t>
  </si>
  <si>
    <t>1521250841</t>
  </si>
  <si>
    <t>"rozsah_SO 08.6_D1-08.6_v.č. 02, TZ" (2*3,14*11,0)</t>
  </si>
  <si>
    <t>59217003</t>
  </si>
  <si>
    <t>obrubník betonový zahradní 500x50x250mm</t>
  </si>
  <si>
    <t>-1654743525</t>
  </si>
  <si>
    <t>69,08*1,15 'Přepočtené koeficientem množství</t>
  </si>
  <si>
    <t>1844555419</t>
  </si>
  <si>
    <t>Výpis ostatních výrobků_Fitness Park</t>
  </si>
  <si>
    <t>OST01_01R01</t>
  </si>
  <si>
    <t xml:space="preserve">D+M _ prvků fitness Parku_ Hrazda ve výšce nad 2200mm  o minimálních šířkách 1400mm o minimálním průměru trubek 33,7 mm</t>
  </si>
  <si>
    <t>-1782563815</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</si>
  <si>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Všechny prvky, ať pro workout nebo parkur, které budou osazeny na řešené ploše, budou splňovat požadavky normy ČSN EN 16 630 resp. ČSN EN 16 899. Zhotovitel musí být držitelem platného příslušného certifikátu._x000d_
Veškeré prvky musí být realizovány jako samostatné prvky z vlastní dopadovou plochou, nikoliv však 2v1 3v1 a podobně. Dochází tak k znehodnocení prvku pro vícero cvičenců. Na konstrukci žebřin nesmí být umístěny např., bradla, čí šikmá lavice… Které zasahují do dopadové plochy žebřin. </t>
  </si>
  <si>
    <t>OST01_01R02</t>
  </si>
  <si>
    <t>D+M _ prvků fitness Parku_ Trojitá hrazda ve výšce nad 2200mm o minimálních šířkách 1400mm o minimálním průměru trubek 33,7 mm</t>
  </si>
  <si>
    <t>-2056492213</t>
  </si>
  <si>
    <t>OST01_01R03</t>
  </si>
  <si>
    <t>D+M _ prvků fitness Parku_ Hrazda ve výšce nad 2450mm o minimálních šířkách 1400mm o minimálním průměru trubek 33,7 mm</t>
  </si>
  <si>
    <t>-648626893</t>
  </si>
  <si>
    <t>OST01_01R04</t>
  </si>
  <si>
    <t>D+M _ prvků fitness Parku_ Hrazda ve výšce od 1500mm do 1700mm o minimálních šířkách 1400mm o minimálním průměru trubek 33,7 mm</t>
  </si>
  <si>
    <t>-1137551616</t>
  </si>
  <si>
    <t>OST01_01R05</t>
  </si>
  <si>
    <t>D+M _ prvků fitness Parku_ Hrazda ve výšce od 300mm do 500mm o minimálních šířkách 1400mm o minimálním průměru trubek 33,7 mm</t>
  </si>
  <si>
    <t>-785547114</t>
  </si>
  <si>
    <t>OST01_01R06</t>
  </si>
  <si>
    <t xml:space="preserve">D+M _ prvků fitness Parku_ Žebřík vodorovný ve výšce nad 2300mm o minimální délce 3000mm minimálně s 8 šprušlemi.  </t>
  </si>
  <si>
    <t>-730704032</t>
  </si>
  <si>
    <t>OST01_01R07</t>
  </si>
  <si>
    <t>D+M _ prvků fitness Parku_ Hrazda lomená dlouhá o minimální délce 3000mm (negativní zádová) složená ze dvou částí</t>
  </si>
  <si>
    <t>-1567892956</t>
  </si>
  <si>
    <t>OST01_01R08</t>
  </si>
  <si>
    <t>D+M _ prvků fitness Parku_ Šikmý žebřík s o rozdílných délkách i úhlech sklonu, celkově minimálně 11 šprušlí ve výšce minimálně od 2450 mm do minimálně 2900mm</t>
  </si>
  <si>
    <t>-486649659</t>
  </si>
  <si>
    <t>OST01_01R09</t>
  </si>
  <si>
    <t>D+M _ prvků fitness Parku_ Držák na kruhy mimo osy nohou – minimálně 3000 mm nad zemí</t>
  </si>
  <si>
    <t>-1704800483</t>
  </si>
  <si>
    <t>OST01_01R10</t>
  </si>
  <si>
    <t>D+M _ prvků fitness Parku_ Multibar (hrazda se čtyřmi zalomenými úchopy vhodná na úzké i širší přítahy)</t>
  </si>
  <si>
    <t>2110857671</t>
  </si>
  <si>
    <t>OST01_01R11</t>
  </si>
  <si>
    <t xml:space="preserve">D+M _ prvků fitness Parku_ Trojitá bradla ve výšce min 1400 mm o délce minimálně 2000 mm, bez vnitřních spojovacích tyčí, průměr použitých trubek minimálně 50 mm, zachování dopadové plochy ze všech 3 nástupních stran. </t>
  </si>
  <si>
    <t>394436142</t>
  </si>
  <si>
    <t>OST01_01R12</t>
  </si>
  <si>
    <t>D+M _ prvků fitness Parku_ Wing (krátký šikmý žebřík) 5 příček, vrchní v minimální výšce 2750 mm</t>
  </si>
  <si>
    <t>117247431</t>
  </si>
  <si>
    <t>OST01_01R13</t>
  </si>
  <si>
    <t xml:space="preserve">D+M _ prvků fitness Parku_ stabilizační noha s krátkou hrazdou na nácvik shybů </t>
  </si>
  <si>
    <t>-108170699</t>
  </si>
  <si>
    <t>OST01_01R14</t>
  </si>
  <si>
    <t>D+M _ prvků fitness Parku_ Jump bench – přeskoková lavice s dubovou dosedací plochou</t>
  </si>
  <si>
    <t>2018367114</t>
  </si>
  <si>
    <t>OST01_01R15</t>
  </si>
  <si>
    <t>D+M _ prvků fitness Parku_ Abdominal Double Bench (funkční šikmá lavice pro cvičení břišních svalů se dvěma úhly sklonu) s dubovou dosedací plochou</t>
  </si>
  <si>
    <t>666376283</t>
  </si>
  <si>
    <t>OST01_01R16</t>
  </si>
  <si>
    <t>D+M _ prvků fitness Parku_ Minibradélka (tzv. Stalky o minimální délce 800mm)</t>
  </si>
  <si>
    <t>-739683489</t>
  </si>
  <si>
    <t>OST01_01R17</t>
  </si>
  <si>
    <t xml:space="preserve">D+M _ prvků fitness Parku_ Funkční lavice pro Teenagery </t>
  </si>
  <si>
    <t>-1458643607</t>
  </si>
  <si>
    <t>OST01_01R18</t>
  </si>
  <si>
    <t>D+M _ prvků fitness Parku_ Bench Dip Cut (funkční lavice s bradélky) s dubovou dosedací plochou</t>
  </si>
  <si>
    <t>463527818</t>
  </si>
  <si>
    <t>OST01_01R19</t>
  </si>
  <si>
    <t xml:space="preserve">D+M _ prvků fitness Parku_ Step up (stupínky pro výskoky v různých výškách) </t>
  </si>
  <si>
    <t>-1635525893</t>
  </si>
  <si>
    <t>OST01_01R20</t>
  </si>
  <si>
    <t>D+M _ prvků fitness Parku_ Čtyř bradla ve výšce min 1500mm o délce minimálně 2000mm bez vnitřních spojovacích tyčí, průměr použitých trubek minimálně 50 mm, zachování dopadové plochy ze všech 3 nástupních stran.</t>
  </si>
  <si>
    <t>1917089824</t>
  </si>
  <si>
    <t>OST01_01R21</t>
  </si>
  <si>
    <t>D+M _ prvků fitness Parku_ Pole dance tyč mimo osy stojných nohou</t>
  </si>
  <si>
    <t>-130823930</t>
  </si>
  <si>
    <t>OST01_01R22</t>
  </si>
  <si>
    <t>D+M _ prvků fitness Parku_ Bar Balz (nízké tyče s rozšířeným kulovým ukončením pro úchop, např. pro cvik stojky o výšce 80cm)</t>
  </si>
  <si>
    <t>pár</t>
  </si>
  <si>
    <t>7856448</t>
  </si>
  <si>
    <t>OST2</t>
  </si>
  <si>
    <t>Výpis ostatních výrobků_Parkour část</t>
  </si>
  <si>
    <t>OST02_01R01</t>
  </si>
  <si>
    <t xml:space="preserve">D+M _ prvků Parkourové části_ - Trubková konstrukce </t>
  </si>
  <si>
    <t>900620386</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</si>
  <si>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-Trubková konstrukce bude sloužit hlavně k technikám houpání s možností odskoků na vedlejší přilehlé překážky. Tato konstrukce bude mít dvě výškové varianty, aby vyhověla vyšším i menším parkouristům.</t>
  </si>
  <si>
    <t>OST02_01R02</t>
  </si>
  <si>
    <t>D+M _ prvků Parkourové části_ - Platformy</t>
  </si>
  <si>
    <t>-1197334164</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</si>
  <si>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Platformy -  kromě výlezů a skoků na okolní překážky musí poskytovat hlavně dobré dopadiště pro skoky z velké konstrukce.</t>
  </si>
  <si>
    <t>OST02_01R03</t>
  </si>
  <si>
    <t xml:space="preserve">D+M _ prvků Parkourové části_ - 2 zdi </t>
  </si>
  <si>
    <t>-734436807</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</si>
  <si>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2 zdi jsou základem pro běžné parkourové přeskoky a jsou rozmístěné tak, aby umožňovaly co největší variaci nejen základních přeskoků, ale také skoků z houpání a precizních skoků spojených s platformou a trubkových konstrukcí. Betonový hranol, kterým je zeď zakončena, simuluje reálný úchop jako při zdolávání překážek v městské aglomeraci. Z bezpečnostních důvodů budou čelní tvrzené desky dřevěné s antiskluzovou ochranou.</t>
  </si>
  <si>
    <t>OST02_01R04</t>
  </si>
  <si>
    <t xml:space="preserve">D+M _ prvků Parkourové části_ - Trubky nízké </t>
  </si>
  <si>
    <t>-1331104675</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</si>
  <si>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-Trubky nízké jsou doplňkem k nižším zídkám a společně s nimi vytváří různé kreativní možnosti.</t>
  </si>
  <si>
    <t>OST02_01R05</t>
  </si>
  <si>
    <t xml:space="preserve">D+M _ prvků Parkourové části_ - Platforma - Nízká </t>
  </si>
  <si>
    <t>-958803911</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</si>
  <si>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Platforma - Nízká – Tato platforma s malými železnými podstavci umožňuje dobrý trénink jak pro tzv. "foot-placement"(správné a pohotové pokládání chodidel i na omezený prostor překážek), tak také jako odrazy pro akrobatické prvky.</t>
  </si>
  <si>
    <t>OST02_01R06</t>
  </si>
  <si>
    <t xml:space="preserve">D+M _ prvků Parkourové části_ - Nízké barevné tyče </t>
  </si>
  <si>
    <t>-63206226</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</si>
  <si>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Nízké barevné tyče slouží jako ideální prostor pro nácviky precizních skoků z jedné překážky na druhou.</t>
  </si>
  <si>
    <t>SO 09 - Mobiliář</t>
  </si>
  <si>
    <t xml:space="preserve">    OST3 - Výpis ostatních výrobků_Mobiliář</t>
  </si>
  <si>
    <t>133671585</t>
  </si>
  <si>
    <t>"rozsah_SO 08.6_D1-08.6_v.č. 02, TZ"</t>
  </si>
  <si>
    <t>"odměřeno elektronicky" 48,96</t>
  </si>
  <si>
    <t>35,956*2 'Přepočtené koeficientem množství</t>
  </si>
  <si>
    <t>"rozsah_SO 08.6_D1-08.6_v.č. 02, TZ"((2*3,14*11,0)*0,4*0,4*0,7)+16,32</t>
  </si>
  <si>
    <t>24,057*1,8 'Přepočtené koeficientem množství</t>
  </si>
  <si>
    <t>"rozsah_SO 08.6_D1-08.6_v.č. 02, TZ" (48,96+11,053)-24,057</t>
  </si>
  <si>
    <t>((2*3,14*11,0)*0,4)+65,25</t>
  </si>
  <si>
    <t>-942759712</t>
  </si>
  <si>
    <t>"odměřeno elektronicky" 6,528</t>
  </si>
  <si>
    <t>275321411</t>
  </si>
  <si>
    <t>Základové patky ze ŽB tř. C 20/25 XC2</t>
  </si>
  <si>
    <t>-853493831</t>
  </si>
  <si>
    <t>"odměřeno elektronicky" 32,64</t>
  </si>
  <si>
    <t>275351121</t>
  </si>
  <si>
    <t>Zřízení bednění základových patek</t>
  </si>
  <si>
    <t>-1747194541</t>
  </si>
  <si>
    <t>"odměřeno elektronicky" 190,4</t>
  </si>
  <si>
    <t>275351122</t>
  </si>
  <si>
    <t>Odstranění bednění základových patek</t>
  </si>
  <si>
    <t>-356475540</t>
  </si>
  <si>
    <t>998222R00</t>
  </si>
  <si>
    <t>Přesun hmot pro konstrukce ostatní</t>
  </si>
  <si>
    <t>OST3</t>
  </si>
  <si>
    <t>Výpis ostatních výrobků_Mobiliář</t>
  </si>
  <si>
    <t>OST03_01R01</t>
  </si>
  <si>
    <t>M1 _ D+M _ prvků mobiliáře _ Parková lavička oboustranná</t>
  </si>
  <si>
    <t>262702928</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</si>
  <si>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oboustranná, bez opěradla,  sedák z dřevěných lamel _x000d_
obdélníkového průřezu (tropické dřevo). Nosná kostra: svařenec _x000d_
výpalků z ocelového plechu pozinkovaná, opatřená práškovým _x000d_
vypalovacím lakem. Kotveno do samostatného základu pod nášlap._x000d_
Vrchní hrana patek  je pod úrovní  nášlapné vrstvy_x000d_
</t>
  </si>
  <si>
    <t>OST03_01R02</t>
  </si>
  <si>
    <t>M2 _ D+M _ prvků mobiliáře _ Parková lavička oboustranná</t>
  </si>
  <si>
    <t>822805190</t>
  </si>
  <si>
    <t>OST03_01R03</t>
  </si>
  <si>
    <t>M3 _ D+M _ prvků mobiliáře _ Parková lavička s vysokým opěradlem</t>
  </si>
  <si>
    <t>1858808006</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</si>
  <si>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s vysokým opěradlem,  sedák a opěradlo z dřevěných _x000d_
lamel obdélníkového průřezu (tropické dřevo). Nosná kostra: svařenec _x000d_
výpalků z ocelového plechu pozinkovaná, opatřená práškovým _x000d_
vypalovacím lakem. Kotveno do samostatného základu pod nášlap._x000d_
Vrchní hrana patek je pod úrovní  nášlapné vrstvy._x000d_
</t>
  </si>
  <si>
    <t>OST03_01R04</t>
  </si>
  <si>
    <t xml:space="preserve">M4 _ D+M _ prvků mobiliáře _ Parková lavička </t>
  </si>
  <si>
    <t>-1275866640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</si>
  <si>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bez opěradla,  sedák z dřevěných lamel čtvercového _x000d_
průřezu (tropické dřevo - lamely vodorovně).  Nosná kostra: svařenec _x000d_
výpalků  z ocelového plechu pozinkovaná, opatřená práškovým _x000d_
vypalovacím lakem. Kotveno do samostatného základu pod nášlap._x000d_
Vrchní hrana patek je pod úrovní  nášlapné vrstvy._x000d_
</t>
  </si>
  <si>
    <t>OST03_01R05</t>
  </si>
  <si>
    <t xml:space="preserve">M5 _ D+M _ prvků mobiliáře _ Parková lavička </t>
  </si>
  <si>
    <t>981800585</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</si>
  <si>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konvexně prohnutá pod rádiusem 10 m, bez opěradla,  _x000d_
sedák z dřevěných lamel čtvercového průřezu (tropické dřevo - lamely_x000d_
 vodorovně).  Nosná kostra: svařenec výpalků  z ocelového plechu _x000d_
pozinkovaná, opatřená práškovým vypalovacím lakem. _x000d_
Kotveno do samostatného základu pod nášlap._x000d_
Vrchní hrana patek je pod úrovní  nášlapné vrstvy._x000d_
</t>
  </si>
  <si>
    <t>OST03_01R06</t>
  </si>
  <si>
    <t xml:space="preserve">M6 _ D+M _ prvků mobiliáře _ Parková lavička </t>
  </si>
  <si>
    <t>-1325608347</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</si>
  <si>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konkávně prohnutá pod rádiusem 10,4 m, bez opěradla,  _x000d_
sedák z dřevěných lamel čtvercového průřezu (tropické dřevo - lamely_x000d_
 vodorovně).  Nosná kostra: svařenec výpalků  z ocelového plechu _x000d_
pozinkovaná, opatřená práškovým vypalovacím lakem. _x000d_
Kotveno do samostatného základu pod nášlap._x000d_
Vrchní hrana patek je pod úrovní  nášlapné vrstvy._x000d_
</t>
  </si>
  <si>
    <t>OST03_01R07</t>
  </si>
  <si>
    <t xml:space="preserve">M7 _ D+M _ prvků mobiliáře _ Parková lavička </t>
  </si>
  <si>
    <t>1252295056</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</si>
  <si>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s vysokým opěradlem, sedák i opěradlo z dřevěných _x000d_
lamel čtvercového průřezu (tropické dřevo - lamely vodorovně).  _x000d_
Nosná kostra: svařenec výpalků  z ocelového plechu pozinkovaná, _x000d_
opatřená práškovým vypalovacím lakem. _x000d_
Kotveno do samostatného základu pod nášlap._x000d_
Vrchní hrana patek je pod úrovní  nášlapné vrstvy._x000d_
</t>
  </si>
  <si>
    <t>OST03_01R08</t>
  </si>
  <si>
    <t xml:space="preserve">M8 _ D+M _ prvků mobiliáře _ Parková lavička </t>
  </si>
  <si>
    <t>1816635161</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</si>
  <si>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konvexně prohnutá pod rádiusem 10 m, s vysokým _x000d_
opěradlem, sedák i opěradlo z dřevěných lamel čtvercového průřezu .  _x000d_
(tropické dřevo - lamely vodorovně). Nosná kostra: svařenec výpalků  _x000d_
z ocelového plechu pozinkovaná, opatřená práškovým vypalovacím_x000d_
 lakem. Kotveno do samostatného základu pod nášlap._x000d_
Vrchní hrana patek je pod úrovní  nášlapné vrstvy._x000d_
pigmentovanými oleji. Kotvení je provedeno zabetonováním _x000d_
ocelových, žárově pozinkovaných stojin. Skluzavka nerezová ocel._x000d_
</t>
  </si>
  <si>
    <t>OST03_01R09</t>
  </si>
  <si>
    <t xml:space="preserve">M9 _ D+M _ prvků mobiliáře _ Parková lavička </t>
  </si>
  <si>
    <t>-941836278</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</si>
  <si>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Stavebnice prodloužené lavičky na centrální noze. Ocelová _x000d_
konstrukce bočních a středních nohou, rošty z dřevěných desek._x000d_
</t>
  </si>
  <si>
    <t>OST03_01R10</t>
  </si>
  <si>
    <t>M10 _ D+M _ prvků mobiliáře _ Odpadkový koš</t>
  </si>
  <si>
    <t>914273958</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</si>
  <si>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Odpadkový koš se stříškou, ocelové tělo, opláštění dřevěnými _x000d_
lamelami, popelník s nerezovým zhášečem cigaret; 70 l._x000d_
</t>
  </si>
  <si>
    <t>OST03_01R11</t>
  </si>
  <si>
    <t>M11 _ D+M _ prvků mobiliáře _ Stojan pro 4 kola</t>
  </si>
  <si>
    <t>-1672644008</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</si>
  <si>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Uzamykatelný stojan na kola, upevněný pomocí šroubů do dlažby._x000d_
Stojan je vybavený pevně zabudovaným, odolným uzamykacím _x000d_
mechanismem z tvrzené oceli. Kola je možné ke stojanu uzamknout za _x000d_
rám pomocí tohoto mechanismu a vyjímatelné zámkové vložky._x000d_
Stojan bude doplněn o informační ceduli (300 x 210 mm) _x000d_
z pozinkovaného plechu, na které budou uvedeny informace k obdržení _x000d_
zámku dle pokynů města Karviné. Cedule bude upevněna pomocí _x000d_
sloupku upevněného ke stojanu. Barva stojanu - stříbrošedá_x000d_
</t>
  </si>
  <si>
    <t>SO 10 - Likvidace dešťových vod</t>
  </si>
  <si>
    <t>480074783</t>
  </si>
  <si>
    <t>"rozsah_SO 10_D1-10_v.č. 02/07, TZ"</t>
  </si>
  <si>
    <t>"drény_odměřeno elektronicky" 77,04</t>
  </si>
  <si>
    <t>"A_200" 1,5*1,5*12,49</t>
  </si>
  <si>
    <t>"A_250" 1,5*1,5*4,64</t>
  </si>
  <si>
    <t>"A1_150" 1,5*1,65*31,65</t>
  </si>
  <si>
    <t>"přepad_200" 1,5*1,4*6,04</t>
  </si>
  <si>
    <t>129,561*0,3 'Přepočtené koeficientem množství</t>
  </si>
  <si>
    <t>151101101</t>
  </si>
  <si>
    <t>Zřízení příložného pažení a rozepření stěn rýh hl do 2 m</t>
  </si>
  <si>
    <t>-528450668</t>
  </si>
  <si>
    <t>"A_200" 2*1,5*12,49</t>
  </si>
  <si>
    <t>"A_250" 2*1,5*4,64</t>
  </si>
  <si>
    <t>"A1_150" 2*1,65*31,65</t>
  </si>
  <si>
    <t>"přepad_200" 2*1,4*6,04</t>
  </si>
  <si>
    <t>151101111</t>
  </si>
  <si>
    <t>Odstranění příložného pažení a rozepření stěn rýh hl do 2 m</t>
  </si>
  <si>
    <t>1505858468</t>
  </si>
  <si>
    <t>"A_200" 1,5*(1,5-1,0)*12,49</t>
  </si>
  <si>
    <t>"A_250" 1,5*(1,5-1,0)*4,64</t>
  </si>
  <si>
    <t>"A1_150" 1,5*(1,65-1,0)*31,65</t>
  </si>
  <si>
    <t>"přepad_200" 1,5*(1,4-1,0)*6,04</t>
  </si>
  <si>
    <t>60,001*2 'Přepočtené koeficientem množství</t>
  </si>
  <si>
    <t>"lože" 12,334</t>
  </si>
  <si>
    <t>"obsypy" 57,226</t>
  </si>
  <si>
    <t xml:space="preserve">Uložení sypaniny z hornin soudržných do násypů zhutněných </t>
  </si>
  <si>
    <t>1395927840</t>
  </si>
  <si>
    <t>146,6*1,8 'Přepočtené koeficientem množství</t>
  </si>
  <si>
    <t>(77,04+129,561)-146,6</t>
  </si>
  <si>
    <t>Obsypání potrubí a šachet ručně sypaninou bez prohození sítem, uloženou do 3 m</t>
  </si>
  <si>
    <t>"A_200" 1,5*0,55*12,49</t>
  </si>
  <si>
    <t>"A_250" 1,5*0,55*4,64</t>
  </si>
  <si>
    <t>"A1_150" 1,5*0,55*31,65</t>
  </si>
  <si>
    <t>"přepad_200" 1,5*0,55*6,04</t>
  </si>
  <si>
    <t>"ostatní kce š." 12,0</t>
  </si>
  <si>
    <t>57,226*2 'Přepočtené koeficientem množství</t>
  </si>
  <si>
    <t>-646928282</t>
  </si>
  <si>
    <t>kamenivo drenážní hrubé frakce 8/16</t>
  </si>
  <si>
    <t>-2073859573</t>
  </si>
  <si>
    <t>77,04*2 'Přepočtené koeficientem množství</t>
  </si>
  <si>
    <t>"A_200" 1,5*12,49</t>
  </si>
  <si>
    <t>"A_250" 1,5*4,64</t>
  </si>
  <si>
    <t>"A1_150" 1,5*31,65</t>
  </si>
  <si>
    <t>"přepad_200" 1,5*6,04</t>
  </si>
  <si>
    <t>"odměřeno elektronicky" 12,0</t>
  </si>
  <si>
    <t>2086799611</t>
  </si>
  <si>
    <t>"drény_odměřeno elektronicky" 475,86</t>
  </si>
  <si>
    <t>212755216</t>
  </si>
  <si>
    <t>Trativody z drenážních trubek plastových flexibilních D 150 mm bez lože</t>
  </si>
  <si>
    <t>825639406</t>
  </si>
  <si>
    <t>"drény_odměřeno elektronicky" 166,11</t>
  </si>
  <si>
    <t>"A_200" 1,5*0,15*12,49</t>
  </si>
  <si>
    <t>"A_250" 1,5*0,15*4,64</t>
  </si>
  <si>
    <t>"A1_150" 1,5*0,15*31,65</t>
  </si>
  <si>
    <t>"přepad_200" 1,5*0,15*6,04</t>
  </si>
  <si>
    <t>-1952270422</t>
  </si>
  <si>
    <t>Montáž kanalizačního potrubí hladkého plnostěnného SN 10 z polypropylenu DN 150</t>
  </si>
  <si>
    <t>-575001500</t>
  </si>
  <si>
    <t>"A1_150" 31,65</t>
  </si>
  <si>
    <t>"příplatek za montáže armatur, tvarovek, doplňků" 0,15*31,65</t>
  </si>
  <si>
    <t>28617003R</t>
  </si>
  <si>
    <t>trubka kanalizační PP plnostěnná DN 150x1000 mm SN 10</t>
  </si>
  <si>
    <t>1710168192</t>
  </si>
  <si>
    <t>36,398*1,15 'Přepočtené koeficientem množství</t>
  </si>
  <si>
    <t>"A_200" 12,49</t>
  </si>
  <si>
    <t>"přepad_200" 6,04</t>
  </si>
  <si>
    <t>"příplatek za montáže armatur, tvarovek, doplňků" 0,15*18,53</t>
  </si>
  <si>
    <t>21,31*1,15 'Přepočtené koeficientem množství</t>
  </si>
  <si>
    <t>871360310</t>
  </si>
  <si>
    <t>Montáž kanalizačního potrubí hladkého plnostěnného SN 10 z polypropylenu DN 250</t>
  </si>
  <si>
    <t>1451564318</t>
  </si>
  <si>
    <t>"A_250" 4,64</t>
  </si>
  <si>
    <t>"příplatek za montáže armatur, tvarovek, doplňků" 0,15*4,64</t>
  </si>
  <si>
    <t>28617005R</t>
  </si>
  <si>
    <t>trubka kanalizační PP plnostěnná DN 250x1000 mm SN 10</t>
  </si>
  <si>
    <t>1256665632</t>
  </si>
  <si>
    <t>5,336*1,15 'Přepočtené koeficientem množství</t>
  </si>
  <si>
    <t>894221B01</t>
  </si>
  <si>
    <t xml:space="preserve">D+M_šachty kanalizační systémové PLASTOVÉ  , DN 425 mm _ viz upřesnění a specifikace</t>
  </si>
  <si>
    <t>-2085212744</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</si>
  <si>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B1, PP Ø 425, výška: 849 mm_x000d_
Poklopová sestava: POKLOP LIT. D400; TEL. ADAPTÉR_x000d_
   1ks POKLOP LITINOVÝ 425/40T DO TEL. KRUH_x000d_
   1ks TELESKOP 425/375_x000d_
Šachtová roura:_x000d_
   1ks Ø 425; ŠACHT. ROURA 425/1500 – délka roury 304 mm_x000d_
Šachtové dno:_x000d_
      1ks Ø 425 PP KG 160 -  sběrné 90°, výkyvná hrdla _x000d_
---------------------------------------------------------------------------_x000d_
(revizní plastové šachty z PP o vnitřním průměru zvlněné šachtové roury 425 mm, s šachtovým dnem z PP pro napojení hladkého KG potrubí DN150 a s litinovým poklopem D400 dle ČSN EN124. Součástí šachtového dna jsou integrovaná výkyvná hrdla.)_x000d_
_x000d_
</t>
  </si>
  <si>
    <t>"šachta B1" 1,0</t>
  </si>
  <si>
    <t>894221B02</t>
  </si>
  <si>
    <t>-259813556</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</si>
  <si>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B2, , PP Ø 425, výška: 769 mm_x000d_
Poklopová sestava: POKLOP LIT. D400; TEL. ADAPTÉR_x000d_
   1ks POKLOP LITINOVÝ 425/40T DO TEL. KRUH_x000d_
   1ks TELESKOP 425/375_x000d_
Šachtová roura:_x000d_
   1ks Ø 425; ŠACHT. ROURA 425/1500 – délka roury 228 mm_x000d_
   Délka šachtové roury: 228_x000d_
Šachtové dno:_x000d_
      1ks Ø 425 PP KG 160 -  úhel 30°,výkyvná hrdla_x000d_
---------------------------------------------------------------------------_x000d_
(revizní plastové šachty z PP o vnitřním průměru zvlněné šachtové roury 425 mm, s šachtovým dnem z PP pro napojení hladkého KG potrubí DN150 a s litinovým poklopem D400 dle ČSN EN124. Součástí šachtového dna jsou integrovaná výkyvná hrdla.)_x000d_
_x000d_
</t>
  </si>
  <si>
    <t>"šachta B2" 1,0</t>
  </si>
  <si>
    <t>894221B03</t>
  </si>
  <si>
    <t>-1145157989</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</si>
  <si>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B3, PP Ø 425, výška: 789_x000d_
Poklopová sestava: POKLOP LIT. D400; TEL. ADAPTÉR_x000d_
   1ks POKLOP LITINOVÝ 425/40T DO TEL. KRUH_x000d_
   1ks TELESKOP 425/375_x000d_
Šachtová roura:_x000d_
      1ks Ø 425; ŠACHT. ROURA 425/1500 – délka roury 441 mm_x000d_
Šachtové dno:_x000d_
      1ks Ø 425 PP KG 160 -  sběrné 45°_x000d_
---------------------------------------------------------------------------_x000d_
(revizní plastové šachty z PP o vnitřním průměru zvlněné šachtové roury 425 mm, s šachtovým dnem z PP pro napojení hladkého KG potrubí DN150 a s litinovým poklopem D400 dle ČSN EN124. )_x000d_
_x000d_
</t>
  </si>
  <si>
    <t>"šachta B3" 1,0</t>
  </si>
  <si>
    <t>894221B04</t>
  </si>
  <si>
    <t>-1944066528</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</si>
  <si>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B3, PP Ø 425, výška: 780_x000d_
Poklopová sestava: POKLOP LIT. D400; TEL. ADAPTÉR_x000d_
      1ks POKLOP LITINOVÝ 425/40T DO TEL. KRUH_x000d_
      1ks TELESKOP 425/375_x000d_
Šachtová roura:_x000d_
   1ks Ø 425; ŠACHT. ROURA 425/1500 – délka roury 441 mm_x000d_
Šachtové dno:_x000d_
      1ks Ø 425 PP KG 160 -  sběrné 45°_x000d_
---------------------------------------------------------------------------_x000d_
(revizní plastové šachty z PP o vnitřním průměru zvlněné šachtové roury 425 mm, s šachtovým dnem z PP pro napojení hladkého KG potrubí DN150 a s litinovým poklopem D400 dle ČSN EN124. )_x000d_
_x000d_
</t>
  </si>
  <si>
    <t>"šachta B4" 1,0</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</si>
  <si>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Š1 (kanalizace A) revizní betonová prefabrikovaná šachta s kalovým prostorem hloubky 1,0 m. Vnitřní profil šachty bude 1,0 m, tl. stěn skruží 120 mm. Pro vstup do betonové šachty bude osazen poklop BEGU D 400 s betonovou výplní s odvětráním, rám BEGU R-1 EN 124 a stupačky ocelové s PE povlakem „KASI“. Rám šachtového poklopu případně i vyrovnávacího prstence budou osazeny na maltu na cementové bázi. Kanalizační šachta bude uložena na betonovou podkladní desku tl. 150 mm z betonu C16/20.  _x000d_
_x000d_
</t>
  </si>
  <si>
    <t>"šachta Š1" 1,0</t>
  </si>
  <si>
    <t xml:space="preserve">D+M_šachty kanalizační systémové PLASTOVÉ  , DN 425 MM _ viz upřesnění a specifikace</t>
  </si>
  <si>
    <t>-558549052</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</si>
  <si>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Š2, PP Ø 425, výška: 1400 mm_x000d_
Poklopová sestava: POKLOP LIT. D400; TEL. ADAPTÉR_x000d_
   1ks POKLOP LITINOVÝ 425/40T DO TEL. KRUH_x000d_
   1ks TELESKOP 425/375_x000d_
Šachtová roura:_x000d_
   1ks Ø 425; ŠACHT. ROURA 425/1500 – délka roury 863 mm_x000d_
Šachtové dno:_x000d_
   1ks Ø 425 PP KG 160 -  úhel 30°,výkyvná hrdla_x000d_
---------------------------------------------------------------------------------_x000d_
-šachta Š2 (kanalizace A1) – revizní plastová šachta z PP o vnějším průměru zvlněné šachtové roury 425 mm, s šachtovým dnem pro napojení hladkého KG potrubí DN150 a s litinovým poklopem D400 dle ČSN EN124 do teleskopického adaptéru. Součástí šachtového dna jsou integrovaná výkyvná hrdla._x000d_
_x000d_
</t>
  </si>
  <si>
    <t>"šachta Š2" 1,0</t>
  </si>
  <si>
    <t>894221Š0r</t>
  </si>
  <si>
    <t>D+M_šachty kanalizační systémové PLASTOVÉ škrtící , DN 600 mm _ viz upřesnění a specifikace</t>
  </si>
  <si>
    <t>475417673</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</si>
  <si>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-škrtící šachta Šr (kanalizace A) plastová z PP profilu 0,6 m bude dodána jako _x000d_
kompletní výrobek s integrovanou výměnnou škrtící clonou, která pracuje na principu vírového ventilu. Škrtící clona bude z výroby nastavená na hodnotu odtoku 13 l.s-1 v závislosti na výšce vzdutí před škrtící šachtou, která činí 1,07 m._x000d_
Přístup do šachty bude vstupním komínem, vytvořeným z šachtového prodlužovacího nástavce/PP vlnovce profilu 0,6 m (vně černý, uvnitř žlutý). Vstupní komín bude ukončen šachtovým poklopem Begu D400 s betonovou výplní a s odvětráním. Poklop bude osazen na prefabrikovaném betonovém prstenci výšky 0,10 m, který bude podbetonován betonem C12/16 tl. 0,15 tak, aby bylo zamezeno jeho propojení s vlnovcem vstupního komínu (bude použito pomocné bednění). _x000d_
---------------------------------------------------------------------------------------------------------------------------------------------------------------------------------------------_x000d_
popis dodávky výrobce:_x000d_
Objektová škrtící šachta včetně profilového těsnícího kroužku a výměnné škrtící clony, průměr přítoku DN200 KG, průměr odtoku DN250 KG, škrcený odtok 13 l.s-1     _x000d_
Šachtový prodlužovací nástavec DA 600 s napojením pro havarijní přepad délka 1,1 m	_x000d_
Těsnící kroužek k betonovému dosedacímu prstenci			_x000d_
Další příslušenství ke škrtící šachtě nad rámec dodávky výrobce:_x000d_
•kanalizační poklop BEGU D400 s odvětráním_x000d_
•prefabrikovaný prstenec TBW-Q.1 63/100_x000d_
•podbetonování prefa prstence betonem C12/16 na výšku 0,15 m + pomocné bednění- 0,1 m3 _x000d_
_x000d_
</t>
  </si>
  <si>
    <t>"šachta Šr" 1,0</t>
  </si>
  <si>
    <t xml:space="preserve">"1kus = 1 systémové zaústění včetně dotěsnění"  23,0</t>
  </si>
  <si>
    <t>SO 11 - Veřejné osvětlení</t>
  </si>
  <si>
    <t xml:space="preserve">PSV - Práce a dodávky PSV   </t>
  </si>
  <si>
    <t xml:space="preserve">    741 - Elektroinstalace - silnoproud   </t>
  </si>
  <si>
    <t>167101102</t>
  </si>
  <si>
    <t xml:space="preserve">Nakládání, skládání a překládání neulehlého výkopku nebo sypaniny  nakládání, množství přes 100 m3, z hornin tř. 1 až 4</t>
  </si>
  <si>
    <t>275322611a</t>
  </si>
  <si>
    <t>Základové patky ze ŽB odolného proti agresivnímu prostředí tř.do C 30/37 XA</t>
  </si>
  <si>
    <t xml:space="preserve">Poznámka k položce:_x000d_
Betonové konstrukce základů VO, beton do tř. C 30/37 XA beton do základů , BM6 . Základové patky ze ŽB odolného proti agresivnímu prostředí tř.do C 30/37 XA  Betonové konstrukce základů VO, beton do tř. C 30/37 XA beton do základů BM , viz. řezy  situace</t>
  </si>
  <si>
    <t>275322611b</t>
  </si>
  <si>
    <t xml:space="preserve">Poznámka k položce:_x000d_
Betonové konstrukce základů VO, beton do tř. C 30/37 XA beton do základů BM10 , viz řezy,  situace. Betonové konstrukce základů VO, beton do tř. C 30/37 XA beton do základů BM , viz. řezy  situace</t>
  </si>
  <si>
    <t>460050003</t>
  </si>
  <si>
    <t xml:space="preserve">Hloubení nezapažených jam ručně pro stožáry  s přemístěním výkopku do vzdálenosti 3 m od okraje jámy nebo naložením na dopravní prostředek, včetně zásypu, zhutnění a urovnání povrchu bez patky jednoduché na rovině, délky přes 6 do 8 m, v hornině třídy 3</t>
  </si>
  <si>
    <t>Poznámka k položce:_x000d_
výkop jámy pro stožáry sadové S5</t>
  </si>
  <si>
    <t>460050013</t>
  </si>
  <si>
    <t xml:space="preserve">Hloubení nezapažených jam ručně pro stožáry  s přemístěním výkopku do vzdálenosti 3 m od okraje jámy nebo naložením na dopravní prostředek, včetně zásypu, zhutnění a urovnání povrchu bez patky jednoduché na rovině, délky přes 8 do 10 m, v hornině třídy 3</t>
  </si>
  <si>
    <t>Poznámka k položce:_x000d_
výkop jámy pro stožáry BM 10</t>
  </si>
  <si>
    <t>Rozebrání a obnova zpevněného povrchu, nebo chodníků v trase kabelových rýh</t>
  </si>
  <si>
    <t xml:space="preserve">Poznámka k položce:_x000d_
Rozebrání a obnova zpevněného povrchu, nebo chodníků v trase kabelových rýh,  nad i mimo výkop, položka obsahuje i potřebný rozsah rekonstrukce obrub a veškeré dotčené konstrukční vrstvy, včetně manipulace s materiálem, nebo rozbourání betonového povrchu a jeho obnovu. Položka neobsahuje opravy povrchu v trase které jsou řešeny v rámci jiných SO stejné stavby -nutná koordinace stavebních prací!  Rozebrání a obnova  chodníku s asf. Povrchem vč. obrub a konstrukních vrstev</t>
  </si>
  <si>
    <t>X17a</t>
  </si>
  <si>
    <t>Příslušenství pouzdrového základu VO</t>
  </si>
  <si>
    <t xml:space="preserve">Poznámka k položce:_x000d_
Příslušenství pouzdrového základu VO, spojovací materiál atd., Přesná specifikace viz výkres sestav a vzorových řezů.   Příslušenství pouzdrového základu VO, základ pro sloup , BM6</t>
  </si>
  <si>
    <t>X17b</t>
  </si>
  <si>
    <t xml:space="preserve">Poznámka k položce:_x000d_
Příslušenství pouzdrového základu VO, spojovací materiál atd., Přesná specifikace viz výkres sestav a vzorových řezů.   Příslušenství pouzdrového základu VO, základ pro sloup , BM10</t>
  </si>
  <si>
    <t xml:space="preserve">Práce a dodávky PSV   </t>
  </si>
  <si>
    <t xml:space="preserve">Elektroinstalace - silnoproud   </t>
  </si>
  <si>
    <t>34571355</t>
  </si>
  <si>
    <t>trubka elektroinstalační ohebná dvouplášťová korugovaná D 94/110 mm, HDPE+LDPE</t>
  </si>
  <si>
    <t>Poznámka k položce:_x000d_
trubka elektroinstalační ohebná, DVK 110 viz situace - trasy pod pojezdovou plochou, osazení viz řezy</t>
  </si>
  <si>
    <t>34111094</t>
  </si>
  <si>
    <t>kabel silový s Cu jádrem 1 kV 5x2,5mm2</t>
  </si>
  <si>
    <t>Poznámka k položce:_x000d_
5% prořez</t>
  </si>
  <si>
    <t>34111030</t>
  </si>
  <si>
    <t>kabel silový s Cu jádrem 1 kV 3x1,5mm2</t>
  </si>
  <si>
    <t>Poznámka k položce:_x000d_
+ prořez 5%</t>
  </si>
  <si>
    <t>34111080</t>
  </si>
  <si>
    <t>kabel silový s Cu jádrem 1 kV 4x16mm2</t>
  </si>
  <si>
    <t>Xk01</t>
  </si>
  <si>
    <t>kabel silový s Cu jádrem 1 kV 5x10mm2</t>
  </si>
  <si>
    <t>Xk02</t>
  </si>
  <si>
    <t>kabel silový s Cu jádrem 1 kV 5x16mm2</t>
  </si>
  <si>
    <t>Poznámka k položce:_x000d_
B+5% prořez</t>
  </si>
  <si>
    <t>35441073</t>
  </si>
  <si>
    <t>drát D 10mm FeZn</t>
  </si>
  <si>
    <t>Xe01</t>
  </si>
  <si>
    <t xml:space="preserve">elektrovýzbroj, svorkovnice pro max. 4 kabely a pojistkový odpojovač pro max 3f.  viz TZ, viz situace, viz B</t>
  </si>
  <si>
    <t>Xe02</t>
  </si>
  <si>
    <t xml:space="preserve">Sadové svítidlo LED do 41W TK do 3200K  - instalace na BM6, viz situace a TZ, včetně zdroje</t>
  </si>
  <si>
    <t xml:space="preserve">Silniční svítidlo  LED  do 80W  TK do 3200K typ a výkon dle výpočtu - instalace na BM 10, viz situace a TZ, včetně zdroje</t>
  </si>
  <si>
    <t>Xe04</t>
  </si>
  <si>
    <t xml:space="preserve">Svítidlo reflektor  LED  do 220W  TK 4000K typ a výkon dle výpočtu - instalace na oplocení 8m,</t>
  </si>
  <si>
    <t>31674067R</t>
  </si>
  <si>
    <t>Sloup sadový BM 6 pozinkovaný vetknutý průměry 159/133/76 viz situace a TZ, sloup bezpaticový silniční s manžetou</t>
  </si>
  <si>
    <t>31674109Ra</t>
  </si>
  <si>
    <t>stožár osvětlovací uliční Pz v 10,2m</t>
  </si>
  <si>
    <t>Poznámka k položce:_x000d_
Sloup silniční BM 10 pozinkovaný vetknutý průměry 219/114/89 viz situace a TZ, sloup bezpaticový silniční s manžetou</t>
  </si>
  <si>
    <t>31674109Rb</t>
  </si>
  <si>
    <t>Poznámka k položce:_x000d_
Sloup silniční BM 10 pozinkovaný vetknutý průměry 219/114/89 viz situace a TZ, sloup bezpaticový silniční s manžetou, zesílené provedení viz. TZ</t>
  </si>
  <si>
    <t>X05</t>
  </si>
  <si>
    <t>Držák dvojramenný osvětlení hřiště</t>
  </si>
  <si>
    <t>Xe06</t>
  </si>
  <si>
    <t xml:space="preserve">Ovládací prvek  osvětlení hřiště skříň 4R (stýkač 3f)</t>
  </si>
  <si>
    <t>Xe07</t>
  </si>
  <si>
    <t xml:space="preserve">Ovládací prvek  osvětlení hřiště skříň 4R (časové relé)</t>
  </si>
  <si>
    <t>Xe08</t>
  </si>
  <si>
    <t>Rozvodné krabice včetně instalačních trubek, vč. výzbroje viz. schéma (osvětlení hřiště)</t>
  </si>
  <si>
    <t>Xe09</t>
  </si>
  <si>
    <t>RVOO- 7 vývodové</t>
  </si>
  <si>
    <t>Xe10</t>
  </si>
  <si>
    <t>výložník V3-1500</t>
  </si>
  <si>
    <t>Xe11</t>
  </si>
  <si>
    <t>výložník V2-1500</t>
  </si>
  <si>
    <t>Xe12</t>
  </si>
  <si>
    <t>výložník V1-1500</t>
  </si>
  <si>
    <t>Xn01</t>
  </si>
  <si>
    <t>Nátěr sadový stožár S6</t>
  </si>
  <si>
    <t>Xn02</t>
  </si>
  <si>
    <t>Nátěr silniční stožár BM10(BP10)</t>
  </si>
  <si>
    <t>Xn03</t>
  </si>
  <si>
    <t>Nátěr výložník V1</t>
  </si>
  <si>
    <t>Xn04</t>
  </si>
  <si>
    <t>Nátěr výložník V2</t>
  </si>
  <si>
    <t>Xn05</t>
  </si>
  <si>
    <t>Nátěr výložník V3</t>
  </si>
  <si>
    <t>Xn06</t>
  </si>
  <si>
    <t>číslování</t>
  </si>
  <si>
    <t>100</t>
  </si>
  <si>
    <t>741410041</t>
  </si>
  <si>
    <t>Montáž uzemňovacího vedení s upevněním, propojením a připojením pomocí svorek v zemi s izolací spojů drátu nebo lana O do 10 mm v městské zástavbě</t>
  </si>
  <si>
    <t>102</t>
  </si>
  <si>
    <t xml:space="preserve">Poznámka k položce:_x000d_
Kulatina připojena  svorkou 2xSR03 na pásek do výkopu včetně konzervace spoje</t>
  </si>
  <si>
    <t>104</t>
  </si>
  <si>
    <t xml:space="preserve">Poznámka k položce:_x000d_
Zatěsnění prostupů konstrukcí stavební Zatěsnění  prostupu chrániček VO</t>
  </si>
  <si>
    <t>210191563</t>
  </si>
  <si>
    <t>Montáž skříní pojistkových oceloplechových bez zapojení vodičů [RVO 6 až 8]</t>
  </si>
  <si>
    <t>106</t>
  </si>
  <si>
    <t>Poznámka k položce:_x000d_
Montáž RVOO</t>
  </si>
  <si>
    <t>210202013R</t>
  </si>
  <si>
    <t>Montáž svítidel LED se zapojením vodičů průmyslových nebo venkovních na výložník</t>
  </si>
  <si>
    <t>108</t>
  </si>
  <si>
    <t xml:space="preserve">Poznámka k položce:_x000d_
Montáž svítidel  se zapojením vodičů průmyslových nebo venkovních na výložník viz situace a TZ, včetně zdroje</t>
  </si>
  <si>
    <t>210204011</t>
  </si>
  <si>
    <t xml:space="preserve">Montáž stožárů osvětlení, bez zemních prací  ocelových samostatně stojících, délky do 12 m</t>
  </si>
  <si>
    <t>110</t>
  </si>
  <si>
    <t>210204011-D</t>
  </si>
  <si>
    <t xml:space="preserve">Demontáž stožárů osvětlení, bez zemních prací  ocelových samostatně stojících, délky do 12 m</t>
  </si>
  <si>
    <t>112</t>
  </si>
  <si>
    <t>210204103</t>
  </si>
  <si>
    <t xml:space="preserve">Montáž výložníků osvětlení  jednoramenných sloupových, hmotnosti do 35 kg</t>
  </si>
  <si>
    <t>114</t>
  </si>
  <si>
    <t>210204104-D</t>
  </si>
  <si>
    <t xml:space="preserve">Demontáž výložníků osvětlení  jednoramenných sloupových, hmotnosti přes 35 kg</t>
  </si>
  <si>
    <t>116</t>
  </si>
  <si>
    <t>Poznámka k položce:_x000d_
Demontáže výložníků a svítidel</t>
  </si>
  <si>
    <t>210204105</t>
  </si>
  <si>
    <t xml:space="preserve">Montáž výložníků osvětlení  dvouramenných sloupových, hmotnosti do 70 kg</t>
  </si>
  <si>
    <t>118</t>
  </si>
  <si>
    <t>210204105R</t>
  </si>
  <si>
    <t>120</t>
  </si>
  <si>
    <t>Poznámka k položce:_x000d_
Montáž držáků dvojramenný osvětlení hřiště</t>
  </si>
  <si>
    <t>210204108</t>
  </si>
  <si>
    <t xml:space="preserve">Montáž výložníků osvětlení  tříramenných sloupových, hmotnosti přes 70 kg</t>
  </si>
  <si>
    <t>122</t>
  </si>
  <si>
    <t>210204201</t>
  </si>
  <si>
    <t xml:space="preserve">Montáž elektrovýzbroje stožárů osvětlení  1 okruh</t>
  </si>
  <si>
    <t>124</t>
  </si>
  <si>
    <t xml:space="preserve">Poznámka k položce:_x000d_
elektrovýzbroj, svorkovnice pro max. 4 kabely 4x16 (3F+PEN) a pojistkový odpojovač válcový,  viz TZ, viz situace</t>
  </si>
  <si>
    <t>210204203</t>
  </si>
  <si>
    <t xml:space="preserve">Montáž elektrovýzbroje stožárů osvětlení  3 okruhy</t>
  </si>
  <si>
    <t>126</t>
  </si>
  <si>
    <t xml:space="preserve">Poznámka k položce:_x000d_
Montáž elektrovýzbroje stožárů osvětlení 2-3 okruhy elektrovýzbroj, svorkovnice pro max. 4 kabely 4x16 (4F+PEN) a 3xpojistkový odpojovač válcový,  viz TZ, viz situace (pozn.: blikající dopravní značky napojeny shodně se svítidly)</t>
  </si>
  <si>
    <t>Manipulace na stávajícím vedení změření zemního odporu s demontáží proměřením a opětovným smontováním svorky zkušební svorky, provedeno pro všechny sloupy BM a RVO.</t>
  </si>
  <si>
    <t>210812011</t>
  </si>
  <si>
    <t>Montáž izolovaných kabelů měděných do 1 kV bez ukončení plných a kulatých (CYKY, CHKE-R,...) uložených volně nebo v liště počtu a průřezu žil 3x1,5 až 6 mm2</t>
  </si>
  <si>
    <t>130</t>
  </si>
  <si>
    <t xml:space="preserve">Poznámka k položce:_x000d_
viz situace,  do chrániček, vč. Ukončení vulkanizační páska  kabel 3x1,5mm2</t>
  </si>
  <si>
    <t>210812061</t>
  </si>
  <si>
    <t>Montáž izolovaných kabelů měděných do 1 kV bez ukončení plných a kulatých (CYKY, CHKE-R,...) uložených volně nebo v liště počtu a průřezu žil 5x1,5 až 2,5 mm2</t>
  </si>
  <si>
    <t>132</t>
  </si>
  <si>
    <t xml:space="preserve">Poznámka k položce:_x000d_
viz situace,  do chrániček, vč. Ukončení vulkanizační páska</t>
  </si>
  <si>
    <t>210812065</t>
  </si>
  <si>
    <t>Montáž izolovaných kabelů měděných do 1 kV bez ukončení plných a kulatých (CYKY, CHKE-R,...) uložených volně nebo v liště počtu a průřezu žil 5x10 až 16 mm2</t>
  </si>
  <si>
    <t>134</t>
  </si>
  <si>
    <t xml:space="preserve">Poznámka k položce:_x000d_
viz situace,  do chrániček, vč. Ukončení kabelová hlava</t>
  </si>
  <si>
    <t>136</t>
  </si>
  <si>
    <t>138</t>
  </si>
  <si>
    <t xml:space="preserve">Poznámka k položce:_x000d_
Montáž svorka hromosvodná typ SS, SR 03 se 2 šrouby Svorka uzemnění  SS nerez spojovací pro pásek FeZn 30x4, a drát FeZn d10mm, včetně ochranného nátěru spojů Včetně montáže svorek zkušebních</t>
  </si>
  <si>
    <t>140</t>
  </si>
  <si>
    <t xml:space="preserve">Poznámka k položce:_x000d_
štítek označení kabelů, 4*sloup VO + Označení v rozvaděčích a rozvodnicích VO  Ostatní práce při montáži vodičů,šňůr a kabelů - označení vodiče a kabelu dalším štítkem</t>
  </si>
  <si>
    <t>Xm01</t>
  </si>
  <si>
    <t xml:space="preserve">Montáž ovládacích prvků  osvětlení hřiště skříň 4R (časové relé, stýkač)</t>
  </si>
  <si>
    <t>142</t>
  </si>
  <si>
    <t>Xm02</t>
  </si>
  <si>
    <t>Montáž rozvodných krabic včetně instalačních trubek a výzbroje (osvětlení hřiště)</t>
  </si>
  <si>
    <t>144</t>
  </si>
  <si>
    <t>460080013</t>
  </si>
  <si>
    <t xml:space="preserve">Základové konstrukce  základ bez bednění do rostlé zeminy z monolitického betonu tř. C 12/15</t>
  </si>
  <si>
    <t>146</t>
  </si>
  <si>
    <t xml:space="preserve">Poznámka k položce:_x000d_
obetonování chrániček, viz  situace</t>
  </si>
  <si>
    <t>460080045</t>
  </si>
  <si>
    <t xml:space="preserve">Základové konstrukce  výztuž základové konstrukce ze svařovaných sítí z drátů typu KARI</t>
  </si>
  <si>
    <t>148</t>
  </si>
  <si>
    <t>Poznámka k položce:_x000d_
výztuž prostupů pod komunikacemi,</t>
  </si>
  <si>
    <t>150</t>
  </si>
  <si>
    <t>152</t>
  </si>
  <si>
    <t>154</t>
  </si>
  <si>
    <t>460150263</t>
  </si>
  <si>
    <t>Hloubení zapažených i nezapažených kabelových rýh ručně včetně urovnání dna s přemístěním výkopku do vzdálenosti 3 m od okraje jámy nebo naložením na dopravní prostředek šířky 50 cm, hloubky 80 cm, v hornině třídy 3</t>
  </si>
  <si>
    <t>156</t>
  </si>
  <si>
    <t>Poznámka k položce:_x000d_
včetně posouzení a příplatku za lepivost. 60% zemina 3;</t>
  </si>
  <si>
    <t>460150264</t>
  </si>
  <si>
    <t>Hloubení zapažených i nezapažených kabelových rýh ručně včetně urovnání dna s přemístěním výkopku do vzdálenosti 3 m od okraje jámy nebo naložením na dopravní prostředek šířky 50 cm, hloubky 80 cm, v hornině třídy 4</t>
  </si>
  <si>
    <t>158</t>
  </si>
  <si>
    <t>Poznámka k položce:_x000d_
včetně posouzení a příplatku za lepivost. 40% zemina 4</t>
  </si>
  <si>
    <t>160</t>
  </si>
  <si>
    <t>162</t>
  </si>
  <si>
    <t>Poznámka k položce:_x000d_
Montáž trubek ochranných plastových DVR, DVK, HDPE do 160 mm uložených volně viz situace</t>
  </si>
  <si>
    <t>164</t>
  </si>
  <si>
    <t>166</t>
  </si>
  <si>
    <t>460560233</t>
  </si>
  <si>
    <t>Zásyp kabelových rýh ručně s uložením výkopku ve vrstvách včetně zhutnění a urovnání povrchu šířky 50 cm hloubky 50 cm, v hornině třídy 3</t>
  </si>
  <si>
    <t>168</t>
  </si>
  <si>
    <t>460560234</t>
  </si>
  <si>
    <t>Zásyp kabelových rýh ručně s uložením výkopku ve vrstvách včetně zhutnění a urovnání povrchu šířky 50 cm hloubky 50 cm, v hornině třídy 4</t>
  </si>
  <si>
    <t>170</t>
  </si>
  <si>
    <t>172</t>
  </si>
  <si>
    <t xml:space="preserve">Poznámka k položce:_x000d_
Včetně příplatku k celkové prohlídce za každých dalších 500 000,- Kč   _x000d_
</t>
  </si>
  <si>
    <t>174</t>
  </si>
  <si>
    <t>Poznámka k položce:_x000d_
Světelně technické měření</t>
  </si>
  <si>
    <t>176</t>
  </si>
  <si>
    <t>178</t>
  </si>
  <si>
    <t xml:space="preserve">Poznámka k položce:_x000d_
placená součinnost správce    _x000d_
POLOŽKA NEOBSAZENA_NENACEŇOVAT</t>
  </si>
  <si>
    <t>180</t>
  </si>
  <si>
    <t>Poznámka k položce:_x000d_
POLOŽKA NEOBSAZENA_NENACEŇOVAT</t>
  </si>
  <si>
    <t>SO 12 - Areálové rozvody slaboproudu</t>
  </si>
  <si>
    <t xml:space="preserve">    21-M - Elektromontáže</t>
  </si>
  <si>
    <t>-1154243451</t>
  </si>
  <si>
    <t>775654883</t>
  </si>
  <si>
    <t>-608528258</t>
  </si>
  <si>
    <t>742122001R</t>
  </si>
  <si>
    <t>Montáž optické spojky</t>
  </si>
  <si>
    <t>1440251000</t>
  </si>
  <si>
    <t>5A46G0-R5</t>
  </si>
  <si>
    <t>Spojka zemní optická pro 48 vláken</t>
  </si>
  <si>
    <t>1168340739</t>
  </si>
  <si>
    <t>742230003</t>
  </si>
  <si>
    <t>Montáž kamerového systému venkovní kamery</t>
  </si>
  <si>
    <t>68711979</t>
  </si>
  <si>
    <t>5A46G0-R1</t>
  </si>
  <si>
    <t>IP Kamera 4MPx, plný popis viz. TZ</t>
  </si>
  <si>
    <t>-893128781</t>
  </si>
  <si>
    <t>742230101</t>
  </si>
  <si>
    <t>Montáž kamerového systému nastavení a instalace licence k připojení jedné kamery k SW</t>
  </si>
  <si>
    <t>1683893352</t>
  </si>
  <si>
    <t>742230102</t>
  </si>
  <si>
    <t>Montáž kamerového systému nastavení a instalace instalace a nastavení SW pro sledování kamer</t>
  </si>
  <si>
    <t>-1504291835</t>
  </si>
  <si>
    <t>742230103</t>
  </si>
  <si>
    <t>Montáž kamerového systému nastavení a instalace nastavení záběru podle přání uživatele</t>
  </si>
  <si>
    <t>-1332518700</t>
  </si>
  <si>
    <t>5A46G0-R3</t>
  </si>
  <si>
    <t>Metalicko-optický převodník, venkovní provedení,PoE injektor,napájecí zdroj, včetně SFP modulu SM, 20km, 1.25G</t>
  </si>
  <si>
    <t>150275452</t>
  </si>
  <si>
    <t>742230003a</t>
  </si>
  <si>
    <t>Montáž převodníku</t>
  </si>
  <si>
    <t>475697896</t>
  </si>
  <si>
    <t>742410064R</t>
  </si>
  <si>
    <t>Montáž rozhlasu reproduktoru venkovního</t>
  </si>
  <si>
    <t>-1680703176</t>
  </si>
  <si>
    <t>5A46G0-R4</t>
  </si>
  <si>
    <t>Sloupová reprostouva, plný popis viz. TZ</t>
  </si>
  <si>
    <t>-926668738</t>
  </si>
  <si>
    <t>Elektromontáže</t>
  </si>
  <si>
    <t>2122403969</t>
  </si>
  <si>
    <t>473060530</t>
  </si>
  <si>
    <t>260*1,15 "Přepočtené koeficientem množství</t>
  </si>
  <si>
    <t>-1417671454</t>
  </si>
  <si>
    <t>-53845285</t>
  </si>
  <si>
    <t>-230151148</t>
  </si>
  <si>
    <t>220182028</t>
  </si>
  <si>
    <t>Kontrola tlakutěsnosti HDPE trubky přes 2000 m</t>
  </si>
  <si>
    <t>1370272912</t>
  </si>
  <si>
    <t>1593100803</t>
  </si>
  <si>
    <t>-1727378713</t>
  </si>
  <si>
    <t>1170425897</t>
  </si>
  <si>
    <t>341333032R</t>
  </si>
  <si>
    <t>Kabel optický 9/125,univezální 48 vláknový, včetně pigtailů, LC konektory</t>
  </si>
  <si>
    <t>572484313</t>
  </si>
  <si>
    <t>341333033R</t>
  </si>
  <si>
    <t>Kabel optický 9/125,univezální 8mi vláknový, včetně pigtailů, LC konektory</t>
  </si>
  <si>
    <t>-83037328</t>
  </si>
  <si>
    <t>341333034R</t>
  </si>
  <si>
    <t>Kabel optický 9/125,univezální 4 vláknový, včetně pigtailů, LC konektory</t>
  </si>
  <si>
    <t>1083544141</t>
  </si>
  <si>
    <t>1660728959</t>
  </si>
  <si>
    <t>1796485741</t>
  </si>
  <si>
    <t>-1903918177</t>
  </si>
  <si>
    <t>299851160</t>
  </si>
  <si>
    <t>2100266834</t>
  </si>
  <si>
    <t>-1927219685</t>
  </si>
  <si>
    <t>-1577104901</t>
  </si>
  <si>
    <t>-1998490915</t>
  </si>
  <si>
    <t>415068819</t>
  </si>
  <si>
    <t>-1900202998</t>
  </si>
  <si>
    <t>2110476733</t>
  </si>
  <si>
    <t>-841746727</t>
  </si>
  <si>
    <t>-845164409</t>
  </si>
  <si>
    <t>-1715079597</t>
  </si>
  <si>
    <t>518824148</t>
  </si>
  <si>
    <t>-808563615</t>
  </si>
  <si>
    <t>163666828</t>
  </si>
  <si>
    <t>-1793096208</t>
  </si>
  <si>
    <t>SO 13 - Zázemí areálu</t>
  </si>
  <si>
    <t>D.1.1 - Architektonicko-stavební řešení</t>
  </si>
  <si>
    <t xml:space="preserve">    763 - Konstrukce suché výstavby</t>
  </si>
  <si>
    <t xml:space="preserve">    764 - Konstrukce klempířské</t>
  </si>
  <si>
    <t xml:space="preserve">    766 - Konstrukce truhlářské</t>
  </si>
  <si>
    <t xml:space="preserve">    776 - Podlahy povlakové</t>
  </si>
  <si>
    <t xml:space="preserve">    777 - Podlahy lité</t>
  </si>
  <si>
    <t xml:space="preserve">    781 - Dokončovací práce - obklady</t>
  </si>
  <si>
    <t xml:space="preserve">    784 - Dokončovací práce - malby a tapety</t>
  </si>
  <si>
    <t>N00 - Nepojmenované, ostatní práce a dodávky</t>
  </si>
  <si>
    <t xml:space="preserve">    OST01 - Ostatní výpisy prvků a výrobků</t>
  </si>
  <si>
    <t>-847683328</t>
  </si>
  <si>
    <t>1663442701</t>
  </si>
  <si>
    <t xml:space="preserve">"rozsah_SO 13_D.1.1_v.č. 02/08,14,TZ" </t>
  </si>
  <si>
    <t>"konstrukce_opěrná stěna_odměřeno elektronicky" 44,25</t>
  </si>
  <si>
    <t>Hloubení jam nebo odkopávky ručním nebo pneum nářadím v soudržných horninách tř. 3</t>
  </si>
  <si>
    <t>-1345817656</t>
  </si>
  <si>
    <t>"konstrukce vnější_odměřeno elektronicky" 7,5+(1,1*1,45*2,5)</t>
  </si>
  <si>
    <t>139711101</t>
  </si>
  <si>
    <t>Vykopávky v uzavřených prostorách v hornině tř. 1 až 4</t>
  </si>
  <si>
    <t>-775539502</t>
  </si>
  <si>
    <t>"úpravy_pro zaústění chrániček" 0,65*0,9*2,5</t>
  </si>
  <si>
    <t>361004400</t>
  </si>
  <si>
    <t>161101501</t>
  </si>
  <si>
    <t>Svislé přemístění výkopku nošením svisle do v 3 m v hornině tř. 1 až 4</t>
  </si>
  <si>
    <t>1622085987</t>
  </si>
  <si>
    <t>785807556</t>
  </si>
  <si>
    <t>5*2 'Přepočtené koeficientem množství</t>
  </si>
  <si>
    <t>761013512</t>
  </si>
  <si>
    <t>"ruční odkopávky terénu" 7,5</t>
  </si>
  <si>
    <t>"vykopávky v uzavřených prostorách" 1,4625</t>
  </si>
  <si>
    <t>"konstrukce_opěrná stěna_odměřeno elektronicky" 13,275</t>
  </si>
  <si>
    <t>1601691777</t>
  </si>
  <si>
    <t>-625188856</t>
  </si>
  <si>
    <t>22,238*1,8 'Přepočtené koeficientem množství</t>
  </si>
  <si>
    <t>-2092535215</t>
  </si>
  <si>
    <t>(44,25+11,488+1,463)-(28,5+1,463)-(22,238)</t>
  </si>
  <si>
    <t>1896820409</t>
  </si>
  <si>
    <t>"odměřeno elektronicky" 28,5</t>
  </si>
  <si>
    <t>58343959</t>
  </si>
  <si>
    <t xml:space="preserve">externí zásypový, nenamrzavý, zhutnitelný drcený materiál </t>
  </si>
  <si>
    <t>-1350076217</t>
  </si>
  <si>
    <t>28,5*1,8 'Přepočtené koeficientem množství</t>
  </si>
  <si>
    <t>174101102</t>
  </si>
  <si>
    <t>Zásyp v uzavřených prostorech sypaninou se zhutněním</t>
  </si>
  <si>
    <t>-328187590</t>
  </si>
  <si>
    <t>-1613865691</t>
  </si>
  <si>
    <t>1,463*1,8 'Přepočtené koeficientem množství</t>
  </si>
  <si>
    <t>921385480</t>
  </si>
  <si>
    <t>"konstrukce_opěrná stěna_odměřeno elektronicky" 17,32</t>
  </si>
  <si>
    <t>-79842672</t>
  </si>
  <si>
    <t>311235131</t>
  </si>
  <si>
    <t>Zdivo jednovrstvé z cihel broušenýchdo P10 na tenkovrstvou maltu tl 240 mm</t>
  </si>
  <si>
    <t>-1127105175</t>
  </si>
  <si>
    <t>"rozsah_SO 13_D.1.1_v.č. 02/08,14,TZ_odměřeno elektronicky" (3,3*(1,65))</t>
  </si>
  <si>
    <t>317168022</t>
  </si>
  <si>
    <t>Překlad keramický plochý š 145 mm dl 1250 mm</t>
  </si>
  <si>
    <t>-1611715608</t>
  </si>
  <si>
    <t>317944321</t>
  </si>
  <si>
    <t>Válcované nosníky do č.12 dodatečně osazované do připravených otvorů</t>
  </si>
  <si>
    <t>-34493665</t>
  </si>
  <si>
    <t>"rozsah_SO 13_D.1.1_v.č. 02/08,14,TZ_odměřeno elektronicky" 0,0975</t>
  </si>
  <si>
    <t>319201321</t>
  </si>
  <si>
    <t>Vyrovnání nerovného povrchu zdiva tl do 30 mm maltou</t>
  </si>
  <si>
    <t>593700453</t>
  </si>
  <si>
    <t>327323128</t>
  </si>
  <si>
    <t>Opěrné zdi a valy ze ŽB tř. C 30/37</t>
  </si>
  <si>
    <t>-1370259083</t>
  </si>
  <si>
    <t xml:space="preserve">"konstrukce_opěrná stěna_předpoklad_bude upřesněno v dílenské dokumentaci" </t>
  </si>
  <si>
    <t>(9,36*3,3*0,25)+(9,36*1,25*0,25)</t>
  </si>
  <si>
    <t>327351211</t>
  </si>
  <si>
    <t>Bednění opěrných zdí a valů svislých i skloněných zřízení</t>
  </si>
  <si>
    <t>1169117816</t>
  </si>
  <si>
    <t>(9,36*(3,57*2)*1,1)</t>
  </si>
  <si>
    <t>327351221</t>
  </si>
  <si>
    <t>Bednění opěrných zdí a valů svislých i skloněných odstranění</t>
  </si>
  <si>
    <t>297826627</t>
  </si>
  <si>
    <t>327361006</t>
  </si>
  <si>
    <t>Výztuž opěrných zdí a valů z betonářské oceli 10 505</t>
  </si>
  <si>
    <t>1193877411</t>
  </si>
  <si>
    <t>((9,36*3,3*0,25)+(9,36*1,25*0,25))*100/1000</t>
  </si>
  <si>
    <t>Přizdívka z cihel plných dl 290 mm pevnosti na MC tl 65 mm</t>
  </si>
  <si>
    <t>362148858</t>
  </si>
  <si>
    <t>"úpravy_pro zaústění chrániček" 2,5*1,45</t>
  </si>
  <si>
    <t>"ochrana doplňující svislé HI_odměřeno elektronicky" (6,99*1,415)</t>
  </si>
  <si>
    <t>342244201</t>
  </si>
  <si>
    <t>Příčky a obezdívky z cihel broušených na tenkovrstvou maltu tloušťky 80 mm</t>
  </si>
  <si>
    <t>-546032771</t>
  </si>
  <si>
    <t>"rozsah_SO 13_D.1.1_v.č. 02/08,14,TZ_odměřeno elektronicky" (3,3*(1,15))</t>
  </si>
  <si>
    <t>342244221</t>
  </si>
  <si>
    <t>Příčka z cihel broušených na tenkovrstvou maltu tloušťky 140 mm</t>
  </si>
  <si>
    <t>1118649133</t>
  </si>
  <si>
    <t>"rozsah_SO 13_D.1.1_v.č. 02/08,14,TZ_odměřeno elektronicky" (3,3*(37,315))</t>
  </si>
  <si>
    <t>342291131</t>
  </si>
  <si>
    <t>Ukotvení příček k betonovým konstrukcím plochými kotvami</t>
  </si>
  <si>
    <t>2138269442</t>
  </si>
  <si>
    <t>"rozsah_SO 13_D.1.1_v.č. 02/08,14,TZ_odměřeno elektronicky" 59,4</t>
  </si>
  <si>
    <t>451315114</t>
  </si>
  <si>
    <t>Podkladní nebo výplňová vrstva z betonu C 12/15 tl do 100 mm</t>
  </si>
  <si>
    <t>-130786449</t>
  </si>
  <si>
    <t>611131101</t>
  </si>
  <si>
    <t>Cementový postřik vnitřních stropů nanášený celoplošně ručně</t>
  </si>
  <si>
    <t>-778602608</t>
  </si>
  <si>
    <t xml:space="preserve">"podhledové skladby_NS" </t>
  </si>
  <si>
    <t>(0,95*2,405)+(0,95*3,6)+(0,95*1,545)+(0,95*1,2)+(0,805*3,37)+(0,55*6,49)</t>
  </si>
  <si>
    <t>611131121</t>
  </si>
  <si>
    <t>Penetrační disperzní nátěr vnitřních stropů nanášený ručně</t>
  </si>
  <si>
    <t>1280793217</t>
  </si>
  <si>
    <t>611142001</t>
  </si>
  <si>
    <t>Potažení vnitřních stropů sklovláknitým pletivem vtlačeným do tenkovrstvé hmoty</t>
  </si>
  <si>
    <t>968353412</t>
  </si>
  <si>
    <t>611311131</t>
  </si>
  <si>
    <t>Potažení vnitřních rovných stropů vápenným štukem tloušťky do 3 mm</t>
  </si>
  <si>
    <t>655781952</t>
  </si>
  <si>
    <t>611321111</t>
  </si>
  <si>
    <t>Vápenocementová omítka hrubá jednovrstvá zatřená vnitřních stropů rovných nanášená ručně</t>
  </si>
  <si>
    <t>1314382881</t>
  </si>
  <si>
    <t>611321191</t>
  </si>
  <si>
    <t>Příplatek k vápenocementové omítce vnitřních stropů za každých dalších 5 mm tloušťky ručně</t>
  </si>
  <si>
    <t>934785809</t>
  </si>
  <si>
    <t>14,595*2 'Přepočtené koeficientem množství</t>
  </si>
  <si>
    <t>612131101</t>
  </si>
  <si>
    <t>Cementový postřik vnitřních stěn nanášený celoplošně ručně</t>
  </si>
  <si>
    <t>70083163</t>
  </si>
  <si>
    <t xml:space="preserve">"rozsah_SO 13_D.1.1_v.č. 02/08,14,TZ_odměřeno elektronicky" </t>
  </si>
  <si>
    <t>"viz otlučení stávajících povrchů" 129,7</t>
  </si>
  <si>
    <t>"viz nové zdivo a konstrukce" (1*5,445)+(2*123,14)+(1*3,795)</t>
  </si>
  <si>
    <t>612131121</t>
  </si>
  <si>
    <t>Penetrační disperzní nátěr vnitřních stěn nanášený ručně</t>
  </si>
  <si>
    <t>639013321</t>
  </si>
  <si>
    <t>"odečet stěrkových povrchů" -99,198</t>
  </si>
  <si>
    <t>612135101</t>
  </si>
  <si>
    <t>Hrubá výplň rýh ve stěnách maltou jakékoli šířky rýhy</t>
  </si>
  <si>
    <t>1345009556</t>
  </si>
  <si>
    <t>612142001</t>
  </si>
  <si>
    <t>Potažení vnitřních stěn sklovláknitým pletivem vtlačeným do tenkovrstvé hmoty</t>
  </si>
  <si>
    <t>-417977579</t>
  </si>
  <si>
    <t>612311131</t>
  </si>
  <si>
    <t>Potažení vnitřních stěn vápenným štukem tloušťky do 3 mm</t>
  </si>
  <si>
    <t>307890886</t>
  </si>
  <si>
    <t>612321111</t>
  </si>
  <si>
    <t>Vápenocementová omítka hrubá jednovrstvá zatřená vnitřních stěn nanášená ručně</t>
  </si>
  <si>
    <t>605992899</t>
  </si>
  <si>
    <t>612321191</t>
  </si>
  <si>
    <t>Příplatek k vápenocementové omítce vnitřních stěn za každých dalších 5 mm tloušťky ručně</t>
  </si>
  <si>
    <t>1371029144</t>
  </si>
  <si>
    <t>385,22*2 'Přepočtené koeficientem množství</t>
  </si>
  <si>
    <t>612325302</t>
  </si>
  <si>
    <t>Vápenocementová štuková omítka ostění nebo nadpraží</t>
  </si>
  <si>
    <t>1206864728</t>
  </si>
  <si>
    <t>"výměna obvodových výplní otvorů" (0,35*(50,05))</t>
  </si>
  <si>
    <t>6121430R0</t>
  </si>
  <si>
    <t>Příplatek za dodávku a osazení veškerých omítkových lišt, rohovníků a profilů vnitřních omítek stěn - viz specifikace systému a TP výrobce, TZ</t>
  </si>
  <si>
    <t>1268090451</t>
  </si>
  <si>
    <t>"kompletní provedení dle specifikace PD a TZ vč. přímo souvisejících prací a dodávek"</t>
  </si>
  <si>
    <t>"množství/rozsah vztažen na celkové štukové plochy" (14,595+286,022+17,518)</t>
  </si>
  <si>
    <t>612521R03</t>
  </si>
  <si>
    <t xml:space="preserve">Mikrocementový stěrkový systém na bázi polymercementu _ stěny </t>
  </si>
  <si>
    <t>88971953</t>
  </si>
  <si>
    <t xml:space="preserve">Poznámka k položce:_x000d_
Kompletní systémová dodávka a provedení _ dle specifikace PD a TZ včetně všech přímo souvisejících prací/dodávek/doplňků + příprava podkladu_x000d_
-------------------------------------------------------------------------------------------------------------------------------------------------------------------------------_x000d_
Rozsah a specifikace dodávky :_x000d_
- dvě vrstvy polyuretanové dvousložkové nežloutnoucí impregnace na vodní bázi_x000d_
- dvě vrstvy akrylátové jednosložkové podkladové impregnace_x000d_
- dvě vrstvy dekorativní mikrocementové stěrky na bázi polymercementu, pevnost v tlaku 45 MPa, tloušťka celkem 3 mm_x000d_
- penetrace zdrsněného povrchu_x000d_
----------------------------------------_x000d_
  _x000d_
</t>
  </si>
  <si>
    <t>"rozsah_SO 13_D.1.1_v.č. 02/08,14,TZ_odměřeno elektronicky" (2,7*(36,74))</t>
  </si>
  <si>
    <t>-17614399</t>
  </si>
  <si>
    <t>"odměřeno elektronicky" 22,15</t>
  </si>
  <si>
    <t>-117088765</t>
  </si>
  <si>
    <t>"viz obklady vnější" (6,85*1,8/2)</t>
  </si>
  <si>
    <t>622211001</t>
  </si>
  <si>
    <t>Montáž kontaktního zateplení vnějších stěn z polystyrénových desek tl do 40 mm</t>
  </si>
  <si>
    <t>1651801978</t>
  </si>
  <si>
    <t>"rozsah_SO 13_D.1.1_v.č. 02/08,14,TZ_odměřeno elektronicky" (4,45)</t>
  </si>
  <si>
    <t>28376365</t>
  </si>
  <si>
    <t>deska XPS tl 40mm</t>
  </si>
  <si>
    <t>1662953983</t>
  </si>
  <si>
    <t>4,45*1,1 'Přepočtené koeficientem množství</t>
  </si>
  <si>
    <t>739881055</t>
  </si>
  <si>
    <t>622331191</t>
  </si>
  <si>
    <t>Příplatek k cementové omítce vnějších stěn za každých dalších 5 mm tloušťky ručně</t>
  </si>
  <si>
    <t>642507047</t>
  </si>
  <si>
    <t>622335103</t>
  </si>
  <si>
    <t>Oprava cementové hladké omítky vnějších stěn v rozsahu do 50%</t>
  </si>
  <si>
    <t>612355655</t>
  </si>
  <si>
    <t>622335203</t>
  </si>
  <si>
    <t>Oprava cementové škrábané omítky vnějších stěn v rozsahu do 50%</t>
  </si>
  <si>
    <t>1885281910</t>
  </si>
  <si>
    <t>"předpoklad_poškozené povrchy_bude upřesněno při realizaci stavby" 20,0</t>
  </si>
  <si>
    <t>631311135</t>
  </si>
  <si>
    <t>Mazanina tl do 240 mm z betonu prostého bez zvýšených nároků na prostředí tř. C 20/25</t>
  </si>
  <si>
    <t>-1610012212</t>
  </si>
  <si>
    <t>"úpravy_pro zaústění chrániček" (0,9*2,5*0,3)</t>
  </si>
  <si>
    <t>631319175</t>
  </si>
  <si>
    <t>Příplatek k mazanině tl do 240 mm za stržení povrchu spodní vrstvy před vložením výztuže</t>
  </si>
  <si>
    <t>-1299907597</t>
  </si>
  <si>
    <t>631362021</t>
  </si>
  <si>
    <t>Výztuž mazanin svařovanými sítěmi Kari</t>
  </si>
  <si>
    <t>1326663511</t>
  </si>
  <si>
    <t>"úpravy_pro zaústění chrániček" (0,9*2,5*2)*(5,05*1,2)/1000</t>
  </si>
  <si>
    <t>632450132</t>
  </si>
  <si>
    <t>Vyrovnávací cementový potěr tl do 30 mm ze suchých směsí provedený v ploše</t>
  </si>
  <si>
    <t>284696665</t>
  </si>
  <si>
    <t>"skladba_P03_NS-odměřeno elektronicky" 11,33</t>
  </si>
  <si>
    <t>632450134</t>
  </si>
  <si>
    <t>Vyrovnávací cementový potěr tl do 50 mm ze suchých směsí provedený v ploše</t>
  </si>
  <si>
    <t>1245002569</t>
  </si>
  <si>
    <t>"skladba_P01_NS-odměřeno elektronicky" 76,05</t>
  </si>
  <si>
    <t>"skladba_P02_NS-odměřeno elektronicky" 18,58</t>
  </si>
  <si>
    <t>632451101</t>
  </si>
  <si>
    <t>Cementový samonivelační potěr ze suchých směsí tloušťky do 5 mm</t>
  </si>
  <si>
    <t>-944838550</t>
  </si>
  <si>
    <t>(finální dorovnání podkladu)</t>
  </si>
  <si>
    <t>"skladba_P01-03_NS-odměřeno elektronicky" (76,05+18,58+11,33)</t>
  </si>
  <si>
    <t>949101111</t>
  </si>
  <si>
    <t>Lešení pomocné pro objekty pozemních staveb s lešeňovou podlahou v do 1,9 m zatížení do 150 kg/m2</t>
  </si>
  <si>
    <t>211444357</t>
  </si>
  <si>
    <t>"BP" (46,54+58,98)</t>
  </si>
  <si>
    <t>"NS" 115,8</t>
  </si>
  <si>
    <t>949101112</t>
  </si>
  <si>
    <t>Lešení pomocné pro objekty pozemních staveb s lešeňovou podlahou v do 3,5 m zatížení do 150 kg/m2</t>
  </si>
  <si>
    <t>-1516281639</t>
  </si>
  <si>
    <t>952901111</t>
  </si>
  <si>
    <t>Vyčištění budov bytové a občanské výstavby při výšce podlaží do 4 m</t>
  </si>
  <si>
    <t>1542584631</t>
  </si>
  <si>
    <t>"rozsah_SO 13_D.1.1_v.č. 02/08,14,TZ" (11,11*16,8)</t>
  </si>
  <si>
    <t>365545557</t>
  </si>
  <si>
    <t>"konstrukce vnější_odměřeno elektronicky" 6,45</t>
  </si>
  <si>
    <t>Bourání příček z cihel pálených na MVC tl do 100 mm</t>
  </si>
  <si>
    <t>1799007843</t>
  </si>
  <si>
    <t>"vnější izolační přizdívky" (2,5*1,45)</t>
  </si>
  <si>
    <t>962031133</t>
  </si>
  <si>
    <t>Bourání příček z cihel pálených na MVC tl do 150 mm</t>
  </si>
  <si>
    <t>-1376845641</t>
  </si>
  <si>
    <t>"rozsah_SO 13_D.1.1_v.č. 02/08,14,TZ_odměřeno elektronicky" (3,3*(41,905))</t>
  </si>
  <si>
    <t>962032231</t>
  </si>
  <si>
    <t>Bourání zdiva z cihel pálených nebo vápenopískových na MV nebo MVC přes 1 m3</t>
  </si>
  <si>
    <t>-772761087</t>
  </si>
  <si>
    <t>"obvodové konstrukce" (6,99*0,85*0,25)+0,35</t>
  </si>
  <si>
    <t>"zdivo_interiér" (3,3*0,825*0,535)</t>
  </si>
  <si>
    <t xml:space="preserve">"interiérové konstrukce_odměřeno elektronicky" </t>
  </si>
  <si>
    <t>Bourání zdiva nadzákladového ze ŽB přes 1 m3</t>
  </si>
  <si>
    <t>1728309773</t>
  </si>
  <si>
    <t>"konstrukce vnější a vnitřní_odměřeno elektronicky" 8,85</t>
  </si>
  <si>
    <t>963051113</t>
  </si>
  <si>
    <t>Bourání ŽB stropů deskových tl přes 80 mm</t>
  </si>
  <si>
    <t>1110653005</t>
  </si>
  <si>
    <t>"rozsah_SO 13_D.1.1_v.č. 02/08,14,TZ_odměřeno elektronicky" 0,86</t>
  </si>
  <si>
    <t>965042231</t>
  </si>
  <si>
    <t>Bourání podkladů nebo mazanin betonových tl přes 100 mm pl do 4 m2</t>
  </si>
  <si>
    <t>287482517</t>
  </si>
  <si>
    <t>"úpravy_pro zaústění chrániček" 2,5*0,9*0,3</t>
  </si>
  <si>
    <t>1963641352</t>
  </si>
  <si>
    <t>"podlahové skladby_BP_odměřeno elektronicky" 58,98+46,54</t>
  </si>
  <si>
    <t>965049112</t>
  </si>
  <si>
    <t>Příplatek k bourání betonových mazanin za bourání mazanin se svařovanou sítí tl přes 100 mm</t>
  </si>
  <si>
    <t>-777255685</t>
  </si>
  <si>
    <t>965081213</t>
  </si>
  <si>
    <t>Bourání podlah z dlaždic keramických nebo xylolitových tl do 10 mm plochy přes 1 m2</t>
  </si>
  <si>
    <t>-1739913489</t>
  </si>
  <si>
    <t>Poznámka k položce:_x000d_
V jednotkové ceně zahrnuty náklady na bourání souvisejících obvodových soklů v = do 150 mm.</t>
  </si>
  <si>
    <t>"podlahové skladby_BP_odměřeno elektronicky" 58,98</t>
  </si>
  <si>
    <t>967031132</t>
  </si>
  <si>
    <t xml:space="preserve">Přisekání rovných ostění </t>
  </si>
  <si>
    <t>2070267413</t>
  </si>
  <si>
    <t>968062R00</t>
  </si>
  <si>
    <t>Vybourání výplní otvorů bez materiálového a plošného rozlišení</t>
  </si>
  <si>
    <t>264694103</t>
  </si>
  <si>
    <t>Poznámka k položce:_x000d_
Specifikace / rozsah:_x000d_
-vyvěšení křídel (v případě otevíravých výplní)_x000d_
-vybourání rámu (bez rozlišení systému otevírání)_x000d_
--------------------------------------------------------_x000d_
-vybourání pevných (neotevíravých) výplní bez rozlišení _x000d_
--------------------------------------------------------_x000d_
-demontáže a odstranění přímo souvisejících příslušenství a doplňků_x000d_
(parapety, garnyže, rolety, žaluzie, ocel. mříže, ostatní doplňky)_x000d_
---------------------------------------------------------_x000d_
-veškeré demontážní práce a přesuny jesou zahrnuty v jednotkové ceně</t>
  </si>
  <si>
    <t>"kompletní provedení dle specifikace PD a TZ vč. všech souvisejících prací a dodávek"</t>
  </si>
  <si>
    <t>"výměna obvodových výplní otvorů" (10,795*1,57)+(2,37*3,3)+(6,99*2,5)</t>
  </si>
  <si>
    <t>968072455</t>
  </si>
  <si>
    <t xml:space="preserve">Vybourání dveřních zárubní včetně vyvěšení křídel </t>
  </si>
  <si>
    <t>1485734810</t>
  </si>
  <si>
    <t>977151124</t>
  </si>
  <si>
    <t>Jádrové vrty diamantovými korunkami do D 160-200 mm do stavebních materiálů</t>
  </si>
  <si>
    <t>922867134</t>
  </si>
  <si>
    <t>"úpravy_pro zaústění chrániček" (0,25*4)+(0,3*4)</t>
  </si>
  <si>
    <t>"ostatní prostupy" 1,5</t>
  </si>
  <si>
    <t>978011191</t>
  </si>
  <si>
    <t>Otlučení (osekání) vnitřní vápenné nebo vápenocementové omítky stropů v rozsahu do 100 %</t>
  </si>
  <si>
    <t>2099824930</t>
  </si>
  <si>
    <t>"podhledové skladby_BP_odměřeno elektronicky" 58,98</t>
  </si>
  <si>
    <t>978013191</t>
  </si>
  <si>
    <t>Otlučení (osekání) vnitřní vápenné nebo vápenocementové omítky stěn v rozsahu do 100 %</t>
  </si>
  <si>
    <t>-1164215502</t>
  </si>
  <si>
    <t>-1922688645</t>
  </si>
  <si>
    <t>"stávající povrchy_bude upřesněno při realizaci stavby" 129,7</t>
  </si>
  <si>
    <t>978036161</t>
  </si>
  <si>
    <t>Otlučení (osekání) cementových omítek vnějších ploch v rozsahu do 50 %</t>
  </si>
  <si>
    <t>-1457317648</t>
  </si>
  <si>
    <t>978036191</t>
  </si>
  <si>
    <t>Otlučení (osekání) omítek cementových nebo z umělého kamene vnějších ploch v rozsahu do 100 %</t>
  </si>
  <si>
    <t>1810203848</t>
  </si>
  <si>
    <t>978059541</t>
  </si>
  <si>
    <t>Odsekání a odebrání obkladů stěn z vnitřních obkládaček plochy přes 1 m2</t>
  </si>
  <si>
    <t>1329954222</t>
  </si>
  <si>
    <t>1,5*(44,23)</t>
  </si>
  <si>
    <t>978059641</t>
  </si>
  <si>
    <t>Odsekání a odebrání obkladů stěn z vnějších obkládaček plochy přes 1 m2</t>
  </si>
  <si>
    <t>1695122017</t>
  </si>
  <si>
    <t>(7,45*(1,75))+(6,75*(1,35))</t>
  </si>
  <si>
    <t>997013211</t>
  </si>
  <si>
    <t>Vnitrostaveništní doprava suti a vybouraných hmot pro budovy ručně</t>
  </si>
  <si>
    <t>1124219625</t>
  </si>
  <si>
    <t>-1790804480</t>
  </si>
  <si>
    <t>-1957808754</t>
  </si>
  <si>
    <t>-630297401</t>
  </si>
  <si>
    <t>118,345*20 'Přepočtené koeficientem množství</t>
  </si>
  <si>
    <t>1318660763</t>
  </si>
  <si>
    <t>998018001</t>
  </si>
  <si>
    <t xml:space="preserve">Přesun hmot ruční </t>
  </si>
  <si>
    <t>-1303720246</t>
  </si>
  <si>
    <t>-1661307587</t>
  </si>
  <si>
    <t>"úpravy_pro zaústění chrániček" 2,5*1,45*2</t>
  </si>
  <si>
    <t>-247313502</t>
  </si>
  <si>
    <t>"úpravy_pro zaústění chrániček" 2,5*0,9</t>
  </si>
  <si>
    <t>"doplnění vnějších vodorovných HI" (6,99*1,08)</t>
  </si>
  <si>
    <t>-765471224</t>
  </si>
  <si>
    <t>9,799*0,00035 'Přepočtené koeficientem množství</t>
  </si>
  <si>
    <t>620166411</t>
  </si>
  <si>
    <t>"odměřeno elektronicky" 22,15+(2,5*1,45)+(6,99*1,415)</t>
  </si>
  <si>
    <t>1783579976</t>
  </si>
  <si>
    <t>35,666*0,00035 'Přepočtené koeficientem množství</t>
  </si>
  <si>
    <t>-353299158</t>
  </si>
  <si>
    <t>"úpravy_pro zaústění chrániček" 2,5*0,9*2</t>
  </si>
  <si>
    <t>"doplnění vnějších vodorovných HI" (6,99*1,08)*2</t>
  </si>
  <si>
    <t>237982378</t>
  </si>
  <si>
    <t>19,598*0,575 'Přepočtené koeficientem množství</t>
  </si>
  <si>
    <t>1983165095</t>
  </si>
  <si>
    <t>1846169002</t>
  </si>
  <si>
    <t>"odměřeno elektronicky" (22,15+(2,5*1,45)+(6,99*1,415))*2</t>
  </si>
  <si>
    <t>-36089670</t>
  </si>
  <si>
    <t>71,332*0,6 'Přepočtené koeficientem množství</t>
  </si>
  <si>
    <t>101</t>
  </si>
  <si>
    <t>-494701219</t>
  </si>
  <si>
    <t>711493112</t>
  </si>
  <si>
    <t>Izolace proti vodě vodorovná těsnicí stěrkou</t>
  </si>
  <si>
    <t>-139327897</t>
  </si>
  <si>
    <t xml:space="preserve">Poznámka k položce:_x000d_
Specifikace:_x000d_
--------------------------------------_x000d_
V jednotkové ceně zahrnuty náklady na systémové koutové pásky/profily._x000d_
Tl. hydroizolační stěrky 2x2 mm._x000d_
---------------------------------------_x000d_
</t>
  </si>
  <si>
    <t>103</t>
  </si>
  <si>
    <t>711493122</t>
  </si>
  <si>
    <t>Izolace proti vodě svislá těsnicí stěrkou</t>
  </si>
  <si>
    <t>1359226375</t>
  </si>
  <si>
    <t>"rozsah_SO 13_D.1.1_v.č. 02/08,14,TZ_odměřeno elektronicky" 29,76</t>
  </si>
  <si>
    <t>151087565</t>
  </si>
  <si>
    <t>763</t>
  </si>
  <si>
    <t>Konstrukce suché výstavby</t>
  </si>
  <si>
    <t>105</t>
  </si>
  <si>
    <t>763121467</t>
  </si>
  <si>
    <t>SDK stěna předsazená profil CW+UW desky 2xH2DFRI 12,5 TI 50 mm 50 kg/m3 EI 45</t>
  </si>
  <si>
    <t>697017166</t>
  </si>
  <si>
    <t>"rozsah_SO 13_D.1.1_v.č. 02/08,14,TZ_odměřeno elektronicky" (3,3*(3,4+7,11))</t>
  </si>
  <si>
    <t>763121714</t>
  </si>
  <si>
    <t>SDK stěna předsazená základní penetrační nátěr</t>
  </si>
  <si>
    <t>-774714426</t>
  </si>
  <si>
    <t>107</t>
  </si>
  <si>
    <t>763121761</t>
  </si>
  <si>
    <t>Příplatek k SDK stěně předsazené za rovinnost kvality Q3</t>
  </si>
  <si>
    <t>267855509</t>
  </si>
  <si>
    <t>763121821</t>
  </si>
  <si>
    <t>Demontáž SDK předsazené, šachtové stěny s nosnou kcí se zdvojeným CW profilem opláštění jednoduché</t>
  </si>
  <si>
    <t>368101671</t>
  </si>
  <si>
    <t>"rozsah_SO 13_D.1.1_v.č. 02/08,14,TZ_odměřeno elektronicky" (1,5*(7,84))</t>
  </si>
  <si>
    <t>109</t>
  </si>
  <si>
    <t>763131722</t>
  </si>
  <si>
    <t>SDK podhled skoková změna v přes 0,5 m</t>
  </si>
  <si>
    <t>-527576602</t>
  </si>
  <si>
    <t>763131731</t>
  </si>
  <si>
    <t>SDK podhled - čelo pro kazetové podhledy (F lišta) tl 12,5 mm</t>
  </si>
  <si>
    <t>1245814427</t>
  </si>
  <si>
    <t>111</t>
  </si>
  <si>
    <t>763135812</t>
  </si>
  <si>
    <t xml:space="preserve">Demontáž podhledu minerálního kazetového na roštu zavěšeném </t>
  </si>
  <si>
    <t>-406500425</t>
  </si>
  <si>
    <t>"podhledové skladby_BP_odměřeno elektronicky" 46,54</t>
  </si>
  <si>
    <t>763135R01</t>
  </si>
  <si>
    <t>Dodávka a montáž kazetového podhledu na zavěšenou nosnou konstrukci</t>
  </si>
  <si>
    <t>453987649</t>
  </si>
  <si>
    <t xml:space="preserve">Poznámka k položce:_x000d_
Kompletní systémová dodávka a provedení dle specifikace PD a TZ včetně všech přímo souvisejících prací/dodávek/doplňků a komponentů_x000d_
--------------------------------------------------------------------------------------------------------------------------------------------------------------------_x000d_
Podhledová konstrukce s viditelnými nosnými profily šířky 24 mm provedená v souladu s ČSN EN 13964:2004, každá deska je vyměnitelná, desky vkládané jednoduše do nosného rastru jsou opatřeny polozapuštěnou hranou._x000d_
Podhledové desky z biologicky odbouratelné minerální vlny, jílu a škrobu vyráběné technologií wet-felt neobsahující formaldehyd nebo podobné látky, s certifikátem osvědčujícím vhodnost použití ve vnitřním prostředí "Blue Engel/Blauer Engel/Modrý Anděl" opatřené finální povrchovou úpravou nakašírovanou netkanou textilií s nástřikem barvou hladká akustická deska ve formátu 600x600x19 mm, provedení hrany s podélnou polozapuštěnou hranou, čelní polozapuštěnou hranou. Odrazivost světla&gt;= 88%, reakce na oheň  A2s1,d0 podle EN 13501-1, odolnost vlhkosti až do 95 %, zvuková pohltivost podle EN ISO 11654 αw&gt;=0,95, NRC&gt;= 0,90, neprůzvučnost podle EN 20140-9 &gt;= 28 [dB],  barva bílá podobná RAL9010._x000d_
Nosná konstrukce podhledu se skládá z viditelných, bíle lakovaných kovových hlavních a příčných profilů širokých 24 mm. Hlavní profily jsou na nosný strop zavěšeny pomocí kotvících prostředků odsouhlasených pro příslušný typ nosné konstrukce, jako závěsy jsou použity rychlozávěsy S10 apod.. Napojení na svislé konstrukce je provedeno prostřednictvím stupňovitých okrajových profilů 25/15/8/15 mm v bílé barvě, napojovaných v rozích nakoso._x000d_
</t>
  </si>
  <si>
    <t xml:space="preserve">"podhledové skladby_NS_odměřeno elektronicky" </t>
  </si>
  <si>
    <t>115,8-(14,595)</t>
  </si>
  <si>
    <t>113</t>
  </si>
  <si>
    <t>763755R01</t>
  </si>
  <si>
    <t>Dodávka a osazení veškerých doplňkových prvků SDK konstrukcí (lišt, profilů, výztužných profilů, ukončovacích prvků, dilatačních a přechodových prvků atd)</t>
  </si>
  <si>
    <t>-823318431</t>
  </si>
  <si>
    <t>Poznámka k položce:_x000d_
SYSTÉMOVÉ PROVEDENÍ (DLE KONKRÉTNÍHO DODAVATELE SYSTÉMU)</t>
  </si>
  <si>
    <t xml:space="preserve">"kompletní provedení dle specifikace PD a TZ  vč. všech souvisejících prací a dodávek"</t>
  </si>
  <si>
    <t>"rozsah a množství vztaženo na celkovou plochu SDK konstrukcí" 34,683+(24,41*0,6)</t>
  </si>
  <si>
    <t>998763200</t>
  </si>
  <si>
    <t xml:space="preserve">Přesun hmot procentní pro dřevostavby </t>
  </si>
  <si>
    <t>-2010813224</t>
  </si>
  <si>
    <t>764</t>
  </si>
  <si>
    <t>Konstrukce klempířské</t>
  </si>
  <si>
    <t>115</t>
  </si>
  <si>
    <t>764001821</t>
  </si>
  <si>
    <t>Demontáž oplechování ze svitků nebo tabulí do suti</t>
  </si>
  <si>
    <t>343637819</t>
  </si>
  <si>
    <t>"rozsah_SO 13_D.1.1_v.č. 02/08,14,TZ" (6,75*1,085)</t>
  </si>
  <si>
    <t>764002851</t>
  </si>
  <si>
    <t>Demontáž oplechování parapetů do suti</t>
  </si>
  <si>
    <t>1654857695</t>
  </si>
  <si>
    <t>"výměna obvodových výplní otvorů" 10,795+6,99</t>
  </si>
  <si>
    <t>117</t>
  </si>
  <si>
    <t>998764201</t>
  </si>
  <si>
    <t xml:space="preserve">Přesun hmot procentní pro konstrukce klempířské </t>
  </si>
  <si>
    <t>472322334</t>
  </si>
  <si>
    <t>766</t>
  </si>
  <si>
    <t>Konstrukce truhlářské</t>
  </si>
  <si>
    <t>766629214</t>
  </si>
  <si>
    <t>Příplatek k montáži oken rovné ostění připojovací spára do 15 mm - páska</t>
  </si>
  <si>
    <t>-872050744</t>
  </si>
  <si>
    <t>Poznámka k položce:_x000d_
Specifikace:_x000d_
-vnitřní parotěsná páska_x000d_
-vnější vodotěsná paropropustná páska_x000d_
------------------------------------------------</t>
  </si>
  <si>
    <t>"rozsah_SO 13_D.1.1_v.č. 02/08,14,TZ_odměřeno elektronicky" 50,05</t>
  </si>
  <si>
    <t>119</t>
  </si>
  <si>
    <t>766960N01</t>
  </si>
  <si>
    <t>D-01 - D+M Dveře vnitřní dřevěné plné, 800x1970mm, včetně obložkové zárubně</t>
  </si>
  <si>
    <t>-2026377649</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</si>
  <si>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dveří.</t>
  </si>
  <si>
    <t>766960N02</t>
  </si>
  <si>
    <t>D-02 - D+M Dveře vnitřní dřevěné plné, 800x1970mm, včetně obložkové zárubně</t>
  </si>
  <si>
    <t>1924459427</t>
  </si>
  <si>
    <t>121</t>
  </si>
  <si>
    <t>766960N03</t>
  </si>
  <si>
    <t>D-03 - D+M Dveře vnitřní dřevěné plné, 900x1970mm, včetně obložkové zárubně</t>
  </si>
  <si>
    <t>-1505844023</t>
  </si>
  <si>
    <t>766960N04</t>
  </si>
  <si>
    <t>D-04 - D+M Dveře vnitřní dřevěné plné, 900x1970mm, včetně obložkové zárubně a prahu</t>
  </si>
  <si>
    <t>1258487714</t>
  </si>
  <si>
    <t>123</t>
  </si>
  <si>
    <t>766960N05</t>
  </si>
  <si>
    <t>D-05 - D+M Dveře vnitřní dřevěné plné, 800x1970mm, včetně obložkové zárubně a prahu, s PO - EW30 DP3+C</t>
  </si>
  <si>
    <t>1137168843</t>
  </si>
  <si>
    <t>766960N06</t>
  </si>
  <si>
    <t>D-06 - D+M Sestava sanitární lehké příčky, vysokotlaký laminát HPL tl. 12mm, včetně 2ks dveří 700x1970mm</t>
  </si>
  <si>
    <t>-1765048230</t>
  </si>
  <si>
    <t>125</t>
  </si>
  <si>
    <t>766960N07</t>
  </si>
  <si>
    <t>D-07 - D+M Sestava sanitární lehké příčky, vysokotlaký laminát HPL tl. 12mm, včetně 1ks dveří 700x1970mm</t>
  </si>
  <si>
    <t>-456336471</t>
  </si>
  <si>
    <t>766960N08</t>
  </si>
  <si>
    <t>D-08 - D+M Sestava sanitární lehké příčky, vysokotlaký laminát HPL tl. 12mm, včetně 1ks dveří 700x1970mm</t>
  </si>
  <si>
    <t>-892907646</t>
  </si>
  <si>
    <t>127</t>
  </si>
  <si>
    <t>998766201</t>
  </si>
  <si>
    <t xml:space="preserve">Přesun hmot procentní pro konstrukce truhlářské </t>
  </si>
  <si>
    <t>-1996351528</t>
  </si>
  <si>
    <t>767132811</t>
  </si>
  <si>
    <t>Demontáž příček šroubovaných</t>
  </si>
  <si>
    <t>2007280287</t>
  </si>
  <si>
    <t>"rozsah_SO 13_D.1.1_v.č. 02/08,14,TZ_odměřeno elektronicky" 2,1*(16,91)</t>
  </si>
  <si>
    <t>129</t>
  </si>
  <si>
    <t>767961N01</t>
  </si>
  <si>
    <t>O-01 - D+M AL sestava, AL rám s PTM, včetně dvou dvoukřídlých dveří 1800x2000mm, celkový rozměr 9360x3300mm</t>
  </si>
  <si>
    <t>268548261</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</si>
  <si>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hliníkových prvků.</t>
  </si>
  <si>
    <t>767961N02</t>
  </si>
  <si>
    <t>O-02 - D+M Okenní AL sestava s pevnými neprůhlednými dílci a okenními křídly, AL rám s PTM, celkový rozměr 10795x1570mm</t>
  </si>
  <si>
    <t>1463858689</t>
  </si>
  <si>
    <t>131</t>
  </si>
  <si>
    <t>767961N03</t>
  </si>
  <si>
    <t>O-03 - D+M AL sestava, AL rám s PTM, včetně dveří 900x1970mm</t>
  </si>
  <si>
    <t>-1536144206</t>
  </si>
  <si>
    <t>998767201</t>
  </si>
  <si>
    <t xml:space="preserve">Přesun hmot procentní pro zámečnické konstrukce </t>
  </si>
  <si>
    <t>-657205504</t>
  </si>
  <si>
    <t>776</t>
  </si>
  <si>
    <t>Podlahy povlakové</t>
  </si>
  <si>
    <t>133</t>
  </si>
  <si>
    <t>776111116</t>
  </si>
  <si>
    <t>Odstranění zbytků lepidla z podkladu povlakových podlah broušením</t>
  </si>
  <si>
    <t>767866601</t>
  </si>
  <si>
    <t>"skladba_NS-odměřeno elektronicky" 21,7</t>
  </si>
  <si>
    <t>776111311</t>
  </si>
  <si>
    <t>Vysátí podkladu povlakových podlah</t>
  </si>
  <si>
    <t>-781261966</t>
  </si>
  <si>
    <t>135</t>
  </si>
  <si>
    <t>776121111</t>
  </si>
  <si>
    <t>Vodou ředitelná penetrace savého podkladu povlakových podlah ředěná v poměru 1:3</t>
  </si>
  <si>
    <t>-537208261</t>
  </si>
  <si>
    <t>776141122</t>
  </si>
  <si>
    <t>Vyrovnání podkladu povlakových podlah stěrkou pevnosti 30 MPa tl 5 mm</t>
  </si>
  <si>
    <t>-1444478296</t>
  </si>
  <si>
    <t>137</t>
  </si>
  <si>
    <t>776201811</t>
  </si>
  <si>
    <t>Demontáž lepených povlakových podlah bez podložky ručně</t>
  </si>
  <si>
    <t>-548636436</t>
  </si>
  <si>
    <t>Poznámka k položce:_x000d_
V jednotkové ceně zahrnuty náklady na demontáž souvisejících obvodových soklů.</t>
  </si>
  <si>
    <t>"podlahové skladby_BP_odměřeno elektronicky" 46,54</t>
  </si>
  <si>
    <t>776221111</t>
  </si>
  <si>
    <t>Lepení pásů z PVC standardním lepidlem</t>
  </si>
  <si>
    <t>-1924540040</t>
  </si>
  <si>
    <t>Poznámka k položce:_x000d_
V jednotkové ceně zahrnuty náklady na :_x000d_
- spoj podlah svařováním_x000d_
-montáž souvisejících obvodových soklů v= do 50 mm._x000d_
--------------------------------------------------------</t>
  </si>
  <si>
    <t>139</t>
  </si>
  <si>
    <t>284110R01</t>
  </si>
  <si>
    <t>dodávka povlakové podlahové krytiny - PVC - specifikace dle PD a TZ</t>
  </si>
  <si>
    <t>141685856</t>
  </si>
  <si>
    <t>Poznámka k položce:_x000d_
V jednotkové ceně zahrnuty náklady na veškeré doplňky a příslušenství dle PD a TZ._x000d_
(přechodové, dilatační a ukončovací lišty, ostatní doplňky)_x000d_
---------------------------------------------------------------------_x000d_
Jednotková cena zahrnuje dodávku systémového obvodového soklu v = do 50 mm _x000d_
---------------------------------------------------------------------</t>
  </si>
  <si>
    <t>21,7*1,15 'Přepočtené koeficientem množství</t>
  </si>
  <si>
    <t>998776201</t>
  </si>
  <si>
    <t xml:space="preserve">Přesun hmot procentní pro podlahy povlakové </t>
  </si>
  <si>
    <t>617475337</t>
  </si>
  <si>
    <t>777</t>
  </si>
  <si>
    <t>Podlahy lité</t>
  </si>
  <si>
    <t>141</t>
  </si>
  <si>
    <t>777521R01</t>
  </si>
  <si>
    <t>Mikrocementový stěrkový systém na bázi polymercementu _ lité podlahy</t>
  </si>
  <si>
    <t>-1296169109</t>
  </si>
  <si>
    <t xml:space="preserve">Poznámka k položce:_x000d_
Kompletní systémová dodávka a provedení _ dle specifikace PD a TZ včetně všech přímo souvisejících prací/dodávek/doplňků + příprava podkladu_x000d_
-------------------------------------------------------------------------------------------------------------------------------------------------------------------------------_x000d_
Rozsah a specifikace dodávky :_x000d_
- dvě vrstvy polyuretanové dvousložkové nežloutnoucí impregnace na vodní bázi_x000d_
- dvě vrstvy akrylátové jednosložkové podkladové impregnace_x000d_
- dvě vrstvy dekorativní mikrocementové stěrky na bázi polymercementu, pevnost v tlaku 45 MPa, tloušťka celkem 3 mm_x000d_
- podkladní mikrocementová stěrka na bázi polymeru, pevnost v tlaku 45mpa, soudržnost &gt;2mpa, modul pružnosti: NPD, odolnost proti skluzu: třída III, tloušťka 2 mm_x000d_
- penetrace zdrsněného povrchu_x000d_
----------------------------------------_x000d_
V celém zázemí bude jako podlahová krytina zvolena mikrocementová stěrky na bázi polymercementu. Barva stěrky bude před realizací vyvzorkována a předána ke schválením generálnímu architektovi a investorovi. Barva: světle šedá. Jako soklová část je stěrka vytažena do výšky 100 mm nad podlahu (obsaženo v JC).  _x000d_
</t>
  </si>
  <si>
    <t>777521R02</t>
  </si>
  <si>
    <t>Mikrocementový stěrkový systém na bázi polymercementu _ lité podlahy (úhel skluzu R10)</t>
  </si>
  <si>
    <t>1957681276</t>
  </si>
  <si>
    <t>143</t>
  </si>
  <si>
    <t>998777201</t>
  </si>
  <si>
    <t xml:space="preserve">Přesun hmot procentní pro podlahy lité </t>
  </si>
  <si>
    <t>-806031021</t>
  </si>
  <si>
    <t>781</t>
  </si>
  <si>
    <t>Dokončovací práce - obklady</t>
  </si>
  <si>
    <t>781774119</t>
  </si>
  <si>
    <t>Montáž obkladů vnějších z obkladů lepených flexibilním lepidlem</t>
  </si>
  <si>
    <t>663230849</t>
  </si>
  <si>
    <t>(6,85*1,8/2)</t>
  </si>
  <si>
    <t>145</t>
  </si>
  <si>
    <t>59761R30</t>
  </si>
  <si>
    <t>dodávka _ vnějších obkladů _ kabřinec _ specifikace dle PD a TZ</t>
  </si>
  <si>
    <t>-630723144</t>
  </si>
  <si>
    <t xml:space="preserve">Poznámka k položce:_x000d_
V jednotkové ceně zahrnuty náklady na veškeré doplňky a příslušenství dle PD a TZ._x000d_
---------------------------------------------------------------------_x000d_
</t>
  </si>
  <si>
    <t>6,165*1,15 'Přepočtené koeficientem množství</t>
  </si>
  <si>
    <t>781779191</t>
  </si>
  <si>
    <t>Příplatek k montáži obkladů vnějších za plochu do 10 m2</t>
  </si>
  <si>
    <t>170143652</t>
  </si>
  <si>
    <t>147</t>
  </si>
  <si>
    <t>781779196</t>
  </si>
  <si>
    <t xml:space="preserve">Příplatek k montáži obkladů vnějších za spárování tmelem </t>
  </si>
  <si>
    <t>1531567797</t>
  </si>
  <si>
    <t>781494R16</t>
  </si>
  <si>
    <t>Příplatek k vnějším obladům za dodávku a montáž ukončovacích, rohových a koutových profilů</t>
  </si>
  <si>
    <t>-648220495</t>
  </si>
  <si>
    <t>Poznámka k položce:_x000d_
Množství/rozsah - VZTAŽEN NA CELKOVOU PLOCHU vnitřních obkladů._x000d_
(specifikace materiálů dle PD a TZ)_x000d_
------------------------------------------------------------------------------------</t>
  </si>
  <si>
    <t>149</t>
  </si>
  <si>
    <t>781739194</t>
  </si>
  <si>
    <t>Příplatek k montáži obkladů vnějších z obkladaček za nerovný povrch</t>
  </si>
  <si>
    <t>-398679463</t>
  </si>
  <si>
    <t>998781201</t>
  </si>
  <si>
    <t xml:space="preserve">Přesun hmot procentní pro obklady keramické </t>
  </si>
  <si>
    <t>-1748992229</t>
  </si>
  <si>
    <t>151</t>
  </si>
  <si>
    <t>783923161</t>
  </si>
  <si>
    <t>Penetrační akrylátový nátěr pórovitých betonových podlah</t>
  </si>
  <si>
    <t>-809884511</t>
  </si>
  <si>
    <t>Penetrační akrylátový nátěr hrubých betonových podlah</t>
  </si>
  <si>
    <t>1763861500</t>
  </si>
  <si>
    <t>784</t>
  </si>
  <si>
    <t>Dokončovací práce - malby a tapety</t>
  </si>
  <si>
    <t>153</t>
  </si>
  <si>
    <t>784181101</t>
  </si>
  <si>
    <t>Základní akrylátová jednonásobná penetrace podkladu v místnostech výšky do 3,80m</t>
  </si>
  <si>
    <t>2010072136</t>
  </si>
  <si>
    <t>784221101</t>
  </si>
  <si>
    <t xml:space="preserve">Dvojnásobné bílé malby  ze směsí za sucha dobře otěruvzdorných v místnostech do 3,80 m</t>
  </si>
  <si>
    <t>-1233250410</t>
  </si>
  <si>
    <t>N00</t>
  </si>
  <si>
    <t>Nepojmenované, ostatní práce a dodávky</t>
  </si>
  <si>
    <t>155</t>
  </si>
  <si>
    <t>N00_015R02</t>
  </si>
  <si>
    <t xml:space="preserve">Příplatek k hydroizolačnímu souvrství spodní stavby _ za provedení veškerých detailů a (D+M) systémových prostupů/průchodek </t>
  </si>
  <si>
    <t>-808532217</t>
  </si>
  <si>
    <t xml:space="preserve">Poznámka k položce:_x000d_
Kompletní dodávka a provedení dle specifikace PD (SOUPIS DETAILŮ) a TZ + systémové technologické postupy _x000d_
----------------------------------------------------------------------------------------------------------------------------------------_x000d_
</t>
  </si>
  <si>
    <t>"rozsah a specifikace _ plocha HI souvrstvý" 9,799+35,666</t>
  </si>
  <si>
    <t>OST01</t>
  </si>
  <si>
    <t>Ostatní výpisy prvků a výrobků</t>
  </si>
  <si>
    <t>795963N01</t>
  </si>
  <si>
    <t>OS-01 - D+M Požární hasící přístroj + kovová skříňka, min. hasící schopnost 27 A, 6kg</t>
  </si>
  <si>
    <t>663204671</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</si>
  <si>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ostatních prvků.</t>
  </si>
  <si>
    <t>157</t>
  </si>
  <si>
    <t>795963N02</t>
  </si>
  <si>
    <t>OS-02 - D+M Dělící zábradlí na venkovní konzole, ocelové</t>
  </si>
  <si>
    <t>850721208</t>
  </si>
  <si>
    <t>795963N03</t>
  </si>
  <si>
    <t>OS-03 - D+M Poklop, vodotěsný, plynotěsný, rám i poklop z AL profilů, výplň armovací síť, vnější rozměr 515x515mm (vnitřní 400x400mm)</t>
  </si>
  <si>
    <t>-540434298</t>
  </si>
  <si>
    <t>159</t>
  </si>
  <si>
    <t>795963N04</t>
  </si>
  <si>
    <t>OS-04 - D+M Oplechování vnějšího parapetu, r.š. 320mm, z ocelového pozink plechu tl. 0,6mm</t>
  </si>
  <si>
    <t>bm</t>
  </si>
  <si>
    <t>-389222835</t>
  </si>
  <si>
    <t>795963N05</t>
  </si>
  <si>
    <t>OS-05 - D+M Vnitřní parapet, dřevotřísková deska, tl. 20mm</t>
  </si>
  <si>
    <t>1156988613</t>
  </si>
  <si>
    <t>161</t>
  </si>
  <si>
    <t>795963N06</t>
  </si>
  <si>
    <t>OS-06 - D+M Chránička v základech pro EL, do vrtaného prostupu prům. 160mm s poloměrem zahnutí R 400</t>
  </si>
  <si>
    <t>-302260234</t>
  </si>
  <si>
    <t>795963N07</t>
  </si>
  <si>
    <t>V-01 - D+M Sestava skříněk s generálním klíčem, rozměry sestavy 3000x500x2000mm</t>
  </si>
  <si>
    <t>sestava</t>
  </si>
  <si>
    <t>1484863795</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</si>
  <si>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vybavení WC a vstupních prostor.</t>
  </si>
  <si>
    <t>163</t>
  </si>
  <si>
    <t>795963N08</t>
  </si>
  <si>
    <t>V-02 - D+M Lavice, nosná část z AL profilů, sedací část HPL deska tl. 8mm, rozměry 1200x400x420mm</t>
  </si>
  <si>
    <t>-569934939</t>
  </si>
  <si>
    <t>795963N09</t>
  </si>
  <si>
    <t>D1 - D+M Zásobník toaletního papíru, střední standard, nerezový, max rozměr náplně PR. 290x100mm</t>
  </si>
  <si>
    <t>242973478</t>
  </si>
  <si>
    <t>165</t>
  </si>
  <si>
    <t>795963N10</t>
  </si>
  <si>
    <t>D2 - D+M Zásobník hygienických sáčků, střední standard, rozměr 95x27x136mm</t>
  </si>
  <si>
    <t>-715449972</t>
  </si>
  <si>
    <t>795963N11</t>
  </si>
  <si>
    <t>D3 - D+M Zásobník papírových ručníků, střední standard, nerezový, rozměr 340x265x110mm</t>
  </si>
  <si>
    <t>-1415284397</t>
  </si>
  <si>
    <t>167</t>
  </si>
  <si>
    <t>795963N12</t>
  </si>
  <si>
    <t>D4 - D+M Odpadkový koš velký, nerezový drátěný, objem 47 l, rozměry 540x340x260mm</t>
  </si>
  <si>
    <t>-1888688866</t>
  </si>
  <si>
    <t>795963N13</t>
  </si>
  <si>
    <t>D5 - D+M WC kartáč, střední standard, rozměr pouzdra prům.90x260mm, nylonový kartáč dlouhý 320mm</t>
  </si>
  <si>
    <t>1113486946</t>
  </si>
  <si>
    <t>169</t>
  </si>
  <si>
    <t>795963N14</t>
  </si>
  <si>
    <t>D6 - D+M Háček na oděvy, střední standard, kovový, tvaru V</t>
  </si>
  <si>
    <t>-822754148</t>
  </si>
  <si>
    <t>795963N15</t>
  </si>
  <si>
    <t>D7 - D+M Dávkovač mýdla, střední standard, nerezový, objem 1,00 l, rozměr 290x100x120mm</t>
  </si>
  <si>
    <t>823479002</t>
  </si>
  <si>
    <t>171</t>
  </si>
  <si>
    <t>795963N16</t>
  </si>
  <si>
    <t>D8 - D+M Odpadkový koš, střední standard, nerezový nástěnný, objem 4,5 l, rozměr 192x97x253mm</t>
  </si>
  <si>
    <t>-955681341</t>
  </si>
  <si>
    <t>795963N17</t>
  </si>
  <si>
    <t>D9 - D+M Madlo univerzální na WC ZTP, střední standard, nerez, trubka prům. 32mm, š. madla 600mm, hl. 106mm</t>
  </si>
  <si>
    <t>-1891820073</t>
  </si>
  <si>
    <t>173</t>
  </si>
  <si>
    <t>795963N18</t>
  </si>
  <si>
    <t>D10 - D+M Madlo sklopné, střední standard, délka 830mm</t>
  </si>
  <si>
    <t>2096849191</t>
  </si>
  <si>
    <t>795963N19</t>
  </si>
  <si>
    <t>D11 - D+M Zrcadlo na WC, skleněné, 600x900mm</t>
  </si>
  <si>
    <t>-1268555361</t>
  </si>
  <si>
    <t>175</t>
  </si>
  <si>
    <t>795963N20</t>
  </si>
  <si>
    <t>D12 - D+M Zrcadlo na WC, skleněné, 500x1150mm</t>
  </si>
  <si>
    <t>-1863191400</t>
  </si>
  <si>
    <t>795963N21</t>
  </si>
  <si>
    <t>D13 - D+M Zrcadlo na WC, skleněné, 925x950mm</t>
  </si>
  <si>
    <t>421128879</t>
  </si>
  <si>
    <t>177</t>
  </si>
  <si>
    <t>795963N22</t>
  </si>
  <si>
    <t>D+M Signalizace nouzového volání</t>
  </si>
  <si>
    <t>-1700085605</t>
  </si>
  <si>
    <t>D.1.4 - Technika prostředí staveb</t>
  </si>
  <si>
    <t>Úroveň 3:</t>
  </si>
  <si>
    <t>D.1.4.1 - Zdravotně technické instalace</t>
  </si>
  <si>
    <t>Karviná- Hralnice</t>
  </si>
  <si>
    <t>Statutární město Karviná, Fryštátská 72/1</t>
  </si>
  <si>
    <t>Ing. Petr Kudlík</t>
  </si>
  <si>
    <t>Lenka Jugová</t>
  </si>
  <si>
    <t xml:space="preserve">    713 - Izolace tepelné</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</si>
  <si>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</si>
  <si>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</si>
  <si>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</si>
  <si>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</si>
  <si>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</si>
  <si>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N00 - Nepojmenované práce</t>
  </si>
  <si>
    <t xml:space="preserve">    N01 - Nepojmenovaný díl</t>
  </si>
  <si>
    <t>Hloubení zapažených i nezapažených rýh šířky přes 600 do 2 000 mm s urovnáním dna do předepsaného profilu a spádu v hornině tř. 3 do 100 m3</t>
  </si>
  <si>
    <t>-1711304791</t>
  </si>
  <si>
    <t>Tech. zpráva D.1.4.-01, V.Č.D.1.4.-02,D.1.4.-04</t>
  </si>
  <si>
    <t>2*1*1,25</t>
  </si>
  <si>
    <t>Hloubení zapažených i nezapažených rýh šířky přes 600 do 2 000 mm s urovnáním dna do předepsaného profilu a spádu v hornině tř. 3 Příplatek k cenám za lepivost horniny tř. 3</t>
  </si>
  <si>
    <t>-1183031679</t>
  </si>
  <si>
    <t>161101101</t>
  </si>
  <si>
    <t>Svislé přemístění výkopku bez naložení do dopravní nádoby avšak s vyprázdněním dopravní nádoby na hromadu nebo do dopravního prostředku z horniny tř. 1 až 4, při hloubce výkopu přes 1 do 2,5 m</t>
  </si>
  <si>
    <t>-540678361</t>
  </si>
  <si>
    <t>162201101</t>
  </si>
  <si>
    <t>Vodorovné přemístění výkopku nebo sypaniny po suchu na obvyklém dopravním prostředku, bez naložení výkopku, avšak se složením bez rozhrnutí z horniny tř. 1 až 4 na vzdálenost do 20 m</t>
  </si>
  <si>
    <t>583422331</t>
  </si>
  <si>
    <t>2*1*0,64</t>
  </si>
  <si>
    <t>Vodorovné přemístění výkopku nebo sypaniny po suchu na obvyklém dopravním prostředku, bez naložení výkopku, avšak se složením bez rozhrnutí z horniny tř. 1 až 4 na vzdálenost přes 9 000 do 10 000 m</t>
  </si>
  <si>
    <t>-228908483</t>
  </si>
  <si>
    <t>2,5-1,28</t>
  </si>
  <si>
    <t>Nakládání, skládání a překládání neulehlého výkopku nebo sypaniny nakládání, množství do 100 m3, z hornin tř. 1 až 4</t>
  </si>
  <si>
    <t>-1735989271</t>
  </si>
  <si>
    <t>-1631376607</t>
  </si>
  <si>
    <t>1,220</t>
  </si>
  <si>
    <t>1,22*1,75 "Přepočtené koeficientem množství</t>
  </si>
  <si>
    <t>Zásyp sypaninou z jakékoliv horniny s uložením výkopku ve vrstvách se zhutněním jam, šachet, rýh nebo kolem objektů v těchto vykopávkách</t>
  </si>
  <si>
    <t>657254454</t>
  </si>
  <si>
    <t>-1370345877</t>
  </si>
  <si>
    <t>2*1*0,46</t>
  </si>
  <si>
    <t>58337302</t>
  </si>
  <si>
    <t>štěrkopísek frakce 0/16</t>
  </si>
  <si>
    <t>1601464001</t>
  </si>
  <si>
    <t>0,92</t>
  </si>
  <si>
    <t>0,92*1,75 "Přepočtené koeficientem množství</t>
  </si>
  <si>
    <t>175111109</t>
  </si>
  <si>
    <t>Obsypání potrubí ručně sypaninou z vhodných hornin tř. 1 až 4 nebo materiálem připraveným podél výkopu ve vzdálenosti do 3 m od jeho kraje, pro jakoukoliv hloubku výkopu a míru zhutnění Příplatek k ceně za prohození sypaniny sítem</t>
  </si>
  <si>
    <t>-1163628517</t>
  </si>
  <si>
    <t>215901101</t>
  </si>
  <si>
    <t>Zhutnění podloží pod násypy z rostlé horniny tř. 1 až 4 z hornin soudružných do 92 % PS a nesoudržných sypkých relativní ulehlosti I(d) do 0,8</t>
  </si>
  <si>
    <t>1798900404</t>
  </si>
  <si>
    <t>2*1</t>
  </si>
  <si>
    <t>451573111</t>
  </si>
  <si>
    <t>Lože pod potrubí, stoky a drobné objekty v otevřeném výkopu z písku a štěrkopísku do 63 mm</t>
  </si>
  <si>
    <t>785385364</t>
  </si>
  <si>
    <t>2*1*0,15</t>
  </si>
  <si>
    <t>713</t>
  </si>
  <si>
    <t>Izolace tepelné</t>
  </si>
  <si>
    <t>713461831</t>
  </si>
  <si>
    <t>Odstranění tepelné izolace potrubí, ohybů a armatur tvarovkami nebo deskami potrubními pouzdry staženými drátem uchycenými sponami potrubí, tloušťka izolace do 100 mm</t>
  </si>
  <si>
    <t>-1167370500</t>
  </si>
  <si>
    <t>713471211</t>
  </si>
  <si>
    <t>Montáž izolace tepelné potrubí, ohybů, přírub, armatur nebo tvarovek snímatelnými pouzdry s vrstvenou izolací s upevněním na suchý zip (izolační materiál ve specifikaci) potrubí</t>
  </si>
  <si>
    <t>429054580</t>
  </si>
  <si>
    <t>Tech. zpráva D.1.4.-01, V.Č.D.1.4.-03,D.1.4.-05</t>
  </si>
  <si>
    <t xml:space="preserve">IZOLACE POTRUBÍ STUDENÉ , TEPLÉ VODY  - ZAVĚŠENÉ POD STROPEM, VEDENÉ VOLNĚ PO STĚNĚ</t>
  </si>
  <si>
    <t xml:space="preserve">IZOLACE POTRUBÍ  KANALIZACE</t>
  </si>
  <si>
    <t>3+9+13+8,5+8,5+3+6,5</t>
  </si>
  <si>
    <t>63154005</t>
  </si>
  <si>
    <t>pouzdro izolační potrubní s jednostrannou Al fólií max. 250/100 °C 28/20 mm</t>
  </si>
  <si>
    <t>2094793601</t>
  </si>
  <si>
    <t xml:space="preserve">IZOLACE POTRUBÍ STUDENÉ VODY - ZAVĚŠENÉ POD STROPEM, VEDENÉ VOLNĚ PO STĚNĚ, </t>
  </si>
  <si>
    <t>(1+1,51)*1,15</t>
  </si>
  <si>
    <t>63154531</t>
  </si>
  <si>
    <t>pouzdro izolační potrubní s jednostrannou Al fólií max. 250/100 °C 28/30 mm</t>
  </si>
  <si>
    <t>1142224182</t>
  </si>
  <si>
    <t xml:space="preserve">IZOLACE POTRUBÍ TEPLÉ VODY - ZAVĚŠENÉ POD STROPEM, VEDENÉ VOLNĚ PO STĚNĚ, V </t>
  </si>
  <si>
    <t>(2,6+5)*1,15</t>
  </si>
  <si>
    <t>63154006</t>
  </si>
  <si>
    <t>pouzdro izolační potrubní s jednostrannou Al fólií max. 250/100 °C 35/20 mm</t>
  </si>
  <si>
    <t>1566627545</t>
  </si>
  <si>
    <t xml:space="preserve">IZOLACE POTRUBÍ STUDENÉ VODY  - ZAVĚŠENÉ POD STROPEM, VEDENÉ VOLNĚ PO STĚNĚ</t>
  </si>
  <si>
    <t>(6,5+1,5+1,9+1)*1,15</t>
  </si>
  <si>
    <t>63154008</t>
  </si>
  <si>
    <t>pouzdro izolační potrubní s jednostrannou Al fólií max. 250/100 °C 48/20 mm</t>
  </si>
  <si>
    <t>-480356694</t>
  </si>
  <si>
    <t>požární vodovod</t>
  </si>
  <si>
    <t>7*1,2</t>
  </si>
  <si>
    <t>8,5</t>
  </si>
  <si>
    <t>63154009</t>
  </si>
  <si>
    <t>pouzdro izolační potrubní s jednostrannou Al fólií max. 250/100 °C 54/20 mm</t>
  </si>
  <si>
    <t>-1864469742</t>
  </si>
  <si>
    <t xml:space="preserve">IZOLACE POTRUBÍ STUDENÉ VODY   - ZAVĚŠENÉ POD STROPEM, VEDENÉ VOLNĚ PO STĚNĚ</t>
  </si>
  <si>
    <t>7*1,15</t>
  </si>
  <si>
    <t>63154521</t>
  </si>
  <si>
    <t>pouzdro izolační potrubní s jednostrannou Al fólií max. 250/100 °C 114/25 mm</t>
  </si>
  <si>
    <t>-511390869</t>
  </si>
  <si>
    <t>POTRUBÍ SVISLÉ DEŠŤOVÉ KANALIZACE</t>
  </si>
  <si>
    <t>2,5*1,15</t>
  </si>
  <si>
    <t>63154522</t>
  </si>
  <si>
    <t>pouzdro izolační potrubní s jednostrannou Al fólií max. 250/100 °C 133/25 mm</t>
  </si>
  <si>
    <t>1850267201</t>
  </si>
  <si>
    <t xml:space="preserve">IZOLACE POTRUBÍ   DEŠŤOVÉ  KANALIZACE</t>
  </si>
  <si>
    <t>5,5*1,15</t>
  </si>
  <si>
    <t>6,5</t>
  </si>
  <si>
    <t>998713101</t>
  </si>
  <si>
    <t>Přesun hmot pro izolace tepelné stanovený z hmotnosti přesunovaného materiálu vodorovná dopravní vzdálenost do 50 m v objektech výšky do 6 m</t>
  </si>
  <si>
    <t>530604774</t>
  </si>
  <si>
    <t>721</t>
  </si>
  <si>
    <t>Zdravotechnika - vnitřní kanalizace</t>
  </si>
  <si>
    <t>721110806</t>
  </si>
  <si>
    <t>Demontáž potrubí z kameninových trub normálních nebo kyselinovzdorných přes 100 do DN 200</t>
  </si>
  <si>
    <t>558031693</t>
  </si>
  <si>
    <t>721140802</t>
  </si>
  <si>
    <t>Demontáž potrubí z litinových trub odpadních nebo dešťových do DN 100</t>
  </si>
  <si>
    <t>323945142</t>
  </si>
  <si>
    <t>721140806</t>
  </si>
  <si>
    <t>Demontáž potrubí z litinových trub odpadních nebo dešťových přes 100 do DN 200</t>
  </si>
  <si>
    <t>-36381449</t>
  </si>
  <si>
    <t>721171803</t>
  </si>
  <si>
    <t>Demontáž potrubí z novodurových trub odpadních nebo připojovacích do D 75</t>
  </si>
  <si>
    <t>570901534</t>
  </si>
  <si>
    <t>721171808</t>
  </si>
  <si>
    <t>Demontáž potrubí z novodurových trub odpadních nebo připojovacích přes 75 do D 114</t>
  </si>
  <si>
    <t>-2017751712</t>
  </si>
  <si>
    <t>721173401</t>
  </si>
  <si>
    <t>Potrubí z plastových trub PVC SN4 svodné (ležaté) DN 110</t>
  </si>
  <si>
    <t>-2079102774</t>
  </si>
  <si>
    <t xml:space="preserve">POTRUBÍ LEŽATÉ KANALIZACE  ZAVĚŠENÉ V TECHNICKÉM KANÁLE </t>
  </si>
  <si>
    <t>VODOROVNÉ</t>
  </si>
  <si>
    <t>3,6*1,15</t>
  </si>
  <si>
    <t>4,5</t>
  </si>
  <si>
    <t>721173402</t>
  </si>
  <si>
    <t>Potrubí z plastových trub PVC SN4 svodné (ležaté) DN 125</t>
  </si>
  <si>
    <t>2053748879</t>
  </si>
  <si>
    <t>5,5+2,3+0,7+1,8+1,8</t>
  </si>
  <si>
    <t>12,1*1,15</t>
  </si>
  <si>
    <t>721173403</t>
  </si>
  <si>
    <t>Potrubí z plastových trub PVC SN4 svodné (ležaté) DN 160</t>
  </si>
  <si>
    <t>199834219</t>
  </si>
  <si>
    <t>POTRUBÍ LEŽATÉ KANALIZACE ZAVĚŠENÉ V TECHNICKÉM KANÁLE V ZEMNÍ RÝZE</t>
  </si>
  <si>
    <t>(4,5+2)*1,15</t>
  </si>
  <si>
    <t>7,5</t>
  </si>
  <si>
    <t>721174004</t>
  </si>
  <si>
    <t>Potrubí z plastových trub polypropylenové svodné (ležaté) DN 75</t>
  </si>
  <si>
    <t>-1308452839</t>
  </si>
  <si>
    <t>Tech. zpráva D.1.4.-01, V.Č.D.1.4.-03,D.1.4.-04</t>
  </si>
  <si>
    <t xml:space="preserve"> ZAVĚŠENÉ POD STROPEM 1.NP</t>
  </si>
  <si>
    <t>1*1,15</t>
  </si>
  <si>
    <t>1,5</t>
  </si>
  <si>
    <t>721174005</t>
  </si>
  <si>
    <t>Potrubí z plastových trub polypropylenové svodné (ležaté) DN 110</t>
  </si>
  <si>
    <t>-428243860</t>
  </si>
  <si>
    <t>(2,4+2,5+0,5+3,3)*1,15</t>
  </si>
  <si>
    <t>10,5</t>
  </si>
  <si>
    <t>721174024</t>
  </si>
  <si>
    <t>Potrubí z plastových trub polypropylenové odpadní (svislé) DN 75</t>
  </si>
  <si>
    <t>81228822</t>
  </si>
  <si>
    <t>4,5*1,15</t>
  </si>
  <si>
    <t>5,5</t>
  </si>
  <si>
    <t>721174025</t>
  </si>
  <si>
    <t>Potrubí z plastových trub polypropylenové odpadní (svislé) DN 110</t>
  </si>
  <si>
    <t>2054815639</t>
  </si>
  <si>
    <t>(2,2+4,5+1,2+4,5+4,5+0,5)*1,15</t>
  </si>
  <si>
    <t>20,5</t>
  </si>
  <si>
    <t>721174042</t>
  </si>
  <si>
    <t>Potrubí z plastových trub polypropylenové připojovací DN 40</t>
  </si>
  <si>
    <t>1553891912</t>
  </si>
  <si>
    <t>1,0*1,15</t>
  </si>
  <si>
    <t>721174043</t>
  </si>
  <si>
    <t>Potrubí z plastových trub polypropylenové připojovací DN 50</t>
  </si>
  <si>
    <t>2090091692</t>
  </si>
  <si>
    <t>(1,6+0,6+2,5+0,5+2,4)*1,15</t>
  </si>
  <si>
    <t>721174045</t>
  </si>
  <si>
    <t>Potrubí z plastových trub polypropylenové připojovací DN 110</t>
  </si>
  <si>
    <t>-1739683898</t>
  </si>
  <si>
    <t>(1+1,7+0,4+0,7+0,3)*1,15</t>
  </si>
  <si>
    <t>721174055</t>
  </si>
  <si>
    <t>Potrubí z plastových trub polypropylenové dešťové DN 110</t>
  </si>
  <si>
    <t>-65213286</t>
  </si>
  <si>
    <t>721194104</t>
  </si>
  <si>
    <t>Vyměření přípojek na potrubí vyvedení a upevnění odpadních výpustek DN 40</t>
  </si>
  <si>
    <t>1111129365</t>
  </si>
  <si>
    <t>3+1</t>
  </si>
  <si>
    <t>721194105</t>
  </si>
  <si>
    <t>Vyměření přípojek na potrubí vyvedení a upevnění odpadních výpustek DN 50</t>
  </si>
  <si>
    <t>-654074421</t>
  </si>
  <si>
    <t>721194109</t>
  </si>
  <si>
    <t>Vyměření přípojek na potrubí vyvedení a upevnění odpadních výpustek DN 100</t>
  </si>
  <si>
    <t>1525882314</t>
  </si>
  <si>
    <t>3+1+1</t>
  </si>
  <si>
    <t>721211911.112</t>
  </si>
  <si>
    <t>Montáž zápachových uzávěrek DN 40/50</t>
  </si>
  <si>
    <t>vlastní</t>
  </si>
  <si>
    <t>-1995906310</t>
  </si>
  <si>
    <t>1+1</t>
  </si>
  <si>
    <t>551618410</t>
  </si>
  <si>
    <t>vtok se zápachovou uzávěrkou DN 32</t>
  </si>
  <si>
    <t>-2025825344</t>
  </si>
  <si>
    <t xml:space="preserve">odvodnění  pojistného ventilu</t>
  </si>
  <si>
    <t>551618411</t>
  </si>
  <si>
    <t>nálevka pro úkap od pojistného ventilu</t>
  </si>
  <si>
    <t>1380583773</t>
  </si>
  <si>
    <t>721290111</t>
  </si>
  <si>
    <t>Zkouška těsnosti kanalizace v objektech vodou do DN 125</t>
  </si>
  <si>
    <t>-1995162287</t>
  </si>
  <si>
    <t>4,5+14</t>
  </si>
  <si>
    <t>Zkouška těsnosti kanalizace v objektech vodou DN 150 nebo DN 200</t>
  </si>
  <si>
    <t>663439975</t>
  </si>
  <si>
    <t>721290821</t>
  </si>
  <si>
    <t>Vnitrostaveništní přemístění vybouraných (demontovaných) hmot vnitřní kanalizace vodorovně do 100 m v objektech výšky do 6 m</t>
  </si>
  <si>
    <t>766576483</t>
  </si>
  <si>
    <t>998721101</t>
  </si>
  <si>
    <t>Přesun hmot pro vnitřní kanalizace stanovený z hmotnosti přesunovaného materiálu vodorovná dopravní vzdálenost do 50 m v objektech výšky do 6 m</t>
  </si>
  <si>
    <t>2140752407</t>
  </si>
  <si>
    <t>722</t>
  </si>
  <si>
    <t>Zdravotechnika - vnitřní vodovod</t>
  </si>
  <si>
    <t>722130233</t>
  </si>
  <si>
    <t>Potrubí z ocelových trubek pozinkovaných závitových svařovaných běžných DN 25</t>
  </si>
  <si>
    <t>-1527924030</t>
  </si>
  <si>
    <t>POŽÁRNÍ VODOVOD</t>
  </si>
  <si>
    <t>1.NP</t>
  </si>
  <si>
    <t>1,59*1,15</t>
  </si>
  <si>
    <t>SVISLÉ</t>
  </si>
  <si>
    <t>2*1,15</t>
  </si>
  <si>
    <t>722130235</t>
  </si>
  <si>
    <t>Potrubí z ocelových trubek pozinkovaných závitových svařovaných běžných DN 40</t>
  </si>
  <si>
    <t>-1903675274</t>
  </si>
  <si>
    <t>722130801</t>
  </si>
  <si>
    <t>Demontáž potrubí z ocelových trubek pozinkovaných závitových do DN 25</t>
  </si>
  <si>
    <t>1294513099</t>
  </si>
  <si>
    <t>722130802</t>
  </si>
  <si>
    <t>Demontáž potrubí z ocelových trubek pozinkovaných závitových přes 25 do DN 40</t>
  </si>
  <si>
    <t>-338551517</t>
  </si>
  <si>
    <t>722174002</t>
  </si>
  <si>
    <t>Potrubí z plastových trubek z polypropylenu (PPR) svařovaných polyfuzně PN 16 (SDR 7,4) D 20 x 2,8</t>
  </si>
  <si>
    <t>-1598756620</t>
  </si>
  <si>
    <t>POTRUBÍ STUDENÉ VODY</t>
  </si>
  <si>
    <t>svislé</t>
  </si>
  <si>
    <t>0,5+3+1,7+1,6+1</t>
  </si>
  <si>
    <t>vodorovné</t>
  </si>
  <si>
    <t>6,17</t>
  </si>
  <si>
    <t>13,97*1,15</t>
  </si>
  <si>
    <t>16,5</t>
  </si>
  <si>
    <t>722174003</t>
  </si>
  <si>
    <t>Potrubí z plastových trubek z polypropylenu (PPR) svařovaných polyfuzně PN 16 (SDR 7,4) D 25 x 3,5</t>
  </si>
  <si>
    <t>-1117231318</t>
  </si>
  <si>
    <t>0,5+0,7+3,1+3,5+3</t>
  </si>
  <si>
    <t>7,83</t>
  </si>
  <si>
    <t>18,63*1,15</t>
  </si>
  <si>
    <t>21,5</t>
  </si>
  <si>
    <t>722174004</t>
  </si>
  <si>
    <t>Potrubí z plastových trubek z polypropylenu (PPR) svařovaných polyfuzně PN 16 (SDR 7,4) D 32 x 4,4</t>
  </si>
  <si>
    <t>1847201545</t>
  </si>
  <si>
    <t>3+1,5+1,5</t>
  </si>
  <si>
    <t>13,2</t>
  </si>
  <si>
    <t>19,2*1,15</t>
  </si>
  <si>
    <t>22,5</t>
  </si>
  <si>
    <t>722174006</t>
  </si>
  <si>
    <t>Potrubí z plastových trubek z polypropylenu (PPR) svařovaných polyfuzně PN 16 (SDR 7,4) D 50 x 6,9</t>
  </si>
  <si>
    <t>-1792938558</t>
  </si>
  <si>
    <t>7,61*1,15</t>
  </si>
  <si>
    <t>722174022</t>
  </si>
  <si>
    <t>Potrubí z plastových trubek z polypropylenu (PPR) svařovaných polyfuzně PN 20 (SDR 6) D 20 x 3,4</t>
  </si>
  <si>
    <t>-1458734336</t>
  </si>
  <si>
    <t>POTRUBÍ TEPLÉ VODY</t>
  </si>
  <si>
    <t>0,5+0,4+0,4</t>
  </si>
  <si>
    <t>5,49</t>
  </si>
  <si>
    <t>6,79*1,15</t>
  </si>
  <si>
    <t>722174023</t>
  </si>
  <si>
    <t>Potrubí z plastových trubek z polypropylenu (PPR) svařovaných polyfuzně PN 20 (SDR 6) D 25 x 4,2</t>
  </si>
  <si>
    <t>-1408754644</t>
  </si>
  <si>
    <t>3+2+0,5+3,5+2,9</t>
  </si>
  <si>
    <t>11,84</t>
  </si>
  <si>
    <t>23,74*1,15</t>
  </si>
  <si>
    <t>27,5</t>
  </si>
  <si>
    <t>722181221</t>
  </si>
  <si>
    <t>Ochrana potrubí termoizolačními trubicemi z pěnového polyetylenu PE přilepenými v příčných a podélných spojích, tloušťky izolace přes 6 do 9 mm, vnitřního průměru izolace DN do 22 mm</t>
  </si>
  <si>
    <t>-838905558</t>
  </si>
  <si>
    <t>IZOLACE STUDENÉ VODY VEDENÉ V PŘÍČKÁCH A ZDECH</t>
  </si>
  <si>
    <t>722181222</t>
  </si>
  <si>
    <t>Ochrana potrubí termoizolačními trubicemi z pěnového polyetylenu PE přilepenými v příčných a podélných spojích, tloušťky izolace přes 6 do 9 mm, vnitřního průměru izolace DN přes 22 do 45 mm</t>
  </si>
  <si>
    <t>1345361163</t>
  </si>
  <si>
    <t xml:space="preserve">IZOLACE STUDENÉ VODY A POŽÁRNÍ VODY  VEDENÉ V PŘÍČKÁCH A ZDECH</t>
  </si>
  <si>
    <t>21,5-3</t>
  </si>
  <si>
    <t>22,5-13-4,5</t>
  </si>
  <si>
    <t>722181251</t>
  </si>
  <si>
    <t>Ochrana potrubí termoizolačními trubicemi z pěnového polyetylenu PE přilepenými v příčných a podélných spojích, tloušťky izolace přes 20 do 25 mm, vnitřního průměru izolace DN do 22 mm</t>
  </si>
  <si>
    <t>-1066182164</t>
  </si>
  <si>
    <t>IZOLACE TEPLÉ VODY VEDENÉ V PŘÍČKÁCH A ZDECH</t>
  </si>
  <si>
    <t>722181252</t>
  </si>
  <si>
    <t>Ochrana potrubí termoizolačními trubicemi z pěnového polyetylenu PE přilepenými v příčných a podélných spojích, tloušťky izolace přes 20 do 25 mm, vnitřního průměru izolace DN přes 22 do 45 mm</t>
  </si>
  <si>
    <t>23961643</t>
  </si>
  <si>
    <t>27,5-9</t>
  </si>
  <si>
    <t>722182012</t>
  </si>
  <si>
    <t>Podpůrný žlab pro potrubí průměru D 25</t>
  </si>
  <si>
    <t>416124011</t>
  </si>
  <si>
    <t>3+9</t>
  </si>
  <si>
    <t>722182013</t>
  </si>
  <si>
    <t>Podpůrný žlab pro potrubí průměru D 32</t>
  </si>
  <si>
    <t>1731706528</t>
  </si>
  <si>
    <t>722182015</t>
  </si>
  <si>
    <t>Podpůrný žlab pro potrubí průměru D 50</t>
  </si>
  <si>
    <t>1312409752</t>
  </si>
  <si>
    <t>722190401</t>
  </si>
  <si>
    <t>Zřízení přípojek na potrubí vyvedení a upevnění výpustek do DN 25</t>
  </si>
  <si>
    <t>1656269330</t>
  </si>
  <si>
    <t>1*2+1+3+3*2+1+1*3+1</t>
  </si>
  <si>
    <t>722220111</t>
  </si>
  <si>
    <t>Armatury s jedním závitem nástěnky pro výtokový ventil G 1/2</t>
  </si>
  <si>
    <t>1811713877</t>
  </si>
  <si>
    <t>1*2+3*2+3</t>
  </si>
  <si>
    <t>722220121</t>
  </si>
  <si>
    <t>Armatury s jedním závitem nástěnky pro baterii G 1/2</t>
  </si>
  <si>
    <t>144426940</t>
  </si>
  <si>
    <t>722224115</t>
  </si>
  <si>
    <t>Armatury s jedním závitem kohouty plnicí a vypouštěcí PN 10 G 1/2</t>
  </si>
  <si>
    <t>1415255259</t>
  </si>
  <si>
    <t>722231072</t>
  </si>
  <si>
    <t>Armatury se dvěma závity ventily zpětné mosazné PN 10 do 110°C G 1/2</t>
  </si>
  <si>
    <t>-1529504227</t>
  </si>
  <si>
    <t>722231073</t>
  </si>
  <si>
    <t>Armatury se dvěma závity ventily zpětné mosazné PN 10 do 110°C G 3/4</t>
  </si>
  <si>
    <t>-1448414673</t>
  </si>
  <si>
    <t>722231074</t>
  </si>
  <si>
    <t>Armatury se dvěma závity ventily zpětné mosazné PN 10 do 110°C G 1</t>
  </si>
  <si>
    <t>-1926410023</t>
  </si>
  <si>
    <t>722231076</t>
  </si>
  <si>
    <t>Armatury se dvěma závity ventily zpětné mosazné PN 10 do 110°C G 6/4</t>
  </si>
  <si>
    <t>439061340</t>
  </si>
  <si>
    <t>722231141</t>
  </si>
  <si>
    <t>Armatury se dvěma závity ventily pojistné rohové G 1/2</t>
  </si>
  <si>
    <t>-987713699</t>
  </si>
  <si>
    <t>722232043</t>
  </si>
  <si>
    <t>Armatury se dvěma závity kulové kohouty PN 42 do 185 °C přímé vnitřní závit G 1/2</t>
  </si>
  <si>
    <t>-612504825</t>
  </si>
  <si>
    <t>722232044</t>
  </si>
  <si>
    <t>Armatury se dvěma závity kulové kohouty PN 42 do 185 °C přímé vnitřní závit G 3/4</t>
  </si>
  <si>
    <t>399255557</t>
  </si>
  <si>
    <t>722232045</t>
  </si>
  <si>
    <t>Armatury se dvěma závity kulové kohouty PN 42 do 185 °C přímé vnitřní závit G 1</t>
  </si>
  <si>
    <t>1616356984</t>
  </si>
  <si>
    <t>722232047</t>
  </si>
  <si>
    <t>Armatury se dvěma závity kulové kohouty PN 42 do 185 °C přímé vnitřní závit G 6/4</t>
  </si>
  <si>
    <t>2024886410</t>
  </si>
  <si>
    <t>722232065</t>
  </si>
  <si>
    <t>Armatury se dvěma závity kulové kohouty PN 42 do 185 °C přímé vnitřní závit s vypouštěním G 6/4</t>
  </si>
  <si>
    <t>1527328322</t>
  </si>
  <si>
    <t>722234264</t>
  </si>
  <si>
    <t>Armatury se dvěma závity filtry mosazný PN 16 do 120 °C G 3/4</t>
  </si>
  <si>
    <t>-1930988565</t>
  </si>
  <si>
    <t>722250133.1</t>
  </si>
  <si>
    <t>Požární příslušenství a armatury hydrantový systém s tvarově stálou hadicí celoplechový D 19 x 30 m - dodávka + montáž</t>
  </si>
  <si>
    <t>soubor</t>
  </si>
  <si>
    <t>-1378980288</t>
  </si>
  <si>
    <t xml:space="preserve">Požární hydrantové systémy s tvarově stálou hadicí jsou určeny k požární ochraně budov. Jedná se o okamžitě dosažitelný účinný hasicí prostředek </t>
  </si>
  <si>
    <t>se stálou dodávkou vody. Jsou určeny k zabudování do zdi nebo k zavěšení na stěnu. Požadavky na tyto systémy jsou takové, aby zajistily pohotové</t>
  </si>
  <si>
    <t>ovládání jednou osobou.</t>
  </si>
  <si>
    <t>722262212</t>
  </si>
  <si>
    <t>Vodoměry pro vodu do 40°C závitové horizontální jednovtokové suchoběžné G 1/2 x 110 mm Qn 1,5</t>
  </si>
  <si>
    <t>-107940259</t>
  </si>
  <si>
    <t>722290226</t>
  </si>
  <si>
    <t>Zkoušky, proplach a desinfekce vodovodního potrubí zkoušky těsnosti vodovodního potrubí závitového do DN 50</t>
  </si>
  <si>
    <t>-1129491120</t>
  </si>
  <si>
    <t>4,5+8,5+16,5+21,5+22,5+9+8+27,5</t>
  </si>
  <si>
    <t>722290234</t>
  </si>
  <si>
    <t>Zkoušky, proplach a desinfekce vodovodního potrubí proplach a desinfekce vodovodního potrubí do DN 80</t>
  </si>
  <si>
    <t>1202305396</t>
  </si>
  <si>
    <t>722290821</t>
  </si>
  <si>
    <t>Vnitrostaveništní přemístění vybouraných (demontovaných) hmot vnitřní vodovod vodorovně do 100 m v objektech výšky do 6 m</t>
  </si>
  <si>
    <t>1796552161</t>
  </si>
  <si>
    <t>998722101</t>
  </si>
  <si>
    <t>Přesun hmot pro vnitřní vodovod stanovený z hmotnosti přesunovaného materiálu vodorovná dopravní vzdálenost do 50 m v objektech výšky do 6 m</t>
  </si>
  <si>
    <t>223599226</t>
  </si>
  <si>
    <t>725</t>
  </si>
  <si>
    <t>Zdravotechnika - zařizovací předměty</t>
  </si>
  <si>
    <t>725110814</t>
  </si>
  <si>
    <t>Demontáž klozetů odsávacích nebo kombinačních</t>
  </si>
  <si>
    <t>-494235179</t>
  </si>
  <si>
    <t>725119125</t>
  </si>
  <si>
    <t>Zařízení záchodů montáž klozetových mís závěsných</t>
  </si>
  <si>
    <t>229937630</t>
  </si>
  <si>
    <t>Tech. zpráva D.1.4.-01, V.Č.D.1.4.-03,D.1.4.-04-05</t>
  </si>
  <si>
    <t>Montáž klozetových mís</t>
  </si>
  <si>
    <t>64236091</t>
  </si>
  <si>
    <t>mísa keramická klozetová závěsná bílá s hlubokým splachováním odpad vodorovný</t>
  </si>
  <si>
    <t>888544730</t>
  </si>
  <si>
    <t>64236091.1</t>
  </si>
  <si>
    <t>duroplastové sedátko s poklopem pro závěsnou klozetovou mísu 510 mm</t>
  </si>
  <si>
    <t>983715980</t>
  </si>
  <si>
    <t>K -duroplastové sedátko s poklopem pro závěsnou mísu 510 mm</t>
  </si>
  <si>
    <t>kovové úchyty zpomalovací mechanismus</t>
  </si>
  <si>
    <t>64236091.2</t>
  </si>
  <si>
    <t>ovládací tlačítko pro 2 vody - barva bílá</t>
  </si>
  <si>
    <t>1255382696</t>
  </si>
  <si>
    <t>ovládací tlačítko pro 2 vody - bílá</t>
  </si>
  <si>
    <t>725119125.1</t>
  </si>
  <si>
    <t>Zařízení záchodů montáž klozetových mís závěsných na nosné stěny</t>
  </si>
  <si>
    <t>1425645134</t>
  </si>
  <si>
    <t>Ktp</t>
  </si>
  <si>
    <t>64236051</t>
  </si>
  <si>
    <t>klozet keramický bílý závěsný hluboké splachování pro handicapované</t>
  </si>
  <si>
    <t>-1162533294</t>
  </si>
  <si>
    <t>64236091.2.1</t>
  </si>
  <si>
    <t>ovládací tlačítko pro 2 vody - bílé</t>
  </si>
  <si>
    <t>1338658614</t>
  </si>
  <si>
    <t xml:space="preserve">ovládací tlačítko pro 2 vody - barevné provedení  - bílé</t>
  </si>
  <si>
    <t>64236051.1</t>
  </si>
  <si>
    <t>Duroplastové sedátko bez poklopu, ocelové úchyty pro handicapované</t>
  </si>
  <si>
    <t>550402141</t>
  </si>
  <si>
    <t>Duroplastové sedátko bez poklopu, ocelové úchyty</t>
  </si>
  <si>
    <t>64236051.2</t>
  </si>
  <si>
    <t xml:space="preserve">Oddálené ovládání  pneumatické podomítkové, alpská bílá</t>
  </si>
  <si>
    <t>-1393970380</t>
  </si>
  <si>
    <t>Oddálené ovládání Typ 01 pneumatické podomítkové, alpská bílá</t>
  </si>
  <si>
    <t>umístění kamkoliv do vzdálenosti 1,7 m</t>
  </si>
  <si>
    <t>pro podomítkovou montáž</t>
  </si>
  <si>
    <t>725121527</t>
  </si>
  <si>
    <t>Pisoárové záchodky keramické automatické s integrovaným napájecím zdrojem</t>
  </si>
  <si>
    <t>242759771</t>
  </si>
  <si>
    <t xml:space="preserve">Ps </t>
  </si>
  <si>
    <t>pisoár z bílé keramiky rozměry š.0,325 m*v.0,45 m*h.0,23 m</t>
  </si>
  <si>
    <t xml:space="preserve">1 </t>
  </si>
  <si>
    <t>725121527.1</t>
  </si>
  <si>
    <t>Napájecí zdroj pro max. 3ks pisoáry</t>
  </si>
  <si>
    <t>-1213056234</t>
  </si>
  <si>
    <t>Mechanické rozměry: 110 x 110 x 60 mm</t>
  </si>
  <si>
    <t>Napájecí napětí: 230V AC/50Hz</t>
  </si>
  <si>
    <t>Výstupní napětí: stab. 24V DC</t>
  </si>
  <si>
    <t>Krytí: IP 55</t>
  </si>
  <si>
    <t>725122817</t>
  </si>
  <si>
    <t>Demontáž pisoárů bez nádrže s rohovým ventilem s 1 záchodkem</t>
  </si>
  <si>
    <t>-299223711</t>
  </si>
  <si>
    <t>725210821</t>
  </si>
  <si>
    <t>Demontáž umyvadel bez výtokových armatur umyvadel</t>
  </si>
  <si>
    <t>-1535952755</t>
  </si>
  <si>
    <t>725219102</t>
  </si>
  <si>
    <t>Umyvadla montáž umyvadel ostatních typů na šrouby do zdiva</t>
  </si>
  <si>
    <t>1097895492</t>
  </si>
  <si>
    <t>U+Utp</t>
  </si>
  <si>
    <t>64211005</t>
  </si>
  <si>
    <t>umyvadlo keramické závěsné bílé 550x420mm</t>
  </si>
  <si>
    <t>-1769061316</t>
  </si>
  <si>
    <t>U</t>
  </si>
  <si>
    <t>64211023</t>
  </si>
  <si>
    <t>umyvadlo keramické závěsné bezbariérové bílé 640x550mm</t>
  </si>
  <si>
    <t>513123381</t>
  </si>
  <si>
    <t>Utp</t>
  </si>
  <si>
    <t>7252917031</t>
  </si>
  <si>
    <t>Doplňky zařízení koupelen a záchodů NEREZ MATNÁ madlo rovné dl 600 mm</t>
  </si>
  <si>
    <t>2054743852</t>
  </si>
  <si>
    <t>Ktp,Utp</t>
  </si>
  <si>
    <t>7252917221</t>
  </si>
  <si>
    <t>Doplňky zařízení koupelen a záchodů MATNÁ NEREZ madla krakorcová sklopná, délky 834 mm</t>
  </si>
  <si>
    <t>-854059524</t>
  </si>
  <si>
    <t xml:space="preserve">Doplňky zařízení koupelen a záchodů  MATNÁ NEREZ madla krakorcová sklopná, délky 834 mm</t>
  </si>
  <si>
    <t>725330820</t>
  </si>
  <si>
    <t>Demontáž výlevek bez výtokových armatur a bez nádrže a splachovacího potrubí diturvitových</t>
  </si>
  <si>
    <t>620566170</t>
  </si>
  <si>
    <t>725339111</t>
  </si>
  <si>
    <t>Výlevky montáž výlevky</t>
  </si>
  <si>
    <t>412063974</t>
  </si>
  <si>
    <t>64271101.1</t>
  </si>
  <si>
    <t>výlevka keramická bílá - závěsná</t>
  </si>
  <si>
    <t>1764296048</t>
  </si>
  <si>
    <t xml:space="preserve">VL-výlevka keramická bílá  - závěsná</t>
  </si>
  <si>
    <t>725530823</t>
  </si>
  <si>
    <t>Demontáž elektrických zásobníkových ohřívačů vody tlakových od 50 do 200 l</t>
  </si>
  <si>
    <t>1913980480</t>
  </si>
  <si>
    <t>725539202</t>
  </si>
  <si>
    <t>Elektrické ohřívače zásobníkové montáž tlakových ohřívačů závěsných (svislých nebo vodorovných) přes 15 do 50 l</t>
  </si>
  <si>
    <t>-1038093893</t>
  </si>
  <si>
    <t>48438689</t>
  </si>
  <si>
    <t>ohřívač vody elektrický zásobníkový závěsný svislý objem 50L</t>
  </si>
  <si>
    <t>-2111237462</t>
  </si>
  <si>
    <t>725590811</t>
  </si>
  <si>
    <t>Vnitrostaveništní přemístění vybouraných (demontovaných) hmot zařizovacích předmětů vodorovně do 100 m v objektech výšky do 6 m</t>
  </si>
  <si>
    <t>790121144</t>
  </si>
  <si>
    <t>725819401</t>
  </si>
  <si>
    <t>Ventily montáž ventilů ostatních typů rohových s připojovací trubičkou G 1/2</t>
  </si>
  <si>
    <t>-972119230</t>
  </si>
  <si>
    <t>U+Utp, NÁPOJOVÝ AUTOMAT</t>
  </si>
  <si>
    <t>3*2+1*2+1</t>
  </si>
  <si>
    <t>55141002</t>
  </si>
  <si>
    <t>ventil kulový rohový s filtrem 1/2"x3/8" s celokovovým kulatým designem</t>
  </si>
  <si>
    <t>304488920</t>
  </si>
  <si>
    <t>U+Utp+NÁPOJOVÝ AUTOMAT</t>
  </si>
  <si>
    <t>725821316</t>
  </si>
  <si>
    <t>Baterie dřezové nástěnné pákové s otáčivým plochým ústím a délkou ramínka 300 mm</t>
  </si>
  <si>
    <t>796825929</t>
  </si>
  <si>
    <t>VL</t>
  </si>
  <si>
    <t>725829131</t>
  </si>
  <si>
    <t>Baterie umyvadlové montáž ostatních typů stojánkových G 1/2</t>
  </si>
  <si>
    <t>499907579</t>
  </si>
  <si>
    <t>55145691.1</t>
  </si>
  <si>
    <t>Umyvadlová páková baterie bez výpusti, nastavitelný proud, průtok 5_x000d_
l/min, chrom</t>
  </si>
  <si>
    <t>25121229</t>
  </si>
  <si>
    <t>1396610578</t>
  </si>
  <si>
    <t>55145692</t>
  </si>
  <si>
    <t>baterie umyvadlová stojánková páková s prodlouženou pákou (lékařská)</t>
  </si>
  <si>
    <t>299592601</t>
  </si>
  <si>
    <t>725861312</t>
  </si>
  <si>
    <t>Zápachové uzávěrky zařizovacích předmětů pro umyvadla podomítkové DN 40/50</t>
  </si>
  <si>
    <t>-1899895104</t>
  </si>
  <si>
    <t>725865411</t>
  </si>
  <si>
    <t>Zápachové uzávěrky zařizovacích předmětů pro pisoáry DN 32/40</t>
  </si>
  <si>
    <t>915175930</t>
  </si>
  <si>
    <t>Ps</t>
  </si>
  <si>
    <t>725869101</t>
  </si>
  <si>
    <t>Zápachové uzávěrky zařizovacích předmětů montáž zápachových uzávěrek umyvadlových do DN 40</t>
  </si>
  <si>
    <t>-1446704038</t>
  </si>
  <si>
    <t>7255869101.1</t>
  </si>
  <si>
    <t xml:space="preserve">Zápachová uzávěrka umyvadlová chromovaná </t>
  </si>
  <si>
    <t>-1498876383</t>
  </si>
  <si>
    <t>jednoduchý sifon vyrobený z pochromované ABS má nastavitelnost od 175 do 270 mm.</t>
  </si>
  <si>
    <t>Kapacitně pojme sifon průtok až 45 l vody.</t>
  </si>
  <si>
    <t>1781969898</t>
  </si>
  <si>
    <t>55161005</t>
  </si>
  <si>
    <t>souprava připojovací stavitelná chromovaná - lesklý chrom</t>
  </si>
  <si>
    <t>sada</t>
  </si>
  <si>
    <t>-810467114</t>
  </si>
  <si>
    <t>725980122.111</t>
  </si>
  <si>
    <t>Dvířka 15/30 cm - dvířka do zdi - barevný odstín dle stěny, pro čistící kusy na kanallizaci - dodávka + montáž</t>
  </si>
  <si>
    <t>-1884170251</t>
  </si>
  <si>
    <t xml:space="preserve">Dvířka 15/30 cm - dvířka do zdi , do stropu - barevný odstín dle stěny, pro čistící kusy na kanalizaci </t>
  </si>
  <si>
    <t>7259801222.11</t>
  </si>
  <si>
    <t>Dvířka do obkladu pro kontrolu čistících kusů, armatur , keramický obklad dodávka + montáž</t>
  </si>
  <si>
    <t>859514630</t>
  </si>
  <si>
    <t xml:space="preserve">Dvířka do obkladu  pro kontrolu  čistících kusů, armatur, keramický obklad dodávka + montáž</t>
  </si>
  <si>
    <t>72598012312.11</t>
  </si>
  <si>
    <t>Dvířka 200x200 mm- do podhledu , barva dle barvy podhledu pro kontrolu armatur a protipožárních manžet dodávka + montáž</t>
  </si>
  <si>
    <t>692730575</t>
  </si>
  <si>
    <t>Dvířka 200x200 mm- do podhledu , barva dle barvy podhledu pro kontrolu armatur dodávka + montáž</t>
  </si>
  <si>
    <t>5+2</t>
  </si>
  <si>
    <t>998725101</t>
  </si>
  <si>
    <t>Přesun hmot pro zařizovací předměty stanovený z hmotnosti přesunovaného materiálu vodorovná dopravní vzdálenost do 50 m v objektech výšky do 6 m</t>
  </si>
  <si>
    <t>1039499516</t>
  </si>
  <si>
    <t>726</t>
  </si>
  <si>
    <t>Zdravotechnika - předstěnové instalace</t>
  </si>
  <si>
    <t>726131001</t>
  </si>
  <si>
    <t>Předstěnové instalační systémy do lehkých stěn s kovovou konstrukcí pro umyvadla stavební výšky do 1120 mm se stojánkovou baterií</t>
  </si>
  <si>
    <t>1575487408</t>
  </si>
  <si>
    <t>726131002</t>
  </si>
  <si>
    <t>Předstěnové instalační systémy do lehkých stěn s kovovou konstrukcí pro umyvadla stavební výšky do 1120 mm pro tělesně postižené</t>
  </si>
  <si>
    <t>886738789</t>
  </si>
  <si>
    <t>726131021</t>
  </si>
  <si>
    <t>Předstěnové instalační systémy do lehkých stěn s kovovou konstrukcí pro pisoáry stavební výška 1300 mm</t>
  </si>
  <si>
    <t>-1373139819</t>
  </si>
  <si>
    <t>726131031</t>
  </si>
  <si>
    <t>Předstěnové instalační systémy do lehkých stěn s kovovou konstrukcí pro podpěrné prvky a madla stavební výška 1120 mm</t>
  </si>
  <si>
    <t>-819330086</t>
  </si>
  <si>
    <t>Ktp+Utp</t>
  </si>
  <si>
    <t>726131041</t>
  </si>
  <si>
    <t>Předstěnové instalační systémy do lehkých stěn s kovovou konstrukcí pro závěsné klozety ovládání zepředu, stavební výšky 1120 mm</t>
  </si>
  <si>
    <t>1093351248</t>
  </si>
  <si>
    <t>726131043</t>
  </si>
  <si>
    <t>Předstěnové instalační systémy do lehkých stěn s kovovou konstrukcí pro závěsné klozety ovládání zepředu, stavební výšky 1120 mm pro tělesně postižené</t>
  </si>
  <si>
    <t>-1404245665</t>
  </si>
  <si>
    <t>726131043.1</t>
  </si>
  <si>
    <t>Předstěnové instalační systémy do lehkých stěn s kovovou konstrukcí pro závěsné výlevky ovládání zepředu, stavební výšky 1460 mm dodávka včetně ovládacího tlačítka - dodávka+montáž</t>
  </si>
  <si>
    <t>-54070130</t>
  </si>
  <si>
    <t>Předstěnové instalační systémy do lehkých stěn s kovovou konstrukcí pro závěsné výlevky ovládání zepředu, stavební výšky 1460 mm - dodávka+montáž</t>
  </si>
  <si>
    <t>dodávka včetně ovládacího tlačítka</t>
  </si>
  <si>
    <t>726191001</t>
  </si>
  <si>
    <t>Ostatní příslušenství instalačních systémů zvukoizolační souprava pro WC a bidet</t>
  </si>
  <si>
    <t>-678560118</t>
  </si>
  <si>
    <t>K+Ktp+VL</t>
  </si>
  <si>
    <t>726191002</t>
  </si>
  <si>
    <t>Ostatní příslušenství instalačních systémů souprava pro předstěnovou montáž</t>
  </si>
  <si>
    <t>183869874</t>
  </si>
  <si>
    <t>K+Ktp+PS+U+Utp</t>
  </si>
  <si>
    <t>3+1+1+3+1</t>
  </si>
  <si>
    <t>998726111</t>
  </si>
  <si>
    <t>Přesun hmot pro instalační prefabrikáty stanovený z hmotnosti přesunovaného materiálu vodorovná dopravní vzdálenost do 50 m v objektech výšky do 6 m</t>
  </si>
  <si>
    <t>-177432887</t>
  </si>
  <si>
    <t>727</t>
  </si>
  <si>
    <t>Zdravotechnika - požární ochrana</t>
  </si>
  <si>
    <t>727121103</t>
  </si>
  <si>
    <t>Protipožární ochranné manžety z jedné strany dělící konstrukce požární odolnost EI 90 D 50</t>
  </si>
  <si>
    <t>-105912958</t>
  </si>
  <si>
    <t>727121105</t>
  </si>
  <si>
    <t>Protipožární ochranné manžety z jedné strany dělící konstrukce požární odolnost EI 90 D 75</t>
  </si>
  <si>
    <t>-16092317</t>
  </si>
  <si>
    <t>TECHNICKÝ SUTERÉN</t>
  </si>
  <si>
    <t>727121107</t>
  </si>
  <si>
    <t>Protipožární ochranné manžety z jedné strany dělící konstrukce požární odolnost EI 90 D 110</t>
  </si>
  <si>
    <t>-436041750</t>
  </si>
  <si>
    <t>72712991111</t>
  </si>
  <si>
    <t>Utěsnění prostupů protipožárním tmelem dodávka + montáž</t>
  </si>
  <si>
    <t>-954746849</t>
  </si>
  <si>
    <t>Utěsnění prostupů protipožárním tmelem</t>
  </si>
  <si>
    <t>potrubí vody</t>
  </si>
  <si>
    <t>Nepojmenované práce</t>
  </si>
  <si>
    <t>200003</t>
  </si>
  <si>
    <t>Jádrové vrtání přes stropní konstrukci technického suterénu</t>
  </si>
  <si>
    <t>-90114740</t>
  </si>
  <si>
    <t xml:space="preserve">d 160  - 5 ks</t>
  </si>
  <si>
    <t>d 110 - 1 ks</t>
  </si>
  <si>
    <t>200004</t>
  </si>
  <si>
    <t>Utěsnění prostupu potrubí do stávající kanalizační šachty včetně vsazení nové šachtové vložky dodávka + montáž</t>
  </si>
  <si>
    <t>-2134201809</t>
  </si>
  <si>
    <t xml:space="preserve">Utěsnění prostupu potrubí do stávající kanalizační šachty  včetně vsazení nové šachtové vložky dodávka + montáž</t>
  </si>
  <si>
    <t xml:space="preserve">d 160  - 1 ks</t>
  </si>
  <si>
    <t>200005</t>
  </si>
  <si>
    <t>Jádrové vrtání přes zdi</t>
  </si>
  <si>
    <t>-1929498229</t>
  </si>
  <si>
    <t>pro rozvody vody</t>
  </si>
  <si>
    <t xml:space="preserve">d 110  - 6 ks</t>
  </si>
  <si>
    <t>pro kanalizaci</t>
  </si>
  <si>
    <t>d 160 - 2 ks</t>
  </si>
  <si>
    <t>6+1+2</t>
  </si>
  <si>
    <t>200006</t>
  </si>
  <si>
    <t>Řezání svislé drážky pro rozvod potrubí vody včetně zaomítání po montáži potrubí</t>
  </si>
  <si>
    <t>131555924</t>
  </si>
  <si>
    <t>N01</t>
  </si>
  <si>
    <t>Nepojmenovaný díl</t>
  </si>
  <si>
    <t>9100001.113</t>
  </si>
  <si>
    <t>Uchycení zavěšených potrubí - konzoly dodávka + montáž</t>
  </si>
  <si>
    <t>160055698</t>
  </si>
  <si>
    <t>Závěsný a kotevní materiál pro uchycení potrubí dodávka + montáž</t>
  </si>
  <si>
    <t>9200001</t>
  </si>
  <si>
    <t>Přepojení stávající splaškové kanalizace z 2.NP a 3.NP na nové odpadní potrubí v 1.NP dodávka + montáž</t>
  </si>
  <si>
    <t>901534367</t>
  </si>
  <si>
    <t>9200002</t>
  </si>
  <si>
    <t xml:space="preserve">Napojení potrubí na stávající hydrantovou stoupačku </t>
  </si>
  <si>
    <t>1556153905</t>
  </si>
  <si>
    <t>9200003</t>
  </si>
  <si>
    <t>Napojení na stávající rozvody vody pod stropem 1.NP, dopojení potrubí na stavající svislé potrubí z 2.NP a 3.NP, dodpjení na stávající horizontální rozvod vody, dodávka + montáž</t>
  </si>
  <si>
    <t>1117283536</t>
  </si>
  <si>
    <t>Napojení na stávající rozvody vody pod stropem 1.NP, dopojení potrubí na stavající svislé potrubí z 2.NP a 3.NP, dodpjení na stávající</t>
  </si>
  <si>
    <t>horizontální rozvod vody, dodávka + montáž</t>
  </si>
  <si>
    <t>PROPOJENÍ SE STÁVAJÍCÍM ROZVODEM VODY</t>
  </si>
  <si>
    <t xml:space="preserve">Horizontální rozvod vody          1 ks</t>
  </si>
  <si>
    <t xml:space="preserve">stoupací potrubí                            2 ks</t>
  </si>
  <si>
    <t>888871</t>
  </si>
  <si>
    <t>demontáž hydrantové skříně</t>
  </si>
  <si>
    <t>-1249700826</t>
  </si>
  <si>
    <t>888881</t>
  </si>
  <si>
    <t>Revize požárních hydrantů</t>
  </si>
  <si>
    <t>683402211</t>
  </si>
  <si>
    <t>Úroveň 4:</t>
  </si>
  <si>
    <t>A - Svítidla</t>
  </si>
  <si>
    <t>D1 - Svítidla</t>
  </si>
  <si>
    <t>D1</t>
  </si>
  <si>
    <t>N</t>
  </si>
  <si>
    <t>A - vestavné 595x595x9 mat. hliník, IP20, Panel LED 40W/4000K 3600lm</t>
  </si>
  <si>
    <t>N.1</t>
  </si>
  <si>
    <t>B - vestavné 595x595x9 mat. hliník, IP20, Panel LED 40W/4000K 3600lm, UGR&lt;19 s mikroprism. Difuzorem</t>
  </si>
  <si>
    <t>N.2</t>
  </si>
  <si>
    <t xml:space="preserve">C - vestavné ∅215x61 mat. hliník,  Dowlight LED 25W/4000K, 2375lm, IP44</t>
  </si>
  <si>
    <t>N.3</t>
  </si>
  <si>
    <t>D - přisazené ∅390x95 mat. polykarbonát, Svítidlo venkovní 24W 1950lm 4000K IP65</t>
  </si>
  <si>
    <t>N.4</t>
  </si>
  <si>
    <t xml:space="preserve">E - přisazené 1277x90x95 mat. polykarbonát,  TERRA LED, IP66, 2480lm, 840, EVG, 16W, PMMA OPAL</t>
  </si>
  <si>
    <t>N.5</t>
  </si>
  <si>
    <t>NO1 - vestavné nouzove svitidlo 90x90x13, s baterii 1h, corridor opt., 2W, 128 lm, IP20</t>
  </si>
  <si>
    <t>N.6</t>
  </si>
  <si>
    <t>NO2 - vestavné nouzove svitidlo 90x90x13, s baterii 1h, symetricka opt., 2W, 143 lm, IP20</t>
  </si>
  <si>
    <t>N.7</t>
  </si>
  <si>
    <t>NO3 - přisazené nouzove svitidlo ∅170x66,5, s baterii 1h, symetricka opt, 2W, 245lm, IP65</t>
  </si>
  <si>
    <t>N.8</t>
  </si>
  <si>
    <t>NO4 - vestavné 90x90x13 nouzove svitidlo, s baterii 1h, asymetricka opt., 2W, 216lm, IP20</t>
  </si>
  <si>
    <t>N.9</t>
  </si>
  <si>
    <t>NP1 - závěsný nouzový piktogram 324x192x46, s baterii 1h, 1W, IP40</t>
  </si>
  <si>
    <t>N.10</t>
  </si>
  <si>
    <t>NP2 - vestavný nouzový piktogram 324x164(93)x86, s baterii 1h, 1W IP40</t>
  </si>
  <si>
    <t>N.11</t>
  </si>
  <si>
    <t>NP3 - přisazený nouzovy piktogram 324x164(93)x86, s baterii 1h, 1W, IP40</t>
  </si>
  <si>
    <t>B - Přístroje</t>
  </si>
  <si>
    <t>D1 - Přístroje</t>
  </si>
  <si>
    <t>Vypínač č.1, včetně přístrojové krabice, montáž,zapojení a ukončení vodičů.</t>
  </si>
  <si>
    <t>Vypínač č.1 IP44, včetně přístrojové krabice, montáž,zapojení a ukončení vodičů.</t>
  </si>
  <si>
    <t>Vypínač č.6, včetně přístrojové krabice, montáž,zapojení a ukončení vodičů.</t>
  </si>
  <si>
    <t>Vypínač č.6+6, včetně přístrojové krabice, montáž,zapojení a ukončení vodičů.</t>
  </si>
  <si>
    <t>Vypínač č.7, včetně přístrojové krabice, montáž,zapojení a ukončení vodičů.</t>
  </si>
  <si>
    <t>Pohybové čidlo 180° vhodné pro spínání LED, IP20, včetně přístrojové krabice, montáž,zapojení a ukončení vodičů.</t>
  </si>
  <si>
    <t>Pohybové čidlo 360° vhodné pro spínání LED, IP20, včetně přístrojové krabice, montáž,zapojení a ukončení vodičů.</t>
  </si>
  <si>
    <t>Signalizační a akustický panel, včetně přístrojové krabice, napájecích zdrojů a příslušenství celého systému, montáž,zapojení a ukončení vodičů. (WC bezbarierové)</t>
  </si>
  <si>
    <t>Zásuvka 230V/16A,3p, IP 20, včetně přístrojové krabice, montáž,zapojení a ukončení vodičů.</t>
  </si>
  <si>
    <t>Zásuvka 230V/16A,3p, IP 44, včetně přístrojové krabice, montáž,zapojení a ukončení vodičů.</t>
  </si>
  <si>
    <t>Zásuvka 230V/16A s přepěťovou ochranou a optickou signalizací poruchy,3p, IP 20, včetně přístrojové krabice, montáž,zapojení a ukončení vodičů.</t>
  </si>
  <si>
    <t>Hlavní ochranná svorka MET,AET, včetně krabice , montáž,zapojení a ukončení vodičů.</t>
  </si>
  <si>
    <t>N.12</t>
  </si>
  <si>
    <t>Doběhové relé pro ventilátor do instalační krabice, montáž,zapojení a ukončení vodičů.</t>
  </si>
  <si>
    <t>N.13</t>
  </si>
  <si>
    <t>TOTAL stop tlačítko v červeném proskleném krytu, včetně podružného příslušenství, montáž,zapojení a ukončení vodičů.</t>
  </si>
  <si>
    <t>C - Instalační materiál</t>
  </si>
  <si>
    <t>D1 - Instalační materiál</t>
  </si>
  <si>
    <t>Instalační krabice odbočná s víčkem (d=73mm,h=42mm), včetně vnitřních svorkovnic, zapuštěná, montáž,zapojení a ukončení vodičů.</t>
  </si>
  <si>
    <t>Instalační krabice odbočná s víčkem (d=103mm,h=50mm), včetně vnitřních svorkovnic, zapuštěná, montáž,zapojení a ukončení vodičů.</t>
  </si>
  <si>
    <t>Rozbočovací krabice přisazená 80x80x40mm (š x v x h), včetně vnitřních svorkovnic, IP44, montáž,zapojení a ukončení vodičů.</t>
  </si>
  <si>
    <t>Rozbočovací krabice přisazená 150x110x70mm (š x v x h), včetně vnitřních svorkovnic, IP55, montáž,zapojení a ukončení vodičů.</t>
  </si>
  <si>
    <t>Instalační trubka ohebná z PVC d=25mm, di=18,3mm, střední mechanická odolnost,upevňovací a spojovací materiál, montáž.</t>
  </si>
  <si>
    <t>Instalační trubka ohebná z PVC d=32mm, di=24,3mm, střední mechanická odolnost,upevňovací a spojovací materiál, montáž.</t>
  </si>
  <si>
    <t>Instalační trubka ohebná z PVC d=40mm, di=31,2mm, střední mechanická odolnost,upevňovací a spojovací materiál, montáž.</t>
  </si>
  <si>
    <t>Ocelová trubka bez závitu, pozinkovaná ocel, d=47mm, di=44mm, vysoká mechanická odolnost,upevňovací a spojovací materiál, montáž.</t>
  </si>
  <si>
    <t>Kabelový žlab PERFOROVANÝ (50x60mm), včetně příslušenství (úhelníky,závěsy, spojky,redukce, koncovky,úchytek pro kabeláž, apod), montáž.</t>
  </si>
  <si>
    <t>Kabelový žlab PERFOROVANÝ (150x60mm), včetně příslušenství (úhelníky,závěsy, spojky,redukce, koncovky,úchytek pro kabeláž, apod), montáž.</t>
  </si>
  <si>
    <t>Kabelový žebřík (400x60mm), včetně příslušenství (spojky,redukce, koncovky,úchytek pro kabeláž ), montáž.</t>
  </si>
  <si>
    <t>Jednostranná příchytka E30-E90 pro kabel o průměru 14mm, včetně příslušenství , montáž.</t>
  </si>
  <si>
    <t>Podružný materiál, montáž.</t>
  </si>
  <si>
    <t>D - Kabeláž</t>
  </si>
  <si>
    <t>D1 - Kabeláž</t>
  </si>
  <si>
    <t xml:space="preserve">Kabel CYKY 2x1,5  mm2</t>
  </si>
  <si>
    <t xml:space="preserve">Kabel CYKY 3x1,5  mm2</t>
  </si>
  <si>
    <t xml:space="preserve">Kabel CYKY 5x1,5  mm2</t>
  </si>
  <si>
    <t xml:space="preserve">Kabel CYKY 3x2,5  mm2</t>
  </si>
  <si>
    <t xml:space="preserve">Kabel CYKY 3x4  mm2</t>
  </si>
  <si>
    <t xml:space="preserve">Vodič H07V-R žz  35 mm2</t>
  </si>
  <si>
    <t>Kabel CSKH 3x2,5 mm2 P60-R</t>
  </si>
  <si>
    <t>Vodič H07V-U žz 6 mm2</t>
  </si>
  <si>
    <t>E - Rozvaděče</t>
  </si>
  <si>
    <t>D1 - Rozvaděče</t>
  </si>
  <si>
    <t>Rozvaděč RH Touto položkou je myšlena kompletní výzbroj včetně montáže, uvedené na v.č. D.1.4.2-10</t>
  </si>
  <si>
    <t>1 - PZTS - Poplachový zabezpečovací a tísňový systém</t>
  </si>
  <si>
    <t>D1 - PZTS - Poplachový zabezpečovací a tísňový systém</t>
  </si>
  <si>
    <t>A.001</t>
  </si>
  <si>
    <t>Ústředna</t>
  </si>
  <si>
    <t>A.002</t>
  </si>
  <si>
    <t>Box ústředny se zdrojem 14,2/3A</t>
  </si>
  <si>
    <t>A.003</t>
  </si>
  <si>
    <t>Akumulátor 12V/18 Ah</t>
  </si>
  <si>
    <t>A.004</t>
  </si>
  <si>
    <t>Expandér</t>
  </si>
  <si>
    <t>A.005</t>
  </si>
  <si>
    <t>plastový box s tamperem</t>
  </si>
  <si>
    <t>A.006</t>
  </si>
  <si>
    <t xml:space="preserve">Venkovní  siréna</t>
  </si>
  <si>
    <t>A.007</t>
  </si>
  <si>
    <t>PIR detektor</t>
  </si>
  <si>
    <t>A.008</t>
  </si>
  <si>
    <t>Magnetický kontakt</t>
  </si>
  <si>
    <t>A.009</t>
  </si>
  <si>
    <t>Klávesnice</t>
  </si>
  <si>
    <t>A.010</t>
  </si>
  <si>
    <t>sběrnicový GSM/GPRS komunikátor, 2x SIM, USB, integrovaná anténa</t>
  </si>
  <si>
    <t>A.011</t>
  </si>
  <si>
    <t>plastový box s tamperem pro komunikátor</t>
  </si>
  <si>
    <t>A.012</t>
  </si>
  <si>
    <t>Rádiový vysílač Radom včetně antény</t>
  </si>
  <si>
    <t>A.013</t>
  </si>
  <si>
    <t>Instalační plastová krabice povrchová, 16 dvojitých pájecích pinů, 90x95x17,5 mm, tamper, ocelová vložka ve víku, tř. 3</t>
  </si>
  <si>
    <t>A.014</t>
  </si>
  <si>
    <t>Požární ucpávky</t>
  </si>
  <si>
    <t>A.016</t>
  </si>
  <si>
    <t>Datový kabel U/UTP cat. 6 Eurotřída Dca-s2-d2-a1</t>
  </si>
  <si>
    <t>A.017</t>
  </si>
  <si>
    <t>FI-H06, stíněný šestižilový kabel pro EZS</t>
  </si>
  <si>
    <t>A.018</t>
  </si>
  <si>
    <t>PVC trubka 40mm</t>
  </si>
  <si>
    <t>A.019</t>
  </si>
  <si>
    <t>PVC trubka 32mm</t>
  </si>
  <si>
    <t>A.020</t>
  </si>
  <si>
    <t>PVC trubka 25mm</t>
  </si>
  <si>
    <t>A.021</t>
  </si>
  <si>
    <t>PVC trubka 16mm</t>
  </si>
  <si>
    <t>A.023</t>
  </si>
  <si>
    <t>kplt</t>
  </si>
  <si>
    <t>A.024</t>
  </si>
  <si>
    <t>Kabelové trasy-instalace kabelů do trubek, žlabů apod</t>
  </si>
  <si>
    <t>A.025</t>
  </si>
  <si>
    <t>Kabelové trasy-instalace chrániček, kabelů do zdi, na příchytky apod.</t>
  </si>
  <si>
    <t>A.026</t>
  </si>
  <si>
    <t>Montáž ústředny EZS vč. telefonního komunikátoru</t>
  </si>
  <si>
    <t>A.027</t>
  </si>
  <si>
    <t>Montáž rádiového vysílače</t>
  </si>
  <si>
    <t>A.028</t>
  </si>
  <si>
    <t>Montáž klávesnice, montáž ná stěnu vč. příslušenství</t>
  </si>
  <si>
    <t>A.029</t>
  </si>
  <si>
    <t>Montáž detektoru</t>
  </si>
  <si>
    <t>A.030</t>
  </si>
  <si>
    <t>Montáž expandérů vč. montáže úložné krabice</t>
  </si>
  <si>
    <t>A.031</t>
  </si>
  <si>
    <t>Montáž sirény</t>
  </si>
  <si>
    <t>A.032</t>
  </si>
  <si>
    <t>Montáž instalační plastová propojovací krabice povrchová</t>
  </si>
  <si>
    <t>A.033</t>
  </si>
  <si>
    <t>Montáž akumulátoru</t>
  </si>
  <si>
    <t>A.034</t>
  </si>
  <si>
    <t>Programování ústředny</t>
  </si>
  <si>
    <t>h</t>
  </si>
  <si>
    <t>A.035</t>
  </si>
  <si>
    <t>Školení obsluhy</t>
  </si>
  <si>
    <t>A.036</t>
  </si>
  <si>
    <t>Oživení, zkušební testy</t>
  </si>
  <si>
    <t>A.037</t>
  </si>
  <si>
    <t>Revize</t>
  </si>
  <si>
    <t>A.039</t>
  </si>
  <si>
    <t>Pomocné stavební práce</t>
  </si>
  <si>
    <t>A.040</t>
  </si>
  <si>
    <t>PPV 6% (podružné pracovní výkony)</t>
  </si>
  <si>
    <t>A.041</t>
  </si>
  <si>
    <t>Mimostav. doprava 3,6% z dodávky</t>
  </si>
  <si>
    <t>2 - SK - Strukturovaná kabeláž</t>
  </si>
  <si>
    <t>D1 - SK - Strukturovaná kabeláž</t>
  </si>
  <si>
    <t>B.001</t>
  </si>
  <si>
    <t>Stojanový datový rozvaděč TRITON, 45 U, rozebíratelný</t>
  </si>
  <si>
    <t>B.002</t>
  </si>
  <si>
    <t xml:space="preserve">podstavec s filtrem pro  800/800</t>
  </si>
  <si>
    <t>B.003</t>
  </si>
  <si>
    <t>Montážní sada</t>
  </si>
  <si>
    <t>B.004</t>
  </si>
  <si>
    <t>Ventilační jednotka,4x ventilátor,termostat,spodní-horní</t>
  </si>
  <si>
    <t>B.005</t>
  </si>
  <si>
    <t>Osvětlovací jednotka 1U</t>
  </si>
  <si>
    <t>B.006</t>
  </si>
  <si>
    <t>Patch panel 24xRJ45</t>
  </si>
  <si>
    <t>B.007</t>
  </si>
  <si>
    <t>19" vyvazovací panel 1U jednostranná plast. lišta</t>
  </si>
  <si>
    <t>B.008</t>
  </si>
  <si>
    <t>Rozvodný panel pro 19" datové rozvaděče</t>
  </si>
  <si>
    <t>B.009</t>
  </si>
  <si>
    <t>Switch 26x (10/100/1000 Mbps) RJ-45, 2x SFP a 2x kombo mini-GBIC port, detailní popis viz TZ</t>
  </si>
  <si>
    <t>B.010</t>
  </si>
  <si>
    <t>Optická vana 24xSC, výsuvná pro 24xSC simplex, LC duplex</t>
  </si>
  <si>
    <t>B.011</t>
  </si>
  <si>
    <t>B.012</t>
  </si>
  <si>
    <t>UPS 600VA</t>
  </si>
  <si>
    <t>B.014</t>
  </si>
  <si>
    <t>B.015</t>
  </si>
  <si>
    <t>zás. 2xRJ45,UTP,Cat.6, pod omítku nebo do žlabu</t>
  </si>
  <si>
    <t>B.016</t>
  </si>
  <si>
    <t>Keystone RJ45, Cat.6, UTP, Tool Free</t>
  </si>
  <si>
    <t>B.017</t>
  </si>
  <si>
    <t>PC-U-1m-C6, PatchCord</t>
  </si>
  <si>
    <t>B.018</t>
  </si>
  <si>
    <t>B.020</t>
  </si>
  <si>
    <t>B.021</t>
  </si>
  <si>
    <t>B.022</t>
  </si>
  <si>
    <t>Kabelové trasy-instalace chrániček, kabelů do zdi, na příchytky, drážkování apod.</t>
  </si>
  <si>
    <t>B.023</t>
  </si>
  <si>
    <t>Montáž rozváděče včetně vybavení(vyvazovací panely, patch panely)</t>
  </si>
  <si>
    <t>B.024</t>
  </si>
  <si>
    <t>Montáž switche</t>
  </si>
  <si>
    <t>B.025</t>
  </si>
  <si>
    <t>Zapojení vývodů zásuvek a v Racku</t>
  </si>
  <si>
    <t>B.026</t>
  </si>
  <si>
    <t>Montáž zásuvek</t>
  </si>
  <si>
    <t>B.027</t>
  </si>
  <si>
    <t>Montáž UPS</t>
  </si>
  <si>
    <t>B.028</t>
  </si>
  <si>
    <t>Popis kabelů v patchpanelech a zásuvkách</t>
  </si>
  <si>
    <t>B.029</t>
  </si>
  <si>
    <t>Měření na vývodu + certifikace</t>
  </si>
  <si>
    <t>B.030</t>
  </si>
  <si>
    <t>B.031</t>
  </si>
  <si>
    <t>B.033</t>
  </si>
  <si>
    <t>B.034</t>
  </si>
  <si>
    <t>B.035</t>
  </si>
  <si>
    <t>3 - DR - Domácí rozhlas</t>
  </si>
  <si>
    <t>D1 - DR - Domácí rozhlas</t>
  </si>
  <si>
    <t>C.001</t>
  </si>
  <si>
    <t>Rozhlasová ústředna, detailní popis viz TZ</t>
  </si>
  <si>
    <t>C.002</t>
  </si>
  <si>
    <t>Mikrofon s přehrávačem hlášení, detailní popis viz TZ</t>
  </si>
  <si>
    <t>C.003</t>
  </si>
  <si>
    <t>Nástěnný reproduktor 6W, detailní popis viz TZ</t>
  </si>
  <si>
    <t>C.005</t>
  </si>
  <si>
    <t>Kabel XLR prodlužovací XLR(M) - XLR(F), 10m</t>
  </si>
  <si>
    <t>C.006</t>
  </si>
  <si>
    <t>CYKY 3x1,5</t>
  </si>
  <si>
    <t>C.008</t>
  </si>
  <si>
    <t>C.009</t>
  </si>
  <si>
    <t>C.010</t>
  </si>
  <si>
    <t>Montáž rozhlasové ústředny</t>
  </si>
  <si>
    <t>C.011</t>
  </si>
  <si>
    <t>Montáž reproduktoru</t>
  </si>
  <si>
    <t>C.012</t>
  </si>
  <si>
    <t>Montáž mikrofonu</t>
  </si>
  <si>
    <t>C.013</t>
  </si>
  <si>
    <t>Montáž prodlužovacího kabelu</t>
  </si>
  <si>
    <t>C.014</t>
  </si>
  <si>
    <t xml:space="preserve">Programování, komponentů systému  řídící jednotky ozvučení</t>
  </si>
  <si>
    <t>C.015</t>
  </si>
  <si>
    <t>C.016</t>
  </si>
  <si>
    <t>Uvedení instalace ERo do provozu</t>
  </si>
  <si>
    <t>C.017</t>
  </si>
  <si>
    <t>C.019</t>
  </si>
  <si>
    <t>C.020</t>
  </si>
  <si>
    <t>C.021</t>
  </si>
  <si>
    <t>4 - CCTV - Kamerový systém</t>
  </si>
  <si>
    <t>D1 - CCTV - Kamerový systém</t>
  </si>
  <si>
    <t>D.001</t>
  </si>
  <si>
    <t>Server CCTV</t>
  </si>
  <si>
    <t>D.002</t>
  </si>
  <si>
    <t>Windows server 2016 standard</t>
  </si>
  <si>
    <t>D.003</t>
  </si>
  <si>
    <t>10-port Gigabit POE Managed Switcht, detailní popis viz TZ</t>
  </si>
  <si>
    <t>D.004</t>
  </si>
  <si>
    <t>Kamera v dome krytu 4 MPx, detailní popis viz TZ</t>
  </si>
  <si>
    <t>D.005</t>
  </si>
  <si>
    <t>HDD 4TB</t>
  </si>
  <si>
    <t>D.006</t>
  </si>
  <si>
    <t>Přepěťová ochrana 10/100M Ethernet + PoE A/B nebo Hi PoE(max.70W), dvoustupňové provedení, galvanicky izolovaná svorka PE, montáž na rovný podklad nebo DIN</t>
  </si>
  <si>
    <t>D.007</t>
  </si>
  <si>
    <t>Server licence</t>
  </si>
  <si>
    <t>D.008</t>
  </si>
  <si>
    <t>Server HW klíč</t>
  </si>
  <si>
    <t>D.009</t>
  </si>
  <si>
    <t>Kamerová licence</t>
  </si>
  <si>
    <t>D.010</t>
  </si>
  <si>
    <t>D.011</t>
  </si>
  <si>
    <t>D.012</t>
  </si>
  <si>
    <t>Box pro metalicko-optické převodníky</t>
  </si>
  <si>
    <t>D.013</t>
  </si>
  <si>
    <t>Metalicko-optický převodník, venkovní provedení,PoE injektor,napájecí zdroj</t>
  </si>
  <si>
    <t>D.014</t>
  </si>
  <si>
    <t>SFP modul Mikrotik S-31DLC20D SM, 20km, 1.25G</t>
  </si>
  <si>
    <t>D.016</t>
  </si>
  <si>
    <t>D.017</t>
  </si>
  <si>
    <t>Montáž CCTV serveru</t>
  </si>
  <si>
    <t>D.018</t>
  </si>
  <si>
    <t>D.019</t>
  </si>
  <si>
    <t>Montáž přepěťové ochrany</t>
  </si>
  <si>
    <t>D.020</t>
  </si>
  <si>
    <t>Montáž kamery</t>
  </si>
  <si>
    <t>D.021</t>
  </si>
  <si>
    <t>D.022</t>
  </si>
  <si>
    <t>D.023</t>
  </si>
  <si>
    <t>Montáž boxu pro převodníky</t>
  </si>
  <si>
    <t>D.024</t>
  </si>
  <si>
    <t>Nastavení CCTV serveru</t>
  </si>
  <si>
    <t>D.025</t>
  </si>
  <si>
    <t>D.026</t>
  </si>
  <si>
    <t>D.028</t>
  </si>
  <si>
    <t>D.029</t>
  </si>
  <si>
    <t>D.030</t>
  </si>
  <si>
    <t>D.1.4.4_1 - Vzduchotechnika</t>
  </si>
  <si>
    <t>D1 - MONTÁŽNÍ PRÁCE:</t>
  </si>
  <si>
    <t xml:space="preserve">    oddíl M24 - Montáže vzduchotechniky:</t>
  </si>
  <si>
    <t xml:space="preserve">      D2 - Vzduchotechnické potrubí s tvarovkami:</t>
  </si>
  <si>
    <t>MONTÁŽNÍ PRÁCE:</t>
  </si>
  <si>
    <t>oddíl M24</t>
  </si>
  <si>
    <t>Montáže vzduchotechniky:</t>
  </si>
  <si>
    <t>M-240071102-0</t>
  </si>
  <si>
    <t>VENTIL TALIR TERMOPLAST 100,160,250</t>
  </si>
  <si>
    <t>KS</t>
  </si>
  <si>
    <t>M-240080319-0</t>
  </si>
  <si>
    <t>POTRUBI SPIRO PA 120305 DO D 100</t>
  </si>
  <si>
    <t>M-240080321-0</t>
  </si>
  <si>
    <t>POTRUBI SPIRO PA 120305 DO D 125</t>
  </si>
  <si>
    <t>M-240080322-0</t>
  </si>
  <si>
    <t>POTRUBI SPIRO PA 120305 DO D 140</t>
  </si>
  <si>
    <t>M-240080323-0</t>
  </si>
  <si>
    <t>POTRUBI SPIRO PA 120305 DO D 160</t>
  </si>
  <si>
    <t>M-240080325-0</t>
  </si>
  <si>
    <t>POTRUBI SPIRO PA 120305 DO D 200</t>
  </si>
  <si>
    <t>M-240080339-0</t>
  </si>
  <si>
    <t>TROUBY OHEB KOV FLEXO DO D 100</t>
  </si>
  <si>
    <t>M-240071256-0</t>
  </si>
  <si>
    <t>MRIZKA STENOVA SMU 400x200</t>
  </si>
  <si>
    <t>M-240010211-0</t>
  </si>
  <si>
    <t>VENT KRUH DO POTR D200</t>
  </si>
  <si>
    <t>M-240070802-0</t>
  </si>
  <si>
    <t>MRIZKA KRYCI KRUHOVA VEL 200</t>
  </si>
  <si>
    <t>Pol3</t>
  </si>
  <si>
    <t xml:space="preserve">KRUHOVÝ VENTILÁTOR DO POTRUBÍ D200  450m3/h / 150Pa; EC motor 230V/73W/0,59A; 40dB(A)</t>
  </si>
  <si>
    <t>Pol4</t>
  </si>
  <si>
    <t>Rychloupínací spona pro upevnění ventilátoru k potrubí</t>
  </si>
  <si>
    <t>Pol5</t>
  </si>
  <si>
    <t>Samočinná přetlaková žaluzie na vnější stěnu D200</t>
  </si>
  <si>
    <t>Pol6</t>
  </si>
  <si>
    <t>Stěnová mřížka uzavřená 400×200 - jednořadá; upínání pružinami; upevňovací rámeček; horizontální lamely s roztečí 20mm; povrchová úprava elox</t>
  </si>
  <si>
    <t>Pol7</t>
  </si>
  <si>
    <t>Plastový talířový ventil se zděří a upevňovacím kroužkem ?100</t>
  </si>
  <si>
    <t>D2</t>
  </si>
  <si>
    <t>Vzduchotechnické potrubí s tvarovkami:</t>
  </si>
  <si>
    <t>Pol8</t>
  </si>
  <si>
    <t>Vzduchotechnické potrubí.100 - pozinkované potrubí spirálně vinuté</t>
  </si>
  <si>
    <t>Pol9</t>
  </si>
  <si>
    <t>Vzduchotechnické potrubí.125 - pozinkované potrubí spirálně vinuté</t>
  </si>
  <si>
    <t>Pol10</t>
  </si>
  <si>
    <t>Vzduchotechnické potrubí.140 - pozinkované potrubí spirálně vinuté</t>
  </si>
  <si>
    <t>Pol11</t>
  </si>
  <si>
    <t>Vzduchotechnické potrubí.160 - pozinkované potrubí spirálně vinuté</t>
  </si>
  <si>
    <t>Pol12</t>
  </si>
  <si>
    <t>Vzduchotechnické potrubí.200 - pozinkované potrubí spirálně vinuté</t>
  </si>
  <si>
    <t>Pol13</t>
  </si>
  <si>
    <t>OS.30.200 - oblouk segmentový 30° R=1,0D</t>
  </si>
  <si>
    <t>Pol14</t>
  </si>
  <si>
    <t>OS.90.100 - oblouk segmentový 90° R=1,0D</t>
  </si>
  <si>
    <t>Pol15</t>
  </si>
  <si>
    <t>OS.90.160 - oblouk segmentový 90° R=1,0D</t>
  </si>
  <si>
    <t>Pol16</t>
  </si>
  <si>
    <t>OBJ.90.125.100 - odbočka jednostranná 90°</t>
  </si>
  <si>
    <t>Pol17</t>
  </si>
  <si>
    <t>OBJ.90.140.125 - odbočka jednostranná 90°</t>
  </si>
  <si>
    <t>Pol18</t>
  </si>
  <si>
    <t>OBJ.90.160.140 - odbočka jednostranná 90°</t>
  </si>
  <si>
    <t>Pol19</t>
  </si>
  <si>
    <t>OBJ.90.200.160 - odbočka jednostranná 90°</t>
  </si>
  <si>
    <t>Pol20</t>
  </si>
  <si>
    <t>PRO.125.100 - přechod osový</t>
  </si>
  <si>
    <t>Pol21</t>
  </si>
  <si>
    <t>PRO.140.100 - přechod osový</t>
  </si>
  <si>
    <t>Pol22</t>
  </si>
  <si>
    <t>PRO.160.125 - přechod osový</t>
  </si>
  <si>
    <t>Pol23</t>
  </si>
  <si>
    <t>PRO.160.140 - přechod osový</t>
  </si>
  <si>
    <t>Pol24</t>
  </si>
  <si>
    <t>Kovová objímka s gumou d100mm</t>
  </si>
  <si>
    <t>Pol25</t>
  </si>
  <si>
    <t>Kovová objímka s gumou d125mm</t>
  </si>
  <si>
    <t>Pol26</t>
  </si>
  <si>
    <t>Kovová objímka s gumou d140mm</t>
  </si>
  <si>
    <t>Pol27</t>
  </si>
  <si>
    <t>Kovová objímka s gumou d160mm</t>
  </si>
  <si>
    <t>Pol28</t>
  </si>
  <si>
    <t>Kovová objímka s gumou d200mm</t>
  </si>
  <si>
    <t>Pol29</t>
  </si>
  <si>
    <t>Závitová tyč M8/1m</t>
  </si>
  <si>
    <t>Pol30</t>
  </si>
  <si>
    <t>Páska hliníková samolepicí 50mm x 50m</t>
  </si>
  <si>
    <t>D.1.4.4_2 - Vytápění</t>
  </si>
  <si>
    <t>D1 - HSV:</t>
  </si>
  <si>
    <t xml:space="preserve">    oddíl 96 - Bourání konstrukcí:</t>
  </si>
  <si>
    <t>D2 - PSV:</t>
  </si>
  <si>
    <t xml:space="preserve">    oddíl 713 - Izolace tepelné:</t>
  </si>
  <si>
    <t xml:space="preserve">    oddíl 783 - Nátěry:</t>
  </si>
  <si>
    <t xml:space="preserve">    D3 - INSTALACE:</t>
  </si>
  <si>
    <t xml:space="preserve">      oddíl 733 - Rozvody ÚT:</t>
  </si>
  <si>
    <t xml:space="preserve">      oddíl 734 - Armatury ÚT:</t>
  </si>
  <si>
    <t xml:space="preserve">      oddíl 735 - Otopná tělesa:</t>
  </si>
  <si>
    <t>HSV:</t>
  </si>
  <si>
    <t>oddíl 96</t>
  </si>
  <si>
    <t>Bourání konstrukcí:</t>
  </si>
  <si>
    <t>C-979011212-0</t>
  </si>
  <si>
    <t>SVISLA DOPR NOSENIM VYB HM ZA 1.PODL</t>
  </si>
  <si>
    <t>T</t>
  </si>
  <si>
    <t>PSV:</t>
  </si>
  <si>
    <t>oddíl 713</t>
  </si>
  <si>
    <t>Izolace tepelné:</t>
  </si>
  <si>
    <t>C-713464111-0</t>
  </si>
  <si>
    <t>IZOL TEP POTR POUZDRY ROV SLEP TL 25</t>
  </si>
  <si>
    <t>Potrubní pouzdra z PE pr.22/tl.20mm</t>
  </si>
  <si>
    <t>Pol2</t>
  </si>
  <si>
    <t>Potrubní pouzdra z PE pr.45/tl.20mm</t>
  </si>
  <si>
    <t>oddíl 783</t>
  </si>
  <si>
    <t>Nátěry:</t>
  </si>
  <si>
    <t>C-783903811-0</t>
  </si>
  <si>
    <t>ODMASTENI NATERU CHEM ROZPOUSTEDLY</t>
  </si>
  <si>
    <t>M2</t>
  </si>
  <si>
    <t>C-783324340-0</t>
  </si>
  <si>
    <t>NATER RADIAT LIT SYNT ZAKL+2x+2xEMAIL</t>
  </si>
  <si>
    <t>C-783424140-0</t>
  </si>
  <si>
    <t>NATER POTR SYNTET 50 ZAKL+2x</t>
  </si>
  <si>
    <t>C-783424740-0</t>
  </si>
  <si>
    <t>NATER POTR SYNTET 50 ZAKLADNI</t>
  </si>
  <si>
    <t>Poznámka k položce:_x000d_
(jen základní nátěr jen u potrubí s tepelnou izolací)</t>
  </si>
  <si>
    <t>D3</t>
  </si>
  <si>
    <t>INSTALACE:</t>
  </si>
  <si>
    <t>oddíl 733</t>
  </si>
  <si>
    <t>Rozvody ÚT:</t>
  </si>
  <si>
    <t>C-733110803-0</t>
  </si>
  <si>
    <t>DMTZ POTRUBI OCELOVE ZAVIT DO DN 15</t>
  </si>
  <si>
    <t>C-733110806-0</t>
  </si>
  <si>
    <t>DMTZ POTRUBI OCELOVE ZAVIT DO DN 32</t>
  </si>
  <si>
    <t>C-733111103-0</t>
  </si>
  <si>
    <t>POTR OCEL ZAV BEZESV NORM NTLAK DN 15</t>
  </si>
  <si>
    <t>C-733111106-0</t>
  </si>
  <si>
    <t>POTR OCEL ZAV BEZESV NORM NTLAK DN 32</t>
  </si>
  <si>
    <t>C-733190107-0</t>
  </si>
  <si>
    <t>TLAKOVA ZKOUSKA POTR ZAVIT DN 40</t>
  </si>
  <si>
    <t>C-998733103-0</t>
  </si>
  <si>
    <t>POTRUBI UT PRESUN HMOT VYSKA -24M</t>
  </si>
  <si>
    <t>oddíl 734</t>
  </si>
  <si>
    <t>Armatury ÚT:</t>
  </si>
  <si>
    <t>C-734200821-0</t>
  </si>
  <si>
    <t>DMTZ ARMATUR SE 2 ZAVITY DO DN 15</t>
  </si>
  <si>
    <t>C-734200822-0</t>
  </si>
  <si>
    <t>DMTZ ARMATUR SE 2 ZAVITY DO DN 25</t>
  </si>
  <si>
    <t>C-734209113-0</t>
  </si>
  <si>
    <t>MTZ ARMATUR SE 2 ZAVITY DN 15</t>
  </si>
  <si>
    <t>Poznámka k položce:_x000d_
(radiátorové ventily budou použity původní)</t>
  </si>
  <si>
    <t>C-734261223-0</t>
  </si>
  <si>
    <t>SROUBENI PRIME VE4300 DN 15</t>
  </si>
  <si>
    <t>H-55114144-1</t>
  </si>
  <si>
    <t>KOHOUT KULOVY PN 42 R 910 1/2"</t>
  </si>
  <si>
    <t>C-998734103-0</t>
  </si>
  <si>
    <t>ARMATURY UT PRESUN HMOT VYSKA -24M</t>
  </si>
  <si>
    <t>oddíl 735</t>
  </si>
  <si>
    <t>Otopná tělesa:</t>
  </si>
  <si>
    <t>C-735111810-0</t>
  </si>
  <si>
    <t>DMTZ OTOP TELES CLANKOVYCH LITINOVYCH</t>
  </si>
  <si>
    <t>C-735000911-0</t>
  </si>
  <si>
    <t>OPR VYREGUL 2REG VENT/KOH OVL RUCNI</t>
  </si>
  <si>
    <t>C-735119140-0</t>
  </si>
  <si>
    <t>MTZ OTOP TELES LITINOVYCH CLANKOVYCH</t>
  </si>
  <si>
    <t>Poznámka k položce:_x000d_
(radiátory použity původní demontované a nově natřené)</t>
  </si>
  <si>
    <t>C-735191902-0</t>
  </si>
  <si>
    <t>OPR-ODZKOUSENI TLAKEM OTOP TELES LIT</t>
  </si>
  <si>
    <t>C-735191904-0</t>
  </si>
  <si>
    <t>OPR-PROPLACH VODOU OTOP TELES LITIN</t>
  </si>
  <si>
    <t>C-735191910-0</t>
  </si>
  <si>
    <t>OPR-NAPUST SYSTEMU VODOU PO OPR TELES</t>
  </si>
  <si>
    <t>C-735494811-0</t>
  </si>
  <si>
    <t>VYPUSTENI VODY Z OTOPNYCH SOUSTAV</t>
  </si>
  <si>
    <t>C-998735103-0</t>
  </si>
  <si>
    <t>OTOPNA TELESA PRESUN HMOT VYSKA -24M</t>
  </si>
  <si>
    <t>SO 14 - Ozelenění</t>
  </si>
  <si>
    <t>SO 14a - Ozelenění_ real_ trávníku</t>
  </si>
  <si>
    <t>18 - Povrchové úpravy terénu</t>
  </si>
  <si>
    <t>99 - Přesun hmot</t>
  </si>
  <si>
    <t>Povrchové úpravy terénu</t>
  </si>
  <si>
    <t>180402111</t>
  </si>
  <si>
    <t>Založení trávníku na půdě předem připravené,s pokosením a naložením, odvozem odpadu do 20 km a se složením, parkovým výsevem v rovině (SO 14, TZ, strana 2 a 3, grafická část TZ str. 8 a 9)</t>
  </si>
  <si>
    <t>182001111</t>
  </si>
  <si>
    <t xml:space="preserve">Plošná úprava terénu s urovnáním povrchu ,bez doplnění ornice, v hornině 1 až 4 při nerovnostech terénu přes +50 do + 100 mm v rovině nebo na svahu do 1:5  (SO 14, TZ, strana 2 a 3, grafická část TZ str. 8 a 9)</t>
  </si>
  <si>
    <t>Obdělání půdy hrabáním, v rovině nebo na svahu do 1:5 (SO 14, TZ, strana 2 a 3, grafická část TZ str. 8 a 9) urovnání půdy</t>
  </si>
  <si>
    <t>185803111</t>
  </si>
  <si>
    <t>Ošetření trávníku bez ohledu na způsob založení, tj. pokosení se shrabáním, naložením shrabků na dopravní prostředek s odvezením do 20 km a se složením v rovině nebo na svahu do 1:5 (SO 14, TZ, str. 3, grafická část TZ str. 8 a 9)</t>
  </si>
  <si>
    <t>185804312</t>
  </si>
  <si>
    <t xml:space="preserve">Zalití rostlin vodou jednotlivě přes 20 m2 (50 l/strom = 21 x 50 =  1050 l + 10 l/keř = 346 x 10 = 3460 l, celkem 1050+3460 l/1 zálivku, zálivka první rok 3x/rok = 4510 x 3 = 13530 l, (SO 14, TZ, str. 5 a 6, grafická část TZ str.  8 a 9)</t>
  </si>
  <si>
    <t>184802111</t>
  </si>
  <si>
    <t>Chemické odplevelení půdy před založením v rovině nebo na svahu do 1:5 postřikem na široko - plocha trávníku, (SO 14, TZ, strana 2 a 3, grafická část TZ str. 8 a 9)</t>
  </si>
  <si>
    <t>701_007</t>
  </si>
  <si>
    <t>Směs travní parková okrasná (1 kg/40 m2 = 5767/40 = 144,18 kg), (SO 14, TZ, str. 5, grafická část TZ str. 8 a 9)</t>
  </si>
  <si>
    <t>998231311</t>
  </si>
  <si>
    <t>Přesun hmot pro sadovnické a krajin. úpravy do 10km</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</si>
</sst>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0" fillId="0" borderId="0" applyNumberFormat="0" applyFill="0" applyBorder="0" applyAlignment="0" applyProtection="0"/>
  </cellStyleXfs>
  <cellXfs count="332">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4" fontId="29" fillId="0" borderId="0" xfId="0" applyNumberFormat="1" applyFont="1" applyAlignment="1" applyProtection="1">
      <alignment horizontal="right"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0" xfId="0" applyProtection="1">
      <protection locked="0"/>
    </xf>
    <xf numFmtId="0" fontId="0" fillId="0" borderId="1" xfId="0" applyBorder="1"/>
    <xf numFmtId="0" fontId="0" fillId="0" borderId="2" xfId="0" applyBorder="1"/>
    <xf numFmtId="0" fontId="0" fillId="0" borderId="2" xfId="0" applyBorder="1" applyProtection="1">
      <protection locked="0"/>
    </xf>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0" xfId="0" applyFont="1" applyAlignment="1" applyProtection="1">
      <alignment vertical="center"/>
      <protection locked="0"/>
    </xf>
    <xf numFmtId="0" fontId="3" fillId="0" borderId="0" xfId="0" applyFont="1" applyAlignment="1">
      <alignment horizontal="left" vertical="center" wrapText="1"/>
    </xf>
    <xf numFmtId="0" fontId="1" fillId="0" borderId="0" xfId="0" applyFont="1" applyAlignment="1" applyProtection="1">
      <alignment horizontal="left" vertical="center"/>
      <protection locked="0"/>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0" xfId="0" applyFont="1" applyAlignment="1" applyProtection="1">
      <alignment vertical="center" wrapText="1"/>
      <protection locked="0"/>
    </xf>
    <xf numFmtId="0" fontId="0" fillId="0" borderId="3" xfId="0" applyBorder="1" applyAlignment="1">
      <alignment vertical="center" wrapText="1"/>
    </xf>
    <xf numFmtId="0" fontId="0" fillId="0" borderId="12" xfId="0" applyFont="1" applyBorder="1" applyAlignment="1">
      <alignment vertical="center"/>
    </xf>
    <xf numFmtId="0" fontId="0" fillId="0" borderId="12" xfId="0" applyFont="1" applyBorder="1" applyAlignment="1" applyProtection="1">
      <alignment vertical="center"/>
      <protection locked="0"/>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1" fillId="0" borderId="0" xfId="0" applyFont="1" applyAlignment="1" applyProtection="1">
      <alignment horizontal="right" vertical="center"/>
      <protection locked="0"/>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pplyProtection="1">
      <alignment horizontal="right" vertical="center"/>
      <protection locked="0"/>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0" fontId="0" fillId="4" borderId="7" xfId="0" applyFont="1" applyFill="1" applyBorder="1" applyAlignment="1" applyProtection="1">
      <alignment vertical="center"/>
      <protection locked="0"/>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0" fillId="0" borderId="4" xfId="0" applyBorder="1" applyAlignment="1" applyProtection="1">
      <alignment vertical="center"/>
      <protection locked="0"/>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0" fillId="0" borderId="5" xfId="0" applyFont="1" applyBorder="1" applyAlignment="1" applyProtection="1">
      <alignment vertical="center"/>
      <protection locked="0"/>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4" xfId="0" applyFont="1" applyBorder="1" applyAlignment="1" applyProtection="1">
      <alignment vertical="center"/>
      <protection locked="0"/>
    </xf>
    <xf numFmtId="0" fontId="0" fillId="0" borderId="9" xfId="0" applyFont="1" applyBorder="1" applyAlignment="1">
      <alignment vertical="center"/>
    </xf>
    <xf numFmtId="0" fontId="0" fillId="0" borderId="10" xfId="0" applyFont="1" applyBorder="1" applyAlignment="1">
      <alignment vertical="center"/>
    </xf>
    <xf numFmtId="0" fontId="0" fillId="0" borderId="10" xfId="0" applyFont="1" applyBorder="1" applyAlignment="1" applyProtection="1">
      <alignment vertical="center"/>
      <protection locked="0"/>
    </xf>
    <xf numFmtId="0" fontId="0" fillId="0" borderId="1" xfId="0" applyFont="1" applyBorder="1" applyAlignment="1">
      <alignment vertical="center"/>
    </xf>
    <xf numFmtId="0" fontId="0" fillId="0" borderId="2" xfId="0" applyFont="1" applyBorder="1" applyAlignment="1">
      <alignment vertical="center"/>
    </xf>
    <xf numFmtId="0" fontId="0" fillId="0" borderId="2" xfId="0" applyFont="1" applyBorder="1" applyAlignment="1" applyProtection="1">
      <alignment vertical="center"/>
      <protection locked="0"/>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0" fillId="4" borderId="0" xfId="0" applyFont="1" applyFill="1" applyAlignment="1" applyProtection="1">
      <alignment vertical="center"/>
      <protection locked="0"/>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0" fontId="6" fillId="0" borderId="20" xfId="0" applyFont="1" applyBorder="1" applyAlignment="1" applyProtection="1">
      <alignment vertical="center"/>
      <protection locked="0"/>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0" fontId="7" fillId="0" borderId="20" xfId="0" applyFont="1" applyBorder="1" applyAlignment="1" applyProtection="1">
      <alignment vertical="center"/>
      <protection locked="0"/>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protection locked="0"/>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vertical="center" wrapText="1"/>
    </xf>
    <xf numFmtId="0" fontId="0" fillId="0" borderId="14" xfId="0" applyFont="1" applyBorder="1" applyAlignment="1" applyProtection="1">
      <alignment vertical="center"/>
    </xf>
    <xf numFmtId="0" fontId="0" fillId="0" borderId="0" xfId="0" applyBorder="1" applyAlignment="1" applyProtection="1">
      <alignmen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167" fontId="23" fillId="2" borderId="22" xfId="0" applyNumberFormat="1" applyFont="1" applyFill="1" applyBorder="1" applyAlignment="1" applyProtection="1">
      <alignment vertical="center"/>
      <protection locked="0"/>
    </xf>
    <xf numFmtId="0" fontId="22" fillId="0" borderId="0" xfId="0" applyFont="1" applyAlignment="1" applyProtection="1">
      <alignment horizontal="lef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styles" Target="styles.xml" /><Relationship Id="rId40" Type="http://schemas.openxmlformats.org/officeDocument/2006/relationships/theme" Target="theme/theme1.xml" /><Relationship Id="rId41" Type="http://schemas.openxmlformats.org/officeDocument/2006/relationships/calcChain" Target="calcChain.xml" /><Relationship Id="rId4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21</v>
      </c>
      <c r="AO7" s="23"/>
      <c r="AP7" s="23"/>
      <c r="AQ7" s="23"/>
      <c r="AR7" s="21"/>
      <c r="BE7" s="32"/>
      <c r="BS7" s="18" t="s">
        <v>6</v>
      </c>
    </row>
    <row r="8" s="1" customFormat="1" ht="12" customHeight="1">
      <c r="B8" s="22"/>
      <c r="C8" s="23"/>
      <c r="D8" s="33" t="s">
        <v>22</v>
      </c>
      <c r="E8" s="23"/>
      <c r="F8" s="23"/>
      <c r="G8" s="23"/>
      <c r="H8" s="23"/>
      <c r="I8" s="23"/>
      <c r="J8" s="23"/>
      <c r="K8" s="28" t="s">
        <v>23</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24</v>
      </c>
      <c r="AL8" s="23"/>
      <c r="AM8" s="23"/>
      <c r="AN8" s="34" t="s">
        <v>25</v>
      </c>
      <c r="AO8" s="23"/>
      <c r="AP8" s="23"/>
      <c r="AQ8" s="23"/>
      <c r="AR8" s="21"/>
      <c r="BE8" s="32"/>
      <c r="BS8" s="18" t="s">
        <v>6</v>
      </c>
    </row>
    <row r="9" s="1" customFormat="1" ht="29.28" customHeight="1">
      <c r="B9" s="22"/>
      <c r="C9" s="23"/>
      <c r="D9" s="27" t="s">
        <v>26</v>
      </c>
      <c r="E9" s="23"/>
      <c r="F9" s="23"/>
      <c r="G9" s="23"/>
      <c r="H9" s="23"/>
      <c r="I9" s="23"/>
      <c r="J9" s="23"/>
      <c r="K9" s="35" t="s">
        <v>27</v>
      </c>
      <c r="L9" s="23"/>
      <c r="M9" s="23"/>
      <c r="N9" s="23"/>
      <c r="O9" s="23"/>
      <c r="P9" s="23"/>
      <c r="Q9" s="23"/>
      <c r="R9" s="23"/>
      <c r="S9" s="23"/>
      <c r="T9" s="23"/>
      <c r="U9" s="23"/>
      <c r="V9" s="23"/>
      <c r="W9" s="23"/>
      <c r="X9" s="23"/>
      <c r="Y9" s="23"/>
      <c r="Z9" s="23"/>
      <c r="AA9" s="23"/>
      <c r="AB9" s="23"/>
      <c r="AC9" s="23"/>
      <c r="AD9" s="23"/>
      <c r="AE9" s="23"/>
      <c r="AF9" s="23"/>
      <c r="AG9" s="23"/>
      <c r="AH9" s="23"/>
      <c r="AI9" s="23"/>
      <c r="AJ9" s="23"/>
      <c r="AK9" s="27" t="s">
        <v>28</v>
      </c>
      <c r="AL9" s="23"/>
      <c r="AM9" s="23"/>
      <c r="AN9" s="35" t="s">
        <v>29</v>
      </c>
      <c r="AO9" s="23"/>
      <c r="AP9" s="23"/>
      <c r="AQ9" s="23"/>
      <c r="AR9" s="21"/>
      <c r="BE9" s="32"/>
      <c r="BS9" s="18" t="s">
        <v>6</v>
      </c>
    </row>
    <row r="10" s="1" customFormat="1" ht="12" customHeight="1">
      <c r="B10" s="22"/>
      <c r="C10" s="23"/>
      <c r="D10" s="33" t="s">
        <v>30</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31</v>
      </c>
      <c r="AL10" s="23"/>
      <c r="AM10" s="23"/>
      <c r="AN10" s="28" t="s">
        <v>1</v>
      </c>
      <c r="AO10" s="23"/>
      <c r="AP10" s="23"/>
      <c r="AQ10" s="23"/>
      <c r="AR10" s="21"/>
      <c r="BE10" s="32"/>
      <c r="BS10" s="18" t="s">
        <v>6</v>
      </c>
    </row>
    <row r="11" s="1" customFormat="1" ht="18.48" customHeight="1">
      <c r="B11" s="22"/>
      <c r="C11" s="23"/>
      <c r="D11" s="23"/>
      <c r="E11" s="28" t="s">
        <v>32</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33</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34</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31</v>
      </c>
      <c r="AL13" s="23"/>
      <c r="AM13" s="23"/>
      <c r="AN13" s="36" t="s">
        <v>35</v>
      </c>
      <c r="AO13" s="23"/>
      <c r="AP13" s="23"/>
      <c r="AQ13" s="23"/>
      <c r="AR13" s="21"/>
      <c r="BE13" s="32"/>
      <c r="BS13" s="18" t="s">
        <v>6</v>
      </c>
    </row>
    <row r="14">
      <c r="B14" s="22"/>
      <c r="C14" s="23"/>
      <c r="D14" s="23"/>
      <c r="E14" s="36" t="s">
        <v>35</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3" t="s">
        <v>33</v>
      </c>
      <c r="AL14" s="23"/>
      <c r="AM14" s="23"/>
      <c r="AN14" s="36" t="s">
        <v>35</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36</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31</v>
      </c>
      <c r="AL16" s="23"/>
      <c r="AM16" s="23"/>
      <c r="AN16" s="28" t="s">
        <v>1</v>
      </c>
      <c r="AO16" s="23"/>
      <c r="AP16" s="23"/>
      <c r="AQ16" s="23"/>
      <c r="AR16" s="21"/>
      <c r="BE16" s="32"/>
      <c r="BS16" s="18" t="s">
        <v>4</v>
      </c>
    </row>
    <row r="17" s="1" customFormat="1" ht="18.48" customHeight="1">
      <c r="B17" s="22"/>
      <c r="C17" s="23"/>
      <c r="D17" s="23"/>
      <c r="E17" s="28" t="s">
        <v>37</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33</v>
      </c>
      <c r="AL17" s="23"/>
      <c r="AM17" s="23"/>
      <c r="AN17" s="28" t="s">
        <v>1</v>
      </c>
      <c r="AO17" s="23"/>
      <c r="AP17" s="23"/>
      <c r="AQ17" s="23"/>
      <c r="AR17" s="21"/>
      <c r="BE17" s="32"/>
      <c r="BS17" s="18" t="s">
        <v>38</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39</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31</v>
      </c>
      <c r="AL19" s="23"/>
      <c r="AM19" s="23"/>
      <c r="AN19" s="28" t="s">
        <v>1</v>
      </c>
      <c r="AO19" s="23"/>
      <c r="AP19" s="23"/>
      <c r="AQ19" s="23"/>
      <c r="AR19" s="21"/>
      <c r="BE19" s="32"/>
      <c r="BS19" s="18" t="s">
        <v>6</v>
      </c>
    </row>
    <row r="20" s="1" customFormat="1" ht="18.48" customHeight="1">
      <c r="B20" s="22"/>
      <c r="C20" s="23"/>
      <c r="D20" s="23"/>
      <c r="E20" s="28" t="s">
        <v>40</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33</v>
      </c>
      <c r="AL20" s="23"/>
      <c r="AM20" s="23"/>
      <c r="AN20" s="28" t="s">
        <v>1</v>
      </c>
      <c r="AO20" s="23"/>
      <c r="AP20" s="23"/>
      <c r="AQ20" s="23"/>
      <c r="AR20" s="21"/>
      <c r="BE20" s="32"/>
      <c r="BS20" s="18" t="s">
        <v>38</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41</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71.25" customHeight="1">
      <c r="B23" s="22"/>
      <c r="C23" s="23"/>
      <c r="D23" s="23"/>
      <c r="E23" s="38" t="s">
        <v>42</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3"/>
      <c r="AQ25" s="23"/>
      <c r="AR25" s="21"/>
      <c r="BE25" s="32"/>
    </row>
    <row r="26" s="2" customFormat="1" ht="25.92" customHeight="1">
      <c r="A26" s="40"/>
      <c r="B26" s="41"/>
      <c r="C26" s="42"/>
      <c r="D26" s="43" t="s">
        <v>43</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ROUND(AG94,2)</f>
        <v>0</v>
      </c>
      <c r="AL26" s="44"/>
      <c r="AM26" s="44"/>
      <c r="AN26" s="44"/>
      <c r="AO26" s="44"/>
      <c r="AP26" s="42"/>
      <c r="AQ26" s="42"/>
      <c r="AR26" s="46"/>
      <c r="BE26" s="32"/>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2"/>
    </row>
    <row r="28" s="2" customFormat="1">
      <c r="A28" s="40"/>
      <c r="B28" s="41"/>
      <c r="C28" s="42"/>
      <c r="D28" s="42"/>
      <c r="E28" s="42"/>
      <c r="F28" s="42"/>
      <c r="G28" s="42"/>
      <c r="H28" s="42"/>
      <c r="I28" s="42"/>
      <c r="J28" s="42"/>
      <c r="K28" s="42"/>
      <c r="L28" s="47" t="s">
        <v>44</v>
      </c>
      <c r="M28" s="47"/>
      <c r="N28" s="47"/>
      <c r="O28" s="47"/>
      <c r="P28" s="47"/>
      <c r="Q28" s="42"/>
      <c r="R28" s="42"/>
      <c r="S28" s="42"/>
      <c r="T28" s="42"/>
      <c r="U28" s="42"/>
      <c r="V28" s="42"/>
      <c r="W28" s="47" t="s">
        <v>45</v>
      </c>
      <c r="X28" s="47"/>
      <c r="Y28" s="47"/>
      <c r="Z28" s="47"/>
      <c r="AA28" s="47"/>
      <c r="AB28" s="47"/>
      <c r="AC28" s="47"/>
      <c r="AD28" s="47"/>
      <c r="AE28" s="47"/>
      <c r="AF28" s="42"/>
      <c r="AG28" s="42"/>
      <c r="AH28" s="42"/>
      <c r="AI28" s="42"/>
      <c r="AJ28" s="42"/>
      <c r="AK28" s="47" t="s">
        <v>46</v>
      </c>
      <c r="AL28" s="47"/>
      <c r="AM28" s="47"/>
      <c r="AN28" s="47"/>
      <c r="AO28" s="47"/>
      <c r="AP28" s="42"/>
      <c r="AQ28" s="42"/>
      <c r="AR28" s="46"/>
      <c r="BE28" s="32"/>
    </row>
    <row r="29" s="3" customFormat="1" ht="14.4" customHeight="1">
      <c r="A29" s="3"/>
      <c r="B29" s="48"/>
      <c r="C29" s="49"/>
      <c r="D29" s="33" t="s">
        <v>47</v>
      </c>
      <c r="E29" s="49"/>
      <c r="F29" s="33" t="s">
        <v>48</v>
      </c>
      <c r="G29" s="49"/>
      <c r="H29" s="49"/>
      <c r="I29" s="49"/>
      <c r="J29" s="49"/>
      <c r="K29" s="49"/>
      <c r="L29" s="50">
        <v>0.20999999999999999</v>
      </c>
      <c r="M29" s="49"/>
      <c r="N29" s="49"/>
      <c r="O29" s="49"/>
      <c r="P29" s="49"/>
      <c r="Q29" s="49"/>
      <c r="R29" s="49"/>
      <c r="S29" s="49"/>
      <c r="T29" s="49"/>
      <c r="U29" s="49"/>
      <c r="V29" s="49"/>
      <c r="W29" s="51">
        <f>ROUND(AZ94, 2)</f>
        <v>0</v>
      </c>
      <c r="X29" s="49"/>
      <c r="Y29" s="49"/>
      <c r="Z29" s="49"/>
      <c r="AA29" s="49"/>
      <c r="AB29" s="49"/>
      <c r="AC29" s="49"/>
      <c r="AD29" s="49"/>
      <c r="AE29" s="49"/>
      <c r="AF29" s="49"/>
      <c r="AG29" s="49"/>
      <c r="AH29" s="49"/>
      <c r="AI29" s="49"/>
      <c r="AJ29" s="49"/>
      <c r="AK29" s="51">
        <f>ROUND(AV94, 2)</f>
        <v>0</v>
      </c>
      <c r="AL29" s="49"/>
      <c r="AM29" s="49"/>
      <c r="AN29" s="49"/>
      <c r="AO29" s="49"/>
      <c r="AP29" s="49"/>
      <c r="AQ29" s="49"/>
      <c r="AR29" s="52"/>
      <c r="BE29" s="53"/>
    </row>
    <row r="30" s="3" customFormat="1" ht="14.4" customHeight="1">
      <c r="A30" s="3"/>
      <c r="B30" s="48"/>
      <c r="C30" s="49"/>
      <c r="D30" s="49"/>
      <c r="E30" s="49"/>
      <c r="F30" s="33" t="s">
        <v>49</v>
      </c>
      <c r="G30" s="49"/>
      <c r="H30" s="49"/>
      <c r="I30" s="49"/>
      <c r="J30" s="49"/>
      <c r="K30" s="49"/>
      <c r="L30" s="50">
        <v>0.14999999999999999</v>
      </c>
      <c r="M30" s="49"/>
      <c r="N30" s="49"/>
      <c r="O30" s="49"/>
      <c r="P30" s="49"/>
      <c r="Q30" s="49"/>
      <c r="R30" s="49"/>
      <c r="S30" s="49"/>
      <c r="T30" s="49"/>
      <c r="U30" s="49"/>
      <c r="V30" s="49"/>
      <c r="W30" s="51">
        <f>ROUND(BA94, 2)</f>
        <v>0</v>
      </c>
      <c r="X30" s="49"/>
      <c r="Y30" s="49"/>
      <c r="Z30" s="49"/>
      <c r="AA30" s="49"/>
      <c r="AB30" s="49"/>
      <c r="AC30" s="49"/>
      <c r="AD30" s="49"/>
      <c r="AE30" s="49"/>
      <c r="AF30" s="49"/>
      <c r="AG30" s="49"/>
      <c r="AH30" s="49"/>
      <c r="AI30" s="49"/>
      <c r="AJ30" s="49"/>
      <c r="AK30" s="51">
        <f>ROUND(AW94, 2)</f>
        <v>0</v>
      </c>
      <c r="AL30" s="49"/>
      <c r="AM30" s="49"/>
      <c r="AN30" s="49"/>
      <c r="AO30" s="49"/>
      <c r="AP30" s="49"/>
      <c r="AQ30" s="49"/>
      <c r="AR30" s="52"/>
      <c r="BE30" s="53"/>
    </row>
    <row r="31" hidden="1" s="3" customFormat="1" ht="14.4" customHeight="1">
      <c r="A31" s="3"/>
      <c r="B31" s="48"/>
      <c r="C31" s="49"/>
      <c r="D31" s="49"/>
      <c r="E31" s="49"/>
      <c r="F31" s="33" t="s">
        <v>50</v>
      </c>
      <c r="G31" s="49"/>
      <c r="H31" s="49"/>
      <c r="I31" s="49"/>
      <c r="J31" s="49"/>
      <c r="K31" s="49"/>
      <c r="L31" s="50">
        <v>0.20999999999999999</v>
      </c>
      <c r="M31" s="49"/>
      <c r="N31" s="49"/>
      <c r="O31" s="49"/>
      <c r="P31" s="49"/>
      <c r="Q31" s="49"/>
      <c r="R31" s="49"/>
      <c r="S31" s="49"/>
      <c r="T31" s="49"/>
      <c r="U31" s="49"/>
      <c r="V31" s="49"/>
      <c r="W31" s="51">
        <f>ROUND(BB94,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3" t="s">
        <v>51</v>
      </c>
      <c r="G32" s="49"/>
      <c r="H32" s="49"/>
      <c r="I32" s="49"/>
      <c r="J32" s="49"/>
      <c r="K32" s="49"/>
      <c r="L32" s="50">
        <v>0.14999999999999999</v>
      </c>
      <c r="M32" s="49"/>
      <c r="N32" s="49"/>
      <c r="O32" s="49"/>
      <c r="P32" s="49"/>
      <c r="Q32" s="49"/>
      <c r="R32" s="49"/>
      <c r="S32" s="49"/>
      <c r="T32" s="49"/>
      <c r="U32" s="49"/>
      <c r="V32" s="49"/>
      <c r="W32" s="51">
        <f>ROUND(BC94,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3" t="s">
        <v>52</v>
      </c>
      <c r="G33" s="49"/>
      <c r="H33" s="49"/>
      <c r="I33" s="49"/>
      <c r="J33" s="49"/>
      <c r="K33" s="49"/>
      <c r="L33" s="50">
        <v>0</v>
      </c>
      <c r="M33" s="49"/>
      <c r="N33" s="49"/>
      <c r="O33" s="49"/>
      <c r="P33" s="49"/>
      <c r="Q33" s="49"/>
      <c r="R33" s="49"/>
      <c r="S33" s="49"/>
      <c r="T33" s="49"/>
      <c r="U33" s="49"/>
      <c r="V33" s="49"/>
      <c r="W33" s="51">
        <f>ROUND(BD94, 2)</f>
        <v>0</v>
      </c>
      <c r="X33" s="49"/>
      <c r="Y33" s="49"/>
      <c r="Z33" s="49"/>
      <c r="AA33" s="49"/>
      <c r="AB33" s="49"/>
      <c r="AC33" s="49"/>
      <c r="AD33" s="49"/>
      <c r="AE33" s="49"/>
      <c r="AF33" s="49"/>
      <c r="AG33" s="49"/>
      <c r="AH33" s="49"/>
      <c r="AI33" s="49"/>
      <c r="AJ33" s="49"/>
      <c r="AK33" s="51">
        <v>0</v>
      </c>
      <c r="AL33" s="49"/>
      <c r="AM33" s="49"/>
      <c r="AN33" s="49"/>
      <c r="AO33" s="49"/>
      <c r="AP33" s="49"/>
      <c r="AQ33" s="49"/>
      <c r="AR33" s="52"/>
      <c r="BE33" s="5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32"/>
    </row>
    <row r="35" s="2" customFormat="1" ht="25.92" customHeight="1">
      <c r="A35" s="40"/>
      <c r="B35" s="41"/>
      <c r="C35" s="54"/>
      <c r="D35" s="55" t="s">
        <v>53</v>
      </c>
      <c r="E35" s="56"/>
      <c r="F35" s="56"/>
      <c r="G35" s="56"/>
      <c r="H35" s="56"/>
      <c r="I35" s="56"/>
      <c r="J35" s="56"/>
      <c r="K35" s="56"/>
      <c r="L35" s="56"/>
      <c r="M35" s="56"/>
      <c r="N35" s="56"/>
      <c r="O35" s="56"/>
      <c r="P35" s="56"/>
      <c r="Q35" s="56"/>
      <c r="R35" s="56"/>
      <c r="S35" s="56"/>
      <c r="T35" s="57" t="s">
        <v>54</v>
      </c>
      <c r="U35" s="56"/>
      <c r="V35" s="56"/>
      <c r="W35" s="56"/>
      <c r="X35" s="58" t="s">
        <v>55</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14.4" customHeight="1">
      <c r="A37" s="40"/>
      <c r="B37" s="41"/>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6"/>
      <c r="BE37" s="40"/>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1"/>
      <c r="C49" s="62"/>
      <c r="D49" s="63" t="s">
        <v>56</v>
      </c>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3" t="s">
        <v>57</v>
      </c>
      <c r="AI49" s="64"/>
      <c r="AJ49" s="64"/>
      <c r="AK49" s="64"/>
      <c r="AL49" s="64"/>
      <c r="AM49" s="64"/>
      <c r="AN49" s="64"/>
      <c r="AO49" s="64"/>
      <c r="AP49" s="62"/>
      <c r="AQ49" s="62"/>
      <c r="AR49" s="65"/>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40"/>
      <c r="B60" s="41"/>
      <c r="C60" s="42"/>
      <c r="D60" s="66" t="s">
        <v>58</v>
      </c>
      <c r="E60" s="44"/>
      <c r="F60" s="44"/>
      <c r="G60" s="44"/>
      <c r="H60" s="44"/>
      <c r="I60" s="44"/>
      <c r="J60" s="44"/>
      <c r="K60" s="44"/>
      <c r="L60" s="44"/>
      <c r="M60" s="44"/>
      <c r="N60" s="44"/>
      <c r="O60" s="44"/>
      <c r="P60" s="44"/>
      <c r="Q60" s="44"/>
      <c r="R60" s="44"/>
      <c r="S60" s="44"/>
      <c r="T60" s="44"/>
      <c r="U60" s="44"/>
      <c r="V60" s="66" t="s">
        <v>59</v>
      </c>
      <c r="W60" s="44"/>
      <c r="X60" s="44"/>
      <c r="Y60" s="44"/>
      <c r="Z60" s="44"/>
      <c r="AA60" s="44"/>
      <c r="AB60" s="44"/>
      <c r="AC60" s="44"/>
      <c r="AD60" s="44"/>
      <c r="AE60" s="44"/>
      <c r="AF60" s="44"/>
      <c r="AG60" s="44"/>
      <c r="AH60" s="66" t="s">
        <v>58</v>
      </c>
      <c r="AI60" s="44"/>
      <c r="AJ60" s="44"/>
      <c r="AK60" s="44"/>
      <c r="AL60" s="44"/>
      <c r="AM60" s="66" t="s">
        <v>59</v>
      </c>
      <c r="AN60" s="44"/>
      <c r="AO60" s="44"/>
      <c r="AP60" s="42"/>
      <c r="AQ60" s="42"/>
      <c r="AR60" s="46"/>
      <c r="BE60" s="40"/>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40"/>
      <c r="B64" s="41"/>
      <c r="C64" s="42"/>
      <c r="D64" s="63" t="s">
        <v>60</v>
      </c>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3" t="s">
        <v>61</v>
      </c>
      <c r="AI64" s="67"/>
      <c r="AJ64" s="67"/>
      <c r="AK64" s="67"/>
      <c r="AL64" s="67"/>
      <c r="AM64" s="67"/>
      <c r="AN64" s="67"/>
      <c r="AO64" s="67"/>
      <c r="AP64" s="42"/>
      <c r="AQ64" s="42"/>
      <c r="AR64" s="46"/>
      <c r="BE64" s="40"/>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40"/>
      <c r="B75" s="41"/>
      <c r="C75" s="42"/>
      <c r="D75" s="66" t="s">
        <v>58</v>
      </c>
      <c r="E75" s="44"/>
      <c r="F75" s="44"/>
      <c r="G75" s="44"/>
      <c r="H75" s="44"/>
      <c r="I75" s="44"/>
      <c r="J75" s="44"/>
      <c r="K75" s="44"/>
      <c r="L75" s="44"/>
      <c r="M75" s="44"/>
      <c r="N75" s="44"/>
      <c r="O75" s="44"/>
      <c r="P75" s="44"/>
      <c r="Q75" s="44"/>
      <c r="R75" s="44"/>
      <c r="S75" s="44"/>
      <c r="T75" s="44"/>
      <c r="U75" s="44"/>
      <c r="V75" s="66" t="s">
        <v>59</v>
      </c>
      <c r="W75" s="44"/>
      <c r="X75" s="44"/>
      <c r="Y75" s="44"/>
      <c r="Z75" s="44"/>
      <c r="AA75" s="44"/>
      <c r="AB75" s="44"/>
      <c r="AC75" s="44"/>
      <c r="AD75" s="44"/>
      <c r="AE75" s="44"/>
      <c r="AF75" s="44"/>
      <c r="AG75" s="44"/>
      <c r="AH75" s="66" t="s">
        <v>58</v>
      </c>
      <c r="AI75" s="44"/>
      <c r="AJ75" s="44"/>
      <c r="AK75" s="44"/>
      <c r="AL75" s="44"/>
      <c r="AM75" s="66" t="s">
        <v>59</v>
      </c>
      <c r="AN75" s="44"/>
      <c r="AO75" s="44"/>
      <c r="AP75" s="42"/>
      <c r="AQ75" s="42"/>
      <c r="AR75" s="46"/>
      <c r="BE75" s="40"/>
    </row>
    <row r="76" s="2" customFormat="1">
      <c r="A76" s="40"/>
      <c r="B76" s="41"/>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6"/>
      <c r="BE76" s="40"/>
    </row>
    <row r="77" s="2" customFormat="1" ht="6.96" customHeight="1">
      <c r="A77" s="40"/>
      <c r="B77" s="68"/>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46"/>
      <c r="BE77" s="40"/>
    </row>
    <row r="81" s="2" customFormat="1" ht="6.96" customHeight="1">
      <c r="A81" s="40"/>
      <c r="B81" s="70"/>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46"/>
      <c r="BE81" s="40"/>
    </row>
    <row r="82" s="2" customFormat="1" ht="24.96" customHeight="1">
      <c r="A82" s="40"/>
      <c r="B82" s="41"/>
      <c r="C82" s="24" t="s">
        <v>62</v>
      </c>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6"/>
      <c r="BE82" s="40"/>
    </row>
    <row r="83" s="2" customFormat="1" ht="6.96" customHeight="1">
      <c r="A83" s="40"/>
      <c r="B83" s="41"/>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6"/>
      <c r="BE83" s="40"/>
    </row>
    <row r="84" s="4" customFormat="1" ht="12" customHeight="1">
      <c r="A84" s="4"/>
      <c r="B84" s="72"/>
      <c r="C84" s="33" t="s">
        <v>13</v>
      </c>
      <c r="D84" s="73"/>
      <c r="E84" s="73"/>
      <c r="F84" s="73"/>
      <c r="G84" s="73"/>
      <c r="H84" s="73"/>
      <c r="I84" s="73"/>
      <c r="J84" s="73"/>
      <c r="K84" s="73"/>
      <c r="L84" s="73" t="str">
        <f>K5</f>
        <v>N19-178_exp5_VR01</v>
      </c>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4"/>
      <c r="BE84" s="4"/>
    </row>
    <row r="85" s="5" customFormat="1" ht="36.96" customHeight="1">
      <c r="A85" s="5"/>
      <c r="B85" s="75"/>
      <c r="C85" s="76" t="s">
        <v>16</v>
      </c>
      <c r="D85" s="77"/>
      <c r="E85" s="77"/>
      <c r="F85" s="77"/>
      <c r="G85" s="77"/>
      <c r="H85" s="77"/>
      <c r="I85" s="77"/>
      <c r="J85" s="77"/>
      <c r="K85" s="77"/>
      <c r="L85" s="78" t="str">
        <f>K6</f>
        <v>Sportovní areál ul. Leonovova, Karviná - Hranice</v>
      </c>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9"/>
      <c r="BE85" s="5"/>
    </row>
    <row r="86" s="2" customFormat="1" ht="6.96" customHeight="1">
      <c r="A86" s="40"/>
      <c r="B86" s="41"/>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6"/>
      <c r="BE86" s="40"/>
    </row>
    <row r="87" s="2" customFormat="1" ht="12" customHeight="1">
      <c r="A87" s="40"/>
      <c r="B87" s="41"/>
      <c r="C87" s="33" t="s">
        <v>22</v>
      </c>
      <c r="D87" s="42"/>
      <c r="E87" s="42"/>
      <c r="F87" s="42"/>
      <c r="G87" s="42"/>
      <c r="H87" s="42"/>
      <c r="I87" s="42"/>
      <c r="J87" s="42"/>
      <c r="K87" s="42"/>
      <c r="L87" s="80" t="str">
        <f>IF(K8="","",K8)</f>
        <v>Karviná - Hranice</v>
      </c>
      <c r="M87" s="42"/>
      <c r="N87" s="42"/>
      <c r="O87" s="42"/>
      <c r="P87" s="42"/>
      <c r="Q87" s="42"/>
      <c r="R87" s="42"/>
      <c r="S87" s="42"/>
      <c r="T87" s="42"/>
      <c r="U87" s="42"/>
      <c r="V87" s="42"/>
      <c r="W87" s="42"/>
      <c r="X87" s="42"/>
      <c r="Y87" s="42"/>
      <c r="Z87" s="42"/>
      <c r="AA87" s="42"/>
      <c r="AB87" s="42"/>
      <c r="AC87" s="42"/>
      <c r="AD87" s="42"/>
      <c r="AE87" s="42"/>
      <c r="AF87" s="42"/>
      <c r="AG87" s="42"/>
      <c r="AH87" s="42"/>
      <c r="AI87" s="33" t="s">
        <v>24</v>
      </c>
      <c r="AJ87" s="42"/>
      <c r="AK87" s="42"/>
      <c r="AL87" s="42"/>
      <c r="AM87" s="81" t="str">
        <f>IF(AN8= "","",AN8)</f>
        <v>27. 2. 2020</v>
      </c>
      <c r="AN87" s="81"/>
      <c r="AO87" s="42"/>
      <c r="AP87" s="42"/>
      <c r="AQ87" s="42"/>
      <c r="AR87" s="46"/>
      <c r="BE87" s="40"/>
    </row>
    <row r="88" s="2" customFormat="1" ht="6.96" customHeight="1">
      <c r="A88" s="40"/>
      <c r="B88" s="41"/>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6"/>
      <c r="BE88" s="40"/>
    </row>
    <row r="89" s="2" customFormat="1" ht="15.15" customHeight="1">
      <c r="A89" s="40"/>
      <c r="B89" s="41"/>
      <c r="C89" s="33" t="s">
        <v>30</v>
      </c>
      <c r="D89" s="42"/>
      <c r="E89" s="42"/>
      <c r="F89" s="42"/>
      <c r="G89" s="42"/>
      <c r="H89" s="42"/>
      <c r="I89" s="42"/>
      <c r="J89" s="42"/>
      <c r="K89" s="42"/>
      <c r="L89" s="73" t="str">
        <f>IF(E11= "","",E11)</f>
        <v xml:space="preserve">Statutární město Karviná </v>
      </c>
      <c r="M89" s="42"/>
      <c r="N89" s="42"/>
      <c r="O89" s="42"/>
      <c r="P89" s="42"/>
      <c r="Q89" s="42"/>
      <c r="R89" s="42"/>
      <c r="S89" s="42"/>
      <c r="T89" s="42"/>
      <c r="U89" s="42"/>
      <c r="V89" s="42"/>
      <c r="W89" s="42"/>
      <c r="X89" s="42"/>
      <c r="Y89" s="42"/>
      <c r="Z89" s="42"/>
      <c r="AA89" s="42"/>
      <c r="AB89" s="42"/>
      <c r="AC89" s="42"/>
      <c r="AD89" s="42"/>
      <c r="AE89" s="42"/>
      <c r="AF89" s="42"/>
      <c r="AG89" s="42"/>
      <c r="AH89" s="42"/>
      <c r="AI89" s="33" t="s">
        <v>36</v>
      </c>
      <c r="AJ89" s="42"/>
      <c r="AK89" s="42"/>
      <c r="AL89" s="42"/>
      <c r="AM89" s="82" t="str">
        <f>IF(E17="","",E17)</f>
        <v>ADEA projekt s.r.o.</v>
      </c>
      <c r="AN89" s="73"/>
      <c r="AO89" s="73"/>
      <c r="AP89" s="73"/>
      <c r="AQ89" s="42"/>
      <c r="AR89" s="46"/>
      <c r="AS89" s="83" t="s">
        <v>63</v>
      </c>
      <c r="AT89" s="84"/>
      <c r="AU89" s="85"/>
      <c r="AV89" s="85"/>
      <c r="AW89" s="85"/>
      <c r="AX89" s="85"/>
      <c r="AY89" s="85"/>
      <c r="AZ89" s="85"/>
      <c r="BA89" s="85"/>
      <c r="BB89" s="85"/>
      <c r="BC89" s="85"/>
      <c r="BD89" s="86"/>
      <c r="BE89" s="40"/>
    </row>
    <row r="90" s="2" customFormat="1" ht="15.15" customHeight="1">
      <c r="A90" s="40"/>
      <c r="B90" s="41"/>
      <c r="C90" s="33" t="s">
        <v>34</v>
      </c>
      <c r="D90" s="42"/>
      <c r="E90" s="42"/>
      <c r="F90" s="42"/>
      <c r="G90" s="42"/>
      <c r="H90" s="42"/>
      <c r="I90" s="42"/>
      <c r="J90" s="42"/>
      <c r="K90" s="42"/>
      <c r="L90" s="73" t="str">
        <f>IF(E14= "Vyplň údaj","",E14)</f>
        <v/>
      </c>
      <c r="M90" s="42"/>
      <c r="N90" s="42"/>
      <c r="O90" s="42"/>
      <c r="P90" s="42"/>
      <c r="Q90" s="42"/>
      <c r="R90" s="42"/>
      <c r="S90" s="42"/>
      <c r="T90" s="42"/>
      <c r="U90" s="42"/>
      <c r="V90" s="42"/>
      <c r="W90" s="42"/>
      <c r="X90" s="42"/>
      <c r="Y90" s="42"/>
      <c r="Z90" s="42"/>
      <c r="AA90" s="42"/>
      <c r="AB90" s="42"/>
      <c r="AC90" s="42"/>
      <c r="AD90" s="42"/>
      <c r="AE90" s="42"/>
      <c r="AF90" s="42"/>
      <c r="AG90" s="42"/>
      <c r="AH90" s="42"/>
      <c r="AI90" s="33" t="s">
        <v>39</v>
      </c>
      <c r="AJ90" s="42"/>
      <c r="AK90" s="42"/>
      <c r="AL90" s="42"/>
      <c r="AM90" s="82" t="str">
        <f>IF(E20="","",E20)</f>
        <v xml:space="preserve"> </v>
      </c>
      <c r="AN90" s="73"/>
      <c r="AO90" s="73"/>
      <c r="AP90" s="73"/>
      <c r="AQ90" s="42"/>
      <c r="AR90" s="46"/>
      <c r="AS90" s="87"/>
      <c r="AT90" s="88"/>
      <c r="AU90" s="89"/>
      <c r="AV90" s="89"/>
      <c r="AW90" s="89"/>
      <c r="AX90" s="89"/>
      <c r="AY90" s="89"/>
      <c r="AZ90" s="89"/>
      <c r="BA90" s="89"/>
      <c r="BB90" s="89"/>
      <c r="BC90" s="89"/>
      <c r="BD90" s="90"/>
      <c r="BE90" s="40"/>
    </row>
    <row r="91" s="2" customFormat="1" ht="10.8" customHeight="1">
      <c r="A91" s="40"/>
      <c r="B91" s="41"/>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6"/>
      <c r="AS91" s="91"/>
      <c r="AT91" s="92"/>
      <c r="AU91" s="93"/>
      <c r="AV91" s="93"/>
      <c r="AW91" s="93"/>
      <c r="AX91" s="93"/>
      <c r="AY91" s="93"/>
      <c r="AZ91" s="93"/>
      <c r="BA91" s="93"/>
      <c r="BB91" s="93"/>
      <c r="BC91" s="93"/>
      <c r="BD91" s="94"/>
      <c r="BE91" s="40"/>
    </row>
    <row r="92" s="2" customFormat="1" ht="29.28" customHeight="1">
      <c r="A92" s="40"/>
      <c r="B92" s="41"/>
      <c r="C92" s="95" t="s">
        <v>64</v>
      </c>
      <c r="D92" s="96"/>
      <c r="E92" s="96"/>
      <c r="F92" s="96"/>
      <c r="G92" s="96"/>
      <c r="H92" s="97"/>
      <c r="I92" s="98" t="s">
        <v>65</v>
      </c>
      <c r="J92" s="96"/>
      <c r="K92" s="96"/>
      <c r="L92" s="96"/>
      <c r="M92" s="96"/>
      <c r="N92" s="96"/>
      <c r="O92" s="96"/>
      <c r="P92" s="96"/>
      <c r="Q92" s="96"/>
      <c r="R92" s="96"/>
      <c r="S92" s="96"/>
      <c r="T92" s="96"/>
      <c r="U92" s="96"/>
      <c r="V92" s="96"/>
      <c r="W92" s="96"/>
      <c r="X92" s="96"/>
      <c r="Y92" s="96"/>
      <c r="Z92" s="96"/>
      <c r="AA92" s="96"/>
      <c r="AB92" s="96"/>
      <c r="AC92" s="96"/>
      <c r="AD92" s="96"/>
      <c r="AE92" s="96"/>
      <c r="AF92" s="96"/>
      <c r="AG92" s="99" t="s">
        <v>66</v>
      </c>
      <c r="AH92" s="96"/>
      <c r="AI92" s="96"/>
      <c r="AJ92" s="96"/>
      <c r="AK92" s="96"/>
      <c r="AL92" s="96"/>
      <c r="AM92" s="96"/>
      <c r="AN92" s="98" t="s">
        <v>67</v>
      </c>
      <c r="AO92" s="96"/>
      <c r="AP92" s="100"/>
      <c r="AQ92" s="101" t="s">
        <v>68</v>
      </c>
      <c r="AR92" s="46"/>
      <c r="AS92" s="102" t="s">
        <v>69</v>
      </c>
      <c r="AT92" s="103" t="s">
        <v>70</v>
      </c>
      <c r="AU92" s="103" t="s">
        <v>71</v>
      </c>
      <c r="AV92" s="103" t="s">
        <v>72</v>
      </c>
      <c r="AW92" s="103" t="s">
        <v>73</v>
      </c>
      <c r="AX92" s="103" t="s">
        <v>74</v>
      </c>
      <c r="AY92" s="103" t="s">
        <v>75</v>
      </c>
      <c r="AZ92" s="103" t="s">
        <v>76</v>
      </c>
      <c r="BA92" s="103" t="s">
        <v>77</v>
      </c>
      <c r="BB92" s="103" t="s">
        <v>78</v>
      </c>
      <c r="BC92" s="103" t="s">
        <v>79</v>
      </c>
      <c r="BD92" s="104" t="s">
        <v>80</v>
      </c>
      <c r="BE92" s="40"/>
    </row>
    <row r="93" s="2" customFormat="1" ht="10.8" customHeight="1">
      <c r="A93" s="40"/>
      <c r="B93" s="41"/>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6"/>
      <c r="AS93" s="105"/>
      <c r="AT93" s="106"/>
      <c r="AU93" s="106"/>
      <c r="AV93" s="106"/>
      <c r="AW93" s="106"/>
      <c r="AX93" s="106"/>
      <c r="AY93" s="106"/>
      <c r="AZ93" s="106"/>
      <c r="BA93" s="106"/>
      <c r="BB93" s="106"/>
      <c r="BC93" s="106"/>
      <c r="BD93" s="107"/>
      <c r="BE93" s="40"/>
    </row>
    <row r="94" s="6" customFormat="1" ht="32.4" customHeight="1">
      <c r="A94" s="6"/>
      <c r="B94" s="108"/>
      <c r="C94" s="109" t="s">
        <v>81</v>
      </c>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1">
        <f>ROUND(AG95+SUM(AG96:AG108)+SUM(AG111:AG119)+AG137,2)</f>
        <v>0</v>
      </c>
      <c r="AH94" s="111"/>
      <c r="AI94" s="111"/>
      <c r="AJ94" s="111"/>
      <c r="AK94" s="111"/>
      <c r="AL94" s="111"/>
      <c r="AM94" s="111"/>
      <c r="AN94" s="112">
        <f>SUM(AG94,AT94)</f>
        <v>0</v>
      </c>
      <c r="AO94" s="112"/>
      <c r="AP94" s="112"/>
      <c r="AQ94" s="113" t="s">
        <v>1</v>
      </c>
      <c r="AR94" s="114"/>
      <c r="AS94" s="115">
        <f>ROUND(AS95+SUM(AS96:AS108)+SUM(AS111:AS119)+AS137,2)</f>
        <v>0</v>
      </c>
      <c r="AT94" s="116">
        <f>ROUND(SUM(AV94:AW94),2)</f>
        <v>0</v>
      </c>
      <c r="AU94" s="117">
        <f>ROUND(AU95+SUM(AU96:AU108)+SUM(AU111:AU119)+AU137,5)</f>
        <v>0</v>
      </c>
      <c r="AV94" s="116">
        <f>ROUND(AZ94*L29,2)</f>
        <v>0</v>
      </c>
      <c r="AW94" s="116">
        <f>ROUND(BA94*L30,2)</f>
        <v>0</v>
      </c>
      <c r="AX94" s="116">
        <f>ROUND(BB94*L29,2)</f>
        <v>0</v>
      </c>
      <c r="AY94" s="116">
        <f>ROUND(BC94*L30,2)</f>
        <v>0</v>
      </c>
      <c r="AZ94" s="116">
        <f>ROUND(AZ95+SUM(AZ96:AZ108)+SUM(AZ111:AZ119)+AZ137,2)</f>
        <v>0</v>
      </c>
      <c r="BA94" s="116">
        <f>ROUND(BA95+SUM(BA96:BA108)+SUM(BA111:BA119)+BA137,2)</f>
        <v>0</v>
      </c>
      <c r="BB94" s="116">
        <f>ROUND(BB95+SUM(BB96:BB108)+SUM(BB111:BB119)+BB137,2)</f>
        <v>0</v>
      </c>
      <c r="BC94" s="116">
        <f>ROUND(BC95+SUM(BC96:BC108)+SUM(BC111:BC119)+BC137,2)</f>
        <v>0</v>
      </c>
      <c r="BD94" s="118">
        <f>ROUND(BD95+SUM(BD96:BD108)+SUM(BD111:BD119)+BD137,2)</f>
        <v>0</v>
      </c>
      <c r="BE94" s="6"/>
      <c r="BS94" s="119" t="s">
        <v>82</v>
      </c>
      <c r="BT94" s="119" t="s">
        <v>83</v>
      </c>
      <c r="BU94" s="120" t="s">
        <v>84</v>
      </c>
      <c r="BV94" s="119" t="s">
        <v>85</v>
      </c>
      <c r="BW94" s="119" t="s">
        <v>5</v>
      </c>
      <c r="BX94" s="119" t="s">
        <v>86</v>
      </c>
      <c r="CL94" s="119" t="s">
        <v>19</v>
      </c>
    </row>
    <row r="95" s="7" customFormat="1" ht="16.5" customHeight="1">
      <c r="A95" s="121" t="s">
        <v>87</v>
      </c>
      <c r="B95" s="122"/>
      <c r="C95" s="123"/>
      <c r="D95" s="124" t="s">
        <v>88</v>
      </c>
      <c r="E95" s="124"/>
      <c r="F95" s="124"/>
      <c r="G95" s="124"/>
      <c r="H95" s="124"/>
      <c r="I95" s="125"/>
      <c r="J95" s="124" t="s">
        <v>89</v>
      </c>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6">
        <f>'VON - Vedlejší a ostatní ...'!J30</f>
        <v>0</v>
      </c>
      <c r="AH95" s="125"/>
      <c r="AI95" s="125"/>
      <c r="AJ95" s="125"/>
      <c r="AK95" s="125"/>
      <c r="AL95" s="125"/>
      <c r="AM95" s="125"/>
      <c r="AN95" s="126">
        <f>SUM(AG95,AT95)</f>
        <v>0</v>
      </c>
      <c r="AO95" s="125"/>
      <c r="AP95" s="125"/>
      <c r="AQ95" s="127" t="s">
        <v>90</v>
      </c>
      <c r="AR95" s="128"/>
      <c r="AS95" s="129">
        <v>0</v>
      </c>
      <c r="AT95" s="130">
        <f>ROUND(SUM(AV95:AW95),2)</f>
        <v>0</v>
      </c>
      <c r="AU95" s="131">
        <f>'VON - Vedlejší a ostatní ...'!P123</f>
        <v>0</v>
      </c>
      <c r="AV95" s="130">
        <f>'VON - Vedlejší a ostatní ...'!J33</f>
        <v>0</v>
      </c>
      <c r="AW95" s="130">
        <f>'VON - Vedlejší a ostatní ...'!J34</f>
        <v>0</v>
      </c>
      <c r="AX95" s="130">
        <f>'VON - Vedlejší a ostatní ...'!J35</f>
        <v>0</v>
      </c>
      <c r="AY95" s="130">
        <f>'VON - Vedlejší a ostatní ...'!J36</f>
        <v>0</v>
      </c>
      <c r="AZ95" s="130">
        <f>'VON - Vedlejší a ostatní ...'!F33</f>
        <v>0</v>
      </c>
      <c r="BA95" s="130">
        <f>'VON - Vedlejší a ostatní ...'!F34</f>
        <v>0</v>
      </c>
      <c r="BB95" s="130">
        <f>'VON - Vedlejší a ostatní ...'!F35</f>
        <v>0</v>
      </c>
      <c r="BC95" s="130">
        <f>'VON - Vedlejší a ostatní ...'!F36</f>
        <v>0</v>
      </c>
      <c r="BD95" s="132">
        <f>'VON - Vedlejší a ostatní ...'!F37</f>
        <v>0</v>
      </c>
      <c r="BE95" s="7"/>
      <c r="BT95" s="133" t="s">
        <v>91</v>
      </c>
      <c r="BV95" s="133" t="s">
        <v>85</v>
      </c>
      <c r="BW95" s="133" t="s">
        <v>92</v>
      </c>
      <c r="BX95" s="133" t="s">
        <v>5</v>
      </c>
      <c r="CL95" s="133" t="s">
        <v>19</v>
      </c>
      <c r="CM95" s="133" t="s">
        <v>93</v>
      </c>
    </row>
    <row r="96" s="7" customFormat="1" ht="16.5" customHeight="1">
      <c r="A96" s="121" t="s">
        <v>87</v>
      </c>
      <c r="B96" s="122"/>
      <c r="C96" s="123"/>
      <c r="D96" s="124" t="s">
        <v>94</v>
      </c>
      <c r="E96" s="124"/>
      <c r="F96" s="124"/>
      <c r="G96" s="124"/>
      <c r="H96" s="124"/>
      <c r="I96" s="125"/>
      <c r="J96" s="124" t="s">
        <v>95</v>
      </c>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6">
        <f>'SO 01 - Kácení'!J30</f>
        <v>0</v>
      </c>
      <c r="AH96" s="125"/>
      <c r="AI96" s="125"/>
      <c r="AJ96" s="125"/>
      <c r="AK96" s="125"/>
      <c r="AL96" s="125"/>
      <c r="AM96" s="125"/>
      <c r="AN96" s="126">
        <f>SUM(AG96,AT96)</f>
        <v>0</v>
      </c>
      <c r="AO96" s="125"/>
      <c r="AP96" s="125"/>
      <c r="AQ96" s="127" t="s">
        <v>90</v>
      </c>
      <c r="AR96" s="128"/>
      <c r="AS96" s="129">
        <v>0</v>
      </c>
      <c r="AT96" s="130">
        <f>ROUND(SUM(AV96:AW96),2)</f>
        <v>0</v>
      </c>
      <c r="AU96" s="131">
        <f>'SO 01 - Kácení'!P118</f>
        <v>0</v>
      </c>
      <c r="AV96" s="130">
        <f>'SO 01 - Kácení'!J33</f>
        <v>0</v>
      </c>
      <c r="AW96" s="130">
        <f>'SO 01 - Kácení'!J34</f>
        <v>0</v>
      </c>
      <c r="AX96" s="130">
        <f>'SO 01 - Kácení'!J35</f>
        <v>0</v>
      </c>
      <c r="AY96" s="130">
        <f>'SO 01 - Kácení'!J36</f>
        <v>0</v>
      </c>
      <c r="AZ96" s="130">
        <f>'SO 01 - Kácení'!F33</f>
        <v>0</v>
      </c>
      <c r="BA96" s="130">
        <f>'SO 01 - Kácení'!F34</f>
        <v>0</v>
      </c>
      <c r="BB96" s="130">
        <f>'SO 01 - Kácení'!F35</f>
        <v>0</v>
      </c>
      <c r="BC96" s="130">
        <f>'SO 01 - Kácení'!F36</f>
        <v>0</v>
      </c>
      <c r="BD96" s="132">
        <f>'SO 01 - Kácení'!F37</f>
        <v>0</v>
      </c>
      <c r="BE96" s="7"/>
      <c r="BT96" s="133" t="s">
        <v>91</v>
      </c>
      <c r="BV96" s="133" t="s">
        <v>85</v>
      </c>
      <c r="BW96" s="133" t="s">
        <v>96</v>
      </c>
      <c r="BX96" s="133" t="s">
        <v>5</v>
      </c>
      <c r="CL96" s="133" t="s">
        <v>1</v>
      </c>
      <c r="CM96" s="133" t="s">
        <v>93</v>
      </c>
    </row>
    <row r="97" s="7" customFormat="1" ht="16.5" customHeight="1">
      <c r="A97" s="121" t="s">
        <v>87</v>
      </c>
      <c r="B97" s="122"/>
      <c r="C97" s="123"/>
      <c r="D97" s="124" t="s">
        <v>97</v>
      </c>
      <c r="E97" s="124"/>
      <c r="F97" s="124"/>
      <c r="G97" s="124"/>
      <c r="H97" s="124"/>
      <c r="I97" s="125"/>
      <c r="J97" s="124" t="s">
        <v>98</v>
      </c>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6">
        <f>'SO 02 - HTÚ a odstranění ...'!J30</f>
        <v>0</v>
      </c>
      <c r="AH97" s="125"/>
      <c r="AI97" s="125"/>
      <c r="AJ97" s="125"/>
      <c r="AK97" s="125"/>
      <c r="AL97" s="125"/>
      <c r="AM97" s="125"/>
      <c r="AN97" s="126">
        <f>SUM(AG97,AT97)</f>
        <v>0</v>
      </c>
      <c r="AO97" s="125"/>
      <c r="AP97" s="125"/>
      <c r="AQ97" s="127" t="s">
        <v>90</v>
      </c>
      <c r="AR97" s="128"/>
      <c r="AS97" s="129">
        <v>0</v>
      </c>
      <c r="AT97" s="130">
        <f>ROUND(SUM(AV97:AW97),2)</f>
        <v>0</v>
      </c>
      <c r="AU97" s="131">
        <f>'SO 02 - HTÚ a odstranění ...'!P123</f>
        <v>0</v>
      </c>
      <c r="AV97" s="130">
        <f>'SO 02 - HTÚ a odstranění ...'!J33</f>
        <v>0</v>
      </c>
      <c r="AW97" s="130">
        <f>'SO 02 - HTÚ a odstranění ...'!J34</f>
        <v>0</v>
      </c>
      <c r="AX97" s="130">
        <f>'SO 02 - HTÚ a odstranění ...'!J35</f>
        <v>0</v>
      </c>
      <c r="AY97" s="130">
        <f>'SO 02 - HTÚ a odstranění ...'!J36</f>
        <v>0</v>
      </c>
      <c r="AZ97" s="130">
        <f>'SO 02 - HTÚ a odstranění ...'!F33</f>
        <v>0</v>
      </c>
      <c r="BA97" s="130">
        <f>'SO 02 - HTÚ a odstranění ...'!F34</f>
        <v>0</v>
      </c>
      <c r="BB97" s="130">
        <f>'SO 02 - HTÚ a odstranění ...'!F35</f>
        <v>0</v>
      </c>
      <c r="BC97" s="130">
        <f>'SO 02 - HTÚ a odstranění ...'!F36</f>
        <v>0</v>
      </c>
      <c r="BD97" s="132">
        <f>'SO 02 - HTÚ a odstranění ...'!F37</f>
        <v>0</v>
      </c>
      <c r="BE97" s="7"/>
      <c r="BT97" s="133" t="s">
        <v>91</v>
      </c>
      <c r="BV97" s="133" t="s">
        <v>85</v>
      </c>
      <c r="BW97" s="133" t="s">
        <v>99</v>
      </c>
      <c r="BX97" s="133" t="s">
        <v>5</v>
      </c>
      <c r="CL97" s="133" t="s">
        <v>19</v>
      </c>
      <c r="CM97" s="133" t="s">
        <v>93</v>
      </c>
    </row>
    <row r="98" s="7" customFormat="1" ht="24.75" customHeight="1">
      <c r="A98" s="121" t="s">
        <v>87</v>
      </c>
      <c r="B98" s="122"/>
      <c r="C98" s="123"/>
      <c r="D98" s="124" t="s">
        <v>100</v>
      </c>
      <c r="E98" s="124"/>
      <c r="F98" s="124"/>
      <c r="G98" s="124"/>
      <c r="H98" s="124"/>
      <c r="I98" s="125"/>
      <c r="J98" s="124" t="s">
        <v>101</v>
      </c>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6">
        <f>'SO 02.1 - Streetbalové hř...'!J30</f>
        <v>0</v>
      </c>
      <c r="AH98" s="125"/>
      <c r="AI98" s="125"/>
      <c r="AJ98" s="125"/>
      <c r="AK98" s="125"/>
      <c r="AL98" s="125"/>
      <c r="AM98" s="125"/>
      <c r="AN98" s="126">
        <f>SUM(AG98,AT98)</f>
        <v>0</v>
      </c>
      <c r="AO98" s="125"/>
      <c r="AP98" s="125"/>
      <c r="AQ98" s="127" t="s">
        <v>90</v>
      </c>
      <c r="AR98" s="128"/>
      <c r="AS98" s="129">
        <v>0</v>
      </c>
      <c r="AT98" s="130">
        <f>ROUND(SUM(AV98:AW98),2)</f>
        <v>0</v>
      </c>
      <c r="AU98" s="131">
        <f>'SO 02.1 - Streetbalové hř...'!P124</f>
        <v>0</v>
      </c>
      <c r="AV98" s="130">
        <f>'SO 02.1 - Streetbalové hř...'!J33</f>
        <v>0</v>
      </c>
      <c r="AW98" s="130">
        <f>'SO 02.1 - Streetbalové hř...'!J34</f>
        <v>0</v>
      </c>
      <c r="AX98" s="130">
        <f>'SO 02.1 - Streetbalové hř...'!J35</f>
        <v>0</v>
      </c>
      <c r="AY98" s="130">
        <f>'SO 02.1 - Streetbalové hř...'!J36</f>
        <v>0</v>
      </c>
      <c r="AZ98" s="130">
        <f>'SO 02.1 - Streetbalové hř...'!F33</f>
        <v>0</v>
      </c>
      <c r="BA98" s="130">
        <f>'SO 02.1 - Streetbalové hř...'!F34</f>
        <v>0</v>
      </c>
      <c r="BB98" s="130">
        <f>'SO 02.1 - Streetbalové hř...'!F35</f>
        <v>0</v>
      </c>
      <c r="BC98" s="130">
        <f>'SO 02.1 - Streetbalové hř...'!F36</f>
        <v>0</v>
      </c>
      <c r="BD98" s="132">
        <f>'SO 02.1 - Streetbalové hř...'!F37</f>
        <v>0</v>
      </c>
      <c r="BE98" s="7"/>
      <c r="BT98" s="133" t="s">
        <v>91</v>
      </c>
      <c r="BV98" s="133" t="s">
        <v>85</v>
      </c>
      <c r="BW98" s="133" t="s">
        <v>102</v>
      </c>
      <c r="BX98" s="133" t="s">
        <v>5</v>
      </c>
      <c r="CL98" s="133" t="s">
        <v>19</v>
      </c>
      <c r="CM98" s="133" t="s">
        <v>93</v>
      </c>
    </row>
    <row r="99" s="7" customFormat="1" ht="24.75" customHeight="1">
      <c r="A99" s="121" t="s">
        <v>87</v>
      </c>
      <c r="B99" s="122"/>
      <c r="C99" s="123"/>
      <c r="D99" s="124" t="s">
        <v>103</v>
      </c>
      <c r="E99" s="124"/>
      <c r="F99" s="124"/>
      <c r="G99" s="124"/>
      <c r="H99" s="124"/>
      <c r="I99" s="125"/>
      <c r="J99" s="124" t="s">
        <v>104</v>
      </c>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6">
        <f>'SO 03.3 - Oprava kanalizace'!J30</f>
        <v>0</v>
      </c>
      <c r="AH99" s="125"/>
      <c r="AI99" s="125"/>
      <c r="AJ99" s="125"/>
      <c r="AK99" s="125"/>
      <c r="AL99" s="125"/>
      <c r="AM99" s="125"/>
      <c r="AN99" s="126">
        <f>SUM(AG99,AT99)</f>
        <v>0</v>
      </c>
      <c r="AO99" s="125"/>
      <c r="AP99" s="125"/>
      <c r="AQ99" s="127" t="s">
        <v>90</v>
      </c>
      <c r="AR99" s="128"/>
      <c r="AS99" s="129">
        <v>0</v>
      </c>
      <c r="AT99" s="130">
        <f>ROUND(SUM(AV99:AW99),2)</f>
        <v>0</v>
      </c>
      <c r="AU99" s="131">
        <f>'SO 03.3 - Oprava kanalizace'!P126</f>
        <v>0</v>
      </c>
      <c r="AV99" s="130">
        <f>'SO 03.3 - Oprava kanalizace'!J33</f>
        <v>0</v>
      </c>
      <c r="AW99" s="130">
        <f>'SO 03.3 - Oprava kanalizace'!J34</f>
        <v>0</v>
      </c>
      <c r="AX99" s="130">
        <f>'SO 03.3 - Oprava kanalizace'!J35</f>
        <v>0</v>
      </c>
      <c r="AY99" s="130">
        <f>'SO 03.3 - Oprava kanalizace'!J36</f>
        <v>0</v>
      </c>
      <c r="AZ99" s="130">
        <f>'SO 03.3 - Oprava kanalizace'!F33</f>
        <v>0</v>
      </c>
      <c r="BA99" s="130">
        <f>'SO 03.3 - Oprava kanalizace'!F34</f>
        <v>0</v>
      </c>
      <c r="BB99" s="130">
        <f>'SO 03.3 - Oprava kanalizace'!F35</f>
        <v>0</v>
      </c>
      <c r="BC99" s="130">
        <f>'SO 03.3 - Oprava kanalizace'!F36</f>
        <v>0</v>
      </c>
      <c r="BD99" s="132">
        <f>'SO 03.3 - Oprava kanalizace'!F37</f>
        <v>0</v>
      </c>
      <c r="BE99" s="7"/>
      <c r="BT99" s="133" t="s">
        <v>91</v>
      </c>
      <c r="BV99" s="133" t="s">
        <v>85</v>
      </c>
      <c r="BW99" s="133" t="s">
        <v>105</v>
      </c>
      <c r="BX99" s="133" t="s">
        <v>5</v>
      </c>
      <c r="CL99" s="133" t="s">
        <v>19</v>
      </c>
      <c r="CM99" s="133" t="s">
        <v>93</v>
      </c>
    </row>
    <row r="100" s="7" customFormat="1" ht="24.75" customHeight="1">
      <c r="A100" s="121" t="s">
        <v>87</v>
      </c>
      <c r="B100" s="122"/>
      <c r="C100" s="123"/>
      <c r="D100" s="124" t="s">
        <v>106</v>
      </c>
      <c r="E100" s="124"/>
      <c r="F100" s="124"/>
      <c r="G100" s="124"/>
      <c r="H100" s="124"/>
      <c r="I100" s="125"/>
      <c r="J100" s="124" t="s">
        <v>107</v>
      </c>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6">
        <f>'SO 04.1 - Přípojka NN'!J30</f>
        <v>0</v>
      </c>
      <c r="AH100" s="125"/>
      <c r="AI100" s="125"/>
      <c r="AJ100" s="125"/>
      <c r="AK100" s="125"/>
      <c r="AL100" s="125"/>
      <c r="AM100" s="125"/>
      <c r="AN100" s="126">
        <f>SUM(AG100,AT100)</f>
        <v>0</v>
      </c>
      <c r="AO100" s="125"/>
      <c r="AP100" s="125"/>
      <c r="AQ100" s="127" t="s">
        <v>90</v>
      </c>
      <c r="AR100" s="128"/>
      <c r="AS100" s="129">
        <v>0</v>
      </c>
      <c r="AT100" s="130">
        <f>ROUND(SUM(AV100:AW100),2)</f>
        <v>0</v>
      </c>
      <c r="AU100" s="131">
        <f>'SO 04.1 - Přípojka NN'!P123</f>
        <v>0</v>
      </c>
      <c r="AV100" s="130">
        <f>'SO 04.1 - Přípojka NN'!J33</f>
        <v>0</v>
      </c>
      <c r="AW100" s="130">
        <f>'SO 04.1 - Přípojka NN'!J34</f>
        <v>0</v>
      </c>
      <c r="AX100" s="130">
        <f>'SO 04.1 - Přípojka NN'!J35</f>
        <v>0</v>
      </c>
      <c r="AY100" s="130">
        <f>'SO 04.1 - Přípojka NN'!J36</f>
        <v>0</v>
      </c>
      <c r="AZ100" s="130">
        <f>'SO 04.1 - Přípojka NN'!F33</f>
        <v>0</v>
      </c>
      <c r="BA100" s="130">
        <f>'SO 04.1 - Přípojka NN'!F34</f>
        <v>0</v>
      </c>
      <c r="BB100" s="130">
        <f>'SO 04.1 - Přípojka NN'!F35</f>
        <v>0</v>
      </c>
      <c r="BC100" s="130">
        <f>'SO 04.1 - Přípojka NN'!F36</f>
        <v>0</v>
      </c>
      <c r="BD100" s="132">
        <f>'SO 04.1 - Přípojka NN'!F37</f>
        <v>0</v>
      </c>
      <c r="BE100" s="7"/>
      <c r="BT100" s="133" t="s">
        <v>91</v>
      </c>
      <c r="BV100" s="133" t="s">
        <v>85</v>
      </c>
      <c r="BW100" s="133" t="s">
        <v>108</v>
      </c>
      <c r="BX100" s="133" t="s">
        <v>5</v>
      </c>
      <c r="CL100" s="133" t="s">
        <v>1</v>
      </c>
      <c r="CM100" s="133" t="s">
        <v>93</v>
      </c>
    </row>
    <row r="101" s="7" customFormat="1" ht="24.75" customHeight="1">
      <c r="A101" s="121" t="s">
        <v>87</v>
      </c>
      <c r="B101" s="122"/>
      <c r="C101" s="123"/>
      <c r="D101" s="124" t="s">
        <v>109</v>
      </c>
      <c r="E101" s="124"/>
      <c r="F101" s="124"/>
      <c r="G101" s="124"/>
      <c r="H101" s="124"/>
      <c r="I101" s="125"/>
      <c r="J101" s="124" t="s">
        <v>110</v>
      </c>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6">
        <f>'SO 04.2 - Přípojka slabop...'!J30</f>
        <v>0</v>
      </c>
      <c r="AH101" s="125"/>
      <c r="AI101" s="125"/>
      <c r="AJ101" s="125"/>
      <c r="AK101" s="125"/>
      <c r="AL101" s="125"/>
      <c r="AM101" s="125"/>
      <c r="AN101" s="126">
        <f>SUM(AG101,AT101)</f>
        <v>0</v>
      </c>
      <c r="AO101" s="125"/>
      <c r="AP101" s="125"/>
      <c r="AQ101" s="127" t="s">
        <v>90</v>
      </c>
      <c r="AR101" s="128"/>
      <c r="AS101" s="129">
        <v>0</v>
      </c>
      <c r="AT101" s="130">
        <f>ROUND(SUM(AV101:AW101),2)</f>
        <v>0</v>
      </c>
      <c r="AU101" s="131">
        <f>'SO 04.2 - Přípojka slabop...'!P124</f>
        <v>0</v>
      </c>
      <c r="AV101" s="130">
        <f>'SO 04.2 - Přípojka slabop...'!J33</f>
        <v>0</v>
      </c>
      <c r="AW101" s="130">
        <f>'SO 04.2 - Přípojka slabop...'!J34</f>
        <v>0</v>
      </c>
      <c r="AX101" s="130">
        <f>'SO 04.2 - Přípojka slabop...'!J35</f>
        <v>0</v>
      </c>
      <c r="AY101" s="130">
        <f>'SO 04.2 - Přípojka slabop...'!J36</f>
        <v>0</v>
      </c>
      <c r="AZ101" s="130">
        <f>'SO 04.2 - Přípojka slabop...'!F33</f>
        <v>0</v>
      </c>
      <c r="BA101" s="130">
        <f>'SO 04.2 - Přípojka slabop...'!F34</f>
        <v>0</v>
      </c>
      <c r="BB101" s="130">
        <f>'SO 04.2 - Přípojka slabop...'!F35</f>
        <v>0</v>
      </c>
      <c r="BC101" s="130">
        <f>'SO 04.2 - Přípojka slabop...'!F36</f>
        <v>0</v>
      </c>
      <c r="BD101" s="132">
        <f>'SO 04.2 - Přípojka slabop...'!F37</f>
        <v>0</v>
      </c>
      <c r="BE101" s="7"/>
      <c r="BT101" s="133" t="s">
        <v>91</v>
      </c>
      <c r="BV101" s="133" t="s">
        <v>85</v>
      </c>
      <c r="BW101" s="133" t="s">
        <v>111</v>
      </c>
      <c r="BX101" s="133" t="s">
        <v>5</v>
      </c>
      <c r="CL101" s="133" t="s">
        <v>1</v>
      </c>
      <c r="CM101" s="133" t="s">
        <v>93</v>
      </c>
    </row>
    <row r="102" s="7" customFormat="1" ht="24.75" customHeight="1">
      <c r="A102" s="121" t="s">
        <v>87</v>
      </c>
      <c r="B102" s="122"/>
      <c r="C102" s="123"/>
      <c r="D102" s="124" t="s">
        <v>112</v>
      </c>
      <c r="E102" s="124"/>
      <c r="F102" s="124"/>
      <c r="G102" s="124"/>
      <c r="H102" s="124"/>
      <c r="I102" s="125"/>
      <c r="J102" s="124" t="s">
        <v>113</v>
      </c>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6">
        <f>'SO 04.3 - Přípojka kanali...'!J30</f>
        <v>0</v>
      </c>
      <c r="AH102" s="125"/>
      <c r="AI102" s="125"/>
      <c r="AJ102" s="125"/>
      <c r="AK102" s="125"/>
      <c r="AL102" s="125"/>
      <c r="AM102" s="125"/>
      <c r="AN102" s="126">
        <f>SUM(AG102,AT102)</f>
        <v>0</v>
      </c>
      <c r="AO102" s="125"/>
      <c r="AP102" s="125"/>
      <c r="AQ102" s="127" t="s">
        <v>90</v>
      </c>
      <c r="AR102" s="128"/>
      <c r="AS102" s="129">
        <v>0</v>
      </c>
      <c r="AT102" s="130">
        <f>ROUND(SUM(AV102:AW102),2)</f>
        <v>0</v>
      </c>
      <c r="AU102" s="131">
        <f>'SO 04.3 - Přípojka kanali...'!P128</f>
        <v>0</v>
      </c>
      <c r="AV102" s="130">
        <f>'SO 04.3 - Přípojka kanali...'!J33</f>
        <v>0</v>
      </c>
      <c r="AW102" s="130">
        <f>'SO 04.3 - Přípojka kanali...'!J34</f>
        <v>0</v>
      </c>
      <c r="AX102" s="130">
        <f>'SO 04.3 - Přípojka kanali...'!J35</f>
        <v>0</v>
      </c>
      <c r="AY102" s="130">
        <f>'SO 04.3 - Přípojka kanali...'!J36</f>
        <v>0</v>
      </c>
      <c r="AZ102" s="130">
        <f>'SO 04.3 - Přípojka kanali...'!F33</f>
        <v>0</v>
      </c>
      <c r="BA102" s="130">
        <f>'SO 04.3 - Přípojka kanali...'!F34</f>
        <v>0</v>
      </c>
      <c r="BB102" s="130">
        <f>'SO 04.3 - Přípojka kanali...'!F35</f>
        <v>0</v>
      </c>
      <c r="BC102" s="130">
        <f>'SO 04.3 - Přípojka kanali...'!F36</f>
        <v>0</v>
      </c>
      <c r="BD102" s="132">
        <f>'SO 04.3 - Přípojka kanali...'!F37</f>
        <v>0</v>
      </c>
      <c r="BE102" s="7"/>
      <c r="BT102" s="133" t="s">
        <v>91</v>
      </c>
      <c r="BV102" s="133" t="s">
        <v>85</v>
      </c>
      <c r="BW102" s="133" t="s">
        <v>114</v>
      </c>
      <c r="BX102" s="133" t="s">
        <v>5</v>
      </c>
      <c r="CL102" s="133" t="s">
        <v>19</v>
      </c>
      <c r="CM102" s="133" t="s">
        <v>93</v>
      </c>
    </row>
    <row r="103" s="7" customFormat="1" ht="16.5" customHeight="1">
      <c r="A103" s="121" t="s">
        <v>87</v>
      </c>
      <c r="B103" s="122"/>
      <c r="C103" s="123"/>
      <c r="D103" s="124" t="s">
        <v>115</v>
      </c>
      <c r="E103" s="124"/>
      <c r="F103" s="124"/>
      <c r="G103" s="124"/>
      <c r="H103" s="124"/>
      <c r="I103" s="125"/>
      <c r="J103" s="124" t="s">
        <v>116</v>
      </c>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6">
        <f>'SO 05 - Oplocení'!J30</f>
        <v>0</v>
      </c>
      <c r="AH103" s="125"/>
      <c r="AI103" s="125"/>
      <c r="AJ103" s="125"/>
      <c r="AK103" s="125"/>
      <c r="AL103" s="125"/>
      <c r="AM103" s="125"/>
      <c r="AN103" s="126">
        <f>SUM(AG103,AT103)</f>
        <v>0</v>
      </c>
      <c r="AO103" s="125"/>
      <c r="AP103" s="125"/>
      <c r="AQ103" s="127" t="s">
        <v>90</v>
      </c>
      <c r="AR103" s="128"/>
      <c r="AS103" s="129">
        <v>0</v>
      </c>
      <c r="AT103" s="130">
        <f>ROUND(SUM(AV103:AW103),2)</f>
        <v>0</v>
      </c>
      <c r="AU103" s="131">
        <f>'SO 05 - Oplocení'!P125</f>
        <v>0</v>
      </c>
      <c r="AV103" s="130">
        <f>'SO 05 - Oplocení'!J33</f>
        <v>0</v>
      </c>
      <c r="AW103" s="130">
        <f>'SO 05 - Oplocení'!J34</f>
        <v>0</v>
      </c>
      <c r="AX103" s="130">
        <f>'SO 05 - Oplocení'!J35</f>
        <v>0</v>
      </c>
      <c r="AY103" s="130">
        <f>'SO 05 - Oplocení'!J36</f>
        <v>0</v>
      </c>
      <c r="AZ103" s="130">
        <f>'SO 05 - Oplocení'!F33</f>
        <v>0</v>
      </c>
      <c r="BA103" s="130">
        <f>'SO 05 - Oplocení'!F34</f>
        <v>0</v>
      </c>
      <c r="BB103" s="130">
        <f>'SO 05 - Oplocení'!F35</f>
        <v>0</v>
      </c>
      <c r="BC103" s="130">
        <f>'SO 05 - Oplocení'!F36</f>
        <v>0</v>
      </c>
      <c r="BD103" s="132">
        <f>'SO 05 - Oplocení'!F37</f>
        <v>0</v>
      </c>
      <c r="BE103" s="7"/>
      <c r="BT103" s="133" t="s">
        <v>91</v>
      </c>
      <c r="BV103" s="133" t="s">
        <v>85</v>
      </c>
      <c r="BW103" s="133" t="s">
        <v>117</v>
      </c>
      <c r="BX103" s="133" t="s">
        <v>5</v>
      </c>
      <c r="CL103" s="133" t="s">
        <v>19</v>
      </c>
      <c r="CM103" s="133" t="s">
        <v>93</v>
      </c>
    </row>
    <row r="104" s="7" customFormat="1" ht="24.75" customHeight="1">
      <c r="A104" s="121" t="s">
        <v>87</v>
      </c>
      <c r="B104" s="122"/>
      <c r="C104" s="123"/>
      <c r="D104" s="124" t="s">
        <v>118</v>
      </c>
      <c r="E104" s="124"/>
      <c r="F104" s="124"/>
      <c r="G104" s="124"/>
      <c r="H104" s="124"/>
      <c r="I104" s="125"/>
      <c r="J104" s="124" t="s">
        <v>119</v>
      </c>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6">
        <f>'SO 06.1 - Oprava stávajíc...'!J30</f>
        <v>0</v>
      </c>
      <c r="AH104" s="125"/>
      <c r="AI104" s="125"/>
      <c r="AJ104" s="125"/>
      <c r="AK104" s="125"/>
      <c r="AL104" s="125"/>
      <c r="AM104" s="125"/>
      <c r="AN104" s="126">
        <f>SUM(AG104,AT104)</f>
        <v>0</v>
      </c>
      <c r="AO104" s="125"/>
      <c r="AP104" s="125"/>
      <c r="AQ104" s="127" t="s">
        <v>90</v>
      </c>
      <c r="AR104" s="128"/>
      <c r="AS104" s="129">
        <v>0</v>
      </c>
      <c r="AT104" s="130">
        <f>ROUND(SUM(AV104:AW104),2)</f>
        <v>0</v>
      </c>
      <c r="AU104" s="131">
        <f>'SO 06.1 - Oprava stávajíc...'!P129</f>
        <v>0</v>
      </c>
      <c r="AV104" s="130">
        <f>'SO 06.1 - Oprava stávajíc...'!J33</f>
        <v>0</v>
      </c>
      <c r="AW104" s="130">
        <f>'SO 06.1 - Oprava stávajíc...'!J34</f>
        <v>0</v>
      </c>
      <c r="AX104" s="130">
        <f>'SO 06.1 - Oprava stávajíc...'!J35</f>
        <v>0</v>
      </c>
      <c r="AY104" s="130">
        <f>'SO 06.1 - Oprava stávajíc...'!J36</f>
        <v>0</v>
      </c>
      <c r="AZ104" s="130">
        <f>'SO 06.1 - Oprava stávajíc...'!F33</f>
        <v>0</v>
      </c>
      <c r="BA104" s="130">
        <f>'SO 06.1 - Oprava stávajíc...'!F34</f>
        <v>0</v>
      </c>
      <c r="BB104" s="130">
        <f>'SO 06.1 - Oprava stávajíc...'!F35</f>
        <v>0</v>
      </c>
      <c r="BC104" s="130">
        <f>'SO 06.1 - Oprava stávajíc...'!F36</f>
        <v>0</v>
      </c>
      <c r="BD104" s="132">
        <f>'SO 06.1 - Oprava stávajíc...'!F37</f>
        <v>0</v>
      </c>
      <c r="BE104" s="7"/>
      <c r="BT104" s="133" t="s">
        <v>91</v>
      </c>
      <c r="BV104" s="133" t="s">
        <v>85</v>
      </c>
      <c r="BW104" s="133" t="s">
        <v>120</v>
      </c>
      <c r="BX104" s="133" t="s">
        <v>5</v>
      </c>
      <c r="CL104" s="133" t="s">
        <v>19</v>
      </c>
      <c r="CM104" s="133" t="s">
        <v>93</v>
      </c>
    </row>
    <row r="105" s="7" customFormat="1" ht="24.75" customHeight="1">
      <c r="A105" s="121" t="s">
        <v>87</v>
      </c>
      <c r="B105" s="122"/>
      <c r="C105" s="123"/>
      <c r="D105" s="124" t="s">
        <v>121</v>
      </c>
      <c r="E105" s="124"/>
      <c r="F105" s="124"/>
      <c r="G105" s="124"/>
      <c r="H105" s="124"/>
      <c r="I105" s="125"/>
      <c r="J105" s="124" t="s">
        <v>122</v>
      </c>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6">
        <f>'SO 06.2 - Veřejné parkoviště'!J30</f>
        <v>0</v>
      </c>
      <c r="AH105" s="125"/>
      <c r="AI105" s="125"/>
      <c r="AJ105" s="125"/>
      <c r="AK105" s="125"/>
      <c r="AL105" s="125"/>
      <c r="AM105" s="125"/>
      <c r="AN105" s="126">
        <f>SUM(AG105,AT105)</f>
        <v>0</v>
      </c>
      <c r="AO105" s="125"/>
      <c r="AP105" s="125"/>
      <c r="AQ105" s="127" t="s">
        <v>90</v>
      </c>
      <c r="AR105" s="128"/>
      <c r="AS105" s="129">
        <v>0</v>
      </c>
      <c r="AT105" s="130">
        <f>ROUND(SUM(AV105:AW105),2)</f>
        <v>0</v>
      </c>
      <c r="AU105" s="131">
        <f>'SO 06.2 - Veřejné parkoviště'!P133</f>
        <v>0</v>
      </c>
      <c r="AV105" s="130">
        <f>'SO 06.2 - Veřejné parkoviště'!J33</f>
        <v>0</v>
      </c>
      <c r="AW105" s="130">
        <f>'SO 06.2 - Veřejné parkoviště'!J34</f>
        <v>0</v>
      </c>
      <c r="AX105" s="130">
        <f>'SO 06.2 - Veřejné parkoviště'!J35</f>
        <v>0</v>
      </c>
      <c r="AY105" s="130">
        <f>'SO 06.2 - Veřejné parkoviště'!J36</f>
        <v>0</v>
      </c>
      <c r="AZ105" s="130">
        <f>'SO 06.2 - Veřejné parkoviště'!F33</f>
        <v>0</v>
      </c>
      <c r="BA105" s="130">
        <f>'SO 06.2 - Veřejné parkoviště'!F34</f>
        <v>0</v>
      </c>
      <c r="BB105" s="130">
        <f>'SO 06.2 - Veřejné parkoviště'!F35</f>
        <v>0</v>
      </c>
      <c r="BC105" s="130">
        <f>'SO 06.2 - Veřejné parkoviště'!F36</f>
        <v>0</v>
      </c>
      <c r="BD105" s="132">
        <f>'SO 06.2 - Veřejné parkoviště'!F37</f>
        <v>0</v>
      </c>
      <c r="BE105" s="7"/>
      <c r="BT105" s="133" t="s">
        <v>91</v>
      </c>
      <c r="BV105" s="133" t="s">
        <v>85</v>
      </c>
      <c r="BW105" s="133" t="s">
        <v>123</v>
      </c>
      <c r="BX105" s="133" t="s">
        <v>5</v>
      </c>
      <c r="CL105" s="133" t="s">
        <v>19</v>
      </c>
      <c r="CM105" s="133" t="s">
        <v>93</v>
      </c>
    </row>
    <row r="106" s="7" customFormat="1" ht="16.5" customHeight="1">
      <c r="A106" s="121" t="s">
        <v>87</v>
      </c>
      <c r="B106" s="122"/>
      <c r="C106" s="123"/>
      <c r="D106" s="124" t="s">
        <v>124</v>
      </c>
      <c r="E106" s="124"/>
      <c r="F106" s="124"/>
      <c r="G106" s="124"/>
      <c r="H106" s="124"/>
      <c r="I106" s="125"/>
      <c r="J106" s="124" t="s">
        <v>125</v>
      </c>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6">
        <f>'SO 07 - Areálové zpevněné...'!J30</f>
        <v>0</v>
      </c>
      <c r="AH106" s="125"/>
      <c r="AI106" s="125"/>
      <c r="AJ106" s="125"/>
      <c r="AK106" s="125"/>
      <c r="AL106" s="125"/>
      <c r="AM106" s="125"/>
      <c r="AN106" s="126">
        <f>SUM(AG106,AT106)</f>
        <v>0</v>
      </c>
      <c r="AO106" s="125"/>
      <c r="AP106" s="125"/>
      <c r="AQ106" s="127" t="s">
        <v>90</v>
      </c>
      <c r="AR106" s="128"/>
      <c r="AS106" s="129">
        <v>0</v>
      </c>
      <c r="AT106" s="130">
        <f>ROUND(SUM(AV106:AW106),2)</f>
        <v>0</v>
      </c>
      <c r="AU106" s="131">
        <f>'SO 07 - Areálové zpevněné...'!P124</f>
        <v>0</v>
      </c>
      <c r="AV106" s="130">
        <f>'SO 07 - Areálové zpevněné...'!J33</f>
        <v>0</v>
      </c>
      <c r="AW106" s="130">
        <f>'SO 07 - Areálové zpevněné...'!J34</f>
        <v>0</v>
      </c>
      <c r="AX106" s="130">
        <f>'SO 07 - Areálové zpevněné...'!J35</f>
        <v>0</v>
      </c>
      <c r="AY106" s="130">
        <f>'SO 07 - Areálové zpevněné...'!J36</f>
        <v>0</v>
      </c>
      <c r="AZ106" s="130">
        <f>'SO 07 - Areálové zpevněné...'!F33</f>
        <v>0</v>
      </c>
      <c r="BA106" s="130">
        <f>'SO 07 - Areálové zpevněné...'!F34</f>
        <v>0</v>
      </c>
      <c r="BB106" s="130">
        <f>'SO 07 - Areálové zpevněné...'!F35</f>
        <v>0</v>
      </c>
      <c r="BC106" s="130">
        <f>'SO 07 - Areálové zpevněné...'!F36</f>
        <v>0</v>
      </c>
      <c r="BD106" s="132">
        <f>'SO 07 - Areálové zpevněné...'!F37</f>
        <v>0</v>
      </c>
      <c r="BE106" s="7"/>
      <c r="BT106" s="133" t="s">
        <v>91</v>
      </c>
      <c r="BV106" s="133" t="s">
        <v>85</v>
      </c>
      <c r="BW106" s="133" t="s">
        <v>126</v>
      </c>
      <c r="BX106" s="133" t="s">
        <v>5</v>
      </c>
      <c r="CL106" s="133" t="s">
        <v>19</v>
      </c>
      <c r="CM106" s="133" t="s">
        <v>93</v>
      </c>
    </row>
    <row r="107" s="7" customFormat="1" ht="24.75" customHeight="1">
      <c r="A107" s="121" t="s">
        <v>87</v>
      </c>
      <c r="B107" s="122"/>
      <c r="C107" s="123"/>
      <c r="D107" s="124" t="s">
        <v>127</v>
      </c>
      <c r="E107" s="124"/>
      <c r="F107" s="124"/>
      <c r="G107" s="124"/>
      <c r="H107" s="124"/>
      <c r="I107" s="125"/>
      <c r="J107" s="124" t="s">
        <v>128</v>
      </c>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6">
        <f>'SO 08.1 - In-line dráha a...'!J30</f>
        <v>0</v>
      </c>
      <c r="AH107" s="125"/>
      <c r="AI107" s="125"/>
      <c r="AJ107" s="125"/>
      <c r="AK107" s="125"/>
      <c r="AL107" s="125"/>
      <c r="AM107" s="125"/>
      <c r="AN107" s="126">
        <f>SUM(AG107,AT107)</f>
        <v>0</v>
      </c>
      <c r="AO107" s="125"/>
      <c r="AP107" s="125"/>
      <c r="AQ107" s="127" t="s">
        <v>90</v>
      </c>
      <c r="AR107" s="128"/>
      <c r="AS107" s="129">
        <v>0</v>
      </c>
      <c r="AT107" s="130">
        <f>ROUND(SUM(AV107:AW107),2)</f>
        <v>0</v>
      </c>
      <c r="AU107" s="131">
        <f>'SO 08.1 - In-line dráha a...'!P123</f>
        <v>0</v>
      </c>
      <c r="AV107" s="130">
        <f>'SO 08.1 - In-line dráha a...'!J33</f>
        <v>0</v>
      </c>
      <c r="AW107" s="130">
        <f>'SO 08.1 - In-line dráha a...'!J34</f>
        <v>0</v>
      </c>
      <c r="AX107" s="130">
        <f>'SO 08.1 - In-line dráha a...'!J35</f>
        <v>0</v>
      </c>
      <c r="AY107" s="130">
        <f>'SO 08.1 - In-line dráha a...'!J36</f>
        <v>0</v>
      </c>
      <c r="AZ107" s="130">
        <f>'SO 08.1 - In-line dráha a...'!F33</f>
        <v>0</v>
      </c>
      <c r="BA107" s="130">
        <f>'SO 08.1 - In-line dráha a...'!F34</f>
        <v>0</v>
      </c>
      <c r="BB107" s="130">
        <f>'SO 08.1 - In-line dráha a...'!F35</f>
        <v>0</v>
      </c>
      <c r="BC107" s="130">
        <f>'SO 08.1 - In-line dráha a...'!F36</f>
        <v>0</v>
      </c>
      <c r="BD107" s="132">
        <f>'SO 08.1 - In-line dráha a...'!F37</f>
        <v>0</v>
      </c>
      <c r="BE107" s="7"/>
      <c r="BT107" s="133" t="s">
        <v>91</v>
      </c>
      <c r="BV107" s="133" t="s">
        <v>85</v>
      </c>
      <c r="BW107" s="133" t="s">
        <v>129</v>
      </c>
      <c r="BX107" s="133" t="s">
        <v>5</v>
      </c>
      <c r="CL107" s="133" t="s">
        <v>19</v>
      </c>
      <c r="CM107" s="133" t="s">
        <v>93</v>
      </c>
    </row>
    <row r="108" s="7" customFormat="1" ht="24.75" customHeight="1">
      <c r="A108" s="7"/>
      <c r="B108" s="122"/>
      <c r="C108" s="123"/>
      <c r="D108" s="124" t="s">
        <v>130</v>
      </c>
      <c r="E108" s="124"/>
      <c r="F108" s="124"/>
      <c r="G108" s="124"/>
      <c r="H108" s="124"/>
      <c r="I108" s="125"/>
      <c r="J108" s="124" t="s">
        <v>131</v>
      </c>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34">
        <f>ROUND(SUM(AG109:AG110),2)</f>
        <v>0</v>
      </c>
      <c r="AH108" s="125"/>
      <c r="AI108" s="125"/>
      <c r="AJ108" s="125"/>
      <c r="AK108" s="125"/>
      <c r="AL108" s="125"/>
      <c r="AM108" s="125"/>
      <c r="AN108" s="126">
        <f>SUM(AG108,AT108)</f>
        <v>0</v>
      </c>
      <c r="AO108" s="125"/>
      <c r="AP108" s="125"/>
      <c r="AQ108" s="127" t="s">
        <v>90</v>
      </c>
      <c r="AR108" s="128"/>
      <c r="AS108" s="129">
        <f>ROUND(SUM(AS109:AS110),2)</f>
        <v>0</v>
      </c>
      <c r="AT108" s="130">
        <f>ROUND(SUM(AV108:AW108),2)</f>
        <v>0</v>
      </c>
      <c r="AU108" s="131">
        <f>ROUND(SUM(AU109:AU110),5)</f>
        <v>0</v>
      </c>
      <c r="AV108" s="130">
        <f>ROUND(AZ108*L29,2)</f>
        <v>0</v>
      </c>
      <c r="AW108" s="130">
        <f>ROUND(BA108*L30,2)</f>
        <v>0</v>
      </c>
      <c r="AX108" s="130">
        <f>ROUND(BB108*L29,2)</f>
        <v>0</v>
      </c>
      <c r="AY108" s="130">
        <f>ROUND(BC108*L30,2)</f>
        <v>0</v>
      </c>
      <c r="AZ108" s="130">
        <f>ROUND(SUM(AZ109:AZ110),2)</f>
        <v>0</v>
      </c>
      <c r="BA108" s="130">
        <f>ROUND(SUM(BA109:BA110),2)</f>
        <v>0</v>
      </c>
      <c r="BB108" s="130">
        <f>ROUND(SUM(BB109:BB110),2)</f>
        <v>0</v>
      </c>
      <c r="BC108" s="130">
        <f>ROUND(SUM(BC109:BC110),2)</f>
        <v>0</v>
      </c>
      <c r="BD108" s="132">
        <f>ROUND(SUM(BD109:BD110),2)</f>
        <v>0</v>
      </c>
      <c r="BE108" s="7"/>
      <c r="BS108" s="133" t="s">
        <v>82</v>
      </c>
      <c r="BT108" s="133" t="s">
        <v>91</v>
      </c>
      <c r="BU108" s="133" t="s">
        <v>84</v>
      </c>
      <c r="BV108" s="133" t="s">
        <v>85</v>
      </c>
      <c r="BW108" s="133" t="s">
        <v>132</v>
      </c>
      <c r="BX108" s="133" t="s">
        <v>5</v>
      </c>
      <c r="CL108" s="133" t="s">
        <v>19</v>
      </c>
      <c r="CM108" s="133" t="s">
        <v>93</v>
      </c>
    </row>
    <row r="109" s="4" customFormat="1" ht="23.25" customHeight="1">
      <c r="A109" s="121" t="s">
        <v>87</v>
      </c>
      <c r="B109" s="72"/>
      <c r="C109" s="135"/>
      <c r="D109" s="135"/>
      <c r="E109" s="136" t="s">
        <v>133</v>
      </c>
      <c r="F109" s="136"/>
      <c r="G109" s="136"/>
      <c r="H109" s="136"/>
      <c r="I109" s="136"/>
      <c r="J109" s="135"/>
      <c r="K109" s="136" t="s">
        <v>131</v>
      </c>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7">
        <f>'SO 08.2_1 - Fotbalové hřiště'!J32</f>
        <v>0</v>
      </c>
      <c r="AH109" s="135"/>
      <c r="AI109" s="135"/>
      <c r="AJ109" s="135"/>
      <c r="AK109" s="135"/>
      <c r="AL109" s="135"/>
      <c r="AM109" s="135"/>
      <c r="AN109" s="137">
        <f>SUM(AG109,AT109)</f>
        <v>0</v>
      </c>
      <c r="AO109" s="135"/>
      <c r="AP109" s="135"/>
      <c r="AQ109" s="138" t="s">
        <v>134</v>
      </c>
      <c r="AR109" s="74"/>
      <c r="AS109" s="139">
        <v>0</v>
      </c>
      <c r="AT109" s="140">
        <f>ROUND(SUM(AV109:AW109),2)</f>
        <v>0</v>
      </c>
      <c r="AU109" s="141">
        <f>'SO 08.2_1 - Fotbalové hřiště'!P128</f>
        <v>0</v>
      </c>
      <c r="AV109" s="140">
        <f>'SO 08.2_1 - Fotbalové hřiště'!J35</f>
        <v>0</v>
      </c>
      <c r="AW109" s="140">
        <f>'SO 08.2_1 - Fotbalové hřiště'!J36</f>
        <v>0</v>
      </c>
      <c r="AX109" s="140">
        <f>'SO 08.2_1 - Fotbalové hřiště'!J37</f>
        <v>0</v>
      </c>
      <c r="AY109" s="140">
        <f>'SO 08.2_1 - Fotbalové hřiště'!J38</f>
        <v>0</v>
      </c>
      <c r="AZ109" s="140">
        <f>'SO 08.2_1 - Fotbalové hřiště'!F35</f>
        <v>0</v>
      </c>
      <c r="BA109" s="140">
        <f>'SO 08.2_1 - Fotbalové hřiště'!F36</f>
        <v>0</v>
      </c>
      <c r="BB109" s="140">
        <f>'SO 08.2_1 - Fotbalové hřiště'!F37</f>
        <v>0</v>
      </c>
      <c r="BC109" s="140">
        <f>'SO 08.2_1 - Fotbalové hřiště'!F38</f>
        <v>0</v>
      </c>
      <c r="BD109" s="142">
        <f>'SO 08.2_1 - Fotbalové hřiště'!F39</f>
        <v>0</v>
      </c>
      <c r="BE109" s="4"/>
      <c r="BT109" s="143" t="s">
        <v>93</v>
      </c>
      <c r="BV109" s="143" t="s">
        <v>85</v>
      </c>
      <c r="BW109" s="143" t="s">
        <v>135</v>
      </c>
      <c r="BX109" s="143" t="s">
        <v>132</v>
      </c>
      <c r="CL109" s="143" t="s">
        <v>1</v>
      </c>
    </row>
    <row r="110" s="4" customFormat="1" ht="16.5" customHeight="1">
      <c r="A110" s="121" t="s">
        <v>87</v>
      </c>
      <c r="B110" s="72"/>
      <c r="C110" s="135"/>
      <c r="D110" s="135"/>
      <c r="E110" s="136" t="s">
        <v>136</v>
      </c>
      <c r="F110" s="136"/>
      <c r="G110" s="136"/>
      <c r="H110" s="136"/>
      <c r="I110" s="136"/>
      <c r="J110" s="135"/>
      <c r="K110" s="136" t="s">
        <v>137</v>
      </c>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7">
        <f>'SO08.2_2 - Oplocení hřiště'!J32</f>
        <v>0</v>
      </c>
      <c r="AH110" s="135"/>
      <c r="AI110" s="135"/>
      <c r="AJ110" s="135"/>
      <c r="AK110" s="135"/>
      <c r="AL110" s="135"/>
      <c r="AM110" s="135"/>
      <c r="AN110" s="137">
        <f>SUM(AG110,AT110)</f>
        <v>0</v>
      </c>
      <c r="AO110" s="135"/>
      <c r="AP110" s="135"/>
      <c r="AQ110" s="138" t="s">
        <v>134</v>
      </c>
      <c r="AR110" s="74"/>
      <c r="AS110" s="139">
        <v>0</v>
      </c>
      <c r="AT110" s="140">
        <f>ROUND(SUM(AV110:AW110),2)</f>
        <v>0</v>
      </c>
      <c r="AU110" s="141">
        <f>'SO08.2_2 - Oplocení hřiště'!P130</f>
        <v>0</v>
      </c>
      <c r="AV110" s="140">
        <f>'SO08.2_2 - Oplocení hřiště'!J35</f>
        <v>0</v>
      </c>
      <c r="AW110" s="140">
        <f>'SO08.2_2 - Oplocení hřiště'!J36</f>
        <v>0</v>
      </c>
      <c r="AX110" s="140">
        <f>'SO08.2_2 - Oplocení hřiště'!J37</f>
        <v>0</v>
      </c>
      <c r="AY110" s="140">
        <f>'SO08.2_2 - Oplocení hřiště'!J38</f>
        <v>0</v>
      </c>
      <c r="AZ110" s="140">
        <f>'SO08.2_2 - Oplocení hřiště'!F35</f>
        <v>0</v>
      </c>
      <c r="BA110" s="140">
        <f>'SO08.2_2 - Oplocení hřiště'!F36</f>
        <v>0</v>
      </c>
      <c r="BB110" s="140">
        <f>'SO08.2_2 - Oplocení hřiště'!F37</f>
        <v>0</v>
      </c>
      <c r="BC110" s="140">
        <f>'SO08.2_2 - Oplocení hřiště'!F38</f>
        <v>0</v>
      </c>
      <c r="BD110" s="142">
        <f>'SO08.2_2 - Oplocení hřiště'!F39</f>
        <v>0</v>
      </c>
      <c r="BE110" s="4"/>
      <c r="BT110" s="143" t="s">
        <v>93</v>
      </c>
      <c r="BV110" s="143" t="s">
        <v>85</v>
      </c>
      <c r="BW110" s="143" t="s">
        <v>138</v>
      </c>
      <c r="BX110" s="143" t="s">
        <v>132</v>
      </c>
      <c r="CL110" s="143" t="s">
        <v>1</v>
      </c>
    </row>
    <row r="111" s="7" customFormat="1" ht="24.75" customHeight="1">
      <c r="A111" s="121" t="s">
        <v>87</v>
      </c>
      <c r="B111" s="122"/>
      <c r="C111" s="123"/>
      <c r="D111" s="124" t="s">
        <v>139</v>
      </c>
      <c r="E111" s="124"/>
      <c r="F111" s="124"/>
      <c r="G111" s="124"/>
      <c r="H111" s="124"/>
      <c r="I111" s="125"/>
      <c r="J111" s="124" t="s">
        <v>140</v>
      </c>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6">
        <f>'SO 08.3 - Dětské hřiště'!J30</f>
        <v>0</v>
      </c>
      <c r="AH111" s="125"/>
      <c r="AI111" s="125"/>
      <c r="AJ111" s="125"/>
      <c r="AK111" s="125"/>
      <c r="AL111" s="125"/>
      <c r="AM111" s="125"/>
      <c r="AN111" s="126">
        <f>SUM(AG111,AT111)</f>
        <v>0</v>
      </c>
      <c r="AO111" s="125"/>
      <c r="AP111" s="125"/>
      <c r="AQ111" s="127" t="s">
        <v>90</v>
      </c>
      <c r="AR111" s="128"/>
      <c r="AS111" s="129">
        <v>0</v>
      </c>
      <c r="AT111" s="130">
        <f>ROUND(SUM(AV111:AW111),2)</f>
        <v>0</v>
      </c>
      <c r="AU111" s="131">
        <f>'SO 08.3 - Dětské hřiště'!P127</f>
        <v>0</v>
      </c>
      <c r="AV111" s="130">
        <f>'SO 08.3 - Dětské hřiště'!J33</f>
        <v>0</v>
      </c>
      <c r="AW111" s="130">
        <f>'SO 08.3 - Dětské hřiště'!J34</f>
        <v>0</v>
      </c>
      <c r="AX111" s="130">
        <f>'SO 08.3 - Dětské hřiště'!J35</f>
        <v>0</v>
      </c>
      <c r="AY111" s="130">
        <f>'SO 08.3 - Dětské hřiště'!J36</f>
        <v>0</v>
      </c>
      <c r="AZ111" s="130">
        <f>'SO 08.3 - Dětské hřiště'!F33</f>
        <v>0</v>
      </c>
      <c r="BA111" s="130">
        <f>'SO 08.3 - Dětské hřiště'!F34</f>
        <v>0</v>
      </c>
      <c r="BB111" s="130">
        <f>'SO 08.3 - Dětské hřiště'!F35</f>
        <v>0</v>
      </c>
      <c r="BC111" s="130">
        <f>'SO 08.3 - Dětské hřiště'!F36</f>
        <v>0</v>
      </c>
      <c r="BD111" s="132">
        <f>'SO 08.3 - Dětské hřiště'!F37</f>
        <v>0</v>
      </c>
      <c r="BE111" s="7"/>
      <c r="BT111" s="133" t="s">
        <v>91</v>
      </c>
      <c r="BV111" s="133" t="s">
        <v>85</v>
      </c>
      <c r="BW111" s="133" t="s">
        <v>141</v>
      </c>
      <c r="BX111" s="133" t="s">
        <v>5</v>
      </c>
      <c r="CL111" s="133" t="s">
        <v>19</v>
      </c>
      <c r="CM111" s="133" t="s">
        <v>93</v>
      </c>
    </row>
    <row r="112" s="7" customFormat="1" ht="24.75" customHeight="1">
      <c r="A112" s="121" t="s">
        <v>87</v>
      </c>
      <c r="B112" s="122"/>
      <c r="C112" s="123"/>
      <c r="D112" s="124" t="s">
        <v>142</v>
      </c>
      <c r="E112" s="124"/>
      <c r="F112" s="124"/>
      <c r="G112" s="124"/>
      <c r="H112" s="124"/>
      <c r="I112" s="125"/>
      <c r="J112" s="124" t="s">
        <v>143</v>
      </c>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6">
        <f>'SO 08.4 - Pumptrack'!J30</f>
        <v>0</v>
      </c>
      <c r="AH112" s="125"/>
      <c r="AI112" s="125"/>
      <c r="AJ112" s="125"/>
      <c r="AK112" s="125"/>
      <c r="AL112" s="125"/>
      <c r="AM112" s="125"/>
      <c r="AN112" s="126">
        <f>SUM(AG112,AT112)</f>
        <v>0</v>
      </c>
      <c r="AO112" s="125"/>
      <c r="AP112" s="125"/>
      <c r="AQ112" s="127" t="s">
        <v>90</v>
      </c>
      <c r="AR112" s="128"/>
      <c r="AS112" s="129">
        <v>0</v>
      </c>
      <c r="AT112" s="130">
        <f>ROUND(SUM(AV112:AW112),2)</f>
        <v>0</v>
      </c>
      <c r="AU112" s="131">
        <f>'SO 08.4 - Pumptrack'!P122</f>
        <v>0</v>
      </c>
      <c r="AV112" s="130">
        <f>'SO 08.4 - Pumptrack'!J33</f>
        <v>0</v>
      </c>
      <c r="AW112" s="130">
        <f>'SO 08.4 - Pumptrack'!J34</f>
        <v>0</v>
      </c>
      <c r="AX112" s="130">
        <f>'SO 08.4 - Pumptrack'!J35</f>
        <v>0</v>
      </c>
      <c r="AY112" s="130">
        <f>'SO 08.4 - Pumptrack'!J36</f>
        <v>0</v>
      </c>
      <c r="AZ112" s="130">
        <f>'SO 08.4 - Pumptrack'!F33</f>
        <v>0</v>
      </c>
      <c r="BA112" s="130">
        <f>'SO 08.4 - Pumptrack'!F34</f>
        <v>0</v>
      </c>
      <c r="BB112" s="130">
        <f>'SO 08.4 - Pumptrack'!F35</f>
        <v>0</v>
      </c>
      <c r="BC112" s="130">
        <f>'SO 08.4 - Pumptrack'!F36</f>
        <v>0</v>
      </c>
      <c r="BD112" s="132">
        <f>'SO 08.4 - Pumptrack'!F37</f>
        <v>0</v>
      </c>
      <c r="BE112" s="7"/>
      <c r="BT112" s="133" t="s">
        <v>91</v>
      </c>
      <c r="BV112" s="133" t="s">
        <v>85</v>
      </c>
      <c r="BW112" s="133" t="s">
        <v>144</v>
      </c>
      <c r="BX112" s="133" t="s">
        <v>5</v>
      </c>
      <c r="CL112" s="133" t="s">
        <v>19</v>
      </c>
      <c r="CM112" s="133" t="s">
        <v>93</v>
      </c>
    </row>
    <row r="113" s="7" customFormat="1" ht="24.75" customHeight="1">
      <c r="A113" s="121" t="s">
        <v>87</v>
      </c>
      <c r="B113" s="122"/>
      <c r="C113" s="123"/>
      <c r="D113" s="124" t="s">
        <v>145</v>
      </c>
      <c r="E113" s="124"/>
      <c r="F113" s="124"/>
      <c r="G113" s="124"/>
      <c r="H113" s="124"/>
      <c r="I113" s="125"/>
      <c r="J113" s="124" t="s">
        <v>146</v>
      </c>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6">
        <f>'SO 08.5 - Skatepark'!J30</f>
        <v>0</v>
      </c>
      <c r="AH113" s="125"/>
      <c r="AI113" s="125"/>
      <c r="AJ113" s="125"/>
      <c r="AK113" s="125"/>
      <c r="AL113" s="125"/>
      <c r="AM113" s="125"/>
      <c r="AN113" s="126">
        <f>SUM(AG113,AT113)</f>
        <v>0</v>
      </c>
      <c r="AO113" s="125"/>
      <c r="AP113" s="125"/>
      <c r="AQ113" s="127" t="s">
        <v>90</v>
      </c>
      <c r="AR113" s="128"/>
      <c r="AS113" s="129">
        <v>0</v>
      </c>
      <c r="AT113" s="130">
        <f>ROUND(SUM(AV113:AW113),2)</f>
        <v>0</v>
      </c>
      <c r="AU113" s="131">
        <f>'SO 08.5 - Skatepark'!P127</f>
        <v>0</v>
      </c>
      <c r="AV113" s="130">
        <f>'SO 08.5 - Skatepark'!J33</f>
        <v>0</v>
      </c>
      <c r="AW113" s="130">
        <f>'SO 08.5 - Skatepark'!J34</f>
        <v>0</v>
      </c>
      <c r="AX113" s="130">
        <f>'SO 08.5 - Skatepark'!J35</f>
        <v>0</v>
      </c>
      <c r="AY113" s="130">
        <f>'SO 08.5 - Skatepark'!J36</f>
        <v>0</v>
      </c>
      <c r="AZ113" s="130">
        <f>'SO 08.5 - Skatepark'!F33</f>
        <v>0</v>
      </c>
      <c r="BA113" s="130">
        <f>'SO 08.5 - Skatepark'!F34</f>
        <v>0</v>
      </c>
      <c r="BB113" s="130">
        <f>'SO 08.5 - Skatepark'!F35</f>
        <v>0</v>
      </c>
      <c r="BC113" s="130">
        <f>'SO 08.5 - Skatepark'!F36</f>
        <v>0</v>
      </c>
      <c r="BD113" s="132">
        <f>'SO 08.5 - Skatepark'!F37</f>
        <v>0</v>
      </c>
      <c r="BE113" s="7"/>
      <c r="BT113" s="133" t="s">
        <v>91</v>
      </c>
      <c r="BV113" s="133" t="s">
        <v>85</v>
      </c>
      <c r="BW113" s="133" t="s">
        <v>147</v>
      </c>
      <c r="BX113" s="133" t="s">
        <v>5</v>
      </c>
      <c r="CL113" s="133" t="s">
        <v>1</v>
      </c>
      <c r="CM113" s="133" t="s">
        <v>93</v>
      </c>
    </row>
    <row r="114" s="7" customFormat="1" ht="24.75" customHeight="1">
      <c r="A114" s="121" t="s">
        <v>87</v>
      </c>
      <c r="B114" s="122"/>
      <c r="C114" s="123"/>
      <c r="D114" s="124" t="s">
        <v>148</v>
      </c>
      <c r="E114" s="124"/>
      <c r="F114" s="124"/>
      <c r="G114" s="124"/>
      <c r="H114" s="124"/>
      <c r="I114" s="125"/>
      <c r="J114" s="124" t="s">
        <v>149</v>
      </c>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6">
        <f>'SO 08.6 - WORKOUT'!J30</f>
        <v>0</v>
      </c>
      <c r="AH114" s="125"/>
      <c r="AI114" s="125"/>
      <c r="AJ114" s="125"/>
      <c r="AK114" s="125"/>
      <c r="AL114" s="125"/>
      <c r="AM114" s="125"/>
      <c r="AN114" s="126">
        <f>SUM(AG114,AT114)</f>
        <v>0</v>
      </c>
      <c r="AO114" s="125"/>
      <c r="AP114" s="125"/>
      <c r="AQ114" s="127" t="s">
        <v>90</v>
      </c>
      <c r="AR114" s="128"/>
      <c r="AS114" s="129">
        <v>0</v>
      </c>
      <c r="AT114" s="130">
        <f>ROUND(SUM(AV114:AW114),2)</f>
        <v>0</v>
      </c>
      <c r="AU114" s="131">
        <f>'SO 08.6 - WORKOUT'!P125</f>
        <v>0</v>
      </c>
      <c r="AV114" s="130">
        <f>'SO 08.6 - WORKOUT'!J33</f>
        <v>0</v>
      </c>
      <c r="AW114" s="130">
        <f>'SO 08.6 - WORKOUT'!J34</f>
        <v>0</v>
      </c>
      <c r="AX114" s="130">
        <f>'SO 08.6 - WORKOUT'!J35</f>
        <v>0</v>
      </c>
      <c r="AY114" s="130">
        <f>'SO 08.6 - WORKOUT'!J36</f>
        <v>0</v>
      </c>
      <c r="AZ114" s="130">
        <f>'SO 08.6 - WORKOUT'!F33</f>
        <v>0</v>
      </c>
      <c r="BA114" s="130">
        <f>'SO 08.6 - WORKOUT'!F34</f>
        <v>0</v>
      </c>
      <c r="BB114" s="130">
        <f>'SO 08.6 - WORKOUT'!F35</f>
        <v>0</v>
      </c>
      <c r="BC114" s="130">
        <f>'SO 08.6 - WORKOUT'!F36</f>
        <v>0</v>
      </c>
      <c r="BD114" s="132">
        <f>'SO 08.6 - WORKOUT'!F37</f>
        <v>0</v>
      </c>
      <c r="BE114" s="7"/>
      <c r="BT114" s="133" t="s">
        <v>91</v>
      </c>
      <c r="BV114" s="133" t="s">
        <v>85</v>
      </c>
      <c r="BW114" s="133" t="s">
        <v>150</v>
      </c>
      <c r="BX114" s="133" t="s">
        <v>5</v>
      </c>
      <c r="CL114" s="133" t="s">
        <v>19</v>
      </c>
      <c r="CM114" s="133" t="s">
        <v>93</v>
      </c>
    </row>
    <row r="115" s="7" customFormat="1" ht="16.5" customHeight="1">
      <c r="A115" s="121" t="s">
        <v>87</v>
      </c>
      <c r="B115" s="122"/>
      <c r="C115" s="123"/>
      <c r="D115" s="124" t="s">
        <v>151</v>
      </c>
      <c r="E115" s="124"/>
      <c r="F115" s="124"/>
      <c r="G115" s="124"/>
      <c r="H115" s="124"/>
      <c r="I115" s="125"/>
      <c r="J115" s="124" t="s">
        <v>152</v>
      </c>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6">
        <f>'SO 09 - Mobiliář'!J30</f>
        <v>0</v>
      </c>
      <c r="AH115" s="125"/>
      <c r="AI115" s="125"/>
      <c r="AJ115" s="125"/>
      <c r="AK115" s="125"/>
      <c r="AL115" s="125"/>
      <c r="AM115" s="125"/>
      <c r="AN115" s="126">
        <f>SUM(AG115,AT115)</f>
        <v>0</v>
      </c>
      <c r="AO115" s="125"/>
      <c r="AP115" s="125"/>
      <c r="AQ115" s="127" t="s">
        <v>90</v>
      </c>
      <c r="AR115" s="128"/>
      <c r="AS115" s="129">
        <v>0</v>
      </c>
      <c r="AT115" s="130">
        <f>ROUND(SUM(AV115:AW115),2)</f>
        <v>0</v>
      </c>
      <c r="AU115" s="131">
        <f>'SO 09 - Mobiliář'!P124</f>
        <v>0</v>
      </c>
      <c r="AV115" s="130">
        <f>'SO 09 - Mobiliář'!J33</f>
        <v>0</v>
      </c>
      <c r="AW115" s="130">
        <f>'SO 09 - Mobiliář'!J34</f>
        <v>0</v>
      </c>
      <c r="AX115" s="130">
        <f>'SO 09 - Mobiliář'!J35</f>
        <v>0</v>
      </c>
      <c r="AY115" s="130">
        <f>'SO 09 - Mobiliář'!J36</f>
        <v>0</v>
      </c>
      <c r="AZ115" s="130">
        <f>'SO 09 - Mobiliář'!F33</f>
        <v>0</v>
      </c>
      <c r="BA115" s="130">
        <f>'SO 09 - Mobiliář'!F34</f>
        <v>0</v>
      </c>
      <c r="BB115" s="130">
        <f>'SO 09 - Mobiliář'!F35</f>
        <v>0</v>
      </c>
      <c r="BC115" s="130">
        <f>'SO 09 - Mobiliář'!F36</f>
        <v>0</v>
      </c>
      <c r="BD115" s="132">
        <f>'SO 09 - Mobiliář'!F37</f>
        <v>0</v>
      </c>
      <c r="BE115" s="7"/>
      <c r="BT115" s="133" t="s">
        <v>91</v>
      </c>
      <c r="BV115" s="133" t="s">
        <v>85</v>
      </c>
      <c r="BW115" s="133" t="s">
        <v>153</v>
      </c>
      <c r="BX115" s="133" t="s">
        <v>5</v>
      </c>
      <c r="CL115" s="133" t="s">
        <v>19</v>
      </c>
      <c r="CM115" s="133" t="s">
        <v>93</v>
      </c>
    </row>
    <row r="116" s="7" customFormat="1" ht="16.5" customHeight="1">
      <c r="A116" s="121" t="s">
        <v>87</v>
      </c>
      <c r="B116" s="122"/>
      <c r="C116" s="123"/>
      <c r="D116" s="124" t="s">
        <v>154</v>
      </c>
      <c r="E116" s="124"/>
      <c r="F116" s="124"/>
      <c r="G116" s="124"/>
      <c r="H116" s="124"/>
      <c r="I116" s="125"/>
      <c r="J116" s="124" t="s">
        <v>155</v>
      </c>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6">
        <f>'SO 10 - Likvidace dešťový...'!J30</f>
        <v>0</v>
      </c>
      <c r="AH116" s="125"/>
      <c r="AI116" s="125"/>
      <c r="AJ116" s="125"/>
      <c r="AK116" s="125"/>
      <c r="AL116" s="125"/>
      <c r="AM116" s="125"/>
      <c r="AN116" s="126">
        <f>SUM(AG116,AT116)</f>
        <v>0</v>
      </c>
      <c r="AO116" s="125"/>
      <c r="AP116" s="125"/>
      <c r="AQ116" s="127" t="s">
        <v>90</v>
      </c>
      <c r="AR116" s="128"/>
      <c r="AS116" s="129">
        <v>0</v>
      </c>
      <c r="AT116" s="130">
        <f>ROUND(SUM(AV116:AW116),2)</f>
        <v>0</v>
      </c>
      <c r="AU116" s="131">
        <f>'SO 10 - Likvidace dešťový...'!P127</f>
        <v>0</v>
      </c>
      <c r="AV116" s="130">
        <f>'SO 10 - Likvidace dešťový...'!J33</f>
        <v>0</v>
      </c>
      <c r="AW116" s="130">
        <f>'SO 10 - Likvidace dešťový...'!J34</f>
        <v>0</v>
      </c>
      <c r="AX116" s="130">
        <f>'SO 10 - Likvidace dešťový...'!J35</f>
        <v>0</v>
      </c>
      <c r="AY116" s="130">
        <f>'SO 10 - Likvidace dešťový...'!J36</f>
        <v>0</v>
      </c>
      <c r="AZ116" s="130">
        <f>'SO 10 - Likvidace dešťový...'!F33</f>
        <v>0</v>
      </c>
      <c r="BA116" s="130">
        <f>'SO 10 - Likvidace dešťový...'!F34</f>
        <v>0</v>
      </c>
      <c r="BB116" s="130">
        <f>'SO 10 - Likvidace dešťový...'!F35</f>
        <v>0</v>
      </c>
      <c r="BC116" s="130">
        <f>'SO 10 - Likvidace dešťový...'!F36</f>
        <v>0</v>
      </c>
      <c r="BD116" s="132">
        <f>'SO 10 - Likvidace dešťový...'!F37</f>
        <v>0</v>
      </c>
      <c r="BE116" s="7"/>
      <c r="BT116" s="133" t="s">
        <v>91</v>
      </c>
      <c r="BV116" s="133" t="s">
        <v>85</v>
      </c>
      <c r="BW116" s="133" t="s">
        <v>156</v>
      </c>
      <c r="BX116" s="133" t="s">
        <v>5</v>
      </c>
      <c r="CL116" s="133" t="s">
        <v>19</v>
      </c>
      <c r="CM116" s="133" t="s">
        <v>93</v>
      </c>
    </row>
    <row r="117" s="7" customFormat="1" ht="16.5" customHeight="1">
      <c r="A117" s="121" t="s">
        <v>87</v>
      </c>
      <c r="B117" s="122"/>
      <c r="C117" s="123"/>
      <c r="D117" s="124" t="s">
        <v>157</v>
      </c>
      <c r="E117" s="124"/>
      <c r="F117" s="124"/>
      <c r="G117" s="124"/>
      <c r="H117" s="124"/>
      <c r="I117" s="125"/>
      <c r="J117" s="124" t="s">
        <v>158</v>
      </c>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6">
        <f>'SO 11 - Veřejné osvětlení'!J30</f>
        <v>0</v>
      </c>
      <c r="AH117" s="125"/>
      <c r="AI117" s="125"/>
      <c r="AJ117" s="125"/>
      <c r="AK117" s="125"/>
      <c r="AL117" s="125"/>
      <c r="AM117" s="125"/>
      <c r="AN117" s="126">
        <f>SUM(AG117,AT117)</f>
        <v>0</v>
      </c>
      <c r="AO117" s="125"/>
      <c r="AP117" s="125"/>
      <c r="AQ117" s="127" t="s">
        <v>90</v>
      </c>
      <c r="AR117" s="128"/>
      <c r="AS117" s="129">
        <v>0</v>
      </c>
      <c r="AT117" s="130">
        <f>ROUND(SUM(AV117:AW117),2)</f>
        <v>0</v>
      </c>
      <c r="AU117" s="131">
        <f>'SO 11 - Veřejné osvětlení'!P125</f>
        <v>0</v>
      </c>
      <c r="AV117" s="130">
        <f>'SO 11 - Veřejné osvětlení'!J33</f>
        <v>0</v>
      </c>
      <c r="AW117" s="130">
        <f>'SO 11 - Veřejné osvětlení'!J34</f>
        <v>0</v>
      </c>
      <c r="AX117" s="130">
        <f>'SO 11 - Veřejné osvětlení'!J35</f>
        <v>0</v>
      </c>
      <c r="AY117" s="130">
        <f>'SO 11 - Veřejné osvětlení'!J36</f>
        <v>0</v>
      </c>
      <c r="AZ117" s="130">
        <f>'SO 11 - Veřejné osvětlení'!F33</f>
        <v>0</v>
      </c>
      <c r="BA117" s="130">
        <f>'SO 11 - Veřejné osvětlení'!F34</f>
        <v>0</v>
      </c>
      <c r="BB117" s="130">
        <f>'SO 11 - Veřejné osvětlení'!F35</f>
        <v>0</v>
      </c>
      <c r="BC117" s="130">
        <f>'SO 11 - Veřejné osvětlení'!F36</f>
        <v>0</v>
      </c>
      <c r="BD117" s="132">
        <f>'SO 11 - Veřejné osvětlení'!F37</f>
        <v>0</v>
      </c>
      <c r="BE117" s="7"/>
      <c r="BT117" s="133" t="s">
        <v>91</v>
      </c>
      <c r="BV117" s="133" t="s">
        <v>85</v>
      </c>
      <c r="BW117" s="133" t="s">
        <v>159</v>
      </c>
      <c r="BX117" s="133" t="s">
        <v>5</v>
      </c>
      <c r="CL117" s="133" t="s">
        <v>1</v>
      </c>
      <c r="CM117" s="133" t="s">
        <v>93</v>
      </c>
    </row>
    <row r="118" s="7" customFormat="1" ht="16.5" customHeight="1">
      <c r="A118" s="121" t="s">
        <v>87</v>
      </c>
      <c r="B118" s="122"/>
      <c r="C118" s="123"/>
      <c r="D118" s="124" t="s">
        <v>160</v>
      </c>
      <c r="E118" s="124"/>
      <c r="F118" s="124"/>
      <c r="G118" s="124"/>
      <c r="H118" s="124"/>
      <c r="I118" s="125"/>
      <c r="J118" s="124" t="s">
        <v>161</v>
      </c>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6">
        <f>'SO 12 - Areálové rozvody ...'!J30</f>
        <v>0</v>
      </c>
      <c r="AH118" s="125"/>
      <c r="AI118" s="125"/>
      <c r="AJ118" s="125"/>
      <c r="AK118" s="125"/>
      <c r="AL118" s="125"/>
      <c r="AM118" s="125"/>
      <c r="AN118" s="126">
        <f>SUM(AG118,AT118)</f>
        <v>0</v>
      </c>
      <c r="AO118" s="125"/>
      <c r="AP118" s="125"/>
      <c r="AQ118" s="127" t="s">
        <v>90</v>
      </c>
      <c r="AR118" s="128"/>
      <c r="AS118" s="129">
        <v>0</v>
      </c>
      <c r="AT118" s="130">
        <f>ROUND(SUM(AV118:AW118),2)</f>
        <v>0</v>
      </c>
      <c r="AU118" s="131">
        <f>'SO 12 - Areálové rozvody ...'!P125</f>
        <v>0</v>
      </c>
      <c r="AV118" s="130">
        <f>'SO 12 - Areálové rozvody ...'!J33</f>
        <v>0</v>
      </c>
      <c r="AW118" s="130">
        <f>'SO 12 - Areálové rozvody ...'!J34</f>
        <v>0</v>
      </c>
      <c r="AX118" s="130">
        <f>'SO 12 - Areálové rozvody ...'!J35</f>
        <v>0</v>
      </c>
      <c r="AY118" s="130">
        <f>'SO 12 - Areálové rozvody ...'!J36</f>
        <v>0</v>
      </c>
      <c r="AZ118" s="130">
        <f>'SO 12 - Areálové rozvody ...'!F33</f>
        <v>0</v>
      </c>
      <c r="BA118" s="130">
        <f>'SO 12 - Areálové rozvody ...'!F34</f>
        <v>0</v>
      </c>
      <c r="BB118" s="130">
        <f>'SO 12 - Areálové rozvody ...'!F35</f>
        <v>0</v>
      </c>
      <c r="BC118" s="130">
        <f>'SO 12 - Areálové rozvody ...'!F36</f>
        <v>0</v>
      </c>
      <c r="BD118" s="132">
        <f>'SO 12 - Areálové rozvody ...'!F37</f>
        <v>0</v>
      </c>
      <c r="BE118" s="7"/>
      <c r="BT118" s="133" t="s">
        <v>91</v>
      </c>
      <c r="BV118" s="133" t="s">
        <v>85</v>
      </c>
      <c r="BW118" s="133" t="s">
        <v>162</v>
      </c>
      <c r="BX118" s="133" t="s">
        <v>5</v>
      </c>
      <c r="CL118" s="133" t="s">
        <v>1</v>
      </c>
      <c r="CM118" s="133" t="s">
        <v>93</v>
      </c>
    </row>
    <row r="119" s="7" customFormat="1" ht="16.5" customHeight="1">
      <c r="A119" s="7"/>
      <c r="B119" s="122"/>
      <c r="C119" s="123"/>
      <c r="D119" s="124" t="s">
        <v>163</v>
      </c>
      <c r="E119" s="124"/>
      <c r="F119" s="124"/>
      <c r="G119" s="124"/>
      <c r="H119" s="124"/>
      <c r="I119" s="125"/>
      <c r="J119" s="124" t="s">
        <v>164</v>
      </c>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34">
        <f>ROUND(AG120+AG121,2)</f>
        <v>0</v>
      </c>
      <c r="AH119" s="125"/>
      <c r="AI119" s="125"/>
      <c r="AJ119" s="125"/>
      <c r="AK119" s="125"/>
      <c r="AL119" s="125"/>
      <c r="AM119" s="125"/>
      <c r="AN119" s="126">
        <f>SUM(AG119,AT119)</f>
        <v>0</v>
      </c>
      <c r="AO119" s="125"/>
      <c r="AP119" s="125"/>
      <c r="AQ119" s="127" t="s">
        <v>90</v>
      </c>
      <c r="AR119" s="128"/>
      <c r="AS119" s="129">
        <f>ROUND(AS120+AS121,2)</f>
        <v>0</v>
      </c>
      <c r="AT119" s="130">
        <f>ROUND(SUM(AV119:AW119),2)</f>
        <v>0</v>
      </c>
      <c r="AU119" s="131">
        <f>ROUND(AU120+AU121,5)</f>
        <v>0</v>
      </c>
      <c r="AV119" s="130">
        <f>ROUND(AZ119*L29,2)</f>
        <v>0</v>
      </c>
      <c r="AW119" s="130">
        <f>ROUND(BA119*L30,2)</f>
        <v>0</v>
      </c>
      <c r="AX119" s="130">
        <f>ROUND(BB119*L29,2)</f>
        <v>0</v>
      </c>
      <c r="AY119" s="130">
        <f>ROUND(BC119*L30,2)</f>
        <v>0</v>
      </c>
      <c r="AZ119" s="130">
        <f>ROUND(AZ120+AZ121,2)</f>
        <v>0</v>
      </c>
      <c r="BA119" s="130">
        <f>ROUND(BA120+BA121,2)</f>
        <v>0</v>
      </c>
      <c r="BB119" s="130">
        <f>ROUND(BB120+BB121,2)</f>
        <v>0</v>
      </c>
      <c r="BC119" s="130">
        <f>ROUND(BC120+BC121,2)</f>
        <v>0</v>
      </c>
      <c r="BD119" s="132">
        <f>ROUND(BD120+BD121,2)</f>
        <v>0</v>
      </c>
      <c r="BE119" s="7"/>
      <c r="BS119" s="133" t="s">
        <v>82</v>
      </c>
      <c r="BT119" s="133" t="s">
        <v>91</v>
      </c>
      <c r="BU119" s="133" t="s">
        <v>84</v>
      </c>
      <c r="BV119" s="133" t="s">
        <v>85</v>
      </c>
      <c r="BW119" s="133" t="s">
        <v>165</v>
      </c>
      <c r="BX119" s="133" t="s">
        <v>5</v>
      </c>
      <c r="CL119" s="133" t="s">
        <v>19</v>
      </c>
      <c r="CM119" s="133" t="s">
        <v>93</v>
      </c>
    </row>
    <row r="120" s="4" customFormat="1" ht="16.5" customHeight="1">
      <c r="A120" s="121" t="s">
        <v>87</v>
      </c>
      <c r="B120" s="72"/>
      <c r="C120" s="135"/>
      <c r="D120" s="135"/>
      <c r="E120" s="136" t="s">
        <v>166</v>
      </c>
      <c r="F120" s="136"/>
      <c r="G120" s="136"/>
      <c r="H120" s="136"/>
      <c r="I120" s="136"/>
      <c r="J120" s="135"/>
      <c r="K120" s="136" t="s">
        <v>167</v>
      </c>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7">
        <f>'D.1.1 - Architektonicko-s...'!J32</f>
        <v>0</v>
      </c>
      <c r="AH120" s="135"/>
      <c r="AI120" s="135"/>
      <c r="AJ120" s="135"/>
      <c r="AK120" s="135"/>
      <c r="AL120" s="135"/>
      <c r="AM120" s="135"/>
      <c r="AN120" s="137">
        <f>SUM(AG120,AT120)</f>
        <v>0</v>
      </c>
      <c r="AO120" s="135"/>
      <c r="AP120" s="135"/>
      <c r="AQ120" s="138" t="s">
        <v>134</v>
      </c>
      <c r="AR120" s="74"/>
      <c r="AS120" s="139">
        <v>0</v>
      </c>
      <c r="AT120" s="140">
        <f>ROUND(SUM(AV120:AW120),2)</f>
        <v>0</v>
      </c>
      <c r="AU120" s="141">
        <f>'D.1.1 - Architektonicko-s...'!P142</f>
        <v>0</v>
      </c>
      <c r="AV120" s="140">
        <f>'D.1.1 - Architektonicko-s...'!J35</f>
        <v>0</v>
      </c>
      <c r="AW120" s="140">
        <f>'D.1.1 - Architektonicko-s...'!J36</f>
        <v>0</v>
      </c>
      <c r="AX120" s="140">
        <f>'D.1.1 - Architektonicko-s...'!J37</f>
        <v>0</v>
      </c>
      <c r="AY120" s="140">
        <f>'D.1.1 - Architektonicko-s...'!J38</f>
        <v>0</v>
      </c>
      <c r="AZ120" s="140">
        <f>'D.1.1 - Architektonicko-s...'!F35</f>
        <v>0</v>
      </c>
      <c r="BA120" s="140">
        <f>'D.1.1 - Architektonicko-s...'!F36</f>
        <v>0</v>
      </c>
      <c r="BB120" s="140">
        <f>'D.1.1 - Architektonicko-s...'!F37</f>
        <v>0</v>
      </c>
      <c r="BC120" s="140">
        <f>'D.1.1 - Architektonicko-s...'!F38</f>
        <v>0</v>
      </c>
      <c r="BD120" s="142">
        <f>'D.1.1 - Architektonicko-s...'!F39</f>
        <v>0</v>
      </c>
      <c r="BE120" s="4"/>
      <c r="BT120" s="143" t="s">
        <v>93</v>
      </c>
      <c r="BV120" s="143" t="s">
        <v>85</v>
      </c>
      <c r="BW120" s="143" t="s">
        <v>168</v>
      </c>
      <c r="BX120" s="143" t="s">
        <v>165</v>
      </c>
      <c r="CL120" s="143" t="s">
        <v>19</v>
      </c>
    </row>
    <row r="121" s="4" customFormat="1" ht="16.5" customHeight="1">
      <c r="A121" s="4"/>
      <c r="B121" s="72"/>
      <c r="C121" s="135"/>
      <c r="D121" s="135"/>
      <c r="E121" s="136" t="s">
        <v>169</v>
      </c>
      <c r="F121" s="136"/>
      <c r="G121" s="136"/>
      <c r="H121" s="136"/>
      <c r="I121" s="136"/>
      <c r="J121" s="135"/>
      <c r="K121" s="136" t="s">
        <v>170</v>
      </c>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44">
        <f>ROUND(AG122+AG123+AG129+AG134,2)</f>
        <v>0</v>
      </c>
      <c r="AH121" s="135"/>
      <c r="AI121" s="135"/>
      <c r="AJ121" s="135"/>
      <c r="AK121" s="135"/>
      <c r="AL121" s="135"/>
      <c r="AM121" s="135"/>
      <c r="AN121" s="137">
        <f>SUM(AG121,AT121)</f>
        <v>0</v>
      </c>
      <c r="AO121" s="135"/>
      <c r="AP121" s="135"/>
      <c r="AQ121" s="138" t="s">
        <v>134</v>
      </c>
      <c r="AR121" s="74"/>
      <c r="AS121" s="139">
        <f>ROUND(AS122+AS123+AS129+AS134,2)</f>
        <v>0</v>
      </c>
      <c r="AT121" s="140">
        <f>ROUND(SUM(AV121:AW121),2)</f>
        <v>0</v>
      </c>
      <c r="AU121" s="141">
        <f>ROUND(AU122+AU123+AU129+AU134,5)</f>
        <v>0</v>
      </c>
      <c r="AV121" s="140">
        <f>ROUND(AZ121*L29,2)</f>
        <v>0</v>
      </c>
      <c r="AW121" s="140">
        <f>ROUND(BA121*L30,2)</f>
        <v>0</v>
      </c>
      <c r="AX121" s="140">
        <f>ROUND(BB121*L29,2)</f>
        <v>0</v>
      </c>
      <c r="AY121" s="140">
        <f>ROUND(BC121*L30,2)</f>
        <v>0</v>
      </c>
      <c r="AZ121" s="140">
        <f>ROUND(AZ122+AZ123+AZ129+AZ134,2)</f>
        <v>0</v>
      </c>
      <c r="BA121" s="140">
        <f>ROUND(BA122+BA123+BA129+BA134,2)</f>
        <v>0</v>
      </c>
      <c r="BB121" s="140">
        <f>ROUND(BB122+BB123+BB129+BB134,2)</f>
        <v>0</v>
      </c>
      <c r="BC121" s="140">
        <f>ROUND(BC122+BC123+BC129+BC134,2)</f>
        <v>0</v>
      </c>
      <c r="BD121" s="142">
        <f>ROUND(BD122+BD123+BD129+BD134,2)</f>
        <v>0</v>
      </c>
      <c r="BE121" s="4"/>
      <c r="BS121" s="143" t="s">
        <v>82</v>
      </c>
      <c r="BT121" s="143" t="s">
        <v>93</v>
      </c>
      <c r="BU121" s="143" t="s">
        <v>84</v>
      </c>
      <c r="BV121" s="143" t="s">
        <v>85</v>
      </c>
      <c r="BW121" s="143" t="s">
        <v>171</v>
      </c>
      <c r="BX121" s="143" t="s">
        <v>165</v>
      </c>
      <c r="CL121" s="143" t="s">
        <v>19</v>
      </c>
    </row>
    <row r="122" s="4" customFormat="1" ht="16.5" customHeight="1">
      <c r="A122" s="121" t="s">
        <v>87</v>
      </c>
      <c r="B122" s="72"/>
      <c r="C122" s="135"/>
      <c r="D122" s="135"/>
      <c r="E122" s="135"/>
      <c r="F122" s="136" t="s">
        <v>172</v>
      </c>
      <c r="G122" s="136"/>
      <c r="H122" s="136"/>
      <c r="I122" s="136"/>
      <c r="J122" s="136"/>
      <c r="K122" s="135"/>
      <c r="L122" s="136" t="s">
        <v>173</v>
      </c>
      <c r="M122" s="136"/>
      <c r="N122" s="136"/>
      <c r="O122" s="136"/>
      <c r="P122" s="136"/>
      <c r="Q122" s="136"/>
      <c r="R122" s="136"/>
      <c r="S122" s="136"/>
      <c r="T122" s="136"/>
      <c r="U122" s="136"/>
      <c r="V122" s="136"/>
      <c r="W122" s="136"/>
      <c r="X122" s="136"/>
      <c r="Y122" s="136"/>
      <c r="Z122" s="136"/>
      <c r="AA122" s="136"/>
      <c r="AB122" s="136"/>
      <c r="AC122" s="136"/>
      <c r="AD122" s="136"/>
      <c r="AE122" s="136"/>
      <c r="AF122" s="136"/>
      <c r="AG122" s="137">
        <f>'D.1.4.1 - Zdravotně techn...'!J34</f>
        <v>0</v>
      </c>
      <c r="AH122" s="135"/>
      <c r="AI122" s="135"/>
      <c r="AJ122" s="135"/>
      <c r="AK122" s="135"/>
      <c r="AL122" s="135"/>
      <c r="AM122" s="135"/>
      <c r="AN122" s="137">
        <f>SUM(AG122,AT122)</f>
        <v>0</v>
      </c>
      <c r="AO122" s="135"/>
      <c r="AP122" s="135"/>
      <c r="AQ122" s="138" t="s">
        <v>134</v>
      </c>
      <c r="AR122" s="74"/>
      <c r="AS122" s="139">
        <v>0</v>
      </c>
      <c r="AT122" s="140">
        <f>ROUND(SUM(AV122:AW122),2)</f>
        <v>0</v>
      </c>
      <c r="AU122" s="141">
        <f>'D.1.4.1 - Zdravotně techn...'!P138</f>
        <v>0</v>
      </c>
      <c r="AV122" s="140">
        <f>'D.1.4.1 - Zdravotně techn...'!J37</f>
        <v>0</v>
      </c>
      <c r="AW122" s="140">
        <f>'D.1.4.1 - Zdravotně techn...'!J38</f>
        <v>0</v>
      </c>
      <c r="AX122" s="140">
        <f>'D.1.4.1 - Zdravotně techn...'!J39</f>
        <v>0</v>
      </c>
      <c r="AY122" s="140">
        <f>'D.1.4.1 - Zdravotně techn...'!J40</f>
        <v>0</v>
      </c>
      <c r="AZ122" s="140">
        <f>'D.1.4.1 - Zdravotně techn...'!F37</f>
        <v>0</v>
      </c>
      <c r="BA122" s="140">
        <f>'D.1.4.1 - Zdravotně techn...'!F38</f>
        <v>0</v>
      </c>
      <c r="BB122" s="140">
        <f>'D.1.4.1 - Zdravotně techn...'!F39</f>
        <v>0</v>
      </c>
      <c r="BC122" s="140">
        <f>'D.1.4.1 - Zdravotně techn...'!F40</f>
        <v>0</v>
      </c>
      <c r="BD122" s="142">
        <f>'D.1.4.1 - Zdravotně techn...'!F41</f>
        <v>0</v>
      </c>
      <c r="BE122" s="4"/>
      <c r="BT122" s="143" t="s">
        <v>174</v>
      </c>
      <c r="BV122" s="143" t="s">
        <v>85</v>
      </c>
      <c r="BW122" s="143" t="s">
        <v>175</v>
      </c>
      <c r="BX122" s="143" t="s">
        <v>171</v>
      </c>
      <c r="CL122" s="143" t="s">
        <v>176</v>
      </c>
    </row>
    <row r="123" s="4" customFormat="1" ht="16.5" customHeight="1">
      <c r="A123" s="4"/>
      <c r="B123" s="72"/>
      <c r="C123" s="135"/>
      <c r="D123" s="135"/>
      <c r="E123" s="135"/>
      <c r="F123" s="136" t="s">
        <v>177</v>
      </c>
      <c r="G123" s="136"/>
      <c r="H123" s="136"/>
      <c r="I123" s="136"/>
      <c r="J123" s="136"/>
      <c r="K123" s="135"/>
      <c r="L123" s="136" t="s">
        <v>178</v>
      </c>
      <c r="M123" s="136"/>
      <c r="N123" s="136"/>
      <c r="O123" s="136"/>
      <c r="P123" s="136"/>
      <c r="Q123" s="136"/>
      <c r="R123" s="136"/>
      <c r="S123" s="136"/>
      <c r="T123" s="136"/>
      <c r="U123" s="136"/>
      <c r="V123" s="136"/>
      <c r="W123" s="136"/>
      <c r="X123" s="136"/>
      <c r="Y123" s="136"/>
      <c r="Z123" s="136"/>
      <c r="AA123" s="136"/>
      <c r="AB123" s="136"/>
      <c r="AC123" s="136"/>
      <c r="AD123" s="136"/>
      <c r="AE123" s="136"/>
      <c r="AF123" s="136"/>
      <c r="AG123" s="144">
        <f>ROUND(SUM(AG124:AG128),2)</f>
        <v>0</v>
      </c>
      <c r="AH123" s="135"/>
      <c r="AI123" s="135"/>
      <c r="AJ123" s="135"/>
      <c r="AK123" s="135"/>
      <c r="AL123" s="135"/>
      <c r="AM123" s="135"/>
      <c r="AN123" s="137">
        <f>SUM(AG123,AT123)</f>
        <v>0</v>
      </c>
      <c r="AO123" s="135"/>
      <c r="AP123" s="135"/>
      <c r="AQ123" s="138" t="s">
        <v>134</v>
      </c>
      <c r="AR123" s="74"/>
      <c r="AS123" s="139">
        <f>ROUND(SUM(AS124:AS128),2)</f>
        <v>0</v>
      </c>
      <c r="AT123" s="140">
        <f>ROUND(SUM(AV123:AW123),2)</f>
        <v>0</v>
      </c>
      <c r="AU123" s="141">
        <f>ROUND(SUM(AU124:AU128),5)</f>
        <v>0</v>
      </c>
      <c r="AV123" s="140">
        <f>ROUND(AZ123*L29,2)</f>
        <v>0</v>
      </c>
      <c r="AW123" s="140">
        <f>ROUND(BA123*L30,2)</f>
        <v>0</v>
      </c>
      <c r="AX123" s="140">
        <f>ROUND(BB123*L29,2)</f>
        <v>0</v>
      </c>
      <c r="AY123" s="140">
        <f>ROUND(BC123*L30,2)</f>
        <v>0</v>
      </c>
      <c r="AZ123" s="140">
        <f>ROUND(SUM(AZ124:AZ128),2)</f>
        <v>0</v>
      </c>
      <c r="BA123" s="140">
        <f>ROUND(SUM(BA124:BA128),2)</f>
        <v>0</v>
      </c>
      <c r="BB123" s="140">
        <f>ROUND(SUM(BB124:BB128),2)</f>
        <v>0</v>
      </c>
      <c r="BC123" s="140">
        <f>ROUND(SUM(BC124:BC128),2)</f>
        <v>0</v>
      </c>
      <c r="BD123" s="142">
        <f>ROUND(SUM(BD124:BD128),2)</f>
        <v>0</v>
      </c>
      <c r="BE123" s="4"/>
      <c r="BS123" s="143" t="s">
        <v>82</v>
      </c>
      <c r="BT123" s="143" t="s">
        <v>174</v>
      </c>
      <c r="BU123" s="143" t="s">
        <v>84</v>
      </c>
      <c r="BV123" s="143" t="s">
        <v>85</v>
      </c>
      <c r="BW123" s="143" t="s">
        <v>179</v>
      </c>
      <c r="BX123" s="143" t="s">
        <v>171</v>
      </c>
      <c r="CL123" s="143" t="s">
        <v>19</v>
      </c>
    </row>
    <row r="124" s="4" customFormat="1" ht="16.5" customHeight="1">
      <c r="A124" s="121" t="s">
        <v>87</v>
      </c>
      <c r="B124" s="72"/>
      <c r="C124" s="135"/>
      <c r="D124" s="135"/>
      <c r="E124" s="135"/>
      <c r="F124" s="135"/>
      <c r="G124" s="136" t="s">
        <v>180</v>
      </c>
      <c r="H124" s="136"/>
      <c r="I124" s="136"/>
      <c r="J124" s="136"/>
      <c r="K124" s="136"/>
      <c r="L124" s="135"/>
      <c r="M124" s="136" t="s">
        <v>181</v>
      </c>
      <c r="N124" s="136"/>
      <c r="O124" s="136"/>
      <c r="P124" s="136"/>
      <c r="Q124" s="136"/>
      <c r="R124" s="136"/>
      <c r="S124" s="136"/>
      <c r="T124" s="136"/>
      <c r="U124" s="136"/>
      <c r="V124" s="136"/>
      <c r="W124" s="136"/>
      <c r="X124" s="136"/>
      <c r="Y124" s="136"/>
      <c r="Z124" s="136"/>
      <c r="AA124" s="136"/>
      <c r="AB124" s="136"/>
      <c r="AC124" s="136"/>
      <c r="AD124" s="136"/>
      <c r="AE124" s="136"/>
      <c r="AF124" s="136"/>
      <c r="AG124" s="137">
        <f>'A - Svítidla'!J34</f>
        <v>0</v>
      </c>
      <c r="AH124" s="135"/>
      <c r="AI124" s="135"/>
      <c r="AJ124" s="135"/>
      <c r="AK124" s="135"/>
      <c r="AL124" s="135"/>
      <c r="AM124" s="135"/>
      <c r="AN124" s="137">
        <f>SUM(AG124,AT124)</f>
        <v>0</v>
      </c>
      <c r="AO124" s="135"/>
      <c r="AP124" s="135"/>
      <c r="AQ124" s="138" t="s">
        <v>134</v>
      </c>
      <c r="AR124" s="74"/>
      <c r="AS124" s="139">
        <v>0</v>
      </c>
      <c r="AT124" s="140">
        <f>ROUND(SUM(AV124:AW124),2)</f>
        <v>0</v>
      </c>
      <c r="AU124" s="141">
        <f>'A - Svítidla'!P125</f>
        <v>0</v>
      </c>
      <c r="AV124" s="140">
        <f>'A - Svítidla'!J37</f>
        <v>0</v>
      </c>
      <c r="AW124" s="140">
        <f>'A - Svítidla'!J38</f>
        <v>0</v>
      </c>
      <c r="AX124" s="140">
        <f>'A - Svítidla'!J39</f>
        <v>0</v>
      </c>
      <c r="AY124" s="140">
        <f>'A - Svítidla'!J40</f>
        <v>0</v>
      </c>
      <c r="AZ124" s="140">
        <f>'A - Svítidla'!F37</f>
        <v>0</v>
      </c>
      <c r="BA124" s="140">
        <f>'A - Svítidla'!F38</f>
        <v>0</v>
      </c>
      <c r="BB124" s="140">
        <f>'A - Svítidla'!F39</f>
        <v>0</v>
      </c>
      <c r="BC124" s="140">
        <f>'A - Svítidla'!F40</f>
        <v>0</v>
      </c>
      <c r="BD124" s="142">
        <f>'A - Svítidla'!F41</f>
        <v>0</v>
      </c>
      <c r="BE124" s="4"/>
      <c r="BT124" s="143" t="s">
        <v>182</v>
      </c>
      <c r="BV124" s="143" t="s">
        <v>85</v>
      </c>
      <c r="BW124" s="143" t="s">
        <v>183</v>
      </c>
      <c r="BX124" s="143" t="s">
        <v>179</v>
      </c>
      <c r="CL124" s="143" t="s">
        <v>1</v>
      </c>
    </row>
    <row r="125" s="4" customFormat="1" ht="16.5" customHeight="1">
      <c r="A125" s="121" t="s">
        <v>87</v>
      </c>
      <c r="B125" s="72"/>
      <c r="C125" s="135"/>
      <c r="D125" s="135"/>
      <c r="E125" s="135"/>
      <c r="F125" s="135"/>
      <c r="G125" s="136" t="s">
        <v>184</v>
      </c>
      <c r="H125" s="136"/>
      <c r="I125" s="136"/>
      <c r="J125" s="136"/>
      <c r="K125" s="136"/>
      <c r="L125" s="135"/>
      <c r="M125" s="136" t="s">
        <v>185</v>
      </c>
      <c r="N125" s="136"/>
      <c r="O125" s="136"/>
      <c r="P125" s="136"/>
      <c r="Q125" s="136"/>
      <c r="R125" s="136"/>
      <c r="S125" s="136"/>
      <c r="T125" s="136"/>
      <c r="U125" s="136"/>
      <c r="V125" s="136"/>
      <c r="W125" s="136"/>
      <c r="X125" s="136"/>
      <c r="Y125" s="136"/>
      <c r="Z125" s="136"/>
      <c r="AA125" s="136"/>
      <c r="AB125" s="136"/>
      <c r="AC125" s="136"/>
      <c r="AD125" s="136"/>
      <c r="AE125" s="136"/>
      <c r="AF125" s="136"/>
      <c r="AG125" s="137">
        <f>'B - Přístroje'!J34</f>
        <v>0</v>
      </c>
      <c r="AH125" s="135"/>
      <c r="AI125" s="135"/>
      <c r="AJ125" s="135"/>
      <c r="AK125" s="135"/>
      <c r="AL125" s="135"/>
      <c r="AM125" s="135"/>
      <c r="AN125" s="137">
        <f>SUM(AG125,AT125)</f>
        <v>0</v>
      </c>
      <c r="AO125" s="135"/>
      <c r="AP125" s="135"/>
      <c r="AQ125" s="138" t="s">
        <v>134</v>
      </c>
      <c r="AR125" s="74"/>
      <c r="AS125" s="139">
        <v>0</v>
      </c>
      <c r="AT125" s="140">
        <f>ROUND(SUM(AV125:AW125),2)</f>
        <v>0</v>
      </c>
      <c r="AU125" s="141">
        <f>'B - Přístroje'!P125</f>
        <v>0</v>
      </c>
      <c r="AV125" s="140">
        <f>'B - Přístroje'!J37</f>
        <v>0</v>
      </c>
      <c r="AW125" s="140">
        <f>'B - Přístroje'!J38</f>
        <v>0</v>
      </c>
      <c r="AX125" s="140">
        <f>'B - Přístroje'!J39</f>
        <v>0</v>
      </c>
      <c r="AY125" s="140">
        <f>'B - Přístroje'!J40</f>
        <v>0</v>
      </c>
      <c r="AZ125" s="140">
        <f>'B - Přístroje'!F37</f>
        <v>0</v>
      </c>
      <c r="BA125" s="140">
        <f>'B - Přístroje'!F38</f>
        <v>0</v>
      </c>
      <c r="BB125" s="140">
        <f>'B - Přístroje'!F39</f>
        <v>0</v>
      </c>
      <c r="BC125" s="140">
        <f>'B - Přístroje'!F40</f>
        <v>0</v>
      </c>
      <c r="BD125" s="142">
        <f>'B - Přístroje'!F41</f>
        <v>0</v>
      </c>
      <c r="BE125" s="4"/>
      <c r="BT125" s="143" t="s">
        <v>182</v>
      </c>
      <c r="BV125" s="143" t="s">
        <v>85</v>
      </c>
      <c r="BW125" s="143" t="s">
        <v>186</v>
      </c>
      <c r="BX125" s="143" t="s">
        <v>179</v>
      </c>
      <c r="CL125" s="143" t="s">
        <v>1</v>
      </c>
    </row>
    <row r="126" s="4" customFormat="1" ht="16.5" customHeight="1">
      <c r="A126" s="121" t="s">
        <v>87</v>
      </c>
      <c r="B126" s="72"/>
      <c r="C126" s="135"/>
      <c r="D126" s="135"/>
      <c r="E126" s="135"/>
      <c r="F126" s="135"/>
      <c r="G126" s="136" t="s">
        <v>187</v>
      </c>
      <c r="H126" s="136"/>
      <c r="I126" s="136"/>
      <c r="J126" s="136"/>
      <c r="K126" s="136"/>
      <c r="L126" s="135"/>
      <c r="M126" s="136" t="s">
        <v>188</v>
      </c>
      <c r="N126" s="136"/>
      <c r="O126" s="136"/>
      <c r="P126" s="136"/>
      <c r="Q126" s="136"/>
      <c r="R126" s="136"/>
      <c r="S126" s="136"/>
      <c r="T126" s="136"/>
      <c r="U126" s="136"/>
      <c r="V126" s="136"/>
      <c r="W126" s="136"/>
      <c r="X126" s="136"/>
      <c r="Y126" s="136"/>
      <c r="Z126" s="136"/>
      <c r="AA126" s="136"/>
      <c r="AB126" s="136"/>
      <c r="AC126" s="136"/>
      <c r="AD126" s="136"/>
      <c r="AE126" s="136"/>
      <c r="AF126" s="136"/>
      <c r="AG126" s="137">
        <f>'C - Instalační materiál'!J34</f>
        <v>0</v>
      </c>
      <c r="AH126" s="135"/>
      <c r="AI126" s="135"/>
      <c r="AJ126" s="135"/>
      <c r="AK126" s="135"/>
      <c r="AL126" s="135"/>
      <c r="AM126" s="135"/>
      <c r="AN126" s="137">
        <f>SUM(AG126,AT126)</f>
        <v>0</v>
      </c>
      <c r="AO126" s="135"/>
      <c r="AP126" s="135"/>
      <c r="AQ126" s="138" t="s">
        <v>134</v>
      </c>
      <c r="AR126" s="74"/>
      <c r="AS126" s="139">
        <v>0</v>
      </c>
      <c r="AT126" s="140">
        <f>ROUND(SUM(AV126:AW126),2)</f>
        <v>0</v>
      </c>
      <c r="AU126" s="141">
        <f>'C - Instalační materiál'!P125</f>
        <v>0</v>
      </c>
      <c r="AV126" s="140">
        <f>'C - Instalační materiál'!J37</f>
        <v>0</v>
      </c>
      <c r="AW126" s="140">
        <f>'C - Instalační materiál'!J38</f>
        <v>0</v>
      </c>
      <c r="AX126" s="140">
        <f>'C - Instalační materiál'!J39</f>
        <v>0</v>
      </c>
      <c r="AY126" s="140">
        <f>'C - Instalační materiál'!J40</f>
        <v>0</v>
      </c>
      <c r="AZ126" s="140">
        <f>'C - Instalační materiál'!F37</f>
        <v>0</v>
      </c>
      <c r="BA126" s="140">
        <f>'C - Instalační materiál'!F38</f>
        <v>0</v>
      </c>
      <c r="BB126" s="140">
        <f>'C - Instalační materiál'!F39</f>
        <v>0</v>
      </c>
      <c r="BC126" s="140">
        <f>'C - Instalační materiál'!F40</f>
        <v>0</v>
      </c>
      <c r="BD126" s="142">
        <f>'C - Instalační materiál'!F41</f>
        <v>0</v>
      </c>
      <c r="BE126" s="4"/>
      <c r="BT126" s="143" t="s">
        <v>182</v>
      </c>
      <c r="BV126" s="143" t="s">
        <v>85</v>
      </c>
      <c r="BW126" s="143" t="s">
        <v>189</v>
      </c>
      <c r="BX126" s="143" t="s">
        <v>179</v>
      </c>
      <c r="CL126" s="143" t="s">
        <v>1</v>
      </c>
    </row>
    <row r="127" s="4" customFormat="1" ht="16.5" customHeight="1">
      <c r="A127" s="121" t="s">
        <v>87</v>
      </c>
      <c r="B127" s="72"/>
      <c r="C127" s="135"/>
      <c r="D127" s="135"/>
      <c r="E127" s="135"/>
      <c r="F127" s="135"/>
      <c r="G127" s="136" t="s">
        <v>82</v>
      </c>
      <c r="H127" s="136"/>
      <c r="I127" s="136"/>
      <c r="J127" s="136"/>
      <c r="K127" s="136"/>
      <c r="L127" s="135"/>
      <c r="M127" s="136" t="s">
        <v>190</v>
      </c>
      <c r="N127" s="136"/>
      <c r="O127" s="136"/>
      <c r="P127" s="136"/>
      <c r="Q127" s="136"/>
      <c r="R127" s="136"/>
      <c r="S127" s="136"/>
      <c r="T127" s="136"/>
      <c r="U127" s="136"/>
      <c r="V127" s="136"/>
      <c r="W127" s="136"/>
      <c r="X127" s="136"/>
      <c r="Y127" s="136"/>
      <c r="Z127" s="136"/>
      <c r="AA127" s="136"/>
      <c r="AB127" s="136"/>
      <c r="AC127" s="136"/>
      <c r="AD127" s="136"/>
      <c r="AE127" s="136"/>
      <c r="AF127" s="136"/>
      <c r="AG127" s="137">
        <f>'D - Kabeláž'!J34</f>
        <v>0</v>
      </c>
      <c r="AH127" s="135"/>
      <c r="AI127" s="135"/>
      <c r="AJ127" s="135"/>
      <c r="AK127" s="135"/>
      <c r="AL127" s="135"/>
      <c r="AM127" s="135"/>
      <c r="AN127" s="137">
        <f>SUM(AG127,AT127)</f>
        <v>0</v>
      </c>
      <c r="AO127" s="135"/>
      <c r="AP127" s="135"/>
      <c r="AQ127" s="138" t="s">
        <v>134</v>
      </c>
      <c r="AR127" s="74"/>
      <c r="AS127" s="139">
        <v>0</v>
      </c>
      <c r="AT127" s="140">
        <f>ROUND(SUM(AV127:AW127),2)</f>
        <v>0</v>
      </c>
      <c r="AU127" s="141">
        <f>'D - Kabeláž'!P125</f>
        <v>0</v>
      </c>
      <c r="AV127" s="140">
        <f>'D - Kabeláž'!J37</f>
        <v>0</v>
      </c>
      <c r="AW127" s="140">
        <f>'D - Kabeláž'!J38</f>
        <v>0</v>
      </c>
      <c r="AX127" s="140">
        <f>'D - Kabeláž'!J39</f>
        <v>0</v>
      </c>
      <c r="AY127" s="140">
        <f>'D - Kabeláž'!J40</f>
        <v>0</v>
      </c>
      <c r="AZ127" s="140">
        <f>'D - Kabeláž'!F37</f>
        <v>0</v>
      </c>
      <c r="BA127" s="140">
        <f>'D - Kabeláž'!F38</f>
        <v>0</v>
      </c>
      <c r="BB127" s="140">
        <f>'D - Kabeláž'!F39</f>
        <v>0</v>
      </c>
      <c r="BC127" s="140">
        <f>'D - Kabeláž'!F40</f>
        <v>0</v>
      </c>
      <c r="BD127" s="142">
        <f>'D - Kabeláž'!F41</f>
        <v>0</v>
      </c>
      <c r="BE127" s="4"/>
      <c r="BT127" s="143" t="s">
        <v>182</v>
      </c>
      <c r="BV127" s="143" t="s">
        <v>85</v>
      </c>
      <c r="BW127" s="143" t="s">
        <v>191</v>
      </c>
      <c r="BX127" s="143" t="s">
        <v>179</v>
      </c>
      <c r="CL127" s="143" t="s">
        <v>1</v>
      </c>
    </row>
    <row r="128" s="4" customFormat="1" ht="16.5" customHeight="1">
      <c r="A128" s="121" t="s">
        <v>87</v>
      </c>
      <c r="B128" s="72"/>
      <c r="C128" s="135"/>
      <c r="D128" s="135"/>
      <c r="E128" s="135"/>
      <c r="F128" s="135"/>
      <c r="G128" s="136" t="s">
        <v>192</v>
      </c>
      <c r="H128" s="136"/>
      <c r="I128" s="136"/>
      <c r="J128" s="136"/>
      <c r="K128" s="136"/>
      <c r="L128" s="135"/>
      <c r="M128" s="136" t="s">
        <v>193</v>
      </c>
      <c r="N128" s="136"/>
      <c r="O128" s="136"/>
      <c r="P128" s="136"/>
      <c r="Q128" s="136"/>
      <c r="R128" s="136"/>
      <c r="S128" s="136"/>
      <c r="T128" s="136"/>
      <c r="U128" s="136"/>
      <c r="V128" s="136"/>
      <c r="W128" s="136"/>
      <c r="X128" s="136"/>
      <c r="Y128" s="136"/>
      <c r="Z128" s="136"/>
      <c r="AA128" s="136"/>
      <c r="AB128" s="136"/>
      <c r="AC128" s="136"/>
      <c r="AD128" s="136"/>
      <c r="AE128" s="136"/>
      <c r="AF128" s="136"/>
      <c r="AG128" s="137">
        <f>'E - Rozvaděče'!J34</f>
        <v>0</v>
      </c>
      <c r="AH128" s="135"/>
      <c r="AI128" s="135"/>
      <c r="AJ128" s="135"/>
      <c r="AK128" s="135"/>
      <c r="AL128" s="135"/>
      <c r="AM128" s="135"/>
      <c r="AN128" s="137">
        <f>SUM(AG128,AT128)</f>
        <v>0</v>
      </c>
      <c r="AO128" s="135"/>
      <c r="AP128" s="135"/>
      <c r="AQ128" s="138" t="s">
        <v>134</v>
      </c>
      <c r="AR128" s="74"/>
      <c r="AS128" s="139">
        <v>0</v>
      </c>
      <c r="AT128" s="140">
        <f>ROUND(SUM(AV128:AW128),2)</f>
        <v>0</v>
      </c>
      <c r="AU128" s="141">
        <f>'E - Rozvaděče'!P125</f>
        <v>0</v>
      </c>
      <c r="AV128" s="140">
        <f>'E - Rozvaděče'!J37</f>
        <v>0</v>
      </c>
      <c r="AW128" s="140">
        <f>'E - Rozvaděče'!J38</f>
        <v>0</v>
      </c>
      <c r="AX128" s="140">
        <f>'E - Rozvaděče'!J39</f>
        <v>0</v>
      </c>
      <c r="AY128" s="140">
        <f>'E - Rozvaděče'!J40</f>
        <v>0</v>
      </c>
      <c r="AZ128" s="140">
        <f>'E - Rozvaděče'!F37</f>
        <v>0</v>
      </c>
      <c r="BA128" s="140">
        <f>'E - Rozvaděče'!F38</f>
        <v>0</v>
      </c>
      <c r="BB128" s="140">
        <f>'E - Rozvaděče'!F39</f>
        <v>0</v>
      </c>
      <c r="BC128" s="140">
        <f>'E - Rozvaděče'!F40</f>
        <v>0</v>
      </c>
      <c r="BD128" s="142">
        <f>'E - Rozvaděče'!F41</f>
        <v>0</v>
      </c>
      <c r="BE128" s="4"/>
      <c r="BT128" s="143" t="s">
        <v>182</v>
      </c>
      <c r="BV128" s="143" t="s">
        <v>85</v>
      </c>
      <c r="BW128" s="143" t="s">
        <v>194</v>
      </c>
      <c r="BX128" s="143" t="s">
        <v>179</v>
      </c>
      <c r="CL128" s="143" t="s">
        <v>1</v>
      </c>
    </row>
    <row r="129" s="4" customFormat="1" ht="16.5" customHeight="1">
      <c r="A129" s="4"/>
      <c r="B129" s="72"/>
      <c r="C129" s="135"/>
      <c r="D129" s="135"/>
      <c r="E129" s="135"/>
      <c r="F129" s="136" t="s">
        <v>195</v>
      </c>
      <c r="G129" s="136"/>
      <c r="H129" s="136"/>
      <c r="I129" s="136"/>
      <c r="J129" s="136"/>
      <c r="K129" s="135"/>
      <c r="L129" s="136" t="s">
        <v>196</v>
      </c>
      <c r="M129" s="136"/>
      <c r="N129" s="136"/>
      <c r="O129" s="136"/>
      <c r="P129" s="136"/>
      <c r="Q129" s="136"/>
      <c r="R129" s="136"/>
      <c r="S129" s="136"/>
      <c r="T129" s="136"/>
      <c r="U129" s="136"/>
      <c r="V129" s="136"/>
      <c r="W129" s="136"/>
      <c r="X129" s="136"/>
      <c r="Y129" s="136"/>
      <c r="Z129" s="136"/>
      <c r="AA129" s="136"/>
      <c r="AB129" s="136"/>
      <c r="AC129" s="136"/>
      <c r="AD129" s="136"/>
      <c r="AE129" s="136"/>
      <c r="AF129" s="136"/>
      <c r="AG129" s="144">
        <f>ROUND(SUM(AG130:AG133),2)</f>
        <v>0</v>
      </c>
      <c r="AH129" s="135"/>
      <c r="AI129" s="135"/>
      <c r="AJ129" s="135"/>
      <c r="AK129" s="135"/>
      <c r="AL129" s="135"/>
      <c r="AM129" s="135"/>
      <c r="AN129" s="137">
        <f>SUM(AG129,AT129)</f>
        <v>0</v>
      </c>
      <c r="AO129" s="135"/>
      <c r="AP129" s="135"/>
      <c r="AQ129" s="138" t="s">
        <v>134</v>
      </c>
      <c r="AR129" s="74"/>
      <c r="AS129" s="139">
        <f>ROUND(SUM(AS130:AS133),2)</f>
        <v>0</v>
      </c>
      <c r="AT129" s="140">
        <f>ROUND(SUM(AV129:AW129),2)</f>
        <v>0</v>
      </c>
      <c r="AU129" s="141">
        <f>ROUND(SUM(AU130:AU133),5)</f>
        <v>0</v>
      </c>
      <c r="AV129" s="140">
        <f>ROUND(AZ129*L29,2)</f>
        <v>0</v>
      </c>
      <c r="AW129" s="140">
        <f>ROUND(BA129*L30,2)</f>
        <v>0</v>
      </c>
      <c r="AX129" s="140">
        <f>ROUND(BB129*L29,2)</f>
        <v>0</v>
      </c>
      <c r="AY129" s="140">
        <f>ROUND(BC129*L30,2)</f>
        <v>0</v>
      </c>
      <c r="AZ129" s="140">
        <f>ROUND(SUM(AZ130:AZ133),2)</f>
        <v>0</v>
      </c>
      <c r="BA129" s="140">
        <f>ROUND(SUM(BA130:BA133),2)</f>
        <v>0</v>
      </c>
      <c r="BB129" s="140">
        <f>ROUND(SUM(BB130:BB133),2)</f>
        <v>0</v>
      </c>
      <c r="BC129" s="140">
        <f>ROUND(SUM(BC130:BC133),2)</f>
        <v>0</v>
      </c>
      <c r="BD129" s="142">
        <f>ROUND(SUM(BD130:BD133),2)</f>
        <v>0</v>
      </c>
      <c r="BE129" s="4"/>
      <c r="BS129" s="143" t="s">
        <v>82</v>
      </c>
      <c r="BT129" s="143" t="s">
        <v>174</v>
      </c>
      <c r="BU129" s="143" t="s">
        <v>84</v>
      </c>
      <c r="BV129" s="143" t="s">
        <v>85</v>
      </c>
      <c r="BW129" s="143" t="s">
        <v>197</v>
      </c>
      <c r="BX129" s="143" t="s">
        <v>171</v>
      </c>
      <c r="CL129" s="143" t="s">
        <v>19</v>
      </c>
    </row>
    <row r="130" s="4" customFormat="1" ht="23.25" customHeight="1">
      <c r="A130" s="121" t="s">
        <v>87</v>
      </c>
      <c r="B130" s="72"/>
      <c r="C130" s="135"/>
      <c r="D130" s="135"/>
      <c r="E130" s="135"/>
      <c r="F130" s="135"/>
      <c r="G130" s="136" t="s">
        <v>91</v>
      </c>
      <c r="H130" s="136"/>
      <c r="I130" s="136"/>
      <c r="J130" s="136"/>
      <c r="K130" s="136"/>
      <c r="L130" s="135"/>
      <c r="M130" s="136" t="s">
        <v>198</v>
      </c>
      <c r="N130" s="136"/>
      <c r="O130" s="136"/>
      <c r="P130" s="136"/>
      <c r="Q130" s="136"/>
      <c r="R130" s="136"/>
      <c r="S130" s="136"/>
      <c r="T130" s="136"/>
      <c r="U130" s="136"/>
      <c r="V130" s="136"/>
      <c r="W130" s="136"/>
      <c r="X130" s="136"/>
      <c r="Y130" s="136"/>
      <c r="Z130" s="136"/>
      <c r="AA130" s="136"/>
      <c r="AB130" s="136"/>
      <c r="AC130" s="136"/>
      <c r="AD130" s="136"/>
      <c r="AE130" s="136"/>
      <c r="AF130" s="136"/>
      <c r="AG130" s="137">
        <f>'1 - PZTS - Poplachový zab...'!J34</f>
        <v>0</v>
      </c>
      <c r="AH130" s="135"/>
      <c r="AI130" s="135"/>
      <c r="AJ130" s="135"/>
      <c r="AK130" s="135"/>
      <c r="AL130" s="135"/>
      <c r="AM130" s="135"/>
      <c r="AN130" s="137">
        <f>SUM(AG130,AT130)</f>
        <v>0</v>
      </c>
      <c r="AO130" s="135"/>
      <c r="AP130" s="135"/>
      <c r="AQ130" s="138" t="s">
        <v>134</v>
      </c>
      <c r="AR130" s="74"/>
      <c r="AS130" s="139">
        <v>0</v>
      </c>
      <c r="AT130" s="140">
        <f>ROUND(SUM(AV130:AW130),2)</f>
        <v>0</v>
      </c>
      <c r="AU130" s="141">
        <f>'1 - PZTS - Poplachový zab...'!P125</f>
        <v>0</v>
      </c>
      <c r="AV130" s="140">
        <f>'1 - PZTS - Poplachový zab...'!J37</f>
        <v>0</v>
      </c>
      <c r="AW130" s="140">
        <f>'1 - PZTS - Poplachový zab...'!J38</f>
        <v>0</v>
      </c>
      <c r="AX130" s="140">
        <f>'1 - PZTS - Poplachový zab...'!J39</f>
        <v>0</v>
      </c>
      <c r="AY130" s="140">
        <f>'1 - PZTS - Poplachový zab...'!J40</f>
        <v>0</v>
      </c>
      <c r="AZ130" s="140">
        <f>'1 - PZTS - Poplachový zab...'!F37</f>
        <v>0</v>
      </c>
      <c r="BA130" s="140">
        <f>'1 - PZTS - Poplachový zab...'!F38</f>
        <v>0</v>
      </c>
      <c r="BB130" s="140">
        <f>'1 - PZTS - Poplachový zab...'!F39</f>
        <v>0</v>
      </c>
      <c r="BC130" s="140">
        <f>'1 - PZTS - Poplachový zab...'!F40</f>
        <v>0</v>
      </c>
      <c r="BD130" s="142">
        <f>'1 - PZTS - Poplachový zab...'!F41</f>
        <v>0</v>
      </c>
      <c r="BE130" s="4"/>
      <c r="BT130" s="143" t="s">
        <v>182</v>
      </c>
      <c r="BV130" s="143" t="s">
        <v>85</v>
      </c>
      <c r="BW130" s="143" t="s">
        <v>199</v>
      </c>
      <c r="BX130" s="143" t="s">
        <v>197</v>
      </c>
      <c r="CL130" s="143" t="s">
        <v>1</v>
      </c>
    </row>
    <row r="131" s="4" customFormat="1" ht="16.5" customHeight="1">
      <c r="A131" s="121" t="s">
        <v>87</v>
      </c>
      <c r="B131" s="72"/>
      <c r="C131" s="135"/>
      <c r="D131" s="135"/>
      <c r="E131" s="135"/>
      <c r="F131" s="135"/>
      <c r="G131" s="136" t="s">
        <v>93</v>
      </c>
      <c r="H131" s="136"/>
      <c r="I131" s="136"/>
      <c r="J131" s="136"/>
      <c r="K131" s="136"/>
      <c r="L131" s="135"/>
      <c r="M131" s="136" t="s">
        <v>200</v>
      </c>
      <c r="N131" s="136"/>
      <c r="O131" s="136"/>
      <c r="P131" s="136"/>
      <c r="Q131" s="136"/>
      <c r="R131" s="136"/>
      <c r="S131" s="136"/>
      <c r="T131" s="136"/>
      <c r="U131" s="136"/>
      <c r="V131" s="136"/>
      <c r="W131" s="136"/>
      <c r="X131" s="136"/>
      <c r="Y131" s="136"/>
      <c r="Z131" s="136"/>
      <c r="AA131" s="136"/>
      <c r="AB131" s="136"/>
      <c r="AC131" s="136"/>
      <c r="AD131" s="136"/>
      <c r="AE131" s="136"/>
      <c r="AF131" s="136"/>
      <c r="AG131" s="137">
        <f>'2 - SK - Strukturovaná ka...'!J34</f>
        <v>0</v>
      </c>
      <c r="AH131" s="135"/>
      <c r="AI131" s="135"/>
      <c r="AJ131" s="135"/>
      <c r="AK131" s="135"/>
      <c r="AL131" s="135"/>
      <c r="AM131" s="135"/>
      <c r="AN131" s="137">
        <f>SUM(AG131,AT131)</f>
        <v>0</v>
      </c>
      <c r="AO131" s="135"/>
      <c r="AP131" s="135"/>
      <c r="AQ131" s="138" t="s">
        <v>134</v>
      </c>
      <c r="AR131" s="74"/>
      <c r="AS131" s="139">
        <v>0</v>
      </c>
      <c r="AT131" s="140">
        <f>ROUND(SUM(AV131:AW131),2)</f>
        <v>0</v>
      </c>
      <c r="AU131" s="141">
        <f>'2 - SK - Strukturovaná ka...'!P125</f>
        <v>0</v>
      </c>
      <c r="AV131" s="140">
        <f>'2 - SK - Strukturovaná ka...'!J37</f>
        <v>0</v>
      </c>
      <c r="AW131" s="140">
        <f>'2 - SK - Strukturovaná ka...'!J38</f>
        <v>0</v>
      </c>
      <c r="AX131" s="140">
        <f>'2 - SK - Strukturovaná ka...'!J39</f>
        <v>0</v>
      </c>
      <c r="AY131" s="140">
        <f>'2 - SK - Strukturovaná ka...'!J40</f>
        <v>0</v>
      </c>
      <c r="AZ131" s="140">
        <f>'2 - SK - Strukturovaná ka...'!F37</f>
        <v>0</v>
      </c>
      <c r="BA131" s="140">
        <f>'2 - SK - Strukturovaná ka...'!F38</f>
        <v>0</v>
      </c>
      <c r="BB131" s="140">
        <f>'2 - SK - Strukturovaná ka...'!F39</f>
        <v>0</v>
      </c>
      <c r="BC131" s="140">
        <f>'2 - SK - Strukturovaná ka...'!F40</f>
        <v>0</v>
      </c>
      <c r="BD131" s="142">
        <f>'2 - SK - Strukturovaná ka...'!F41</f>
        <v>0</v>
      </c>
      <c r="BE131" s="4"/>
      <c r="BT131" s="143" t="s">
        <v>182</v>
      </c>
      <c r="BV131" s="143" t="s">
        <v>85</v>
      </c>
      <c r="BW131" s="143" t="s">
        <v>201</v>
      </c>
      <c r="BX131" s="143" t="s">
        <v>197</v>
      </c>
      <c r="CL131" s="143" t="s">
        <v>1</v>
      </c>
    </row>
    <row r="132" s="4" customFormat="1" ht="16.5" customHeight="1">
      <c r="A132" s="121" t="s">
        <v>87</v>
      </c>
      <c r="B132" s="72"/>
      <c r="C132" s="135"/>
      <c r="D132" s="135"/>
      <c r="E132" s="135"/>
      <c r="F132" s="135"/>
      <c r="G132" s="136" t="s">
        <v>174</v>
      </c>
      <c r="H132" s="136"/>
      <c r="I132" s="136"/>
      <c r="J132" s="136"/>
      <c r="K132" s="136"/>
      <c r="L132" s="135"/>
      <c r="M132" s="136" t="s">
        <v>202</v>
      </c>
      <c r="N132" s="136"/>
      <c r="O132" s="136"/>
      <c r="P132" s="136"/>
      <c r="Q132" s="136"/>
      <c r="R132" s="136"/>
      <c r="S132" s="136"/>
      <c r="T132" s="136"/>
      <c r="U132" s="136"/>
      <c r="V132" s="136"/>
      <c r="W132" s="136"/>
      <c r="X132" s="136"/>
      <c r="Y132" s="136"/>
      <c r="Z132" s="136"/>
      <c r="AA132" s="136"/>
      <c r="AB132" s="136"/>
      <c r="AC132" s="136"/>
      <c r="AD132" s="136"/>
      <c r="AE132" s="136"/>
      <c r="AF132" s="136"/>
      <c r="AG132" s="137">
        <f>'3 - DR - Domácí rozhlas'!J34</f>
        <v>0</v>
      </c>
      <c r="AH132" s="135"/>
      <c r="AI132" s="135"/>
      <c r="AJ132" s="135"/>
      <c r="AK132" s="135"/>
      <c r="AL132" s="135"/>
      <c r="AM132" s="135"/>
      <c r="AN132" s="137">
        <f>SUM(AG132,AT132)</f>
        <v>0</v>
      </c>
      <c r="AO132" s="135"/>
      <c r="AP132" s="135"/>
      <c r="AQ132" s="138" t="s">
        <v>134</v>
      </c>
      <c r="AR132" s="74"/>
      <c r="AS132" s="139">
        <v>0</v>
      </c>
      <c r="AT132" s="140">
        <f>ROUND(SUM(AV132:AW132),2)</f>
        <v>0</v>
      </c>
      <c r="AU132" s="141">
        <f>'3 - DR - Domácí rozhlas'!P125</f>
        <v>0</v>
      </c>
      <c r="AV132" s="140">
        <f>'3 - DR - Domácí rozhlas'!J37</f>
        <v>0</v>
      </c>
      <c r="AW132" s="140">
        <f>'3 - DR - Domácí rozhlas'!J38</f>
        <v>0</v>
      </c>
      <c r="AX132" s="140">
        <f>'3 - DR - Domácí rozhlas'!J39</f>
        <v>0</v>
      </c>
      <c r="AY132" s="140">
        <f>'3 - DR - Domácí rozhlas'!J40</f>
        <v>0</v>
      </c>
      <c r="AZ132" s="140">
        <f>'3 - DR - Domácí rozhlas'!F37</f>
        <v>0</v>
      </c>
      <c r="BA132" s="140">
        <f>'3 - DR - Domácí rozhlas'!F38</f>
        <v>0</v>
      </c>
      <c r="BB132" s="140">
        <f>'3 - DR - Domácí rozhlas'!F39</f>
        <v>0</v>
      </c>
      <c r="BC132" s="140">
        <f>'3 - DR - Domácí rozhlas'!F40</f>
        <v>0</v>
      </c>
      <c r="BD132" s="142">
        <f>'3 - DR - Domácí rozhlas'!F41</f>
        <v>0</v>
      </c>
      <c r="BE132" s="4"/>
      <c r="BT132" s="143" t="s">
        <v>182</v>
      </c>
      <c r="BV132" s="143" t="s">
        <v>85</v>
      </c>
      <c r="BW132" s="143" t="s">
        <v>203</v>
      </c>
      <c r="BX132" s="143" t="s">
        <v>197</v>
      </c>
      <c r="CL132" s="143" t="s">
        <v>1</v>
      </c>
    </row>
    <row r="133" s="4" customFormat="1" ht="16.5" customHeight="1">
      <c r="A133" s="121" t="s">
        <v>87</v>
      </c>
      <c r="B133" s="72"/>
      <c r="C133" s="135"/>
      <c r="D133" s="135"/>
      <c r="E133" s="135"/>
      <c r="F133" s="135"/>
      <c r="G133" s="136" t="s">
        <v>182</v>
      </c>
      <c r="H133" s="136"/>
      <c r="I133" s="136"/>
      <c r="J133" s="136"/>
      <c r="K133" s="136"/>
      <c r="L133" s="135"/>
      <c r="M133" s="136" t="s">
        <v>204</v>
      </c>
      <c r="N133" s="136"/>
      <c r="O133" s="136"/>
      <c r="P133" s="136"/>
      <c r="Q133" s="136"/>
      <c r="R133" s="136"/>
      <c r="S133" s="136"/>
      <c r="T133" s="136"/>
      <c r="U133" s="136"/>
      <c r="V133" s="136"/>
      <c r="W133" s="136"/>
      <c r="X133" s="136"/>
      <c r="Y133" s="136"/>
      <c r="Z133" s="136"/>
      <c r="AA133" s="136"/>
      <c r="AB133" s="136"/>
      <c r="AC133" s="136"/>
      <c r="AD133" s="136"/>
      <c r="AE133" s="136"/>
      <c r="AF133" s="136"/>
      <c r="AG133" s="137">
        <f>'4 - CCTV - Kamerový systém'!J34</f>
        <v>0</v>
      </c>
      <c r="AH133" s="135"/>
      <c r="AI133" s="135"/>
      <c r="AJ133" s="135"/>
      <c r="AK133" s="135"/>
      <c r="AL133" s="135"/>
      <c r="AM133" s="135"/>
      <c r="AN133" s="137">
        <f>SUM(AG133,AT133)</f>
        <v>0</v>
      </c>
      <c r="AO133" s="135"/>
      <c r="AP133" s="135"/>
      <c r="AQ133" s="138" t="s">
        <v>134</v>
      </c>
      <c r="AR133" s="74"/>
      <c r="AS133" s="139">
        <v>0</v>
      </c>
      <c r="AT133" s="140">
        <f>ROUND(SUM(AV133:AW133),2)</f>
        <v>0</v>
      </c>
      <c r="AU133" s="141">
        <f>'4 - CCTV - Kamerový systém'!P125</f>
        <v>0</v>
      </c>
      <c r="AV133" s="140">
        <f>'4 - CCTV - Kamerový systém'!J37</f>
        <v>0</v>
      </c>
      <c r="AW133" s="140">
        <f>'4 - CCTV - Kamerový systém'!J38</f>
        <v>0</v>
      </c>
      <c r="AX133" s="140">
        <f>'4 - CCTV - Kamerový systém'!J39</f>
        <v>0</v>
      </c>
      <c r="AY133" s="140">
        <f>'4 - CCTV - Kamerový systém'!J40</f>
        <v>0</v>
      </c>
      <c r="AZ133" s="140">
        <f>'4 - CCTV - Kamerový systém'!F37</f>
        <v>0</v>
      </c>
      <c r="BA133" s="140">
        <f>'4 - CCTV - Kamerový systém'!F38</f>
        <v>0</v>
      </c>
      <c r="BB133" s="140">
        <f>'4 - CCTV - Kamerový systém'!F39</f>
        <v>0</v>
      </c>
      <c r="BC133" s="140">
        <f>'4 - CCTV - Kamerový systém'!F40</f>
        <v>0</v>
      </c>
      <c r="BD133" s="142">
        <f>'4 - CCTV - Kamerový systém'!F41</f>
        <v>0</v>
      </c>
      <c r="BE133" s="4"/>
      <c r="BT133" s="143" t="s">
        <v>182</v>
      </c>
      <c r="BV133" s="143" t="s">
        <v>85</v>
      </c>
      <c r="BW133" s="143" t="s">
        <v>205</v>
      </c>
      <c r="BX133" s="143" t="s">
        <v>197</v>
      </c>
      <c r="CL133" s="143" t="s">
        <v>1</v>
      </c>
    </row>
    <row r="134" s="4" customFormat="1" ht="16.5" customHeight="1">
      <c r="A134" s="4"/>
      <c r="B134" s="72"/>
      <c r="C134" s="135"/>
      <c r="D134" s="135"/>
      <c r="E134" s="135"/>
      <c r="F134" s="136" t="s">
        <v>206</v>
      </c>
      <c r="G134" s="136"/>
      <c r="H134" s="136"/>
      <c r="I134" s="136"/>
      <c r="J134" s="136"/>
      <c r="K134" s="135"/>
      <c r="L134" s="136" t="s">
        <v>207</v>
      </c>
      <c r="M134" s="136"/>
      <c r="N134" s="136"/>
      <c r="O134" s="136"/>
      <c r="P134" s="136"/>
      <c r="Q134" s="136"/>
      <c r="R134" s="136"/>
      <c r="S134" s="136"/>
      <c r="T134" s="136"/>
      <c r="U134" s="136"/>
      <c r="V134" s="136"/>
      <c r="W134" s="136"/>
      <c r="X134" s="136"/>
      <c r="Y134" s="136"/>
      <c r="Z134" s="136"/>
      <c r="AA134" s="136"/>
      <c r="AB134" s="136"/>
      <c r="AC134" s="136"/>
      <c r="AD134" s="136"/>
      <c r="AE134" s="136"/>
      <c r="AF134" s="136"/>
      <c r="AG134" s="144">
        <f>ROUND(SUM(AG135:AG136),2)</f>
        <v>0</v>
      </c>
      <c r="AH134" s="135"/>
      <c r="AI134" s="135"/>
      <c r="AJ134" s="135"/>
      <c r="AK134" s="135"/>
      <c r="AL134" s="135"/>
      <c r="AM134" s="135"/>
      <c r="AN134" s="137">
        <f>SUM(AG134,AT134)</f>
        <v>0</v>
      </c>
      <c r="AO134" s="135"/>
      <c r="AP134" s="135"/>
      <c r="AQ134" s="138" t="s">
        <v>134</v>
      </c>
      <c r="AR134" s="74"/>
      <c r="AS134" s="139">
        <f>ROUND(SUM(AS135:AS136),2)</f>
        <v>0</v>
      </c>
      <c r="AT134" s="140">
        <f>ROUND(SUM(AV134:AW134),2)</f>
        <v>0</v>
      </c>
      <c r="AU134" s="141">
        <f>ROUND(SUM(AU135:AU136),5)</f>
        <v>0</v>
      </c>
      <c r="AV134" s="140">
        <f>ROUND(AZ134*L29,2)</f>
        <v>0</v>
      </c>
      <c r="AW134" s="140">
        <f>ROUND(BA134*L30,2)</f>
        <v>0</v>
      </c>
      <c r="AX134" s="140">
        <f>ROUND(BB134*L29,2)</f>
        <v>0</v>
      </c>
      <c r="AY134" s="140">
        <f>ROUND(BC134*L30,2)</f>
        <v>0</v>
      </c>
      <c r="AZ134" s="140">
        <f>ROUND(SUM(AZ135:AZ136),2)</f>
        <v>0</v>
      </c>
      <c r="BA134" s="140">
        <f>ROUND(SUM(BA135:BA136),2)</f>
        <v>0</v>
      </c>
      <c r="BB134" s="140">
        <f>ROUND(SUM(BB135:BB136),2)</f>
        <v>0</v>
      </c>
      <c r="BC134" s="140">
        <f>ROUND(SUM(BC135:BC136),2)</f>
        <v>0</v>
      </c>
      <c r="BD134" s="142">
        <f>ROUND(SUM(BD135:BD136),2)</f>
        <v>0</v>
      </c>
      <c r="BE134" s="4"/>
      <c r="BS134" s="143" t="s">
        <v>82</v>
      </c>
      <c r="BT134" s="143" t="s">
        <v>174</v>
      </c>
      <c r="BU134" s="143" t="s">
        <v>84</v>
      </c>
      <c r="BV134" s="143" t="s">
        <v>85</v>
      </c>
      <c r="BW134" s="143" t="s">
        <v>208</v>
      </c>
      <c r="BX134" s="143" t="s">
        <v>171</v>
      </c>
      <c r="CL134" s="143" t="s">
        <v>19</v>
      </c>
    </row>
    <row r="135" s="4" customFormat="1" ht="16.5" customHeight="1">
      <c r="A135" s="121" t="s">
        <v>87</v>
      </c>
      <c r="B135" s="72"/>
      <c r="C135" s="135"/>
      <c r="D135" s="135"/>
      <c r="E135" s="135"/>
      <c r="F135" s="135"/>
      <c r="G135" s="136" t="s">
        <v>209</v>
      </c>
      <c r="H135" s="136"/>
      <c r="I135" s="136"/>
      <c r="J135" s="136"/>
      <c r="K135" s="136"/>
      <c r="L135" s="135"/>
      <c r="M135" s="136" t="s">
        <v>210</v>
      </c>
      <c r="N135" s="136"/>
      <c r="O135" s="136"/>
      <c r="P135" s="136"/>
      <c r="Q135" s="136"/>
      <c r="R135" s="136"/>
      <c r="S135" s="136"/>
      <c r="T135" s="136"/>
      <c r="U135" s="136"/>
      <c r="V135" s="136"/>
      <c r="W135" s="136"/>
      <c r="X135" s="136"/>
      <c r="Y135" s="136"/>
      <c r="Z135" s="136"/>
      <c r="AA135" s="136"/>
      <c r="AB135" s="136"/>
      <c r="AC135" s="136"/>
      <c r="AD135" s="136"/>
      <c r="AE135" s="136"/>
      <c r="AF135" s="136"/>
      <c r="AG135" s="137">
        <f>'D.1.4.4_1 - Vzduchotechnika'!J34</f>
        <v>0</v>
      </c>
      <c r="AH135" s="135"/>
      <c r="AI135" s="135"/>
      <c r="AJ135" s="135"/>
      <c r="AK135" s="135"/>
      <c r="AL135" s="135"/>
      <c r="AM135" s="135"/>
      <c r="AN135" s="137">
        <f>SUM(AG135,AT135)</f>
        <v>0</v>
      </c>
      <c r="AO135" s="135"/>
      <c r="AP135" s="135"/>
      <c r="AQ135" s="138" t="s">
        <v>134</v>
      </c>
      <c r="AR135" s="74"/>
      <c r="AS135" s="139">
        <v>0</v>
      </c>
      <c r="AT135" s="140">
        <f>ROUND(SUM(AV135:AW135),2)</f>
        <v>0</v>
      </c>
      <c r="AU135" s="141">
        <f>'D.1.4.4_1 - Vzduchotechnika'!P127</f>
        <v>0</v>
      </c>
      <c r="AV135" s="140">
        <f>'D.1.4.4_1 - Vzduchotechnika'!J37</f>
        <v>0</v>
      </c>
      <c r="AW135" s="140">
        <f>'D.1.4.4_1 - Vzduchotechnika'!J38</f>
        <v>0</v>
      </c>
      <c r="AX135" s="140">
        <f>'D.1.4.4_1 - Vzduchotechnika'!J39</f>
        <v>0</v>
      </c>
      <c r="AY135" s="140">
        <f>'D.1.4.4_1 - Vzduchotechnika'!J40</f>
        <v>0</v>
      </c>
      <c r="AZ135" s="140">
        <f>'D.1.4.4_1 - Vzduchotechnika'!F37</f>
        <v>0</v>
      </c>
      <c r="BA135" s="140">
        <f>'D.1.4.4_1 - Vzduchotechnika'!F38</f>
        <v>0</v>
      </c>
      <c r="BB135" s="140">
        <f>'D.1.4.4_1 - Vzduchotechnika'!F39</f>
        <v>0</v>
      </c>
      <c r="BC135" s="140">
        <f>'D.1.4.4_1 - Vzduchotechnika'!F40</f>
        <v>0</v>
      </c>
      <c r="BD135" s="142">
        <f>'D.1.4.4_1 - Vzduchotechnika'!F41</f>
        <v>0</v>
      </c>
      <c r="BE135" s="4"/>
      <c r="BT135" s="143" t="s">
        <v>182</v>
      </c>
      <c r="BV135" s="143" t="s">
        <v>85</v>
      </c>
      <c r="BW135" s="143" t="s">
        <v>211</v>
      </c>
      <c r="BX135" s="143" t="s">
        <v>208</v>
      </c>
      <c r="CL135" s="143" t="s">
        <v>1</v>
      </c>
    </row>
    <row r="136" s="4" customFormat="1" ht="16.5" customHeight="1">
      <c r="A136" s="121" t="s">
        <v>87</v>
      </c>
      <c r="B136" s="72"/>
      <c r="C136" s="135"/>
      <c r="D136" s="135"/>
      <c r="E136" s="135"/>
      <c r="F136" s="135"/>
      <c r="G136" s="136" t="s">
        <v>212</v>
      </c>
      <c r="H136" s="136"/>
      <c r="I136" s="136"/>
      <c r="J136" s="136"/>
      <c r="K136" s="136"/>
      <c r="L136" s="135"/>
      <c r="M136" s="136" t="s">
        <v>213</v>
      </c>
      <c r="N136" s="136"/>
      <c r="O136" s="136"/>
      <c r="P136" s="136"/>
      <c r="Q136" s="136"/>
      <c r="R136" s="136"/>
      <c r="S136" s="136"/>
      <c r="T136" s="136"/>
      <c r="U136" s="136"/>
      <c r="V136" s="136"/>
      <c r="W136" s="136"/>
      <c r="X136" s="136"/>
      <c r="Y136" s="136"/>
      <c r="Z136" s="136"/>
      <c r="AA136" s="136"/>
      <c r="AB136" s="136"/>
      <c r="AC136" s="136"/>
      <c r="AD136" s="136"/>
      <c r="AE136" s="136"/>
      <c r="AF136" s="136"/>
      <c r="AG136" s="137">
        <f>'D.1.4.4_2 - Vytápění'!J34</f>
        <v>0</v>
      </c>
      <c r="AH136" s="135"/>
      <c r="AI136" s="135"/>
      <c r="AJ136" s="135"/>
      <c r="AK136" s="135"/>
      <c r="AL136" s="135"/>
      <c r="AM136" s="135"/>
      <c r="AN136" s="137">
        <f>SUM(AG136,AT136)</f>
        <v>0</v>
      </c>
      <c r="AO136" s="135"/>
      <c r="AP136" s="135"/>
      <c r="AQ136" s="138" t="s">
        <v>134</v>
      </c>
      <c r="AR136" s="74"/>
      <c r="AS136" s="139">
        <v>0</v>
      </c>
      <c r="AT136" s="140">
        <f>ROUND(SUM(AV136:AW136),2)</f>
        <v>0</v>
      </c>
      <c r="AU136" s="141">
        <f>'D.1.4.4_2 - Vytápění'!P133</f>
        <v>0</v>
      </c>
      <c r="AV136" s="140">
        <f>'D.1.4.4_2 - Vytápění'!J37</f>
        <v>0</v>
      </c>
      <c r="AW136" s="140">
        <f>'D.1.4.4_2 - Vytápění'!J38</f>
        <v>0</v>
      </c>
      <c r="AX136" s="140">
        <f>'D.1.4.4_2 - Vytápění'!J39</f>
        <v>0</v>
      </c>
      <c r="AY136" s="140">
        <f>'D.1.4.4_2 - Vytápění'!J40</f>
        <v>0</v>
      </c>
      <c r="AZ136" s="140">
        <f>'D.1.4.4_2 - Vytápění'!F37</f>
        <v>0</v>
      </c>
      <c r="BA136" s="140">
        <f>'D.1.4.4_2 - Vytápění'!F38</f>
        <v>0</v>
      </c>
      <c r="BB136" s="140">
        <f>'D.1.4.4_2 - Vytápění'!F39</f>
        <v>0</v>
      </c>
      <c r="BC136" s="140">
        <f>'D.1.4.4_2 - Vytápění'!F40</f>
        <v>0</v>
      </c>
      <c r="BD136" s="142">
        <f>'D.1.4.4_2 - Vytápění'!F41</f>
        <v>0</v>
      </c>
      <c r="BE136" s="4"/>
      <c r="BT136" s="143" t="s">
        <v>182</v>
      </c>
      <c r="BV136" s="143" t="s">
        <v>85</v>
      </c>
      <c r="BW136" s="143" t="s">
        <v>214</v>
      </c>
      <c r="BX136" s="143" t="s">
        <v>208</v>
      </c>
      <c r="CL136" s="143" t="s">
        <v>1</v>
      </c>
    </row>
    <row r="137" s="7" customFormat="1" ht="16.5" customHeight="1">
      <c r="A137" s="7"/>
      <c r="B137" s="122"/>
      <c r="C137" s="123"/>
      <c r="D137" s="124" t="s">
        <v>215</v>
      </c>
      <c r="E137" s="124"/>
      <c r="F137" s="124"/>
      <c r="G137" s="124"/>
      <c r="H137" s="124"/>
      <c r="I137" s="125"/>
      <c r="J137" s="124" t="s">
        <v>216</v>
      </c>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34">
        <f>ROUND(AG138,2)</f>
        <v>0</v>
      </c>
      <c r="AH137" s="125"/>
      <c r="AI137" s="125"/>
      <c r="AJ137" s="125"/>
      <c r="AK137" s="125"/>
      <c r="AL137" s="125"/>
      <c r="AM137" s="125"/>
      <c r="AN137" s="126">
        <f>SUM(AG137,AT137)</f>
        <v>0</v>
      </c>
      <c r="AO137" s="125"/>
      <c r="AP137" s="125"/>
      <c r="AQ137" s="127" t="s">
        <v>90</v>
      </c>
      <c r="AR137" s="128"/>
      <c r="AS137" s="129">
        <f>ROUND(AS138,2)</f>
        <v>0</v>
      </c>
      <c r="AT137" s="130">
        <f>ROUND(SUM(AV137:AW137),2)</f>
        <v>0</v>
      </c>
      <c r="AU137" s="131">
        <f>ROUND(AU138,5)</f>
        <v>0</v>
      </c>
      <c r="AV137" s="130">
        <f>ROUND(AZ137*L29,2)</f>
        <v>0</v>
      </c>
      <c r="AW137" s="130">
        <f>ROUND(BA137*L30,2)</f>
        <v>0</v>
      </c>
      <c r="AX137" s="130">
        <f>ROUND(BB137*L29,2)</f>
        <v>0</v>
      </c>
      <c r="AY137" s="130">
        <f>ROUND(BC137*L30,2)</f>
        <v>0</v>
      </c>
      <c r="AZ137" s="130">
        <f>ROUND(AZ138,2)</f>
        <v>0</v>
      </c>
      <c r="BA137" s="130">
        <f>ROUND(BA138,2)</f>
        <v>0</v>
      </c>
      <c r="BB137" s="130">
        <f>ROUND(BB138,2)</f>
        <v>0</v>
      </c>
      <c r="BC137" s="130">
        <f>ROUND(BC138,2)</f>
        <v>0</v>
      </c>
      <c r="BD137" s="132">
        <f>ROUND(BD138,2)</f>
        <v>0</v>
      </c>
      <c r="BE137" s="7"/>
      <c r="BS137" s="133" t="s">
        <v>82</v>
      </c>
      <c r="BT137" s="133" t="s">
        <v>91</v>
      </c>
      <c r="BU137" s="133" t="s">
        <v>84</v>
      </c>
      <c r="BV137" s="133" t="s">
        <v>85</v>
      </c>
      <c r="BW137" s="133" t="s">
        <v>217</v>
      </c>
      <c r="BX137" s="133" t="s">
        <v>5</v>
      </c>
      <c r="CL137" s="133" t="s">
        <v>19</v>
      </c>
      <c r="CM137" s="133" t="s">
        <v>93</v>
      </c>
    </row>
    <row r="138" s="4" customFormat="1" ht="16.5" customHeight="1">
      <c r="A138" s="121" t="s">
        <v>87</v>
      </c>
      <c r="B138" s="72"/>
      <c r="C138" s="135"/>
      <c r="D138" s="135"/>
      <c r="E138" s="136" t="s">
        <v>218</v>
      </c>
      <c r="F138" s="136"/>
      <c r="G138" s="136"/>
      <c r="H138" s="136"/>
      <c r="I138" s="136"/>
      <c r="J138" s="135"/>
      <c r="K138" s="136" t="s">
        <v>219</v>
      </c>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7">
        <f>'SO 14a - Ozelenění_ real_...'!J32</f>
        <v>0</v>
      </c>
      <c r="AH138" s="135"/>
      <c r="AI138" s="135"/>
      <c r="AJ138" s="135"/>
      <c r="AK138" s="135"/>
      <c r="AL138" s="135"/>
      <c r="AM138" s="135"/>
      <c r="AN138" s="137">
        <f>SUM(AG138,AT138)</f>
        <v>0</v>
      </c>
      <c r="AO138" s="135"/>
      <c r="AP138" s="135"/>
      <c r="AQ138" s="138" t="s">
        <v>134</v>
      </c>
      <c r="AR138" s="74"/>
      <c r="AS138" s="145">
        <v>0</v>
      </c>
      <c r="AT138" s="146">
        <f>ROUND(SUM(AV138:AW138),2)</f>
        <v>0</v>
      </c>
      <c r="AU138" s="147">
        <f>'SO 14a - Ozelenění_ real_...'!P122</f>
        <v>0</v>
      </c>
      <c r="AV138" s="146">
        <f>'SO 14a - Ozelenění_ real_...'!J35</f>
        <v>0</v>
      </c>
      <c r="AW138" s="146">
        <f>'SO 14a - Ozelenění_ real_...'!J36</f>
        <v>0</v>
      </c>
      <c r="AX138" s="146">
        <f>'SO 14a - Ozelenění_ real_...'!J37</f>
        <v>0</v>
      </c>
      <c r="AY138" s="146">
        <f>'SO 14a - Ozelenění_ real_...'!J38</f>
        <v>0</v>
      </c>
      <c r="AZ138" s="146">
        <f>'SO 14a - Ozelenění_ real_...'!F35</f>
        <v>0</v>
      </c>
      <c r="BA138" s="146">
        <f>'SO 14a - Ozelenění_ real_...'!F36</f>
        <v>0</v>
      </c>
      <c r="BB138" s="146">
        <f>'SO 14a - Ozelenění_ real_...'!F37</f>
        <v>0</v>
      </c>
      <c r="BC138" s="146">
        <f>'SO 14a - Ozelenění_ real_...'!F38</f>
        <v>0</v>
      </c>
      <c r="BD138" s="148">
        <f>'SO 14a - Ozelenění_ real_...'!F39</f>
        <v>0</v>
      </c>
      <c r="BE138" s="4"/>
      <c r="BT138" s="143" t="s">
        <v>93</v>
      </c>
      <c r="BV138" s="143" t="s">
        <v>85</v>
      </c>
      <c r="BW138" s="143" t="s">
        <v>220</v>
      </c>
      <c r="BX138" s="143" t="s">
        <v>217</v>
      </c>
      <c r="CL138" s="143" t="s">
        <v>1</v>
      </c>
    </row>
    <row r="139" s="2" customFormat="1" ht="30" customHeight="1">
      <c r="A139" s="40"/>
      <c r="B139" s="41"/>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6"/>
      <c r="AS139" s="40"/>
      <c r="AT139" s="40"/>
      <c r="AU139" s="40"/>
      <c r="AV139" s="40"/>
      <c r="AW139" s="40"/>
      <c r="AX139" s="40"/>
      <c r="AY139" s="40"/>
      <c r="AZ139" s="40"/>
      <c r="BA139" s="40"/>
      <c r="BB139" s="40"/>
      <c r="BC139" s="40"/>
      <c r="BD139" s="40"/>
      <c r="BE139" s="40"/>
    </row>
    <row r="140" s="2" customFormat="1" ht="6.96" customHeight="1">
      <c r="A140" s="40"/>
      <c r="B140" s="68"/>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46"/>
      <c r="AS140" s="40"/>
      <c r="AT140" s="40"/>
      <c r="AU140" s="40"/>
      <c r="AV140" s="40"/>
      <c r="AW140" s="40"/>
      <c r="AX140" s="40"/>
      <c r="AY140" s="40"/>
      <c r="AZ140" s="40"/>
      <c r="BA140" s="40"/>
      <c r="BB140" s="40"/>
      <c r="BC140" s="40"/>
      <c r="BD140" s="40"/>
      <c r="BE140" s="40"/>
    </row>
  </sheetData>
  <sheetProtection sheet="1" formatColumns="0" formatRows="0" objects="1" scenarios="1" spinCount="100000" saltValue="OOSxY5I+aHNTl0pKBIYjwEkn4MeKD5KMkt5FB3pkjZADMLjkHIU2a1tyXDWZ/IpmupNydpTOhvRt/6Jeqr3YcA==" hashValue="Am9JajnYV2NA7VHyJHtUwuZTits2j65OVppccAKEjUPOrEDqi7c4eV4vghZkddyu/oFpyrzRghCMX/uzU+u88A==" algorithmName="SHA-512" password="E785"/>
  <mergeCells count="214">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G122:AM122"/>
    <mergeCell ref="AN122:AP122"/>
    <mergeCell ref="AN123:AP123"/>
    <mergeCell ref="AG123:AM123"/>
    <mergeCell ref="AN124:AP124"/>
    <mergeCell ref="AG124:AM124"/>
    <mergeCell ref="AN125:AP125"/>
    <mergeCell ref="AG125:AM125"/>
    <mergeCell ref="AG126:AM126"/>
    <mergeCell ref="AN126:AP126"/>
    <mergeCell ref="AG127:AM127"/>
    <mergeCell ref="AN127:AP127"/>
    <mergeCell ref="AN128:AP128"/>
    <mergeCell ref="AG128:AM128"/>
    <mergeCell ref="AN129:AP129"/>
    <mergeCell ref="AG129:AM129"/>
    <mergeCell ref="AN130:AP130"/>
    <mergeCell ref="AG130:AM130"/>
    <mergeCell ref="AN131:AP131"/>
    <mergeCell ref="AG131:AM131"/>
    <mergeCell ref="AG132:AM132"/>
    <mergeCell ref="AN132:AP132"/>
    <mergeCell ref="AN133:AP133"/>
    <mergeCell ref="AG133:AM133"/>
    <mergeCell ref="AN134:AP134"/>
    <mergeCell ref="AG134:AM134"/>
    <mergeCell ref="AN135:AP135"/>
    <mergeCell ref="AG135:AM135"/>
    <mergeCell ref="AN136:AP136"/>
    <mergeCell ref="AG136:AM136"/>
    <mergeCell ref="AN137:AP137"/>
    <mergeCell ref="AG137:AM137"/>
    <mergeCell ref="AN138:AP138"/>
    <mergeCell ref="AG138:AM138"/>
    <mergeCell ref="L85:AO85"/>
    <mergeCell ref="I92:AF92"/>
    <mergeCell ref="C92:G92"/>
    <mergeCell ref="J95:AF95"/>
    <mergeCell ref="D95:H95"/>
    <mergeCell ref="J96:AF96"/>
    <mergeCell ref="D96:H96"/>
    <mergeCell ref="J97:AF97"/>
    <mergeCell ref="D97:H97"/>
    <mergeCell ref="D98:H98"/>
    <mergeCell ref="J98:AF98"/>
    <mergeCell ref="J99:AF99"/>
    <mergeCell ref="D99:H99"/>
    <mergeCell ref="J100:AF100"/>
    <mergeCell ref="D100:H100"/>
    <mergeCell ref="J101:AF101"/>
    <mergeCell ref="D101:H101"/>
    <mergeCell ref="J102:AF102"/>
    <mergeCell ref="D102:H102"/>
    <mergeCell ref="J103:AF103"/>
    <mergeCell ref="D103:H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G99:AM99"/>
    <mergeCell ref="AN99:AP99"/>
    <mergeCell ref="AN100:AP100"/>
    <mergeCell ref="AG100:AM100"/>
    <mergeCell ref="AG94:AM94"/>
    <mergeCell ref="AN94:AP94"/>
    <mergeCell ref="D104:H104"/>
    <mergeCell ref="J104:AF104"/>
    <mergeCell ref="D105:H105"/>
    <mergeCell ref="J105:AF105"/>
    <mergeCell ref="J106:AF106"/>
    <mergeCell ref="D106:H106"/>
    <mergeCell ref="D107:H107"/>
    <mergeCell ref="J107:AF107"/>
    <mergeCell ref="J108:AF108"/>
    <mergeCell ref="D108:H108"/>
    <mergeCell ref="K109:AF109"/>
    <mergeCell ref="E109:I109"/>
    <mergeCell ref="E110:I110"/>
    <mergeCell ref="K110:AF110"/>
    <mergeCell ref="D111:H111"/>
    <mergeCell ref="J111:AF111"/>
    <mergeCell ref="D112:H112"/>
    <mergeCell ref="J112:AF112"/>
    <mergeCell ref="J113:AF113"/>
    <mergeCell ref="D113:H113"/>
    <mergeCell ref="J114:AF114"/>
    <mergeCell ref="D114:H114"/>
    <mergeCell ref="D115:H115"/>
    <mergeCell ref="J115:AF115"/>
    <mergeCell ref="J116:AF116"/>
    <mergeCell ref="D116:H116"/>
    <mergeCell ref="J117:AF117"/>
    <mergeCell ref="D117:H117"/>
    <mergeCell ref="J118:AF118"/>
    <mergeCell ref="D118:H118"/>
    <mergeCell ref="J119:AF119"/>
    <mergeCell ref="D119:H119"/>
    <mergeCell ref="E120:I120"/>
    <mergeCell ref="K120:AF120"/>
    <mergeCell ref="K121:AF121"/>
    <mergeCell ref="E121:I121"/>
    <mergeCell ref="L122:AF122"/>
    <mergeCell ref="F122:J122"/>
    <mergeCell ref="L123:AF123"/>
    <mergeCell ref="F123:J123"/>
    <mergeCell ref="G124:K124"/>
    <mergeCell ref="M124:AF124"/>
    <mergeCell ref="G125:K125"/>
    <mergeCell ref="M125:AF125"/>
    <mergeCell ref="G126:K126"/>
    <mergeCell ref="M126:AF126"/>
    <mergeCell ref="G127:K127"/>
    <mergeCell ref="M127:AF127"/>
    <mergeCell ref="G128:K128"/>
    <mergeCell ref="M128:AF128"/>
    <mergeCell ref="F129:J129"/>
    <mergeCell ref="L129:AF129"/>
    <mergeCell ref="G130:K130"/>
    <mergeCell ref="M130:AF130"/>
    <mergeCell ref="G131:K131"/>
    <mergeCell ref="M131:AF131"/>
    <mergeCell ref="G132:K132"/>
    <mergeCell ref="M132:AF132"/>
    <mergeCell ref="G133:K133"/>
    <mergeCell ref="M133:AF133"/>
    <mergeCell ref="F134:J134"/>
    <mergeCell ref="L134:AF134"/>
    <mergeCell ref="G135:K135"/>
    <mergeCell ref="M135:AF135"/>
    <mergeCell ref="G136:K136"/>
    <mergeCell ref="M136:AF136"/>
    <mergeCell ref="D137:H137"/>
    <mergeCell ref="J137:AF137"/>
    <mergeCell ref="E138:I138"/>
    <mergeCell ref="K138:AF138"/>
  </mergeCells>
  <hyperlinks>
    <hyperlink ref="A95" location="'VON - Vedlejší a ostatní ...'!C2" display="/"/>
    <hyperlink ref="A96" location="'SO 01 - Kácení'!C2" display="/"/>
    <hyperlink ref="A97" location="'SO 02 - HTÚ a odstranění ...'!C2" display="/"/>
    <hyperlink ref="A98" location="'SO 02.1 - Streetbalové hř...'!C2" display="/"/>
    <hyperlink ref="A99" location="'SO 03.3 - Oprava kanalizace'!C2" display="/"/>
    <hyperlink ref="A100" location="'SO 04.1 - Přípojka NN'!C2" display="/"/>
    <hyperlink ref="A101" location="'SO 04.2 - Přípojka slabop...'!C2" display="/"/>
    <hyperlink ref="A102" location="'SO 04.3 - Přípojka kanali...'!C2" display="/"/>
    <hyperlink ref="A103" location="'SO 05 - Oplocení'!C2" display="/"/>
    <hyperlink ref="A104" location="'SO 06.1 - Oprava stávajíc...'!C2" display="/"/>
    <hyperlink ref="A105" location="'SO 06.2 - Veřejné parkoviště'!C2" display="/"/>
    <hyperlink ref="A106" location="'SO 07 - Areálové zpevněné...'!C2" display="/"/>
    <hyperlink ref="A107" location="'SO 08.1 - In-line dráha a...'!C2" display="/"/>
    <hyperlink ref="A109" location="'SO 08.2_1 - Fotbalové hřiště'!C2" display="/"/>
    <hyperlink ref="A110" location="'SO08.2_2 - Oplocení hřiště'!C2" display="/"/>
    <hyperlink ref="A111" location="'SO 08.3 - Dětské hřiště'!C2" display="/"/>
    <hyperlink ref="A112" location="'SO 08.4 - Pumptrack'!C2" display="/"/>
    <hyperlink ref="A113" location="'SO 08.5 - Skatepark'!C2" display="/"/>
    <hyperlink ref="A114" location="'SO 08.6 - WORKOUT'!C2" display="/"/>
    <hyperlink ref="A115" location="'SO 09 - Mobiliář'!C2" display="/"/>
    <hyperlink ref="A116" location="'SO 10 - Likvidace dešťový...'!C2" display="/"/>
    <hyperlink ref="A117" location="'SO 11 - Veřejné osvětlení'!C2" display="/"/>
    <hyperlink ref="A118" location="'SO 12 - Areálové rozvody ...'!C2" display="/"/>
    <hyperlink ref="A120" location="'D.1.1 - Architektonicko-s...'!C2" display="/"/>
    <hyperlink ref="A122" location="'D.1.4.1 - Zdravotně techn...'!C2" display="/"/>
    <hyperlink ref="A124" location="'A - Svítidla'!C2" display="/"/>
    <hyperlink ref="A125" location="'B - Přístroje'!C2" display="/"/>
    <hyperlink ref="A126" location="'C - Instalační materiál'!C2" display="/"/>
    <hyperlink ref="A127" location="'D - Kabeláž'!C2" display="/"/>
    <hyperlink ref="A128" location="'E - Rozvaděče'!C2" display="/"/>
    <hyperlink ref="A130" location="'1 - PZTS - Poplachový zab...'!C2" display="/"/>
    <hyperlink ref="A131" location="'2 - SK - Strukturovaná ka...'!C2" display="/"/>
    <hyperlink ref="A132" location="'3 - DR - Domácí rozhlas'!C2" display="/"/>
    <hyperlink ref="A133" location="'4 - CCTV - Kamerový systém'!C2" display="/"/>
    <hyperlink ref="A135" location="'D.1.4.4_1 - Vzduchotechnika'!C2" display="/"/>
    <hyperlink ref="A136" location="'D.1.4.4_2 - Vytápění'!C2" display="/"/>
    <hyperlink ref="A138" location="'SO 14a - Ozelenění_ real_...'!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117</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1311</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ROUND(J125,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ROUND((SUM(BE125:BE174)),  2)</f>
        <v>0</v>
      </c>
      <c r="G33" s="40"/>
      <c r="H33" s="40"/>
      <c r="I33" s="174">
        <v>0.20999999999999999</v>
      </c>
      <c r="J33" s="173">
        <f>ROUND(((SUM(BE125:BE174))*I33),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ROUND((SUM(BF125:BF174)),  2)</f>
        <v>0</v>
      </c>
      <c r="G34" s="40"/>
      <c r="H34" s="40"/>
      <c r="I34" s="174">
        <v>0.14999999999999999</v>
      </c>
      <c r="J34" s="173">
        <f>ROUND(((SUM(BF125:BF174))*I34),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ROUND((SUM(BG125:BG174)),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ROUND((SUM(BH125:BH174)),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ROUND((SUM(BI125:BI174)),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05 - Oplocení</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J125</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J126</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J127</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575</v>
      </c>
      <c r="E99" s="214"/>
      <c r="F99" s="214"/>
      <c r="G99" s="214"/>
      <c r="H99" s="214"/>
      <c r="I99" s="215"/>
      <c r="J99" s="216">
        <f>J137</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681</v>
      </c>
      <c r="E100" s="214"/>
      <c r="F100" s="214"/>
      <c r="G100" s="214"/>
      <c r="H100" s="214"/>
      <c r="I100" s="215"/>
      <c r="J100" s="216">
        <f>J143</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J148</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406</v>
      </c>
      <c r="E102" s="214"/>
      <c r="F102" s="214"/>
      <c r="G102" s="214"/>
      <c r="H102" s="214"/>
      <c r="I102" s="215"/>
      <c r="J102" s="216">
        <f>J158</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407</v>
      </c>
      <c r="E103" s="214"/>
      <c r="F103" s="214"/>
      <c r="G103" s="214"/>
      <c r="H103" s="214"/>
      <c r="I103" s="215"/>
      <c r="J103" s="216">
        <f>J165</f>
        <v>0</v>
      </c>
      <c r="K103" s="135"/>
      <c r="L103" s="217"/>
      <c r="S103" s="10"/>
      <c r="T103" s="10"/>
      <c r="U103" s="10"/>
      <c r="V103" s="10"/>
      <c r="W103" s="10"/>
      <c r="X103" s="10"/>
      <c r="Y103" s="10"/>
      <c r="Z103" s="10"/>
      <c r="AA103" s="10"/>
      <c r="AB103" s="10"/>
      <c r="AC103" s="10"/>
      <c r="AD103" s="10"/>
      <c r="AE103" s="10"/>
    </row>
    <row r="104" s="9" customFormat="1" ht="24.96" customHeight="1">
      <c r="A104" s="9"/>
      <c r="B104" s="205"/>
      <c r="C104" s="206"/>
      <c r="D104" s="207" t="s">
        <v>577</v>
      </c>
      <c r="E104" s="208"/>
      <c r="F104" s="208"/>
      <c r="G104" s="208"/>
      <c r="H104" s="208"/>
      <c r="I104" s="209"/>
      <c r="J104" s="210">
        <f>J167</f>
        <v>0</v>
      </c>
      <c r="K104" s="206"/>
      <c r="L104" s="211"/>
      <c r="S104" s="9"/>
      <c r="T104" s="9"/>
      <c r="U104" s="9"/>
      <c r="V104" s="9"/>
      <c r="W104" s="9"/>
      <c r="X104" s="9"/>
      <c r="Y104" s="9"/>
      <c r="Z104" s="9"/>
      <c r="AA104" s="9"/>
      <c r="AB104" s="9"/>
      <c r="AC104" s="9"/>
      <c r="AD104" s="9"/>
      <c r="AE104" s="9"/>
    </row>
    <row r="105" s="10" customFormat="1" ht="19.92" customHeight="1">
      <c r="A105" s="10"/>
      <c r="B105" s="212"/>
      <c r="C105" s="135"/>
      <c r="D105" s="213" t="s">
        <v>578</v>
      </c>
      <c r="E105" s="214"/>
      <c r="F105" s="214"/>
      <c r="G105" s="214"/>
      <c r="H105" s="214"/>
      <c r="I105" s="215"/>
      <c r="J105" s="216">
        <f>J168</f>
        <v>0</v>
      </c>
      <c r="K105" s="135"/>
      <c r="L105" s="217"/>
      <c r="S105" s="10"/>
      <c r="T105" s="10"/>
      <c r="U105" s="10"/>
      <c r="V105" s="10"/>
      <c r="W105" s="10"/>
      <c r="X105" s="10"/>
      <c r="Y105" s="10"/>
      <c r="Z105" s="10"/>
      <c r="AA105" s="10"/>
      <c r="AB105" s="10"/>
      <c r="AC105" s="10"/>
      <c r="AD105" s="10"/>
      <c r="AE105" s="10"/>
    </row>
    <row r="106" s="2" customFormat="1" ht="21.84"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195"/>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198"/>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236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99" t="str">
        <f>E7</f>
        <v>Sportovní areál ul. Leonovova, Karviná - Hranice</v>
      </c>
      <c r="F115" s="33"/>
      <c r="G115" s="33"/>
      <c r="H115" s="33"/>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222</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E9</f>
        <v>SO 05 - Oplocení</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F12</f>
        <v>Karviná - Hranice</v>
      </c>
      <c r="G119" s="42"/>
      <c r="H119" s="42"/>
      <c r="I119" s="159" t="s">
        <v>24</v>
      </c>
      <c r="J119" s="81" t="str">
        <f>IF(J12="","",J12)</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E15</f>
        <v xml:space="preserve">Statutární město Karviná </v>
      </c>
      <c r="G121" s="42"/>
      <c r="H121" s="42"/>
      <c r="I121" s="159" t="s">
        <v>36</v>
      </c>
      <c r="J121" s="38" t="str">
        <f>E21</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IF(E18="","",E18)</f>
        <v>Vyplň údaj</v>
      </c>
      <c r="G122" s="42"/>
      <c r="H122" s="42"/>
      <c r="I122" s="159" t="s">
        <v>39</v>
      </c>
      <c r="J122" s="38" t="str">
        <f>E24</f>
        <v xml:space="preserve"> </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P126+P167</f>
        <v>0</v>
      </c>
      <c r="Q125" s="106"/>
      <c r="R125" s="227">
        <f>R126+R167</f>
        <v>9.5172421199999988</v>
      </c>
      <c r="S125" s="106"/>
      <c r="T125" s="228">
        <f>T126+T167</f>
        <v>34.826999999999998</v>
      </c>
      <c r="U125" s="40"/>
      <c r="V125" s="40"/>
      <c r="W125" s="40"/>
      <c r="X125" s="40"/>
      <c r="Y125" s="40"/>
      <c r="Z125" s="40"/>
      <c r="AA125" s="40"/>
      <c r="AB125" s="40"/>
      <c r="AC125" s="40"/>
      <c r="AD125" s="40"/>
      <c r="AE125" s="40"/>
      <c r="AT125" s="18" t="s">
        <v>82</v>
      </c>
      <c r="AU125" s="18" t="s">
        <v>228</v>
      </c>
      <c r="BK125" s="229">
        <f>BK126+BK167</f>
        <v>0</v>
      </c>
    </row>
    <row r="126" s="12" customFormat="1" ht="25.92" customHeight="1">
      <c r="A126" s="12"/>
      <c r="B126" s="230"/>
      <c r="C126" s="231"/>
      <c r="D126" s="232" t="s">
        <v>82</v>
      </c>
      <c r="E126" s="233" t="s">
        <v>408</v>
      </c>
      <c r="F126" s="233" t="s">
        <v>409</v>
      </c>
      <c r="G126" s="231"/>
      <c r="H126" s="231"/>
      <c r="I126" s="234"/>
      <c r="J126" s="235">
        <f>BK126</f>
        <v>0</v>
      </c>
      <c r="K126" s="231"/>
      <c r="L126" s="236"/>
      <c r="M126" s="237"/>
      <c r="N126" s="238"/>
      <c r="O126" s="238"/>
      <c r="P126" s="239">
        <f>P127+P137+P143+P148+P158+P165</f>
        <v>0</v>
      </c>
      <c r="Q126" s="238"/>
      <c r="R126" s="239">
        <f>R127+R137+R143+R148+R158+R165</f>
        <v>9.5172421199999988</v>
      </c>
      <c r="S126" s="238"/>
      <c r="T126" s="240">
        <f>T127+T137+T143+T148+T158+T165</f>
        <v>34.826999999999998</v>
      </c>
      <c r="U126" s="12"/>
      <c r="V126" s="12"/>
      <c r="W126" s="12"/>
      <c r="X126" s="12"/>
      <c r="Y126" s="12"/>
      <c r="Z126" s="12"/>
      <c r="AA126" s="12"/>
      <c r="AB126" s="12"/>
      <c r="AC126" s="12"/>
      <c r="AD126" s="12"/>
      <c r="AE126" s="12"/>
      <c r="AR126" s="241" t="s">
        <v>91</v>
      </c>
      <c r="AT126" s="242" t="s">
        <v>82</v>
      </c>
      <c r="AU126" s="242" t="s">
        <v>83</v>
      </c>
      <c r="AY126" s="241" t="s">
        <v>251</v>
      </c>
      <c r="BK126" s="243">
        <f>BK127+BK137+BK143+BK148+BK158+BK165</f>
        <v>0</v>
      </c>
    </row>
    <row r="127" s="12" customFormat="1" ht="22.8" customHeight="1">
      <c r="A127" s="12"/>
      <c r="B127" s="230"/>
      <c r="C127" s="231"/>
      <c r="D127" s="232" t="s">
        <v>82</v>
      </c>
      <c r="E127" s="244" t="s">
        <v>91</v>
      </c>
      <c r="F127" s="244" t="s">
        <v>410</v>
      </c>
      <c r="G127" s="231"/>
      <c r="H127" s="231"/>
      <c r="I127" s="234"/>
      <c r="J127" s="245">
        <f>BK127</f>
        <v>0</v>
      </c>
      <c r="K127" s="231"/>
      <c r="L127" s="236"/>
      <c r="M127" s="237"/>
      <c r="N127" s="238"/>
      <c r="O127" s="238"/>
      <c r="P127" s="239">
        <f>SUM(P128:P136)</f>
        <v>0</v>
      </c>
      <c r="Q127" s="238"/>
      <c r="R127" s="239">
        <f>SUM(R128:R136)</f>
        <v>0</v>
      </c>
      <c r="S127" s="238"/>
      <c r="T127" s="240">
        <f>SUM(T128:T136)</f>
        <v>0</v>
      </c>
      <c r="U127" s="12"/>
      <c r="V127" s="12"/>
      <c r="W127" s="12"/>
      <c r="X127" s="12"/>
      <c r="Y127" s="12"/>
      <c r="Z127" s="12"/>
      <c r="AA127" s="12"/>
      <c r="AB127" s="12"/>
      <c r="AC127" s="12"/>
      <c r="AD127" s="12"/>
      <c r="AE127" s="12"/>
      <c r="AR127" s="241" t="s">
        <v>91</v>
      </c>
      <c r="AT127" s="242" t="s">
        <v>82</v>
      </c>
      <c r="AU127" s="242" t="s">
        <v>91</v>
      </c>
      <c r="AY127" s="241" t="s">
        <v>251</v>
      </c>
      <c r="BK127" s="243">
        <f>SUM(BK128:BK136)</f>
        <v>0</v>
      </c>
    </row>
    <row r="128" s="2" customFormat="1" ht="16.5" customHeight="1">
      <c r="A128" s="40"/>
      <c r="B128" s="41"/>
      <c r="C128" s="246" t="s">
        <v>91</v>
      </c>
      <c r="D128" s="246" t="s">
        <v>254</v>
      </c>
      <c r="E128" s="247" t="s">
        <v>1312</v>
      </c>
      <c r="F128" s="248" t="s">
        <v>1313</v>
      </c>
      <c r="G128" s="249" t="s">
        <v>441</v>
      </c>
      <c r="H128" s="250">
        <v>116.8</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1314</v>
      </c>
    </row>
    <row r="129" s="13" customFormat="1">
      <c r="A129" s="13"/>
      <c r="B129" s="271"/>
      <c r="C129" s="272"/>
      <c r="D129" s="259" t="s">
        <v>414</v>
      </c>
      <c r="E129" s="273" t="s">
        <v>1</v>
      </c>
      <c r="F129" s="274" t="s">
        <v>1315</v>
      </c>
      <c r="G129" s="272"/>
      <c r="H129" s="275">
        <v>116.8</v>
      </c>
      <c r="I129" s="276"/>
      <c r="J129" s="272"/>
      <c r="K129" s="272"/>
      <c r="L129" s="277"/>
      <c r="M129" s="278"/>
      <c r="N129" s="279"/>
      <c r="O129" s="279"/>
      <c r="P129" s="279"/>
      <c r="Q129" s="279"/>
      <c r="R129" s="279"/>
      <c r="S129" s="279"/>
      <c r="T129" s="280"/>
      <c r="U129" s="13"/>
      <c r="V129" s="13"/>
      <c r="W129" s="13"/>
      <c r="X129" s="13"/>
      <c r="Y129" s="13"/>
      <c r="Z129" s="13"/>
      <c r="AA129" s="13"/>
      <c r="AB129" s="13"/>
      <c r="AC129" s="13"/>
      <c r="AD129" s="13"/>
      <c r="AE129" s="13"/>
      <c r="AT129" s="281" t="s">
        <v>414</v>
      </c>
      <c r="AU129" s="281" t="s">
        <v>93</v>
      </c>
      <c r="AV129" s="13" t="s">
        <v>93</v>
      </c>
      <c r="AW129" s="13" t="s">
        <v>38</v>
      </c>
      <c r="AX129" s="13" t="s">
        <v>83</v>
      </c>
      <c r="AY129" s="281" t="s">
        <v>251</v>
      </c>
    </row>
    <row r="130" s="14" customFormat="1">
      <c r="A130" s="14"/>
      <c r="B130" s="282"/>
      <c r="C130" s="283"/>
      <c r="D130" s="259" t="s">
        <v>414</v>
      </c>
      <c r="E130" s="284" t="s">
        <v>1</v>
      </c>
      <c r="F130" s="285" t="s">
        <v>416</v>
      </c>
      <c r="G130" s="283"/>
      <c r="H130" s="286">
        <v>116.8</v>
      </c>
      <c r="I130" s="287"/>
      <c r="J130" s="283"/>
      <c r="K130" s="283"/>
      <c r="L130" s="288"/>
      <c r="M130" s="289"/>
      <c r="N130" s="290"/>
      <c r="O130" s="290"/>
      <c r="P130" s="290"/>
      <c r="Q130" s="290"/>
      <c r="R130" s="290"/>
      <c r="S130" s="290"/>
      <c r="T130" s="291"/>
      <c r="U130" s="14"/>
      <c r="V130" s="14"/>
      <c r="W130" s="14"/>
      <c r="X130" s="14"/>
      <c r="Y130" s="14"/>
      <c r="Z130" s="14"/>
      <c r="AA130" s="14"/>
      <c r="AB130" s="14"/>
      <c r="AC130" s="14"/>
      <c r="AD130" s="14"/>
      <c r="AE130" s="14"/>
      <c r="AT130" s="292" t="s">
        <v>414</v>
      </c>
      <c r="AU130" s="292" t="s">
        <v>93</v>
      </c>
      <c r="AV130" s="14" t="s">
        <v>182</v>
      </c>
      <c r="AW130" s="14" t="s">
        <v>38</v>
      </c>
      <c r="AX130" s="14" t="s">
        <v>91</v>
      </c>
      <c r="AY130" s="292" t="s">
        <v>251</v>
      </c>
    </row>
    <row r="131" s="2" customFormat="1" ht="16.5" customHeight="1">
      <c r="A131" s="40"/>
      <c r="B131" s="41"/>
      <c r="C131" s="246" t="s">
        <v>93</v>
      </c>
      <c r="D131" s="246" t="s">
        <v>254</v>
      </c>
      <c r="E131" s="247" t="s">
        <v>463</v>
      </c>
      <c r="F131" s="248" t="s">
        <v>464</v>
      </c>
      <c r="G131" s="249" t="s">
        <v>446</v>
      </c>
      <c r="H131" s="250">
        <v>3.6680000000000001</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1316</v>
      </c>
    </row>
    <row r="132" s="13" customFormat="1">
      <c r="A132" s="13"/>
      <c r="B132" s="271"/>
      <c r="C132" s="272"/>
      <c r="D132" s="259" t="s">
        <v>414</v>
      </c>
      <c r="E132" s="273" t="s">
        <v>1</v>
      </c>
      <c r="F132" s="274" t="s">
        <v>1317</v>
      </c>
      <c r="G132" s="272"/>
      <c r="H132" s="275">
        <v>3.6680000000000001</v>
      </c>
      <c r="I132" s="276"/>
      <c r="J132" s="272"/>
      <c r="K132" s="272"/>
      <c r="L132" s="277"/>
      <c r="M132" s="278"/>
      <c r="N132" s="279"/>
      <c r="O132" s="279"/>
      <c r="P132" s="279"/>
      <c r="Q132" s="279"/>
      <c r="R132" s="279"/>
      <c r="S132" s="279"/>
      <c r="T132" s="280"/>
      <c r="U132" s="13"/>
      <c r="V132" s="13"/>
      <c r="W132" s="13"/>
      <c r="X132" s="13"/>
      <c r="Y132" s="13"/>
      <c r="Z132" s="13"/>
      <c r="AA132" s="13"/>
      <c r="AB132" s="13"/>
      <c r="AC132" s="13"/>
      <c r="AD132" s="13"/>
      <c r="AE132" s="13"/>
      <c r="AT132" s="281" t="s">
        <v>414</v>
      </c>
      <c r="AU132" s="281" t="s">
        <v>93</v>
      </c>
      <c r="AV132" s="13" t="s">
        <v>93</v>
      </c>
      <c r="AW132" s="13" t="s">
        <v>38</v>
      </c>
      <c r="AX132" s="13" t="s">
        <v>83</v>
      </c>
      <c r="AY132" s="281" t="s">
        <v>251</v>
      </c>
    </row>
    <row r="133" s="14" customFormat="1">
      <c r="A133" s="14"/>
      <c r="B133" s="282"/>
      <c r="C133" s="283"/>
      <c r="D133" s="259" t="s">
        <v>414</v>
      </c>
      <c r="E133" s="284" t="s">
        <v>1</v>
      </c>
      <c r="F133" s="285" t="s">
        <v>416</v>
      </c>
      <c r="G133" s="283"/>
      <c r="H133" s="286">
        <v>3.6680000000000001</v>
      </c>
      <c r="I133" s="287"/>
      <c r="J133" s="283"/>
      <c r="K133" s="283"/>
      <c r="L133" s="288"/>
      <c r="M133" s="289"/>
      <c r="N133" s="290"/>
      <c r="O133" s="290"/>
      <c r="P133" s="290"/>
      <c r="Q133" s="290"/>
      <c r="R133" s="290"/>
      <c r="S133" s="290"/>
      <c r="T133" s="291"/>
      <c r="U133" s="14"/>
      <c r="V133" s="14"/>
      <c r="W133" s="14"/>
      <c r="X133" s="14"/>
      <c r="Y133" s="14"/>
      <c r="Z133" s="14"/>
      <c r="AA133" s="14"/>
      <c r="AB133" s="14"/>
      <c r="AC133" s="14"/>
      <c r="AD133" s="14"/>
      <c r="AE133" s="14"/>
      <c r="AT133" s="292" t="s">
        <v>414</v>
      </c>
      <c r="AU133" s="292" t="s">
        <v>93</v>
      </c>
      <c r="AV133" s="14" t="s">
        <v>182</v>
      </c>
      <c r="AW133" s="14" t="s">
        <v>38</v>
      </c>
      <c r="AX133" s="14" t="s">
        <v>91</v>
      </c>
      <c r="AY133" s="292" t="s">
        <v>251</v>
      </c>
    </row>
    <row r="134" s="2" customFormat="1" ht="16.5" customHeight="1">
      <c r="A134" s="40"/>
      <c r="B134" s="41"/>
      <c r="C134" s="246" t="s">
        <v>174</v>
      </c>
      <c r="D134" s="246" t="s">
        <v>254</v>
      </c>
      <c r="E134" s="247" t="s">
        <v>475</v>
      </c>
      <c r="F134" s="248" t="s">
        <v>476</v>
      </c>
      <c r="G134" s="249" t="s">
        <v>446</v>
      </c>
      <c r="H134" s="250">
        <v>3.6680000000000001</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1318</v>
      </c>
    </row>
    <row r="135" s="2" customFormat="1" ht="16.5" customHeight="1">
      <c r="A135" s="40"/>
      <c r="B135" s="41"/>
      <c r="C135" s="246" t="s">
        <v>182</v>
      </c>
      <c r="D135" s="246" t="s">
        <v>254</v>
      </c>
      <c r="E135" s="247" t="s">
        <v>478</v>
      </c>
      <c r="F135" s="248" t="s">
        <v>736</v>
      </c>
      <c r="G135" s="249" t="s">
        <v>398</v>
      </c>
      <c r="H135" s="250">
        <v>6.6020000000000003</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1319</v>
      </c>
    </row>
    <row r="136" s="13" customFormat="1">
      <c r="A136" s="13"/>
      <c r="B136" s="271"/>
      <c r="C136" s="272"/>
      <c r="D136" s="259" t="s">
        <v>414</v>
      </c>
      <c r="E136" s="272"/>
      <c r="F136" s="274" t="s">
        <v>1320</v>
      </c>
      <c r="G136" s="272"/>
      <c r="H136" s="275">
        <v>6.6020000000000003</v>
      </c>
      <c r="I136" s="276"/>
      <c r="J136" s="272"/>
      <c r="K136" s="272"/>
      <c r="L136" s="277"/>
      <c r="M136" s="278"/>
      <c r="N136" s="279"/>
      <c r="O136" s="279"/>
      <c r="P136" s="279"/>
      <c r="Q136" s="279"/>
      <c r="R136" s="279"/>
      <c r="S136" s="279"/>
      <c r="T136" s="280"/>
      <c r="U136" s="13"/>
      <c r="V136" s="13"/>
      <c r="W136" s="13"/>
      <c r="X136" s="13"/>
      <c r="Y136" s="13"/>
      <c r="Z136" s="13"/>
      <c r="AA136" s="13"/>
      <c r="AB136" s="13"/>
      <c r="AC136" s="13"/>
      <c r="AD136" s="13"/>
      <c r="AE136" s="13"/>
      <c r="AT136" s="281" t="s">
        <v>414</v>
      </c>
      <c r="AU136" s="281" t="s">
        <v>93</v>
      </c>
      <c r="AV136" s="13" t="s">
        <v>93</v>
      </c>
      <c r="AW136" s="13" t="s">
        <v>4</v>
      </c>
      <c r="AX136" s="13" t="s">
        <v>91</v>
      </c>
      <c r="AY136" s="281" t="s">
        <v>251</v>
      </c>
    </row>
    <row r="137" s="12" customFormat="1" ht="22.8" customHeight="1">
      <c r="A137" s="12"/>
      <c r="B137" s="230"/>
      <c r="C137" s="231"/>
      <c r="D137" s="232" t="s">
        <v>82</v>
      </c>
      <c r="E137" s="244" t="s">
        <v>93</v>
      </c>
      <c r="F137" s="244" t="s">
        <v>611</v>
      </c>
      <c r="G137" s="231"/>
      <c r="H137" s="231"/>
      <c r="I137" s="234"/>
      <c r="J137" s="245">
        <f>BK137</f>
        <v>0</v>
      </c>
      <c r="K137" s="231"/>
      <c r="L137" s="236"/>
      <c r="M137" s="237"/>
      <c r="N137" s="238"/>
      <c r="O137" s="238"/>
      <c r="P137" s="239">
        <f>SUM(P138:P142)</f>
        <v>0</v>
      </c>
      <c r="Q137" s="238"/>
      <c r="R137" s="239">
        <f>SUM(R138:R142)</f>
        <v>9.5172421199999988</v>
      </c>
      <c r="S137" s="238"/>
      <c r="T137" s="240">
        <f>SUM(T138:T142)</f>
        <v>0</v>
      </c>
      <c r="U137" s="12"/>
      <c r="V137" s="12"/>
      <c r="W137" s="12"/>
      <c r="X137" s="12"/>
      <c r="Y137" s="12"/>
      <c r="Z137" s="12"/>
      <c r="AA137" s="12"/>
      <c r="AB137" s="12"/>
      <c r="AC137" s="12"/>
      <c r="AD137" s="12"/>
      <c r="AE137" s="12"/>
      <c r="AR137" s="241" t="s">
        <v>91</v>
      </c>
      <c r="AT137" s="242" t="s">
        <v>82</v>
      </c>
      <c r="AU137" s="242" t="s">
        <v>91</v>
      </c>
      <c r="AY137" s="241" t="s">
        <v>251</v>
      </c>
      <c r="BK137" s="243">
        <f>SUM(BK138:BK142)</f>
        <v>0</v>
      </c>
    </row>
    <row r="138" s="2" customFormat="1" ht="16.5" customHeight="1">
      <c r="A138" s="40"/>
      <c r="B138" s="41"/>
      <c r="C138" s="246" t="s">
        <v>250</v>
      </c>
      <c r="D138" s="246" t="s">
        <v>254</v>
      </c>
      <c r="E138" s="247" t="s">
        <v>612</v>
      </c>
      <c r="F138" s="248" t="s">
        <v>613</v>
      </c>
      <c r="G138" s="249" t="s">
        <v>446</v>
      </c>
      <c r="H138" s="250">
        <v>4.218</v>
      </c>
      <c r="I138" s="251"/>
      <c r="J138" s="252">
        <f>ROUND(I138*H138,2)</f>
        <v>0</v>
      </c>
      <c r="K138" s="248" t="s">
        <v>258</v>
      </c>
      <c r="L138" s="46"/>
      <c r="M138" s="253" t="s">
        <v>1</v>
      </c>
      <c r="N138" s="254" t="s">
        <v>48</v>
      </c>
      <c r="O138" s="93"/>
      <c r="P138" s="255">
        <f>O138*H138</f>
        <v>0</v>
      </c>
      <c r="Q138" s="255">
        <v>2.2563399999999998</v>
      </c>
      <c r="R138" s="255">
        <f>Q138*H138</f>
        <v>9.5172421199999988</v>
      </c>
      <c r="S138" s="255">
        <v>0</v>
      </c>
      <c r="T138" s="256">
        <f>S138*H138</f>
        <v>0</v>
      </c>
      <c r="U138" s="40"/>
      <c r="V138" s="40"/>
      <c r="W138" s="40"/>
      <c r="X138" s="40"/>
      <c r="Y138" s="40"/>
      <c r="Z138" s="40"/>
      <c r="AA138" s="40"/>
      <c r="AB138" s="40"/>
      <c r="AC138" s="40"/>
      <c r="AD138" s="40"/>
      <c r="AE138" s="40"/>
      <c r="AR138" s="257" t="s">
        <v>182</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1321</v>
      </c>
    </row>
    <row r="139" s="13" customFormat="1">
      <c r="A139" s="13"/>
      <c r="B139" s="271"/>
      <c r="C139" s="272"/>
      <c r="D139" s="259" t="s">
        <v>414</v>
      </c>
      <c r="E139" s="273" t="s">
        <v>1</v>
      </c>
      <c r="F139" s="274" t="s">
        <v>1317</v>
      </c>
      <c r="G139" s="272"/>
      <c r="H139" s="275">
        <v>3.6680000000000001</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6" customFormat="1">
      <c r="A140" s="16"/>
      <c r="B140" s="303"/>
      <c r="C140" s="304"/>
      <c r="D140" s="259" t="s">
        <v>414</v>
      </c>
      <c r="E140" s="305" t="s">
        <v>1</v>
      </c>
      <c r="F140" s="306" t="s">
        <v>469</v>
      </c>
      <c r="G140" s="304"/>
      <c r="H140" s="307">
        <v>3.6680000000000001</v>
      </c>
      <c r="I140" s="308"/>
      <c r="J140" s="304"/>
      <c r="K140" s="304"/>
      <c r="L140" s="309"/>
      <c r="M140" s="310"/>
      <c r="N140" s="311"/>
      <c r="O140" s="311"/>
      <c r="P140" s="311"/>
      <c r="Q140" s="311"/>
      <c r="R140" s="311"/>
      <c r="S140" s="311"/>
      <c r="T140" s="312"/>
      <c r="U140" s="16"/>
      <c r="V140" s="16"/>
      <c r="W140" s="16"/>
      <c r="X140" s="16"/>
      <c r="Y140" s="16"/>
      <c r="Z140" s="16"/>
      <c r="AA140" s="16"/>
      <c r="AB140" s="16"/>
      <c r="AC140" s="16"/>
      <c r="AD140" s="16"/>
      <c r="AE140" s="16"/>
      <c r="AT140" s="313" t="s">
        <v>414</v>
      </c>
      <c r="AU140" s="313" t="s">
        <v>93</v>
      </c>
      <c r="AV140" s="16" t="s">
        <v>174</v>
      </c>
      <c r="AW140" s="16" t="s">
        <v>38</v>
      </c>
      <c r="AX140" s="16" t="s">
        <v>83</v>
      </c>
      <c r="AY140" s="313" t="s">
        <v>251</v>
      </c>
    </row>
    <row r="141" s="13" customFormat="1">
      <c r="A141" s="13"/>
      <c r="B141" s="271"/>
      <c r="C141" s="272"/>
      <c r="D141" s="259" t="s">
        <v>414</v>
      </c>
      <c r="E141" s="273" t="s">
        <v>1</v>
      </c>
      <c r="F141" s="274" t="s">
        <v>1322</v>
      </c>
      <c r="G141" s="272"/>
      <c r="H141" s="275">
        <v>0.55000000000000004</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4" customFormat="1">
      <c r="A142" s="14"/>
      <c r="B142" s="282"/>
      <c r="C142" s="283"/>
      <c r="D142" s="259" t="s">
        <v>414</v>
      </c>
      <c r="E142" s="284" t="s">
        <v>1</v>
      </c>
      <c r="F142" s="285" t="s">
        <v>416</v>
      </c>
      <c r="G142" s="283"/>
      <c r="H142" s="286">
        <v>4.218</v>
      </c>
      <c r="I142" s="287"/>
      <c r="J142" s="283"/>
      <c r="K142" s="283"/>
      <c r="L142" s="288"/>
      <c r="M142" s="289"/>
      <c r="N142" s="290"/>
      <c r="O142" s="290"/>
      <c r="P142" s="290"/>
      <c r="Q142" s="290"/>
      <c r="R142" s="290"/>
      <c r="S142" s="290"/>
      <c r="T142" s="291"/>
      <c r="U142" s="14"/>
      <c r="V142" s="14"/>
      <c r="W142" s="14"/>
      <c r="X142" s="14"/>
      <c r="Y142" s="14"/>
      <c r="Z142" s="14"/>
      <c r="AA142" s="14"/>
      <c r="AB142" s="14"/>
      <c r="AC142" s="14"/>
      <c r="AD142" s="14"/>
      <c r="AE142" s="14"/>
      <c r="AT142" s="292" t="s">
        <v>414</v>
      </c>
      <c r="AU142" s="292" t="s">
        <v>93</v>
      </c>
      <c r="AV142" s="14" t="s">
        <v>182</v>
      </c>
      <c r="AW142" s="14" t="s">
        <v>38</v>
      </c>
      <c r="AX142" s="14" t="s">
        <v>91</v>
      </c>
      <c r="AY142" s="292" t="s">
        <v>251</v>
      </c>
    </row>
    <row r="143" s="12" customFormat="1" ht="22.8" customHeight="1">
      <c r="A143" s="12"/>
      <c r="B143" s="230"/>
      <c r="C143" s="231"/>
      <c r="D143" s="232" t="s">
        <v>82</v>
      </c>
      <c r="E143" s="244" t="s">
        <v>174</v>
      </c>
      <c r="F143" s="244" t="s">
        <v>766</v>
      </c>
      <c r="G143" s="231"/>
      <c r="H143" s="231"/>
      <c r="I143" s="234"/>
      <c r="J143" s="245">
        <f>BK143</f>
        <v>0</v>
      </c>
      <c r="K143" s="231"/>
      <c r="L143" s="236"/>
      <c r="M143" s="237"/>
      <c r="N143" s="238"/>
      <c r="O143" s="238"/>
      <c r="P143" s="239">
        <f>SUM(P144:P147)</f>
        <v>0</v>
      </c>
      <c r="Q143" s="238"/>
      <c r="R143" s="239">
        <f>SUM(R144:R147)</f>
        <v>0</v>
      </c>
      <c r="S143" s="238"/>
      <c r="T143" s="240">
        <f>SUM(T144:T147)</f>
        <v>0</v>
      </c>
      <c r="U143" s="12"/>
      <c r="V143" s="12"/>
      <c r="W143" s="12"/>
      <c r="X143" s="12"/>
      <c r="Y143" s="12"/>
      <c r="Z143" s="12"/>
      <c r="AA143" s="12"/>
      <c r="AB143" s="12"/>
      <c r="AC143" s="12"/>
      <c r="AD143" s="12"/>
      <c r="AE143" s="12"/>
      <c r="AR143" s="241" t="s">
        <v>91</v>
      </c>
      <c r="AT143" s="242" t="s">
        <v>82</v>
      </c>
      <c r="AU143" s="242" t="s">
        <v>91</v>
      </c>
      <c r="AY143" s="241" t="s">
        <v>251</v>
      </c>
      <c r="BK143" s="243">
        <f>SUM(BK144:BK147)</f>
        <v>0</v>
      </c>
    </row>
    <row r="144" s="2" customFormat="1" ht="16.5" customHeight="1">
      <c r="A144" s="40"/>
      <c r="B144" s="41"/>
      <c r="C144" s="246" t="s">
        <v>278</v>
      </c>
      <c r="D144" s="246" t="s">
        <v>254</v>
      </c>
      <c r="E144" s="247" t="s">
        <v>1323</v>
      </c>
      <c r="F144" s="248" t="s">
        <v>1324</v>
      </c>
      <c r="G144" s="249" t="s">
        <v>441</v>
      </c>
      <c r="H144" s="250">
        <v>372</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1325</v>
      </c>
    </row>
    <row r="145" s="2" customFormat="1">
      <c r="A145" s="40"/>
      <c r="B145" s="41"/>
      <c r="C145" s="42"/>
      <c r="D145" s="259" t="s">
        <v>261</v>
      </c>
      <c r="E145" s="42"/>
      <c r="F145" s="260" t="s">
        <v>1326</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93</v>
      </c>
    </row>
    <row r="146" s="13" customFormat="1">
      <c r="A146" s="13"/>
      <c r="B146" s="271"/>
      <c r="C146" s="272"/>
      <c r="D146" s="259" t="s">
        <v>414</v>
      </c>
      <c r="E146" s="273" t="s">
        <v>1</v>
      </c>
      <c r="F146" s="274" t="s">
        <v>1327</v>
      </c>
      <c r="G146" s="272"/>
      <c r="H146" s="275">
        <v>372</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4" customFormat="1">
      <c r="A147" s="14"/>
      <c r="B147" s="282"/>
      <c r="C147" s="283"/>
      <c r="D147" s="259" t="s">
        <v>414</v>
      </c>
      <c r="E147" s="284" t="s">
        <v>1</v>
      </c>
      <c r="F147" s="285" t="s">
        <v>416</v>
      </c>
      <c r="G147" s="283"/>
      <c r="H147" s="286">
        <v>372</v>
      </c>
      <c r="I147" s="287"/>
      <c r="J147" s="283"/>
      <c r="K147" s="283"/>
      <c r="L147" s="288"/>
      <c r="M147" s="289"/>
      <c r="N147" s="290"/>
      <c r="O147" s="290"/>
      <c r="P147" s="290"/>
      <c r="Q147" s="290"/>
      <c r="R147" s="290"/>
      <c r="S147" s="290"/>
      <c r="T147" s="291"/>
      <c r="U147" s="14"/>
      <c r="V147" s="14"/>
      <c r="W147" s="14"/>
      <c r="X147" s="14"/>
      <c r="Y147" s="14"/>
      <c r="Z147" s="14"/>
      <c r="AA147" s="14"/>
      <c r="AB147" s="14"/>
      <c r="AC147" s="14"/>
      <c r="AD147" s="14"/>
      <c r="AE147" s="14"/>
      <c r="AT147" s="292" t="s">
        <v>414</v>
      </c>
      <c r="AU147" s="292" t="s">
        <v>93</v>
      </c>
      <c r="AV147" s="14" t="s">
        <v>182</v>
      </c>
      <c r="AW147" s="14" t="s">
        <v>38</v>
      </c>
      <c r="AX147" s="14" t="s">
        <v>91</v>
      </c>
      <c r="AY147" s="292" t="s">
        <v>251</v>
      </c>
    </row>
    <row r="148" s="12" customFormat="1" ht="22.8" customHeight="1">
      <c r="A148" s="12"/>
      <c r="B148" s="230"/>
      <c r="C148" s="231"/>
      <c r="D148" s="232" t="s">
        <v>82</v>
      </c>
      <c r="E148" s="244" t="s">
        <v>297</v>
      </c>
      <c r="F148" s="244" t="s">
        <v>530</v>
      </c>
      <c r="G148" s="231"/>
      <c r="H148" s="231"/>
      <c r="I148" s="234"/>
      <c r="J148" s="245">
        <f>BK148</f>
        <v>0</v>
      </c>
      <c r="K148" s="231"/>
      <c r="L148" s="236"/>
      <c r="M148" s="237"/>
      <c r="N148" s="238"/>
      <c r="O148" s="238"/>
      <c r="P148" s="239">
        <f>SUM(P149:P157)</f>
        <v>0</v>
      </c>
      <c r="Q148" s="238"/>
      <c r="R148" s="239">
        <f>SUM(R149:R157)</f>
        <v>0</v>
      </c>
      <c r="S148" s="238"/>
      <c r="T148" s="240">
        <f>SUM(T149:T157)</f>
        <v>34.826999999999998</v>
      </c>
      <c r="U148" s="12"/>
      <c r="V148" s="12"/>
      <c r="W148" s="12"/>
      <c r="X148" s="12"/>
      <c r="Y148" s="12"/>
      <c r="Z148" s="12"/>
      <c r="AA148" s="12"/>
      <c r="AB148" s="12"/>
      <c r="AC148" s="12"/>
      <c r="AD148" s="12"/>
      <c r="AE148" s="12"/>
      <c r="AR148" s="241" t="s">
        <v>91</v>
      </c>
      <c r="AT148" s="242" t="s">
        <v>82</v>
      </c>
      <c r="AU148" s="242" t="s">
        <v>91</v>
      </c>
      <c r="AY148" s="241" t="s">
        <v>251</v>
      </c>
      <c r="BK148" s="243">
        <f>SUM(BK149:BK157)</f>
        <v>0</v>
      </c>
    </row>
    <row r="149" s="2" customFormat="1" ht="16.5" customHeight="1">
      <c r="A149" s="40"/>
      <c r="B149" s="41"/>
      <c r="C149" s="246" t="s">
        <v>285</v>
      </c>
      <c r="D149" s="246" t="s">
        <v>254</v>
      </c>
      <c r="E149" s="247" t="s">
        <v>1328</v>
      </c>
      <c r="F149" s="248" t="s">
        <v>1329</v>
      </c>
      <c r="G149" s="249" t="s">
        <v>446</v>
      </c>
      <c r="H149" s="250">
        <v>7.5199999999999996</v>
      </c>
      <c r="I149" s="251"/>
      <c r="J149" s="252">
        <f>ROUND(I149*H149,2)</f>
        <v>0</v>
      </c>
      <c r="K149" s="248" t="s">
        <v>258</v>
      </c>
      <c r="L149" s="46"/>
      <c r="M149" s="253" t="s">
        <v>1</v>
      </c>
      <c r="N149" s="254" t="s">
        <v>48</v>
      </c>
      <c r="O149" s="93"/>
      <c r="P149" s="255">
        <f>O149*H149</f>
        <v>0</v>
      </c>
      <c r="Q149" s="255">
        <v>0</v>
      </c>
      <c r="R149" s="255">
        <f>Q149*H149</f>
        <v>0</v>
      </c>
      <c r="S149" s="255">
        <v>2</v>
      </c>
      <c r="T149" s="256">
        <f>S149*H149</f>
        <v>15.039999999999999</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1330</v>
      </c>
    </row>
    <row r="150" s="13" customFormat="1">
      <c r="A150" s="13"/>
      <c r="B150" s="271"/>
      <c r="C150" s="272"/>
      <c r="D150" s="259" t="s">
        <v>414</v>
      </c>
      <c r="E150" s="273" t="s">
        <v>1</v>
      </c>
      <c r="F150" s="274" t="s">
        <v>1331</v>
      </c>
      <c r="G150" s="272"/>
      <c r="H150" s="275">
        <v>7.5199999999999996</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4" customFormat="1">
      <c r="A151" s="14"/>
      <c r="B151" s="282"/>
      <c r="C151" s="283"/>
      <c r="D151" s="259" t="s">
        <v>414</v>
      </c>
      <c r="E151" s="284" t="s">
        <v>1</v>
      </c>
      <c r="F151" s="285" t="s">
        <v>416</v>
      </c>
      <c r="G151" s="283"/>
      <c r="H151" s="286">
        <v>7.5199999999999996</v>
      </c>
      <c r="I151" s="287"/>
      <c r="J151" s="283"/>
      <c r="K151" s="283"/>
      <c r="L151" s="288"/>
      <c r="M151" s="289"/>
      <c r="N151" s="290"/>
      <c r="O151" s="290"/>
      <c r="P151" s="290"/>
      <c r="Q151" s="290"/>
      <c r="R151" s="290"/>
      <c r="S151" s="290"/>
      <c r="T151" s="291"/>
      <c r="U151" s="14"/>
      <c r="V151" s="14"/>
      <c r="W151" s="14"/>
      <c r="X151" s="14"/>
      <c r="Y151" s="14"/>
      <c r="Z151" s="14"/>
      <c r="AA151" s="14"/>
      <c r="AB151" s="14"/>
      <c r="AC151" s="14"/>
      <c r="AD151" s="14"/>
      <c r="AE151" s="14"/>
      <c r="AT151" s="292" t="s">
        <v>414</v>
      </c>
      <c r="AU151" s="292" t="s">
        <v>93</v>
      </c>
      <c r="AV151" s="14" t="s">
        <v>182</v>
      </c>
      <c r="AW151" s="14" t="s">
        <v>38</v>
      </c>
      <c r="AX151" s="14" t="s">
        <v>91</v>
      </c>
      <c r="AY151" s="292" t="s">
        <v>251</v>
      </c>
    </row>
    <row r="152" s="2" customFormat="1" ht="16.5" customHeight="1">
      <c r="A152" s="40"/>
      <c r="B152" s="41"/>
      <c r="C152" s="246" t="s">
        <v>292</v>
      </c>
      <c r="D152" s="246" t="s">
        <v>254</v>
      </c>
      <c r="E152" s="247" t="s">
        <v>1332</v>
      </c>
      <c r="F152" s="248" t="s">
        <v>1333</v>
      </c>
      <c r="G152" s="249" t="s">
        <v>346</v>
      </c>
      <c r="H152" s="250">
        <v>235</v>
      </c>
      <c r="I152" s="251"/>
      <c r="J152" s="252">
        <f>ROUND(I152*H152,2)</f>
        <v>0</v>
      </c>
      <c r="K152" s="248" t="s">
        <v>258</v>
      </c>
      <c r="L152" s="46"/>
      <c r="M152" s="253" t="s">
        <v>1</v>
      </c>
      <c r="N152" s="254" t="s">
        <v>48</v>
      </c>
      <c r="O152" s="93"/>
      <c r="P152" s="255">
        <f>O152*H152</f>
        <v>0</v>
      </c>
      <c r="Q152" s="255">
        <v>0</v>
      </c>
      <c r="R152" s="255">
        <f>Q152*H152</f>
        <v>0</v>
      </c>
      <c r="S152" s="255">
        <v>0.065699999999999995</v>
      </c>
      <c r="T152" s="256">
        <f>S152*H152</f>
        <v>15.439499999999999</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1334</v>
      </c>
    </row>
    <row r="153" s="13" customFormat="1">
      <c r="A153" s="13"/>
      <c r="B153" s="271"/>
      <c r="C153" s="272"/>
      <c r="D153" s="259" t="s">
        <v>414</v>
      </c>
      <c r="E153" s="273" t="s">
        <v>1</v>
      </c>
      <c r="F153" s="274" t="s">
        <v>1335</v>
      </c>
      <c r="G153" s="272"/>
      <c r="H153" s="275">
        <v>235</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38</v>
      </c>
      <c r="AX153" s="13" t="s">
        <v>83</v>
      </c>
      <c r="AY153" s="281" t="s">
        <v>251</v>
      </c>
    </row>
    <row r="154" s="14" customFormat="1">
      <c r="A154" s="14"/>
      <c r="B154" s="282"/>
      <c r="C154" s="283"/>
      <c r="D154" s="259" t="s">
        <v>414</v>
      </c>
      <c r="E154" s="284" t="s">
        <v>1</v>
      </c>
      <c r="F154" s="285" t="s">
        <v>416</v>
      </c>
      <c r="G154" s="283"/>
      <c r="H154" s="286">
        <v>235</v>
      </c>
      <c r="I154" s="287"/>
      <c r="J154" s="283"/>
      <c r="K154" s="283"/>
      <c r="L154" s="288"/>
      <c r="M154" s="289"/>
      <c r="N154" s="290"/>
      <c r="O154" s="290"/>
      <c r="P154" s="290"/>
      <c r="Q154" s="290"/>
      <c r="R154" s="290"/>
      <c r="S154" s="290"/>
      <c r="T154" s="291"/>
      <c r="U154" s="14"/>
      <c r="V154" s="14"/>
      <c r="W154" s="14"/>
      <c r="X154" s="14"/>
      <c r="Y154" s="14"/>
      <c r="Z154" s="14"/>
      <c r="AA154" s="14"/>
      <c r="AB154" s="14"/>
      <c r="AC154" s="14"/>
      <c r="AD154" s="14"/>
      <c r="AE154" s="14"/>
      <c r="AT154" s="292" t="s">
        <v>414</v>
      </c>
      <c r="AU154" s="292" t="s">
        <v>93</v>
      </c>
      <c r="AV154" s="14" t="s">
        <v>182</v>
      </c>
      <c r="AW154" s="14" t="s">
        <v>38</v>
      </c>
      <c r="AX154" s="14" t="s">
        <v>91</v>
      </c>
      <c r="AY154" s="292" t="s">
        <v>251</v>
      </c>
    </row>
    <row r="155" s="2" customFormat="1" ht="16.5" customHeight="1">
      <c r="A155" s="40"/>
      <c r="B155" s="41"/>
      <c r="C155" s="246" t="s">
        <v>297</v>
      </c>
      <c r="D155" s="246" t="s">
        <v>254</v>
      </c>
      <c r="E155" s="247" t="s">
        <v>1336</v>
      </c>
      <c r="F155" s="248" t="s">
        <v>1337</v>
      </c>
      <c r="G155" s="249" t="s">
        <v>441</v>
      </c>
      <c r="H155" s="250">
        <v>470</v>
      </c>
      <c r="I155" s="251"/>
      <c r="J155" s="252">
        <f>ROUND(I155*H155,2)</f>
        <v>0</v>
      </c>
      <c r="K155" s="248" t="s">
        <v>258</v>
      </c>
      <c r="L155" s="46"/>
      <c r="M155" s="253" t="s">
        <v>1</v>
      </c>
      <c r="N155" s="254" t="s">
        <v>48</v>
      </c>
      <c r="O155" s="93"/>
      <c r="P155" s="255">
        <f>O155*H155</f>
        <v>0</v>
      </c>
      <c r="Q155" s="255">
        <v>0</v>
      </c>
      <c r="R155" s="255">
        <f>Q155*H155</f>
        <v>0</v>
      </c>
      <c r="S155" s="255">
        <v>0.0092499999999999995</v>
      </c>
      <c r="T155" s="256">
        <f>S155*H155</f>
        <v>4.3475000000000001</v>
      </c>
      <c r="U155" s="40"/>
      <c r="V155" s="40"/>
      <c r="W155" s="40"/>
      <c r="X155" s="40"/>
      <c r="Y155" s="40"/>
      <c r="Z155" s="40"/>
      <c r="AA155" s="40"/>
      <c r="AB155" s="40"/>
      <c r="AC155" s="40"/>
      <c r="AD155" s="40"/>
      <c r="AE155" s="40"/>
      <c r="AR155" s="257" t="s">
        <v>182</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1338</v>
      </c>
    </row>
    <row r="156" s="13" customFormat="1">
      <c r="A156" s="13"/>
      <c r="B156" s="271"/>
      <c r="C156" s="272"/>
      <c r="D156" s="259" t="s">
        <v>414</v>
      </c>
      <c r="E156" s="273" t="s">
        <v>1</v>
      </c>
      <c r="F156" s="274" t="s">
        <v>1339</v>
      </c>
      <c r="G156" s="272"/>
      <c r="H156" s="275">
        <v>470</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470</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12" customFormat="1" ht="22.8" customHeight="1">
      <c r="A158" s="12"/>
      <c r="B158" s="230"/>
      <c r="C158" s="231"/>
      <c r="D158" s="232" t="s">
        <v>82</v>
      </c>
      <c r="E158" s="244" t="s">
        <v>550</v>
      </c>
      <c r="F158" s="244" t="s">
        <v>551</v>
      </c>
      <c r="G158" s="231"/>
      <c r="H158" s="231"/>
      <c r="I158" s="234"/>
      <c r="J158" s="245">
        <f>BK158</f>
        <v>0</v>
      </c>
      <c r="K158" s="231"/>
      <c r="L158" s="236"/>
      <c r="M158" s="237"/>
      <c r="N158" s="238"/>
      <c r="O158" s="238"/>
      <c r="P158" s="239">
        <f>SUM(P159:P164)</f>
        <v>0</v>
      </c>
      <c r="Q158" s="238"/>
      <c r="R158" s="239">
        <f>SUM(R159:R164)</f>
        <v>0</v>
      </c>
      <c r="S158" s="238"/>
      <c r="T158" s="240">
        <f>SUM(T159:T164)</f>
        <v>0</v>
      </c>
      <c r="U158" s="12"/>
      <c r="V158" s="12"/>
      <c r="W158" s="12"/>
      <c r="X158" s="12"/>
      <c r="Y158" s="12"/>
      <c r="Z158" s="12"/>
      <c r="AA158" s="12"/>
      <c r="AB158" s="12"/>
      <c r="AC158" s="12"/>
      <c r="AD158" s="12"/>
      <c r="AE158" s="12"/>
      <c r="AR158" s="241" t="s">
        <v>91</v>
      </c>
      <c r="AT158" s="242" t="s">
        <v>82</v>
      </c>
      <c r="AU158" s="242" t="s">
        <v>91</v>
      </c>
      <c r="AY158" s="241" t="s">
        <v>251</v>
      </c>
      <c r="BK158" s="243">
        <f>SUM(BK159:BK164)</f>
        <v>0</v>
      </c>
    </row>
    <row r="159" s="2" customFormat="1" ht="16.5" customHeight="1">
      <c r="A159" s="40"/>
      <c r="B159" s="41"/>
      <c r="C159" s="246" t="s">
        <v>304</v>
      </c>
      <c r="D159" s="246" t="s">
        <v>254</v>
      </c>
      <c r="E159" s="247" t="s">
        <v>553</v>
      </c>
      <c r="F159" s="248" t="s">
        <v>554</v>
      </c>
      <c r="G159" s="249" t="s">
        <v>398</v>
      </c>
      <c r="H159" s="250">
        <v>34.826999999999998</v>
      </c>
      <c r="I159" s="251"/>
      <c r="J159" s="252">
        <f>ROUND(I159*H159,2)</f>
        <v>0</v>
      </c>
      <c r="K159" s="248" t="s">
        <v>307</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1340</v>
      </c>
    </row>
    <row r="160" s="2" customFormat="1">
      <c r="A160" s="40"/>
      <c r="B160" s="41"/>
      <c r="C160" s="42"/>
      <c r="D160" s="259" t="s">
        <v>261</v>
      </c>
      <c r="E160" s="42"/>
      <c r="F160" s="260" t="s">
        <v>556</v>
      </c>
      <c r="G160" s="42"/>
      <c r="H160" s="42"/>
      <c r="I160" s="157"/>
      <c r="J160" s="42"/>
      <c r="K160" s="42"/>
      <c r="L160" s="46"/>
      <c r="M160" s="261"/>
      <c r="N160" s="262"/>
      <c r="O160" s="93"/>
      <c r="P160" s="93"/>
      <c r="Q160" s="93"/>
      <c r="R160" s="93"/>
      <c r="S160" s="93"/>
      <c r="T160" s="94"/>
      <c r="U160" s="40"/>
      <c r="V160" s="40"/>
      <c r="W160" s="40"/>
      <c r="X160" s="40"/>
      <c r="Y160" s="40"/>
      <c r="Z160" s="40"/>
      <c r="AA160" s="40"/>
      <c r="AB160" s="40"/>
      <c r="AC160" s="40"/>
      <c r="AD160" s="40"/>
      <c r="AE160" s="40"/>
      <c r="AT160" s="18" t="s">
        <v>261</v>
      </c>
      <c r="AU160" s="18" t="s">
        <v>93</v>
      </c>
    </row>
    <row r="161" s="2" customFormat="1" ht="16.5" customHeight="1">
      <c r="A161" s="40"/>
      <c r="B161" s="41"/>
      <c r="C161" s="246" t="s">
        <v>309</v>
      </c>
      <c r="D161" s="246" t="s">
        <v>254</v>
      </c>
      <c r="E161" s="247" t="s">
        <v>557</v>
      </c>
      <c r="F161" s="248" t="s">
        <v>558</v>
      </c>
      <c r="G161" s="249" t="s">
        <v>398</v>
      </c>
      <c r="H161" s="250">
        <v>34.826999999999998</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1341</v>
      </c>
    </row>
    <row r="162" s="2" customFormat="1" ht="16.5" customHeight="1">
      <c r="A162" s="40"/>
      <c r="B162" s="41"/>
      <c r="C162" s="246" t="s">
        <v>313</v>
      </c>
      <c r="D162" s="246" t="s">
        <v>254</v>
      </c>
      <c r="E162" s="247" t="s">
        <v>561</v>
      </c>
      <c r="F162" s="248" t="s">
        <v>562</v>
      </c>
      <c r="G162" s="249" t="s">
        <v>398</v>
      </c>
      <c r="H162" s="250">
        <v>348.26999999999998</v>
      </c>
      <c r="I162" s="251"/>
      <c r="J162" s="252">
        <f>ROUND(I162*H162,2)</f>
        <v>0</v>
      </c>
      <c r="K162" s="248" t="s">
        <v>258</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1342</v>
      </c>
    </row>
    <row r="163" s="13" customFormat="1">
      <c r="A163" s="13"/>
      <c r="B163" s="271"/>
      <c r="C163" s="272"/>
      <c r="D163" s="259" t="s">
        <v>414</v>
      </c>
      <c r="E163" s="272"/>
      <c r="F163" s="274" t="s">
        <v>1343</v>
      </c>
      <c r="G163" s="272"/>
      <c r="H163" s="275">
        <v>348.26999999999998</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4</v>
      </c>
      <c r="AX163" s="13" t="s">
        <v>91</v>
      </c>
      <c r="AY163" s="281" t="s">
        <v>251</v>
      </c>
    </row>
    <row r="164" s="2" customFormat="1" ht="16.5" customHeight="1">
      <c r="A164" s="40"/>
      <c r="B164" s="41"/>
      <c r="C164" s="246" t="s">
        <v>318</v>
      </c>
      <c r="D164" s="246" t="s">
        <v>254</v>
      </c>
      <c r="E164" s="247" t="s">
        <v>565</v>
      </c>
      <c r="F164" s="248" t="s">
        <v>566</v>
      </c>
      <c r="G164" s="249" t="s">
        <v>398</v>
      </c>
      <c r="H164" s="250">
        <v>34.826999999999998</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1344</v>
      </c>
    </row>
    <row r="165" s="12" customFormat="1" ht="22.8" customHeight="1">
      <c r="A165" s="12"/>
      <c r="B165" s="230"/>
      <c r="C165" s="231"/>
      <c r="D165" s="232" t="s">
        <v>82</v>
      </c>
      <c r="E165" s="244" t="s">
        <v>568</v>
      </c>
      <c r="F165" s="244" t="s">
        <v>569</v>
      </c>
      <c r="G165" s="231"/>
      <c r="H165" s="231"/>
      <c r="I165" s="234"/>
      <c r="J165" s="245">
        <f>BK165</f>
        <v>0</v>
      </c>
      <c r="K165" s="231"/>
      <c r="L165" s="236"/>
      <c r="M165" s="237"/>
      <c r="N165" s="238"/>
      <c r="O165" s="238"/>
      <c r="P165" s="239">
        <f>P166</f>
        <v>0</v>
      </c>
      <c r="Q165" s="238"/>
      <c r="R165" s="239">
        <f>R166</f>
        <v>0</v>
      </c>
      <c r="S165" s="238"/>
      <c r="T165" s="240">
        <f>T166</f>
        <v>0</v>
      </c>
      <c r="U165" s="12"/>
      <c r="V165" s="12"/>
      <c r="W165" s="12"/>
      <c r="X165" s="12"/>
      <c r="Y165" s="12"/>
      <c r="Z165" s="12"/>
      <c r="AA165" s="12"/>
      <c r="AB165" s="12"/>
      <c r="AC165" s="12"/>
      <c r="AD165" s="12"/>
      <c r="AE165" s="12"/>
      <c r="AR165" s="241" t="s">
        <v>91</v>
      </c>
      <c r="AT165" s="242" t="s">
        <v>82</v>
      </c>
      <c r="AU165" s="242" t="s">
        <v>91</v>
      </c>
      <c r="AY165" s="241" t="s">
        <v>251</v>
      </c>
      <c r="BK165" s="243">
        <f>BK166</f>
        <v>0</v>
      </c>
    </row>
    <row r="166" s="2" customFormat="1" ht="16.5" customHeight="1">
      <c r="A166" s="40"/>
      <c r="B166" s="41"/>
      <c r="C166" s="246" t="s">
        <v>325</v>
      </c>
      <c r="D166" s="246" t="s">
        <v>254</v>
      </c>
      <c r="E166" s="247" t="s">
        <v>1345</v>
      </c>
      <c r="F166" s="248" t="s">
        <v>1346</v>
      </c>
      <c r="G166" s="249" t="s">
        <v>398</v>
      </c>
      <c r="H166" s="250">
        <v>9.5169999999999995</v>
      </c>
      <c r="I166" s="251"/>
      <c r="J166" s="252">
        <f>ROUND(I166*H166,2)</f>
        <v>0</v>
      </c>
      <c r="K166" s="248" t="s">
        <v>258</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1347</v>
      </c>
    </row>
    <row r="167" s="12" customFormat="1" ht="25.92" customHeight="1">
      <c r="A167" s="12"/>
      <c r="B167" s="230"/>
      <c r="C167" s="231"/>
      <c r="D167" s="232" t="s">
        <v>82</v>
      </c>
      <c r="E167" s="233" t="s">
        <v>666</v>
      </c>
      <c r="F167" s="233" t="s">
        <v>667</v>
      </c>
      <c r="G167" s="231"/>
      <c r="H167" s="231"/>
      <c r="I167" s="234"/>
      <c r="J167" s="235">
        <f>BK167</f>
        <v>0</v>
      </c>
      <c r="K167" s="231"/>
      <c r="L167" s="236"/>
      <c r="M167" s="237"/>
      <c r="N167" s="238"/>
      <c r="O167" s="238"/>
      <c r="P167" s="239">
        <f>P168</f>
        <v>0</v>
      </c>
      <c r="Q167" s="238"/>
      <c r="R167" s="239">
        <f>R168</f>
        <v>0</v>
      </c>
      <c r="S167" s="238"/>
      <c r="T167" s="240">
        <f>T168</f>
        <v>0</v>
      </c>
      <c r="U167" s="12"/>
      <c r="V167" s="12"/>
      <c r="W167" s="12"/>
      <c r="X167" s="12"/>
      <c r="Y167" s="12"/>
      <c r="Z167" s="12"/>
      <c r="AA167" s="12"/>
      <c r="AB167" s="12"/>
      <c r="AC167" s="12"/>
      <c r="AD167" s="12"/>
      <c r="AE167" s="12"/>
      <c r="AR167" s="241" t="s">
        <v>93</v>
      </c>
      <c r="AT167" s="242" t="s">
        <v>82</v>
      </c>
      <c r="AU167" s="242" t="s">
        <v>83</v>
      </c>
      <c r="AY167" s="241" t="s">
        <v>251</v>
      </c>
      <c r="BK167" s="243">
        <f>BK168</f>
        <v>0</v>
      </c>
    </row>
    <row r="168" s="12" customFormat="1" ht="22.8" customHeight="1">
      <c r="A168" s="12"/>
      <c r="B168" s="230"/>
      <c r="C168" s="231"/>
      <c r="D168" s="232" t="s">
        <v>82</v>
      </c>
      <c r="E168" s="244" t="s">
        <v>668</v>
      </c>
      <c r="F168" s="244" t="s">
        <v>669</v>
      </c>
      <c r="G168" s="231"/>
      <c r="H168" s="231"/>
      <c r="I168" s="234"/>
      <c r="J168" s="245">
        <f>BK168</f>
        <v>0</v>
      </c>
      <c r="K168" s="231"/>
      <c r="L168" s="236"/>
      <c r="M168" s="237"/>
      <c r="N168" s="238"/>
      <c r="O168" s="238"/>
      <c r="P168" s="239">
        <f>SUM(P169:P174)</f>
        <v>0</v>
      </c>
      <c r="Q168" s="238"/>
      <c r="R168" s="239">
        <f>SUM(R169:R174)</f>
        <v>0</v>
      </c>
      <c r="S168" s="238"/>
      <c r="T168" s="240">
        <f>SUM(T169:T174)</f>
        <v>0</v>
      </c>
      <c r="U168" s="12"/>
      <c r="V168" s="12"/>
      <c r="W168" s="12"/>
      <c r="X168" s="12"/>
      <c r="Y168" s="12"/>
      <c r="Z168" s="12"/>
      <c r="AA168" s="12"/>
      <c r="AB168" s="12"/>
      <c r="AC168" s="12"/>
      <c r="AD168" s="12"/>
      <c r="AE168" s="12"/>
      <c r="AR168" s="241" t="s">
        <v>93</v>
      </c>
      <c r="AT168" s="242" t="s">
        <v>82</v>
      </c>
      <c r="AU168" s="242" t="s">
        <v>91</v>
      </c>
      <c r="AY168" s="241" t="s">
        <v>251</v>
      </c>
      <c r="BK168" s="243">
        <f>SUM(BK169:BK174)</f>
        <v>0</v>
      </c>
    </row>
    <row r="169" s="2" customFormat="1" ht="16.5" customHeight="1">
      <c r="A169" s="40"/>
      <c r="B169" s="41"/>
      <c r="C169" s="246" t="s">
        <v>8</v>
      </c>
      <c r="D169" s="246" t="s">
        <v>254</v>
      </c>
      <c r="E169" s="247" t="s">
        <v>1348</v>
      </c>
      <c r="F169" s="248" t="s">
        <v>1349</v>
      </c>
      <c r="G169" s="249" t="s">
        <v>346</v>
      </c>
      <c r="H169" s="250">
        <v>1</v>
      </c>
      <c r="I169" s="251"/>
      <c r="J169" s="252">
        <f>ROUND(I169*H169,2)</f>
        <v>0</v>
      </c>
      <c r="K169" s="248" t="s">
        <v>307</v>
      </c>
      <c r="L169" s="46"/>
      <c r="M169" s="253" t="s">
        <v>1</v>
      </c>
      <c r="N169" s="254"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359</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359</v>
      </c>
      <c r="BM169" s="257" t="s">
        <v>1350</v>
      </c>
    </row>
    <row r="170" s="2" customFormat="1">
      <c r="A170" s="40"/>
      <c r="B170" s="41"/>
      <c r="C170" s="42"/>
      <c r="D170" s="259" t="s">
        <v>261</v>
      </c>
      <c r="E170" s="42"/>
      <c r="F170" s="260" t="s">
        <v>1351</v>
      </c>
      <c r="G170" s="42"/>
      <c r="H170" s="42"/>
      <c r="I170" s="157"/>
      <c r="J170" s="42"/>
      <c r="K170" s="42"/>
      <c r="L170" s="46"/>
      <c r="M170" s="261"/>
      <c r="N170" s="262"/>
      <c r="O170" s="93"/>
      <c r="P170" s="93"/>
      <c r="Q170" s="93"/>
      <c r="R170" s="93"/>
      <c r="S170" s="93"/>
      <c r="T170" s="94"/>
      <c r="U170" s="40"/>
      <c r="V170" s="40"/>
      <c r="W170" s="40"/>
      <c r="X170" s="40"/>
      <c r="Y170" s="40"/>
      <c r="Z170" s="40"/>
      <c r="AA170" s="40"/>
      <c r="AB170" s="40"/>
      <c r="AC170" s="40"/>
      <c r="AD170" s="40"/>
      <c r="AE170" s="40"/>
      <c r="AT170" s="18" t="s">
        <v>261</v>
      </c>
      <c r="AU170" s="18" t="s">
        <v>93</v>
      </c>
    </row>
    <row r="171" s="2" customFormat="1" ht="16.5" customHeight="1">
      <c r="A171" s="40"/>
      <c r="B171" s="41"/>
      <c r="C171" s="246" t="s">
        <v>359</v>
      </c>
      <c r="D171" s="246" t="s">
        <v>254</v>
      </c>
      <c r="E171" s="247" t="s">
        <v>1352</v>
      </c>
      <c r="F171" s="248" t="s">
        <v>1353</v>
      </c>
      <c r="G171" s="249" t="s">
        <v>346</v>
      </c>
      <c r="H171" s="250">
        <v>1</v>
      </c>
      <c r="I171" s="251"/>
      <c r="J171" s="252">
        <f>ROUND(I171*H171,2)</f>
        <v>0</v>
      </c>
      <c r="K171" s="248" t="s">
        <v>307</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359</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359</v>
      </c>
      <c r="BM171" s="257" t="s">
        <v>1354</v>
      </c>
    </row>
    <row r="172" s="2" customFormat="1">
      <c r="A172" s="40"/>
      <c r="B172" s="41"/>
      <c r="C172" s="42"/>
      <c r="D172" s="259" t="s">
        <v>261</v>
      </c>
      <c r="E172" s="42"/>
      <c r="F172" s="260" t="s">
        <v>1351</v>
      </c>
      <c r="G172" s="42"/>
      <c r="H172" s="42"/>
      <c r="I172" s="157"/>
      <c r="J172" s="42"/>
      <c r="K172" s="42"/>
      <c r="L172" s="46"/>
      <c r="M172" s="261"/>
      <c r="N172" s="262"/>
      <c r="O172" s="93"/>
      <c r="P172" s="93"/>
      <c r="Q172" s="93"/>
      <c r="R172" s="93"/>
      <c r="S172" s="93"/>
      <c r="T172" s="94"/>
      <c r="U172" s="40"/>
      <c r="V172" s="40"/>
      <c r="W172" s="40"/>
      <c r="X172" s="40"/>
      <c r="Y172" s="40"/>
      <c r="Z172" s="40"/>
      <c r="AA172" s="40"/>
      <c r="AB172" s="40"/>
      <c r="AC172" s="40"/>
      <c r="AD172" s="40"/>
      <c r="AE172" s="40"/>
      <c r="AT172" s="18" t="s">
        <v>261</v>
      </c>
      <c r="AU172" s="18" t="s">
        <v>93</v>
      </c>
    </row>
    <row r="173" s="2" customFormat="1" ht="16.5" customHeight="1">
      <c r="A173" s="40"/>
      <c r="B173" s="41"/>
      <c r="C173" s="246" t="s">
        <v>386</v>
      </c>
      <c r="D173" s="246" t="s">
        <v>254</v>
      </c>
      <c r="E173" s="247" t="s">
        <v>1355</v>
      </c>
      <c r="F173" s="248" t="s">
        <v>1356</v>
      </c>
      <c r="G173" s="249" t="s">
        <v>346</v>
      </c>
      <c r="H173" s="250">
        <v>1</v>
      </c>
      <c r="I173" s="251"/>
      <c r="J173" s="252">
        <f>ROUND(I173*H173,2)</f>
        <v>0</v>
      </c>
      <c r="K173" s="248" t="s">
        <v>307</v>
      </c>
      <c r="L173" s="46"/>
      <c r="M173" s="253" t="s">
        <v>1</v>
      </c>
      <c r="N173" s="254"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359</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359</v>
      </c>
      <c r="BM173" s="257" t="s">
        <v>1357</v>
      </c>
    </row>
    <row r="174" s="2" customFormat="1">
      <c r="A174" s="40"/>
      <c r="B174" s="41"/>
      <c r="C174" s="42"/>
      <c r="D174" s="259" t="s">
        <v>261</v>
      </c>
      <c r="E174" s="42"/>
      <c r="F174" s="260" t="s">
        <v>1351</v>
      </c>
      <c r="G174" s="42"/>
      <c r="H174" s="42"/>
      <c r="I174" s="157"/>
      <c r="J174" s="42"/>
      <c r="K174" s="42"/>
      <c r="L174" s="46"/>
      <c r="M174" s="263"/>
      <c r="N174" s="264"/>
      <c r="O174" s="265"/>
      <c r="P174" s="265"/>
      <c r="Q174" s="265"/>
      <c r="R174" s="265"/>
      <c r="S174" s="265"/>
      <c r="T174" s="266"/>
      <c r="U174" s="40"/>
      <c r="V174" s="40"/>
      <c r="W174" s="40"/>
      <c r="X174" s="40"/>
      <c r="Y174" s="40"/>
      <c r="Z174" s="40"/>
      <c r="AA174" s="40"/>
      <c r="AB174" s="40"/>
      <c r="AC174" s="40"/>
      <c r="AD174" s="40"/>
      <c r="AE174" s="40"/>
      <c r="AT174" s="18" t="s">
        <v>261</v>
      </c>
      <c r="AU174" s="18" t="s">
        <v>93</v>
      </c>
    </row>
    <row r="175" s="2" customFormat="1" ht="6.96" customHeight="1">
      <c r="A175" s="40"/>
      <c r="B175" s="68"/>
      <c r="C175" s="69"/>
      <c r="D175" s="69"/>
      <c r="E175" s="69"/>
      <c r="F175" s="69"/>
      <c r="G175" s="69"/>
      <c r="H175" s="69"/>
      <c r="I175" s="195"/>
      <c r="J175" s="69"/>
      <c r="K175" s="69"/>
      <c r="L175" s="46"/>
      <c r="M175" s="40"/>
      <c r="O175" s="40"/>
      <c r="P175" s="40"/>
      <c r="Q175" s="40"/>
      <c r="R175" s="40"/>
      <c r="S175" s="40"/>
      <c r="T175" s="40"/>
      <c r="U175" s="40"/>
      <c r="V175" s="40"/>
      <c r="W175" s="40"/>
      <c r="X175" s="40"/>
      <c r="Y175" s="40"/>
      <c r="Z175" s="40"/>
      <c r="AA175" s="40"/>
      <c r="AB175" s="40"/>
      <c r="AC175" s="40"/>
      <c r="AD175" s="40"/>
      <c r="AE175" s="40"/>
    </row>
  </sheetData>
  <sheetProtection sheet="1" autoFilter="0" formatColumns="0" formatRows="0" objects="1" scenarios="1" spinCount="100000" saltValue="wYq/r6wbf5IxqK2RQrauCe6dKr+9Heuf499GKcTk2yy5hsgMra1NGUzh9h8v4lXGrnvrFOIL+s7ob4r8ARF6Iw==" hashValue="sGZgEr1esIYUqMKXfsZAcHfCQjTLZKcjAMi62pGIaYUzMnLt+l+ttrhW0v8kTUccxri/46h9D0QtT85tCuKnFg==" algorithmName="SHA-512" password="E785"/>
  <autoFilter ref="C124:K174"/>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120</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1358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ROUND(J129,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ROUND((SUM(BE129:BE379)),  2)</f>
        <v>0</v>
      </c>
      <c r="G33" s="40"/>
      <c r="H33" s="40"/>
      <c r="I33" s="174">
        <v>0.20999999999999999</v>
      </c>
      <c r="J33" s="173">
        <f>ROUND(((SUM(BE129:BE379))*I33),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ROUND((SUM(BF129:BF379)),  2)</f>
        <v>0</v>
      </c>
      <c r="G34" s="40"/>
      <c r="H34" s="40"/>
      <c r="I34" s="174">
        <v>0.14999999999999999</v>
      </c>
      <c r="J34" s="173">
        <f>ROUND(((SUM(BF129:BF379))*I34),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ROUND((SUM(BG129:BG379)),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ROUND((SUM(BH129:BH379)),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ROUND((SUM(BI129:BI379)),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 xml:space="preserve">SO 06.1 - Oprava stávající veřejné účelové komunikace </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J129</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J130</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J131</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J234</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575</v>
      </c>
      <c r="E100" s="214"/>
      <c r="F100" s="214"/>
      <c r="G100" s="214"/>
      <c r="H100" s="214"/>
      <c r="I100" s="215"/>
      <c r="J100" s="216">
        <f>J255</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681</v>
      </c>
      <c r="E101" s="214"/>
      <c r="F101" s="214"/>
      <c r="G101" s="214"/>
      <c r="H101" s="214"/>
      <c r="I101" s="215"/>
      <c r="J101" s="216">
        <f>J259</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682</v>
      </c>
      <c r="E102" s="214"/>
      <c r="F102" s="214"/>
      <c r="G102" s="214"/>
      <c r="H102" s="214"/>
      <c r="I102" s="215"/>
      <c r="J102" s="216">
        <f>J264</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576</v>
      </c>
      <c r="E103" s="214"/>
      <c r="F103" s="214"/>
      <c r="G103" s="214"/>
      <c r="H103" s="214"/>
      <c r="I103" s="215"/>
      <c r="J103" s="216">
        <f>J269</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404</v>
      </c>
      <c r="E104" s="214"/>
      <c r="F104" s="214"/>
      <c r="G104" s="214"/>
      <c r="H104" s="214"/>
      <c r="I104" s="215"/>
      <c r="J104" s="216">
        <f>J299</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405</v>
      </c>
      <c r="E105" s="214"/>
      <c r="F105" s="214"/>
      <c r="G105" s="214"/>
      <c r="H105" s="214"/>
      <c r="I105" s="215"/>
      <c r="J105" s="216">
        <f>J334</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406</v>
      </c>
      <c r="E106" s="214"/>
      <c r="F106" s="214"/>
      <c r="G106" s="214"/>
      <c r="H106" s="214"/>
      <c r="I106" s="215"/>
      <c r="J106" s="216">
        <f>J355</f>
        <v>0</v>
      </c>
      <c r="K106" s="135"/>
      <c r="L106" s="217"/>
      <c r="S106" s="10"/>
      <c r="T106" s="10"/>
      <c r="U106" s="10"/>
      <c r="V106" s="10"/>
      <c r="W106" s="10"/>
      <c r="X106" s="10"/>
      <c r="Y106" s="10"/>
      <c r="Z106" s="10"/>
      <c r="AA106" s="10"/>
      <c r="AB106" s="10"/>
      <c r="AC106" s="10"/>
      <c r="AD106" s="10"/>
      <c r="AE106" s="10"/>
    </row>
    <row r="107" s="10" customFormat="1" ht="19.92" customHeight="1">
      <c r="A107" s="10"/>
      <c r="B107" s="212"/>
      <c r="C107" s="135"/>
      <c r="D107" s="213" t="s">
        <v>407</v>
      </c>
      <c r="E107" s="214"/>
      <c r="F107" s="214"/>
      <c r="G107" s="214"/>
      <c r="H107" s="214"/>
      <c r="I107" s="215"/>
      <c r="J107" s="216">
        <f>J363</f>
        <v>0</v>
      </c>
      <c r="K107" s="135"/>
      <c r="L107" s="217"/>
      <c r="S107" s="10"/>
      <c r="T107" s="10"/>
      <c r="U107" s="10"/>
      <c r="V107" s="10"/>
      <c r="W107" s="10"/>
      <c r="X107" s="10"/>
      <c r="Y107" s="10"/>
      <c r="Z107" s="10"/>
      <c r="AA107" s="10"/>
      <c r="AB107" s="10"/>
      <c r="AC107" s="10"/>
      <c r="AD107" s="10"/>
      <c r="AE107" s="10"/>
    </row>
    <row r="108" s="9" customFormat="1" ht="24.96" customHeight="1">
      <c r="A108" s="9"/>
      <c r="B108" s="205"/>
      <c r="C108" s="206"/>
      <c r="D108" s="207" t="s">
        <v>683</v>
      </c>
      <c r="E108" s="208"/>
      <c r="F108" s="208"/>
      <c r="G108" s="208"/>
      <c r="H108" s="208"/>
      <c r="I108" s="209"/>
      <c r="J108" s="210">
        <f>J365</f>
        <v>0</v>
      </c>
      <c r="K108" s="206"/>
      <c r="L108" s="211"/>
      <c r="S108" s="9"/>
      <c r="T108" s="9"/>
      <c r="U108" s="9"/>
      <c r="V108" s="9"/>
      <c r="W108" s="9"/>
      <c r="X108" s="9"/>
      <c r="Y108" s="9"/>
      <c r="Z108" s="9"/>
      <c r="AA108" s="9"/>
      <c r="AB108" s="9"/>
      <c r="AC108" s="9"/>
      <c r="AD108" s="9"/>
      <c r="AE108" s="9"/>
    </row>
    <row r="109" s="10" customFormat="1" ht="19.92" customHeight="1">
      <c r="A109" s="10"/>
      <c r="B109" s="212"/>
      <c r="C109" s="135"/>
      <c r="D109" s="213" t="s">
        <v>684</v>
      </c>
      <c r="E109" s="214"/>
      <c r="F109" s="214"/>
      <c r="G109" s="214"/>
      <c r="H109" s="214"/>
      <c r="I109" s="215"/>
      <c r="J109" s="216">
        <f>J366</f>
        <v>0</v>
      </c>
      <c r="K109" s="135"/>
      <c r="L109" s="217"/>
      <c r="S109" s="10"/>
      <c r="T109" s="10"/>
      <c r="U109" s="10"/>
      <c r="V109" s="10"/>
      <c r="W109" s="10"/>
      <c r="X109" s="10"/>
      <c r="Y109" s="10"/>
      <c r="Z109" s="10"/>
      <c r="AA109" s="10"/>
      <c r="AB109" s="10"/>
      <c r="AC109" s="10"/>
      <c r="AD109" s="10"/>
      <c r="AE109" s="10"/>
    </row>
    <row r="110" s="2" customFormat="1" ht="21.84" customHeight="1">
      <c r="A110" s="40"/>
      <c r="B110" s="41"/>
      <c r="C110" s="42"/>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68"/>
      <c r="C111" s="69"/>
      <c r="D111" s="69"/>
      <c r="E111" s="69"/>
      <c r="F111" s="69"/>
      <c r="G111" s="69"/>
      <c r="H111" s="69"/>
      <c r="I111" s="195"/>
      <c r="J111" s="69"/>
      <c r="K111" s="69"/>
      <c r="L111" s="65"/>
      <c r="S111" s="40"/>
      <c r="T111" s="40"/>
      <c r="U111" s="40"/>
      <c r="V111" s="40"/>
      <c r="W111" s="40"/>
      <c r="X111" s="40"/>
      <c r="Y111" s="40"/>
      <c r="Z111" s="40"/>
      <c r="AA111" s="40"/>
      <c r="AB111" s="40"/>
      <c r="AC111" s="40"/>
      <c r="AD111" s="40"/>
      <c r="AE111" s="40"/>
    </row>
    <row r="115" s="2" customFormat="1" ht="6.96" customHeight="1">
      <c r="A115" s="40"/>
      <c r="B115" s="70"/>
      <c r="C115" s="71"/>
      <c r="D115" s="71"/>
      <c r="E115" s="71"/>
      <c r="F115" s="71"/>
      <c r="G115" s="71"/>
      <c r="H115" s="71"/>
      <c r="I115" s="198"/>
      <c r="J115" s="71"/>
      <c r="K115" s="71"/>
      <c r="L115" s="65"/>
      <c r="S115" s="40"/>
      <c r="T115" s="40"/>
      <c r="U115" s="40"/>
      <c r="V115" s="40"/>
      <c r="W115" s="40"/>
      <c r="X115" s="40"/>
      <c r="Y115" s="40"/>
      <c r="Z115" s="40"/>
      <c r="AA115" s="40"/>
      <c r="AB115" s="40"/>
      <c r="AC115" s="40"/>
      <c r="AD115" s="40"/>
      <c r="AE115" s="40"/>
    </row>
    <row r="116" s="2" customFormat="1" ht="24.96" customHeight="1">
      <c r="A116" s="40"/>
      <c r="B116" s="41"/>
      <c r="C116" s="24" t="s">
        <v>236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16</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199" t="str">
        <f>E7</f>
        <v>Sportovní areál ul. Leonovova, Karviná - Hranice</v>
      </c>
      <c r="F119" s="33"/>
      <c r="G119" s="33"/>
      <c r="H119" s="33"/>
      <c r="I119" s="157"/>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222</v>
      </c>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6.5" customHeight="1">
      <c r="A121" s="40"/>
      <c r="B121" s="41"/>
      <c r="C121" s="42"/>
      <c r="D121" s="42"/>
      <c r="E121" s="78" t="str">
        <f>E9</f>
        <v xml:space="preserve">SO 06.1 - Oprava stávající veřejné účelové komunikace </v>
      </c>
      <c r="F121" s="42"/>
      <c r="G121" s="42"/>
      <c r="H121" s="42"/>
      <c r="I121" s="157"/>
      <c r="J121" s="42"/>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2" customHeight="1">
      <c r="A123" s="40"/>
      <c r="B123" s="41"/>
      <c r="C123" s="33" t="s">
        <v>22</v>
      </c>
      <c r="D123" s="42"/>
      <c r="E123" s="42"/>
      <c r="F123" s="28" t="str">
        <f>F12</f>
        <v>Karviná - Hranice</v>
      </c>
      <c r="G123" s="42"/>
      <c r="H123" s="42"/>
      <c r="I123" s="159" t="s">
        <v>24</v>
      </c>
      <c r="J123" s="81" t="str">
        <f>IF(J12="","",J12)</f>
        <v>27. 2. 2020</v>
      </c>
      <c r="K123" s="42"/>
      <c r="L123" s="65"/>
      <c r="S123" s="40"/>
      <c r="T123" s="40"/>
      <c r="U123" s="40"/>
      <c r="V123" s="40"/>
      <c r="W123" s="40"/>
      <c r="X123" s="40"/>
      <c r="Y123" s="40"/>
      <c r="Z123" s="40"/>
      <c r="AA123" s="40"/>
      <c r="AB123" s="40"/>
      <c r="AC123" s="40"/>
      <c r="AD123" s="40"/>
      <c r="AE123" s="40"/>
    </row>
    <row r="124" s="2" customFormat="1" ht="6.96" customHeight="1">
      <c r="A124" s="40"/>
      <c r="B124" s="41"/>
      <c r="C124" s="42"/>
      <c r="D124" s="42"/>
      <c r="E124" s="42"/>
      <c r="F124" s="42"/>
      <c r="G124" s="42"/>
      <c r="H124" s="42"/>
      <c r="I124" s="157"/>
      <c r="J124" s="42"/>
      <c r="K124" s="42"/>
      <c r="L124" s="65"/>
      <c r="S124" s="40"/>
      <c r="T124" s="40"/>
      <c r="U124" s="40"/>
      <c r="V124" s="40"/>
      <c r="W124" s="40"/>
      <c r="X124" s="40"/>
      <c r="Y124" s="40"/>
      <c r="Z124" s="40"/>
      <c r="AA124" s="40"/>
      <c r="AB124" s="40"/>
      <c r="AC124" s="40"/>
      <c r="AD124" s="40"/>
      <c r="AE124" s="40"/>
    </row>
    <row r="125" s="2" customFormat="1" ht="15.15" customHeight="1">
      <c r="A125" s="40"/>
      <c r="B125" s="41"/>
      <c r="C125" s="33" t="s">
        <v>30</v>
      </c>
      <c r="D125" s="42"/>
      <c r="E125" s="42"/>
      <c r="F125" s="28" t="str">
        <f>E15</f>
        <v xml:space="preserve">Statutární město Karviná </v>
      </c>
      <c r="G125" s="42"/>
      <c r="H125" s="42"/>
      <c r="I125" s="159" t="s">
        <v>36</v>
      </c>
      <c r="J125" s="38" t="str">
        <f>E21</f>
        <v>ADEA projekt s.r.o.</v>
      </c>
      <c r="K125" s="42"/>
      <c r="L125" s="65"/>
      <c r="S125" s="40"/>
      <c r="T125" s="40"/>
      <c r="U125" s="40"/>
      <c r="V125" s="40"/>
      <c r="W125" s="40"/>
      <c r="X125" s="40"/>
      <c r="Y125" s="40"/>
      <c r="Z125" s="40"/>
      <c r="AA125" s="40"/>
      <c r="AB125" s="40"/>
      <c r="AC125" s="40"/>
      <c r="AD125" s="40"/>
      <c r="AE125" s="40"/>
    </row>
    <row r="126" s="2" customFormat="1" ht="15.15" customHeight="1">
      <c r="A126" s="40"/>
      <c r="B126" s="41"/>
      <c r="C126" s="33" t="s">
        <v>34</v>
      </c>
      <c r="D126" s="42"/>
      <c r="E126" s="42"/>
      <c r="F126" s="28" t="str">
        <f>IF(E18="","",E18)</f>
        <v>Vyplň údaj</v>
      </c>
      <c r="G126" s="42"/>
      <c r="H126" s="42"/>
      <c r="I126" s="159" t="s">
        <v>39</v>
      </c>
      <c r="J126" s="38" t="str">
        <f>E24</f>
        <v xml:space="preserve"> </v>
      </c>
      <c r="K126" s="42"/>
      <c r="L126" s="65"/>
      <c r="S126" s="40"/>
      <c r="T126" s="40"/>
      <c r="U126" s="40"/>
      <c r="V126" s="40"/>
      <c r="W126" s="40"/>
      <c r="X126" s="40"/>
      <c r="Y126" s="40"/>
      <c r="Z126" s="40"/>
      <c r="AA126" s="40"/>
      <c r="AB126" s="40"/>
      <c r="AC126" s="40"/>
      <c r="AD126" s="40"/>
      <c r="AE126" s="40"/>
    </row>
    <row r="127" s="2" customFormat="1" ht="10.32" customHeight="1">
      <c r="A127" s="40"/>
      <c r="B127" s="41"/>
      <c r="C127" s="42"/>
      <c r="D127" s="42"/>
      <c r="E127" s="42"/>
      <c r="F127" s="42"/>
      <c r="G127" s="42"/>
      <c r="H127" s="42"/>
      <c r="I127" s="157"/>
      <c r="J127" s="42"/>
      <c r="K127" s="42"/>
      <c r="L127" s="65"/>
      <c r="S127" s="40"/>
      <c r="T127" s="40"/>
      <c r="U127" s="40"/>
      <c r="V127" s="40"/>
      <c r="W127" s="40"/>
      <c r="X127" s="40"/>
      <c r="Y127" s="40"/>
      <c r="Z127" s="40"/>
      <c r="AA127" s="40"/>
      <c r="AB127" s="40"/>
      <c r="AC127" s="40"/>
      <c r="AD127" s="40"/>
      <c r="AE127" s="40"/>
    </row>
    <row r="128" s="11" customFormat="1" ht="29.28" customHeight="1">
      <c r="A128" s="218"/>
      <c r="B128" s="219"/>
      <c r="C128" s="220" t="s">
        <v>237</v>
      </c>
      <c r="D128" s="221" t="s">
        <v>68</v>
      </c>
      <c r="E128" s="221" t="s">
        <v>64</v>
      </c>
      <c r="F128" s="221" t="s">
        <v>65</v>
      </c>
      <c r="G128" s="221" t="s">
        <v>238</v>
      </c>
      <c r="H128" s="221" t="s">
        <v>239</v>
      </c>
      <c r="I128" s="222" t="s">
        <v>240</v>
      </c>
      <c r="J128" s="221" t="s">
        <v>226</v>
      </c>
      <c r="K128" s="223" t="s">
        <v>241</v>
      </c>
      <c r="L128" s="224"/>
      <c r="M128" s="102" t="s">
        <v>1</v>
      </c>
      <c r="N128" s="103" t="s">
        <v>47</v>
      </c>
      <c r="O128" s="103" t="s">
        <v>242</v>
      </c>
      <c r="P128" s="103" t="s">
        <v>243</v>
      </c>
      <c r="Q128" s="103" t="s">
        <v>244</v>
      </c>
      <c r="R128" s="103" t="s">
        <v>245</v>
      </c>
      <c r="S128" s="103" t="s">
        <v>246</v>
      </c>
      <c r="T128" s="104" t="s">
        <v>247</v>
      </c>
      <c r="U128" s="218"/>
      <c r="V128" s="218"/>
      <c r="W128" s="218"/>
      <c r="X128" s="218"/>
      <c r="Y128" s="218"/>
      <c r="Z128" s="218"/>
      <c r="AA128" s="218"/>
      <c r="AB128" s="218"/>
      <c r="AC128" s="218"/>
      <c r="AD128" s="218"/>
      <c r="AE128" s="218"/>
    </row>
    <row r="129" s="2" customFormat="1" ht="22.8" customHeight="1">
      <c r="A129" s="40"/>
      <c r="B129" s="41"/>
      <c r="C129" s="109" t="s">
        <v>248</v>
      </c>
      <c r="D129" s="42"/>
      <c r="E129" s="42"/>
      <c r="F129" s="42"/>
      <c r="G129" s="42"/>
      <c r="H129" s="42"/>
      <c r="I129" s="157"/>
      <c r="J129" s="225">
        <f>BK129</f>
        <v>0</v>
      </c>
      <c r="K129" s="42"/>
      <c r="L129" s="46"/>
      <c r="M129" s="105"/>
      <c r="N129" s="226"/>
      <c r="O129" s="106"/>
      <c r="P129" s="227">
        <f>P130+P365</f>
        <v>0</v>
      </c>
      <c r="Q129" s="106"/>
      <c r="R129" s="227">
        <f>R130+R365</f>
        <v>1158.4965525999999</v>
      </c>
      <c r="S129" s="106"/>
      <c r="T129" s="228">
        <f>T130+T365</f>
        <v>670.48620000000005</v>
      </c>
      <c r="U129" s="40"/>
      <c r="V129" s="40"/>
      <c r="W129" s="40"/>
      <c r="X129" s="40"/>
      <c r="Y129" s="40"/>
      <c r="Z129" s="40"/>
      <c r="AA129" s="40"/>
      <c r="AB129" s="40"/>
      <c r="AC129" s="40"/>
      <c r="AD129" s="40"/>
      <c r="AE129" s="40"/>
      <c r="AT129" s="18" t="s">
        <v>82</v>
      </c>
      <c r="AU129" s="18" t="s">
        <v>228</v>
      </c>
      <c r="BK129" s="229">
        <f>BK130+BK365</f>
        <v>0</v>
      </c>
    </row>
    <row r="130" s="12" customFormat="1" ht="25.92" customHeight="1">
      <c r="A130" s="12"/>
      <c r="B130" s="230"/>
      <c r="C130" s="231"/>
      <c r="D130" s="232" t="s">
        <v>82</v>
      </c>
      <c r="E130" s="233" t="s">
        <v>408</v>
      </c>
      <c r="F130" s="233" t="s">
        <v>409</v>
      </c>
      <c r="G130" s="231"/>
      <c r="H130" s="231"/>
      <c r="I130" s="234"/>
      <c r="J130" s="235">
        <f>BK130</f>
        <v>0</v>
      </c>
      <c r="K130" s="231"/>
      <c r="L130" s="236"/>
      <c r="M130" s="237"/>
      <c r="N130" s="238"/>
      <c r="O130" s="238"/>
      <c r="P130" s="239">
        <f>P131+P255+P259+P264+P269+P299+P334+P355+P363</f>
        <v>0</v>
      </c>
      <c r="Q130" s="238"/>
      <c r="R130" s="239">
        <f>R131+R255+R259+R264+R269+R299+R334+R355+R363</f>
        <v>1158.4965525999999</v>
      </c>
      <c r="S130" s="238"/>
      <c r="T130" s="240">
        <f>T131+T255+T259+T264+T269+T299+T334+T355+T363</f>
        <v>670.48620000000005</v>
      </c>
      <c r="U130" s="12"/>
      <c r="V130" s="12"/>
      <c r="W130" s="12"/>
      <c r="X130" s="12"/>
      <c r="Y130" s="12"/>
      <c r="Z130" s="12"/>
      <c r="AA130" s="12"/>
      <c r="AB130" s="12"/>
      <c r="AC130" s="12"/>
      <c r="AD130" s="12"/>
      <c r="AE130" s="12"/>
      <c r="AR130" s="241" t="s">
        <v>91</v>
      </c>
      <c r="AT130" s="242" t="s">
        <v>82</v>
      </c>
      <c r="AU130" s="242" t="s">
        <v>83</v>
      </c>
      <c r="AY130" s="241" t="s">
        <v>251</v>
      </c>
      <c r="BK130" s="243">
        <f>BK131+BK255+BK259+BK264+BK269+BK299+BK334+BK355+BK363</f>
        <v>0</v>
      </c>
    </row>
    <row r="131" s="12" customFormat="1" ht="22.8" customHeight="1">
      <c r="A131" s="12"/>
      <c r="B131" s="230"/>
      <c r="C131" s="231"/>
      <c r="D131" s="232" t="s">
        <v>82</v>
      </c>
      <c r="E131" s="244" t="s">
        <v>91</v>
      </c>
      <c r="F131" s="244" t="s">
        <v>410</v>
      </c>
      <c r="G131" s="231"/>
      <c r="H131" s="231"/>
      <c r="I131" s="234"/>
      <c r="J131" s="245">
        <f>BK131</f>
        <v>0</v>
      </c>
      <c r="K131" s="231"/>
      <c r="L131" s="236"/>
      <c r="M131" s="237"/>
      <c r="N131" s="238"/>
      <c r="O131" s="238"/>
      <c r="P131" s="239">
        <f>P132+SUM(P133:P234)</f>
        <v>0</v>
      </c>
      <c r="Q131" s="238"/>
      <c r="R131" s="239">
        <f>R132+SUM(R133:R234)</f>
        <v>24.020869999999999</v>
      </c>
      <c r="S131" s="238"/>
      <c r="T131" s="240">
        <f>T132+SUM(T133:T234)</f>
        <v>670.33500000000004</v>
      </c>
      <c r="U131" s="12"/>
      <c r="V131" s="12"/>
      <c r="W131" s="12"/>
      <c r="X131" s="12"/>
      <c r="Y131" s="12"/>
      <c r="Z131" s="12"/>
      <c r="AA131" s="12"/>
      <c r="AB131" s="12"/>
      <c r="AC131" s="12"/>
      <c r="AD131" s="12"/>
      <c r="AE131" s="12"/>
      <c r="AR131" s="241" t="s">
        <v>91</v>
      </c>
      <c r="AT131" s="242" t="s">
        <v>82</v>
      </c>
      <c r="AU131" s="242" t="s">
        <v>91</v>
      </c>
      <c r="AY131" s="241" t="s">
        <v>251</v>
      </c>
      <c r="BK131" s="243">
        <f>BK132+SUM(BK133:BK234)</f>
        <v>0</v>
      </c>
    </row>
    <row r="132" s="2" customFormat="1" ht="16.5" customHeight="1">
      <c r="A132" s="40"/>
      <c r="B132" s="41"/>
      <c r="C132" s="246" t="s">
        <v>91</v>
      </c>
      <c r="D132" s="246" t="s">
        <v>254</v>
      </c>
      <c r="E132" s="247" t="s">
        <v>1359</v>
      </c>
      <c r="F132" s="248" t="s">
        <v>1360</v>
      </c>
      <c r="G132" s="249" t="s">
        <v>342</v>
      </c>
      <c r="H132" s="250">
        <v>695</v>
      </c>
      <c r="I132" s="251"/>
      <c r="J132" s="252">
        <f>ROUND(I132*H132,2)</f>
        <v>0</v>
      </c>
      <c r="K132" s="248" t="s">
        <v>258</v>
      </c>
      <c r="L132" s="46"/>
      <c r="M132" s="253" t="s">
        <v>1</v>
      </c>
      <c r="N132" s="254" t="s">
        <v>48</v>
      </c>
      <c r="O132" s="93"/>
      <c r="P132" s="255">
        <f>O132*H132</f>
        <v>0</v>
      </c>
      <c r="Q132" s="255">
        <v>0</v>
      </c>
      <c r="R132" s="255">
        <f>Q132*H132</f>
        <v>0</v>
      </c>
      <c r="S132" s="255">
        <v>0.44</v>
      </c>
      <c r="T132" s="256">
        <f>S132*H132</f>
        <v>305.80000000000001</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1361</v>
      </c>
    </row>
    <row r="133" s="15" customFormat="1">
      <c r="A133" s="15"/>
      <c r="B133" s="293"/>
      <c r="C133" s="294"/>
      <c r="D133" s="259" t="s">
        <v>414</v>
      </c>
      <c r="E133" s="295" t="s">
        <v>1</v>
      </c>
      <c r="F133" s="296" t="s">
        <v>1362</v>
      </c>
      <c r="G133" s="294"/>
      <c r="H133" s="295" t="s">
        <v>1</v>
      </c>
      <c r="I133" s="297"/>
      <c r="J133" s="294"/>
      <c r="K133" s="294"/>
      <c r="L133" s="298"/>
      <c r="M133" s="299"/>
      <c r="N133" s="300"/>
      <c r="O133" s="300"/>
      <c r="P133" s="300"/>
      <c r="Q133" s="300"/>
      <c r="R133" s="300"/>
      <c r="S133" s="300"/>
      <c r="T133" s="301"/>
      <c r="U133" s="15"/>
      <c r="V133" s="15"/>
      <c r="W133" s="15"/>
      <c r="X133" s="15"/>
      <c r="Y133" s="15"/>
      <c r="Z133" s="15"/>
      <c r="AA133" s="15"/>
      <c r="AB133" s="15"/>
      <c r="AC133" s="15"/>
      <c r="AD133" s="15"/>
      <c r="AE133" s="15"/>
      <c r="AT133" s="302" t="s">
        <v>414</v>
      </c>
      <c r="AU133" s="302" t="s">
        <v>93</v>
      </c>
      <c r="AV133" s="15" t="s">
        <v>91</v>
      </c>
      <c r="AW133" s="15" t="s">
        <v>38</v>
      </c>
      <c r="AX133" s="15" t="s">
        <v>83</v>
      </c>
      <c r="AY133" s="302" t="s">
        <v>251</v>
      </c>
    </row>
    <row r="134" s="13" customFormat="1">
      <c r="A134" s="13"/>
      <c r="B134" s="271"/>
      <c r="C134" s="272"/>
      <c r="D134" s="259" t="s">
        <v>414</v>
      </c>
      <c r="E134" s="273" t="s">
        <v>1</v>
      </c>
      <c r="F134" s="274" t="s">
        <v>1363</v>
      </c>
      <c r="G134" s="272"/>
      <c r="H134" s="275">
        <v>695</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695</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93</v>
      </c>
      <c r="D136" s="246" t="s">
        <v>254</v>
      </c>
      <c r="E136" s="247" t="s">
        <v>1364</v>
      </c>
      <c r="F136" s="248" t="s">
        <v>1365</v>
      </c>
      <c r="G136" s="249" t="s">
        <v>342</v>
      </c>
      <c r="H136" s="250">
        <v>695</v>
      </c>
      <c r="I136" s="251"/>
      <c r="J136" s="252">
        <f>ROUND(I136*H136,2)</f>
        <v>0</v>
      </c>
      <c r="K136" s="248" t="s">
        <v>258</v>
      </c>
      <c r="L136" s="46"/>
      <c r="M136" s="253" t="s">
        <v>1</v>
      </c>
      <c r="N136" s="254" t="s">
        <v>48</v>
      </c>
      <c r="O136" s="93"/>
      <c r="P136" s="255">
        <f>O136*H136</f>
        <v>0</v>
      </c>
      <c r="Q136" s="255">
        <v>0</v>
      </c>
      <c r="R136" s="255">
        <f>Q136*H136</f>
        <v>0</v>
      </c>
      <c r="S136" s="255">
        <v>0.24299999999999999</v>
      </c>
      <c r="T136" s="256">
        <f>S136*H136</f>
        <v>168.88499999999999</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1366</v>
      </c>
    </row>
    <row r="137" s="15" customFormat="1">
      <c r="A137" s="15"/>
      <c r="B137" s="293"/>
      <c r="C137" s="294"/>
      <c r="D137" s="259" t="s">
        <v>414</v>
      </c>
      <c r="E137" s="295" t="s">
        <v>1</v>
      </c>
      <c r="F137" s="296" t="s">
        <v>1362</v>
      </c>
      <c r="G137" s="294"/>
      <c r="H137" s="295" t="s">
        <v>1</v>
      </c>
      <c r="I137" s="297"/>
      <c r="J137" s="294"/>
      <c r="K137" s="294"/>
      <c r="L137" s="298"/>
      <c r="M137" s="299"/>
      <c r="N137" s="300"/>
      <c r="O137" s="300"/>
      <c r="P137" s="300"/>
      <c r="Q137" s="300"/>
      <c r="R137" s="300"/>
      <c r="S137" s="300"/>
      <c r="T137" s="301"/>
      <c r="U137" s="15"/>
      <c r="V137" s="15"/>
      <c r="W137" s="15"/>
      <c r="X137" s="15"/>
      <c r="Y137" s="15"/>
      <c r="Z137" s="15"/>
      <c r="AA137" s="15"/>
      <c r="AB137" s="15"/>
      <c r="AC137" s="15"/>
      <c r="AD137" s="15"/>
      <c r="AE137" s="15"/>
      <c r="AT137" s="302" t="s">
        <v>414</v>
      </c>
      <c r="AU137" s="302" t="s">
        <v>93</v>
      </c>
      <c r="AV137" s="15" t="s">
        <v>91</v>
      </c>
      <c r="AW137" s="15" t="s">
        <v>38</v>
      </c>
      <c r="AX137" s="15" t="s">
        <v>83</v>
      </c>
      <c r="AY137" s="302" t="s">
        <v>251</v>
      </c>
    </row>
    <row r="138" s="13" customFormat="1">
      <c r="A138" s="13"/>
      <c r="B138" s="271"/>
      <c r="C138" s="272"/>
      <c r="D138" s="259" t="s">
        <v>414</v>
      </c>
      <c r="E138" s="273" t="s">
        <v>1</v>
      </c>
      <c r="F138" s="274" t="s">
        <v>1363</v>
      </c>
      <c r="G138" s="272"/>
      <c r="H138" s="275">
        <v>695</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4" customFormat="1">
      <c r="A139" s="14"/>
      <c r="B139" s="282"/>
      <c r="C139" s="283"/>
      <c r="D139" s="259" t="s">
        <v>414</v>
      </c>
      <c r="E139" s="284" t="s">
        <v>1</v>
      </c>
      <c r="F139" s="285" t="s">
        <v>416</v>
      </c>
      <c r="G139" s="283"/>
      <c r="H139" s="286">
        <v>695</v>
      </c>
      <c r="I139" s="287"/>
      <c r="J139" s="283"/>
      <c r="K139" s="283"/>
      <c r="L139" s="288"/>
      <c r="M139" s="289"/>
      <c r="N139" s="290"/>
      <c r="O139" s="290"/>
      <c r="P139" s="290"/>
      <c r="Q139" s="290"/>
      <c r="R139" s="290"/>
      <c r="S139" s="290"/>
      <c r="T139" s="291"/>
      <c r="U139" s="14"/>
      <c r="V139" s="14"/>
      <c r="W139" s="14"/>
      <c r="X139" s="14"/>
      <c r="Y139" s="14"/>
      <c r="Z139" s="14"/>
      <c r="AA139" s="14"/>
      <c r="AB139" s="14"/>
      <c r="AC139" s="14"/>
      <c r="AD139" s="14"/>
      <c r="AE139" s="14"/>
      <c r="AT139" s="292" t="s">
        <v>414</v>
      </c>
      <c r="AU139" s="292" t="s">
        <v>93</v>
      </c>
      <c r="AV139" s="14" t="s">
        <v>182</v>
      </c>
      <c r="AW139" s="14" t="s">
        <v>38</v>
      </c>
      <c r="AX139" s="14" t="s">
        <v>91</v>
      </c>
      <c r="AY139" s="292" t="s">
        <v>251</v>
      </c>
    </row>
    <row r="140" s="2" customFormat="1" ht="16.5" customHeight="1">
      <c r="A140" s="40"/>
      <c r="B140" s="41"/>
      <c r="C140" s="246" t="s">
        <v>174</v>
      </c>
      <c r="D140" s="246" t="s">
        <v>254</v>
      </c>
      <c r="E140" s="247" t="s">
        <v>1367</v>
      </c>
      <c r="F140" s="248" t="s">
        <v>1368</v>
      </c>
      <c r="G140" s="249" t="s">
        <v>342</v>
      </c>
      <c r="H140" s="250">
        <v>695</v>
      </c>
      <c r="I140" s="251"/>
      <c r="J140" s="252">
        <f>ROUND(I140*H140,2)</f>
        <v>0</v>
      </c>
      <c r="K140" s="248" t="s">
        <v>258</v>
      </c>
      <c r="L140" s="46"/>
      <c r="M140" s="253" t="s">
        <v>1</v>
      </c>
      <c r="N140" s="254" t="s">
        <v>48</v>
      </c>
      <c r="O140" s="93"/>
      <c r="P140" s="255">
        <f>O140*H140</f>
        <v>0</v>
      </c>
      <c r="Q140" s="255">
        <v>0</v>
      </c>
      <c r="R140" s="255">
        <f>Q140*H140</f>
        <v>0</v>
      </c>
      <c r="S140" s="255">
        <v>0.22</v>
      </c>
      <c r="T140" s="256">
        <f>S140*H140</f>
        <v>152.90000000000001</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1369</v>
      </c>
    </row>
    <row r="141" s="15" customFormat="1">
      <c r="A141" s="15"/>
      <c r="B141" s="293"/>
      <c r="C141" s="294"/>
      <c r="D141" s="259" t="s">
        <v>414</v>
      </c>
      <c r="E141" s="295" t="s">
        <v>1</v>
      </c>
      <c r="F141" s="296" t="s">
        <v>1362</v>
      </c>
      <c r="G141" s="294"/>
      <c r="H141" s="295" t="s">
        <v>1</v>
      </c>
      <c r="I141" s="297"/>
      <c r="J141" s="294"/>
      <c r="K141" s="294"/>
      <c r="L141" s="298"/>
      <c r="M141" s="299"/>
      <c r="N141" s="300"/>
      <c r="O141" s="300"/>
      <c r="P141" s="300"/>
      <c r="Q141" s="300"/>
      <c r="R141" s="300"/>
      <c r="S141" s="300"/>
      <c r="T141" s="301"/>
      <c r="U141" s="15"/>
      <c r="V141" s="15"/>
      <c r="W141" s="15"/>
      <c r="X141" s="15"/>
      <c r="Y141" s="15"/>
      <c r="Z141" s="15"/>
      <c r="AA141" s="15"/>
      <c r="AB141" s="15"/>
      <c r="AC141" s="15"/>
      <c r="AD141" s="15"/>
      <c r="AE141" s="15"/>
      <c r="AT141" s="302" t="s">
        <v>414</v>
      </c>
      <c r="AU141" s="302" t="s">
        <v>93</v>
      </c>
      <c r="AV141" s="15" t="s">
        <v>91</v>
      </c>
      <c r="AW141" s="15" t="s">
        <v>38</v>
      </c>
      <c r="AX141" s="15" t="s">
        <v>83</v>
      </c>
      <c r="AY141" s="302" t="s">
        <v>251</v>
      </c>
    </row>
    <row r="142" s="13" customFormat="1">
      <c r="A142" s="13"/>
      <c r="B142" s="271"/>
      <c r="C142" s="272"/>
      <c r="D142" s="259" t="s">
        <v>414</v>
      </c>
      <c r="E142" s="273" t="s">
        <v>1</v>
      </c>
      <c r="F142" s="274" t="s">
        <v>1363</v>
      </c>
      <c r="G142" s="272"/>
      <c r="H142" s="275">
        <v>695</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4" customFormat="1">
      <c r="A143" s="14"/>
      <c r="B143" s="282"/>
      <c r="C143" s="283"/>
      <c r="D143" s="259" t="s">
        <v>414</v>
      </c>
      <c r="E143" s="284" t="s">
        <v>1</v>
      </c>
      <c r="F143" s="285" t="s">
        <v>416</v>
      </c>
      <c r="G143" s="283"/>
      <c r="H143" s="286">
        <v>695</v>
      </c>
      <c r="I143" s="287"/>
      <c r="J143" s="283"/>
      <c r="K143" s="283"/>
      <c r="L143" s="288"/>
      <c r="M143" s="289"/>
      <c r="N143" s="290"/>
      <c r="O143" s="290"/>
      <c r="P143" s="290"/>
      <c r="Q143" s="290"/>
      <c r="R143" s="290"/>
      <c r="S143" s="290"/>
      <c r="T143" s="291"/>
      <c r="U143" s="14"/>
      <c r="V143" s="14"/>
      <c r="W143" s="14"/>
      <c r="X143" s="14"/>
      <c r="Y143" s="14"/>
      <c r="Z143" s="14"/>
      <c r="AA143" s="14"/>
      <c r="AB143" s="14"/>
      <c r="AC143" s="14"/>
      <c r="AD143" s="14"/>
      <c r="AE143" s="14"/>
      <c r="AT143" s="292" t="s">
        <v>414</v>
      </c>
      <c r="AU143" s="292" t="s">
        <v>93</v>
      </c>
      <c r="AV143" s="14" t="s">
        <v>182</v>
      </c>
      <c r="AW143" s="14" t="s">
        <v>38</v>
      </c>
      <c r="AX143" s="14" t="s">
        <v>91</v>
      </c>
      <c r="AY143" s="292" t="s">
        <v>251</v>
      </c>
    </row>
    <row r="144" s="2" customFormat="1" ht="16.5" customHeight="1">
      <c r="A144" s="40"/>
      <c r="B144" s="41"/>
      <c r="C144" s="246" t="s">
        <v>182</v>
      </c>
      <c r="D144" s="246" t="s">
        <v>254</v>
      </c>
      <c r="E144" s="247" t="s">
        <v>435</v>
      </c>
      <c r="F144" s="248" t="s">
        <v>436</v>
      </c>
      <c r="G144" s="249" t="s">
        <v>342</v>
      </c>
      <c r="H144" s="250">
        <v>13</v>
      </c>
      <c r="I144" s="251"/>
      <c r="J144" s="252">
        <f>ROUND(I144*H144,2)</f>
        <v>0</v>
      </c>
      <c r="K144" s="248" t="s">
        <v>258</v>
      </c>
      <c r="L144" s="46"/>
      <c r="M144" s="253" t="s">
        <v>1</v>
      </c>
      <c r="N144" s="254" t="s">
        <v>48</v>
      </c>
      <c r="O144" s="93"/>
      <c r="P144" s="255">
        <f>O144*H144</f>
        <v>0</v>
      </c>
      <c r="Q144" s="255">
        <v>0</v>
      </c>
      <c r="R144" s="255">
        <f>Q144*H144</f>
        <v>0</v>
      </c>
      <c r="S144" s="255">
        <v>0.63</v>
      </c>
      <c r="T144" s="256">
        <f>S144*H144</f>
        <v>8.1899999999999995</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1370</v>
      </c>
    </row>
    <row r="145" s="15" customFormat="1">
      <c r="A145" s="15"/>
      <c r="B145" s="293"/>
      <c r="C145" s="294"/>
      <c r="D145" s="259" t="s">
        <v>414</v>
      </c>
      <c r="E145" s="295" t="s">
        <v>1</v>
      </c>
      <c r="F145" s="296" t="s">
        <v>1362</v>
      </c>
      <c r="G145" s="294"/>
      <c r="H145" s="295" t="s">
        <v>1</v>
      </c>
      <c r="I145" s="297"/>
      <c r="J145" s="294"/>
      <c r="K145" s="294"/>
      <c r="L145" s="298"/>
      <c r="M145" s="299"/>
      <c r="N145" s="300"/>
      <c r="O145" s="300"/>
      <c r="P145" s="300"/>
      <c r="Q145" s="300"/>
      <c r="R145" s="300"/>
      <c r="S145" s="300"/>
      <c r="T145" s="301"/>
      <c r="U145" s="15"/>
      <c r="V145" s="15"/>
      <c r="W145" s="15"/>
      <c r="X145" s="15"/>
      <c r="Y145" s="15"/>
      <c r="Z145" s="15"/>
      <c r="AA145" s="15"/>
      <c r="AB145" s="15"/>
      <c r="AC145" s="15"/>
      <c r="AD145" s="15"/>
      <c r="AE145" s="15"/>
      <c r="AT145" s="302" t="s">
        <v>414</v>
      </c>
      <c r="AU145" s="302" t="s">
        <v>93</v>
      </c>
      <c r="AV145" s="15" t="s">
        <v>91</v>
      </c>
      <c r="AW145" s="15" t="s">
        <v>38</v>
      </c>
      <c r="AX145" s="15" t="s">
        <v>83</v>
      </c>
      <c r="AY145" s="302" t="s">
        <v>251</v>
      </c>
    </row>
    <row r="146" s="13" customFormat="1">
      <c r="A146" s="13"/>
      <c r="B146" s="271"/>
      <c r="C146" s="272"/>
      <c r="D146" s="259" t="s">
        <v>414</v>
      </c>
      <c r="E146" s="273" t="s">
        <v>1</v>
      </c>
      <c r="F146" s="274" t="s">
        <v>1371</v>
      </c>
      <c r="G146" s="272"/>
      <c r="H146" s="275">
        <v>13</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4" customFormat="1">
      <c r="A147" s="14"/>
      <c r="B147" s="282"/>
      <c r="C147" s="283"/>
      <c r="D147" s="259" t="s">
        <v>414</v>
      </c>
      <c r="E147" s="284" t="s">
        <v>1</v>
      </c>
      <c r="F147" s="285" t="s">
        <v>416</v>
      </c>
      <c r="G147" s="283"/>
      <c r="H147" s="286">
        <v>13</v>
      </c>
      <c r="I147" s="287"/>
      <c r="J147" s="283"/>
      <c r="K147" s="283"/>
      <c r="L147" s="288"/>
      <c r="M147" s="289"/>
      <c r="N147" s="290"/>
      <c r="O147" s="290"/>
      <c r="P147" s="290"/>
      <c r="Q147" s="290"/>
      <c r="R147" s="290"/>
      <c r="S147" s="290"/>
      <c r="T147" s="291"/>
      <c r="U147" s="14"/>
      <c r="V147" s="14"/>
      <c r="W147" s="14"/>
      <c r="X147" s="14"/>
      <c r="Y147" s="14"/>
      <c r="Z147" s="14"/>
      <c r="AA147" s="14"/>
      <c r="AB147" s="14"/>
      <c r="AC147" s="14"/>
      <c r="AD147" s="14"/>
      <c r="AE147" s="14"/>
      <c r="AT147" s="292" t="s">
        <v>414</v>
      </c>
      <c r="AU147" s="292" t="s">
        <v>93</v>
      </c>
      <c r="AV147" s="14" t="s">
        <v>182</v>
      </c>
      <c r="AW147" s="14" t="s">
        <v>38</v>
      </c>
      <c r="AX147" s="14" t="s">
        <v>91</v>
      </c>
      <c r="AY147" s="292" t="s">
        <v>251</v>
      </c>
    </row>
    <row r="148" s="2" customFormat="1" ht="16.5" customHeight="1">
      <c r="A148" s="40"/>
      <c r="B148" s="41"/>
      <c r="C148" s="246" t="s">
        <v>250</v>
      </c>
      <c r="D148" s="246" t="s">
        <v>254</v>
      </c>
      <c r="E148" s="247" t="s">
        <v>439</v>
      </c>
      <c r="F148" s="248" t="s">
        <v>1372</v>
      </c>
      <c r="G148" s="249" t="s">
        <v>441</v>
      </c>
      <c r="H148" s="250">
        <v>108</v>
      </c>
      <c r="I148" s="251"/>
      <c r="J148" s="252">
        <f>ROUND(I148*H148,2)</f>
        <v>0</v>
      </c>
      <c r="K148" s="248" t="s">
        <v>258</v>
      </c>
      <c r="L148" s="46"/>
      <c r="M148" s="253" t="s">
        <v>1</v>
      </c>
      <c r="N148" s="254" t="s">
        <v>48</v>
      </c>
      <c r="O148" s="93"/>
      <c r="P148" s="255">
        <f>O148*H148</f>
        <v>0</v>
      </c>
      <c r="Q148" s="255">
        <v>0</v>
      </c>
      <c r="R148" s="255">
        <f>Q148*H148</f>
        <v>0</v>
      </c>
      <c r="S148" s="255">
        <v>0.20499999999999999</v>
      </c>
      <c r="T148" s="256">
        <f>S148*H148</f>
        <v>22.139999999999997</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1373</v>
      </c>
    </row>
    <row r="149" s="13" customFormat="1">
      <c r="A149" s="13"/>
      <c r="B149" s="271"/>
      <c r="C149" s="272"/>
      <c r="D149" s="259" t="s">
        <v>414</v>
      </c>
      <c r="E149" s="273" t="s">
        <v>1</v>
      </c>
      <c r="F149" s="274" t="s">
        <v>1374</v>
      </c>
      <c r="G149" s="272"/>
      <c r="H149" s="275">
        <v>108</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108</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278</v>
      </c>
      <c r="D151" s="246" t="s">
        <v>254</v>
      </c>
      <c r="E151" s="247" t="s">
        <v>1375</v>
      </c>
      <c r="F151" s="248" t="s">
        <v>1376</v>
      </c>
      <c r="G151" s="249" t="s">
        <v>441</v>
      </c>
      <c r="H151" s="250">
        <v>108</v>
      </c>
      <c r="I151" s="251"/>
      <c r="J151" s="252">
        <f>ROUND(I151*H151,2)</f>
        <v>0</v>
      </c>
      <c r="K151" s="248" t="s">
        <v>258</v>
      </c>
      <c r="L151" s="46"/>
      <c r="M151" s="253" t="s">
        <v>1</v>
      </c>
      <c r="N151" s="254" t="s">
        <v>48</v>
      </c>
      <c r="O151" s="93"/>
      <c r="P151" s="255">
        <f>O151*H151</f>
        <v>0</v>
      </c>
      <c r="Q151" s="255">
        <v>0</v>
      </c>
      <c r="R151" s="255">
        <f>Q151*H151</f>
        <v>0</v>
      </c>
      <c r="S151" s="255">
        <v>0.11500000000000001</v>
      </c>
      <c r="T151" s="256">
        <f>S151*H151</f>
        <v>12.42</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1377</v>
      </c>
    </row>
    <row r="152" s="13" customFormat="1">
      <c r="A152" s="13"/>
      <c r="B152" s="271"/>
      <c r="C152" s="272"/>
      <c r="D152" s="259" t="s">
        <v>414</v>
      </c>
      <c r="E152" s="273" t="s">
        <v>1</v>
      </c>
      <c r="F152" s="274" t="s">
        <v>1374</v>
      </c>
      <c r="G152" s="272"/>
      <c r="H152" s="275">
        <v>108</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38</v>
      </c>
      <c r="AX152" s="13" t="s">
        <v>83</v>
      </c>
      <c r="AY152" s="281" t="s">
        <v>251</v>
      </c>
    </row>
    <row r="153" s="14" customFormat="1">
      <c r="A153" s="14"/>
      <c r="B153" s="282"/>
      <c r="C153" s="283"/>
      <c r="D153" s="259" t="s">
        <v>414</v>
      </c>
      <c r="E153" s="284" t="s">
        <v>1</v>
      </c>
      <c r="F153" s="285" t="s">
        <v>416</v>
      </c>
      <c r="G153" s="283"/>
      <c r="H153" s="286">
        <v>108</v>
      </c>
      <c r="I153" s="287"/>
      <c r="J153" s="283"/>
      <c r="K153" s="283"/>
      <c r="L153" s="288"/>
      <c r="M153" s="289"/>
      <c r="N153" s="290"/>
      <c r="O153" s="290"/>
      <c r="P153" s="290"/>
      <c r="Q153" s="290"/>
      <c r="R153" s="290"/>
      <c r="S153" s="290"/>
      <c r="T153" s="291"/>
      <c r="U153" s="14"/>
      <c r="V153" s="14"/>
      <c r="W153" s="14"/>
      <c r="X153" s="14"/>
      <c r="Y153" s="14"/>
      <c r="Z153" s="14"/>
      <c r="AA153" s="14"/>
      <c r="AB153" s="14"/>
      <c r="AC153" s="14"/>
      <c r="AD153" s="14"/>
      <c r="AE153" s="14"/>
      <c r="AT153" s="292" t="s">
        <v>414</v>
      </c>
      <c r="AU153" s="292" t="s">
        <v>93</v>
      </c>
      <c r="AV153" s="14" t="s">
        <v>182</v>
      </c>
      <c r="AW153" s="14" t="s">
        <v>38</v>
      </c>
      <c r="AX153" s="14" t="s">
        <v>91</v>
      </c>
      <c r="AY153" s="292" t="s">
        <v>251</v>
      </c>
    </row>
    <row r="154" s="2" customFormat="1" ht="16.5" customHeight="1">
      <c r="A154" s="40"/>
      <c r="B154" s="41"/>
      <c r="C154" s="246" t="s">
        <v>285</v>
      </c>
      <c r="D154" s="246" t="s">
        <v>254</v>
      </c>
      <c r="E154" s="247" t="s">
        <v>1378</v>
      </c>
      <c r="F154" s="248" t="s">
        <v>1379</v>
      </c>
      <c r="G154" s="249" t="s">
        <v>687</v>
      </c>
      <c r="H154" s="250">
        <v>480</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1380</v>
      </c>
    </row>
    <row r="155" s="13" customFormat="1">
      <c r="A155" s="13"/>
      <c r="B155" s="271"/>
      <c r="C155" s="272"/>
      <c r="D155" s="259" t="s">
        <v>414</v>
      </c>
      <c r="E155" s="273" t="s">
        <v>1</v>
      </c>
      <c r="F155" s="274" t="s">
        <v>1381</v>
      </c>
      <c r="G155" s="272"/>
      <c r="H155" s="275">
        <v>480</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4" customFormat="1">
      <c r="A156" s="14"/>
      <c r="B156" s="282"/>
      <c r="C156" s="283"/>
      <c r="D156" s="259" t="s">
        <v>414</v>
      </c>
      <c r="E156" s="284" t="s">
        <v>1</v>
      </c>
      <c r="F156" s="285" t="s">
        <v>416</v>
      </c>
      <c r="G156" s="283"/>
      <c r="H156" s="286">
        <v>480</v>
      </c>
      <c r="I156" s="287"/>
      <c r="J156" s="283"/>
      <c r="K156" s="283"/>
      <c r="L156" s="288"/>
      <c r="M156" s="289"/>
      <c r="N156" s="290"/>
      <c r="O156" s="290"/>
      <c r="P156" s="290"/>
      <c r="Q156" s="290"/>
      <c r="R156" s="290"/>
      <c r="S156" s="290"/>
      <c r="T156" s="291"/>
      <c r="U156" s="14"/>
      <c r="V156" s="14"/>
      <c r="W156" s="14"/>
      <c r="X156" s="14"/>
      <c r="Y156" s="14"/>
      <c r="Z156" s="14"/>
      <c r="AA156" s="14"/>
      <c r="AB156" s="14"/>
      <c r="AC156" s="14"/>
      <c r="AD156" s="14"/>
      <c r="AE156" s="14"/>
      <c r="AT156" s="292" t="s">
        <v>414</v>
      </c>
      <c r="AU156" s="292" t="s">
        <v>93</v>
      </c>
      <c r="AV156" s="14" t="s">
        <v>182</v>
      </c>
      <c r="AW156" s="14" t="s">
        <v>38</v>
      </c>
      <c r="AX156" s="14" t="s">
        <v>91</v>
      </c>
      <c r="AY156" s="292" t="s">
        <v>251</v>
      </c>
    </row>
    <row r="157" s="2" customFormat="1" ht="16.5" customHeight="1">
      <c r="A157" s="40"/>
      <c r="B157" s="41"/>
      <c r="C157" s="246" t="s">
        <v>292</v>
      </c>
      <c r="D157" s="246" t="s">
        <v>254</v>
      </c>
      <c r="E157" s="247" t="s">
        <v>444</v>
      </c>
      <c r="F157" s="248" t="s">
        <v>445</v>
      </c>
      <c r="G157" s="249" t="s">
        <v>446</v>
      </c>
      <c r="H157" s="250">
        <v>12.5</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1382</v>
      </c>
    </row>
    <row r="158" s="13" customFormat="1">
      <c r="A158" s="13"/>
      <c r="B158" s="271"/>
      <c r="C158" s="272"/>
      <c r="D158" s="259" t="s">
        <v>414</v>
      </c>
      <c r="E158" s="273" t="s">
        <v>1</v>
      </c>
      <c r="F158" s="274" t="s">
        <v>1383</v>
      </c>
      <c r="G158" s="272"/>
      <c r="H158" s="275">
        <v>12.5</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12.5</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297</v>
      </c>
      <c r="D160" s="246" t="s">
        <v>254</v>
      </c>
      <c r="E160" s="247" t="s">
        <v>579</v>
      </c>
      <c r="F160" s="248" t="s">
        <v>580</v>
      </c>
      <c r="G160" s="249" t="s">
        <v>446</v>
      </c>
      <c r="H160" s="250">
        <v>80</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1384</v>
      </c>
    </row>
    <row r="161" s="13" customFormat="1">
      <c r="A161" s="13"/>
      <c r="B161" s="271"/>
      <c r="C161" s="272"/>
      <c r="D161" s="259" t="s">
        <v>414</v>
      </c>
      <c r="E161" s="273" t="s">
        <v>1</v>
      </c>
      <c r="F161" s="274" t="s">
        <v>1385</v>
      </c>
      <c r="G161" s="272"/>
      <c r="H161" s="275">
        <v>80</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4" customFormat="1">
      <c r="A162" s="14"/>
      <c r="B162" s="282"/>
      <c r="C162" s="283"/>
      <c r="D162" s="259" t="s">
        <v>414</v>
      </c>
      <c r="E162" s="284" t="s">
        <v>1</v>
      </c>
      <c r="F162" s="285" t="s">
        <v>416</v>
      </c>
      <c r="G162" s="283"/>
      <c r="H162" s="286">
        <v>80</v>
      </c>
      <c r="I162" s="287"/>
      <c r="J162" s="283"/>
      <c r="K162" s="283"/>
      <c r="L162" s="288"/>
      <c r="M162" s="289"/>
      <c r="N162" s="290"/>
      <c r="O162" s="290"/>
      <c r="P162" s="290"/>
      <c r="Q162" s="290"/>
      <c r="R162" s="290"/>
      <c r="S162" s="290"/>
      <c r="T162" s="291"/>
      <c r="U162" s="14"/>
      <c r="V162" s="14"/>
      <c r="W162" s="14"/>
      <c r="X162" s="14"/>
      <c r="Y162" s="14"/>
      <c r="Z162" s="14"/>
      <c r="AA162" s="14"/>
      <c r="AB162" s="14"/>
      <c r="AC162" s="14"/>
      <c r="AD162" s="14"/>
      <c r="AE162" s="14"/>
      <c r="AT162" s="292" t="s">
        <v>414</v>
      </c>
      <c r="AU162" s="292" t="s">
        <v>93</v>
      </c>
      <c r="AV162" s="14" t="s">
        <v>182</v>
      </c>
      <c r="AW162" s="14" t="s">
        <v>38</v>
      </c>
      <c r="AX162" s="14" t="s">
        <v>91</v>
      </c>
      <c r="AY162" s="292" t="s">
        <v>251</v>
      </c>
    </row>
    <row r="163" s="2" customFormat="1" ht="16.5" customHeight="1">
      <c r="A163" s="40"/>
      <c r="B163" s="41"/>
      <c r="C163" s="246" t="s">
        <v>304</v>
      </c>
      <c r="D163" s="246" t="s">
        <v>254</v>
      </c>
      <c r="E163" s="247" t="s">
        <v>1386</v>
      </c>
      <c r="F163" s="248" t="s">
        <v>1387</v>
      </c>
      <c r="G163" s="249" t="s">
        <v>446</v>
      </c>
      <c r="H163" s="250">
        <v>197.69999999999999</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1388</v>
      </c>
    </row>
    <row r="164" s="13" customFormat="1">
      <c r="A164" s="13"/>
      <c r="B164" s="271"/>
      <c r="C164" s="272"/>
      <c r="D164" s="259" t="s">
        <v>414</v>
      </c>
      <c r="E164" s="273" t="s">
        <v>1</v>
      </c>
      <c r="F164" s="274" t="s">
        <v>1389</v>
      </c>
      <c r="G164" s="272"/>
      <c r="H164" s="275">
        <v>197.69999999999999</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38</v>
      </c>
      <c r="AX164" s="13" t="s">
        <v>83</v>
      </c>
      <c r="AY164" s="281" t="s">
        <v>251</v>
      </c>
    </row>
    <row r="165" s="15" customFormat="1">
      <c r="A165" s="15"/>
      <c r="B165" s="293"/>
      <c r="C165" s="294"/>
      <c r="D165" s="259" t="s">
        <v>414</v>
      </c>
      <c r="E165" s="295" t="s">
        <v>1</v>
      </c>
      <c r="F165" s="296" t="s">
        <v>453</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4" customFormat="1">
      <c r="A166" s="14"/>
      <c r="B166" s="282"/>
      <c r="C166" s="283"/>
      <c r="D166" s="259" t="s">
        <v>414</v>
      </c>
      <c r="E166" s="284" t="s">
        <v>1</v>
      </c>
      <c r="F166" s="285" t="s">
        <v>416</v>
      </c>
      <c r="G166" s="283"/>
      <c r="H166" s="286">
        <v>197.69999999999999</v>
      </c>
      <c r="I166" s="287"/>
      <c r="J166" s="283"/>
      <c r="K166" s="283"/>
      <c r="L166" s="288"/>
      <c r="M166" s="289"/>
      <c r="N166" s="290"/>
      <c r="O166" s="290"/>
      <c r="P166" s="290"/>
      <c r="Q166" s="290"/>
      <c r="R166" s="290"/>
      <c r="S166" s="290"/>
      <c r="T166" s="291"/>
      <c r="U166" s="14"/>
      <c r="V166" s="14"/>
      <c r="W166" s="14"/>
      <c r="X166" s="14"/>
      <c r="Y166" s="14"/>
      <c r="Z166" s="14"/>
      <c r="AA166" s="14"/>
      <c r="AB166" s="14"/>
      <c r="AC166" s="14"/>
      <c r="AD166" s="14"/>
      <c r="AE166" s="14"/>
      <c r="AT166" s="292" t="s">
        <v>414</v>
      </c>
      <c r="AU166" s="292" t="s">
        <v>93</v>
      </c>
      <c r="AV166" s="14" t="s">
        <v>182</v>
      </c>
      <c r="AW166" s="14" t="s">
        <v>38</v>
      </c>
      <c r="AX166" s="14" t="s">
        <v>91</v>
      </c>
      <c r="AY166" s="292" t="s">
        <v>251</v>
      </c>
    </row>
    <row r="167" s="2" customFormat="1" ht="16.5" customHeight="1">
      <c r="A167" s="40"/>
      <c r="B167" s="41"/>
      <c r="C167" s="246" t="s">
        <v>309</v>
      </c>
      <c r="D167" s="246" t="s">
        <v>254</v>
      </c>
      <c r="E167" s="247" t="s">
        <v>1390</v>
      </c>
      <c r="F167" s="248" t="s">
        <v>1391</v>
      </c>
      <c r="G167" s="249" t="s">
        <v>446</v>
      </c>
      <c r="H167" s="250">
        <v>12</v>
      </c>
      <c r="I167" s="251"/>
      <c r="J167" s="252">
        <f>ROUND(I167*H167,2)</f>
        <v>0</v>
      </c>
      <c r="K167" s="248" t="s">
        <v>258</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182</v>
      </c>
      <c r="AT167" s="257" t="s">
        <v>254</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1392</v>
      </c>
    </row>
    <row r="168" s="2" customFormat="1">
      <c r="A168" s="40"/>
      <c r="B168" s="41"/>
      <c r="C168" s="42"/>
      <c r="D168" s="259" t="s">
        <v>261</v>
      </c>
      <c r="E168" s="42"/>
      <c r="F168" s="260" t="s">
        <v>1393</v>
      </c>
      <c r="G168" s="42"/>
      <c r="H168" s="42"/>
      <c r="I168" s="157"/>
      <c r="J168" s="42"/>
      <c r="K168" s="42"/>
      <c r="L168" s="46"/>
      <c r="M168" s="261"/>
      <c r="N168" s="262"/>
      <c r="O168" s="93"/>
      <c r="P168" s="93"/>
      <c r="Q168" s="93"/>
      <c r="R168" s="93"/>
      <c r="S168" s="93"/>
      <c r="T168" s="94"/>
      <c r="U168" s="40"/>
      <c r="V168" s="40"/>
      <c r="W168" s="40"/>
      <c r="X168" s="40"/>
      <c r="Y168" s="40"/>
      <c r="Z168" s="40"/>
      <c r="AA168" s="40"/>
      <c r="AB168" s="40"/>
      <c r="AC168" s="40"/>
      <c r="AD168" s="40"/>
      <c r="AE168" s="40"/>
      <c r="AT168" s="18" t="s">
        <v>261</v>
      </c>
      <c r="AU168" s="18" t="s">
        <v>93</v>
      </c>
    </row>
    <row r="169" s="15" customFormat="1">
      <c r="A169" s="15"/>
      <c r="B169" s="293"/>
      <c r="C169" s="294"/>
      <c r="D169" s="259" t="s">
        <v>414</v>
      </c>
      <c r="E169" s="295" t="s">
        <v>1</v>
      </c>
      <c r="F169" s="296" t="s">
        <v>1362</v>
      </c>
      <c r="G169" s="294"/>
      <c r="H169" s="295" t="s">
        <v>1</v>
      </c>
      <c r="I169" s="297"/>
      <c r="J169" s="294"/>
      <c r="K169" s="294"/>
      <c r="L169" s="298"/>
      <c r="M169" s="299"/>
      <c r="N169" s="300"/>
      <c r="O169" s="300"/>
      <c r="P169" s="300"/>
      <c r="Q169" s="300"/>
      <c r="R169" s="300"/>
      <c r="S169" s="300"/>
      <c r="T169" s="301"/>
      <c r="U169" s="15"/>
      <c r="V169" s="15"/>
      <c r="W169" s="15"/>
      <c r="X169" s="15"/>
      <c r="Y169" s="15"/>
      <c r="Z169" s="15"/>
      <c r="AA169" s="15"/>
      <c r="AB169" s="15"/>
      <c r="AC169" s="15"/>
      <c r="AD169" s="15"/>
      <c r="AE169" s="15"/>
      <c r="AT169" s="302" t="s">
        <v>414</v>
      </c>
      <c r="AU169" s="302" t="s">
        <v>93</v>
      </c>
      <c r="AV169" s="15" t="s">
        <v>91</v>
      </c>
      <c r="AW169" s="15" t="s">
        <v>38</v>
      </c>
      <c r="AX169" s="15" t="s">
        <v>83</v>
      </c>
      <c r="AY169" s="302" t="s">
        <v>251</v>
      </c>
    </row>
    <row r="170" s="13" customFormat="1">
      <c r="A170" s="13"/>
      <c r="B170" s="271"/>
      <c r="C170" s="272"/>
      <c r="D170" s="259" t="s">
        <v>414</v>
      </c>
      <c r="E170" s="273" t="s">
        <v>1</v>
      </c>
      <c r="F170" s="274" t="s">
        <v>1394</v>
      </c>
      <c r="G170" s="272"/>
      <c r="H170" s="275">
        <v>12</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4" customFormat="1">
      <c r="A171" s="14"/>
      <c r="B171" s="282"/>
      <c r="C171" s="283"/>
      <c r="D171" s="259" t="s">
        <v>414</v>
      </c>
      <c r="E171" s="284" t="s">
        <v>1</v>
      </c>
      <c r="F171" s="285" t="s">
        <v>416</v>
      </c>
      <c r="G171" s="283"/>
      <c r="H171" s="286">
        <v>12</v>
      </c>
      <c r="I171" s="287"/>
      <c r="J171" s="283"/>
      <c r="K171" s="283"/>
      <c r="L171" s="288"/>
      <c r="M171" s="289"/>
      <c r="N171" s="290"/>
      <c r="O171" s="290"/>
      <c r="P171" s="290"/>
      <c r="Q171" s="290"/>
      <c r="R171" s="290"/>
      <c r="S171" s="290"/>
      <c r="T171" s="291"/>
      <c r="U171" s="14"/>
      <c r="V171" s="14"/>
      <c r="W171" s="14"/>
      <c r="X171" s="14"/>
      <c r="Y171" s="14"/>
      <c r="Z171" s="14"/>
      <c r="AA171" s="14"/>
      <c r="AB171" s="14"/>
      <c r="AC171" s="14"/>
      <c r="AD171" s="14"/>
      <c r="AE171" s="14"/>
      <c r="AT171" s="292" t="s">
        <v>414</v>
      </c>
      <c r="AU171" s="292" t="s">
        <v>93</v>
      </c>
      <c r="AV171" s="14" t="s">
        <v>182</v>
      </c>
      <c r="AW171" s="14" t="s">
        <v>38</v>
      </c>
      <c r="AX171" s="14" t="s">
        <v>91</v>
      </c>
      <c r="AY171" s="292" t="s">
        <v>251</v>
      </c>
    </row>
    <row r="172" s="2" customFormat="1" ht="16.5" customHeight="1">
      <c r="A172" s="40"/>
      <c r="B172" s="41"/>
      <c r="C172" s="246" t="s">
        <v>313</v>
      </c>
      <c r="D172" s="246" t="s">
        <v>254</v>
      </c>
      <c r="E172" s="247" t="s">
        <v>589</v>
      </c>
      <c r="F172" s="248" t="s">
        <v>590</v>
      </c>
      <c r="G172" s="249" t="s">
        <v>446</v>
      </c>
      <c r="H172" s="250">
        <v>27</v>
      </c>
      <c r="I172" s="251"/>
      <c r="J172" s="252">
        <f>ROUND(I172*H172,2)</f>
        <v>0</v>
      </c>
      <c r="K172" s="248" t="s">
        <v>258</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1395</v>
      </c>
    </row>
    <row r="173" s="15" customFormat="1">
      <c r="A173" s="15"/>
      <c r="B173" s="293"/>
      <c r="C173" s="294"/>
      <c r="D173" s="259" t="s">
        <v>414</v>
      </c>
      <c r="E173" s="295" t="s">
        <v>1</v>
      </c>
      <c r="F173" s="296" t="s">
        <v>1362</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1396</v>
      </c>
      <c r="G174" s="272"/>
      <c r="H174" s="275">
        <v>14.34</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3" customFormat="1">
      <c r="A175" s="13"/>
      <c r="B175" s="271"/>
      <c r="C175" s="272"/>
      <c r="D175" s="259" t="s">
        <v>414</v>
      </c>
      <c r="E175" s="273" t="s">
        <v>1</v>
      </c>
      <c r="F175" s="274" t="s">
        <v>1397</v>
      </c>
      <c r="G175" s="272"/>
      <c r="H175" s="275">
        <v>4.2000000000000002</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3" customFormat="1">
      <c r="A176" s="13"/>
      <c r="B176" s="271"/>
      <c r="C176" s="272"/>
      <c r="D176" s="259" t="s">
        <v>414</v>
      </c>
      <c r="E176" s="273" t="s">
        <v>1</v>
      </c>
      <c r="F176" s="274" t="s">
        <v>1398</v>
      </c>
      <c r="G176" s="272"/>
      <c r="H176" s="275">
        <v>8.4600000000000009</v>
      </c>
      <c r="I176" s="276"/>
      <c r="J176" s="272"/>
      <c r="K176" s="272"/>
      <c r="L176" s="277"/>
      <c r="M176" s="278"/>
      <c r="N176" s="279"/>
      <c r="O176" s="279"/>
      <c r="P176" s="279"/>
      <c r="Q176" s="279"/>
      <c r="R176" s="279"/>
      <c r="S176" s="279"/>
      <c r="T176" s="280"/>
      <c r="U176" s="13"/>
      <c r="V176" s="13"/>
      <c r="W176" s="13"/>
      <c r="X176" s="13"/>
      <c r="Y176" s="13"/>
      <c r="Z176" s="13"/>
      <c r="AA176" s="13"/>
      <c r="AB176" s="13"/>
      <c r="AC176" s="13"/>
      <c r="AD176" s="13"/>
      <c r="AE176" s="13"/>
      <c r="AT176" s="281" t="s">
        <v>414</v>
      </c>
      <c r="AU176" s="281" t="s">
        <v>93</v>
      </c>
      <c r="AV176" s="13" t="s">
        <v>93</v>
      </c>
      <c r="AW176" s="13" t="s">
        <v>38</v>
      </c>
      <c r="AX176" s="13" t="s">
        <v>83</v>
      </c>
      <c r="AY176" s="281" t="s">
        <v>251</v>
      </c>
    </row>
    <row r="177" s="14" customFormat="1">
      <c r="A177" s="14"/>
      <c r="B177" s="282"/>
      <c r="C177" s="283"/>
      <c r="D177" s="259" t="s">
        <v>414</v>
      </c>
      <c r="E177" s="284" t="s">
        <v>1</v>
      </c>
      <c r="F177" s="285" t="s">
        <v>416</v>
      </c>
      <c r="G177" s="283"/>
      <c r="H177" s="286">
        <v>27</v>
      </c>
      <c r="I177" s="287"/>
      <c r="J177" s="283"/>
      <c r="K177" s="283"/>
      <c r="L177" s="288"/>
      <c r="M177" s="289"/>
      <c r="N177" s="290"/>
      <c r="O177" s="290"/>
      <c r="P177" s="290"/>
      <c r="Q177" s="290"/>
      <c r="R177" s="290"/>
      <c r="S177" s="290"/>
      <c r="T177" s="291"/>
      <c r="U177" s="14"/>
      <c r="V177" s="14"/>
      <c r="W177" s="14"/>
      <c r="X177" s="14"/>
      <c r="Y177" s="14"/>
      <c r="Z177" s="14"/>
      <c r="AA177" s="14"/>
      <c r="AB177" s="14"/>
      <c r="AC177" s="14"/>
      <c r="AD177" s="14"/>
      <c r="AE177" s="14"/>
      <c r="AT177" s="292" t="s">
        <v>414</v>
      </c>
      <c r="AU177" s="292" t="s">
        <v>93</v>
      </c>
      <c r="AV177" s="14" t="s">
        <v>182</v>
      </c>
      <c r="AW177" s="14" t="s">
        <v>38</v>
      </c>
      <c r="AX177" s="14" t="s">
        <v>91</v>
      </c>
      <c r="AY177" s="292" t="s">
        <v>251</v>
      </c>
    </row>
    <row r="178" s="2" customFormat="1" ht="16.5" customHeight="1">
      <c r="A178" s="40"/>
      <c r="B178" s="41"/>
      <c r="C178" s="246" t="s">
        <v>318</v>
      </c>
      <c r="D178" s="246" t="s">
        <v>254</v>
      </c>
      <c r="E178" s="247" t="s">
        <v>1233</v>
      </c>
      <c r="F178" s="248" t="s">
        <v>1234</v>
      </c>
      <c r="G178" s="249" t="s">
        <v>446</v>
      </c>
      <c r="H178" s="250">
        <v>17.800000000000001</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1399</v>
      </c>
    </row>
    <row r="179" s="15" customFormat="1">
      <c r="A179" s="15"/>
      <c r="B179" s="293"/>
      <c r="C179" s="294"/>
      <c r="D179" s="259" t="s">
        <v>414</v>
      </c>
      <c r="E179" s="295" t="s">
        <v>1</v>
      </c>
      <c r="F179" s="296" t="s">
        <v>1362</v>
      </c>
      <c r="G179" s="294"/>
      <c r="H179" s="295" t="s">
        <v>1</v>
      </c>
      <c r="I179" s="297"/>
      <c r="J179" s="294"/>
      <c r="K179" s="294"/>
      <c r="L179" s="298"/>
      <c r="M179" s="299"/>
      <c r="N179" s="300"/>
      <c r="O179" s="300"/>
      <c r="P179" s="300"/>
      <c r="Q179" s="300"/>
      <c r="R179" s="300"/>
      <c r="S179" s="300"/>
      <c r="T179" s="301"/>
      <c r="U179" s="15"/>
      <c r="V179" s="15"/>
      <c r="W179" s="15"/>
      <c r="X179" s="15"/>
      <c r="Y179" s="15"/>
      <c r="Z179" s="15"/>
      <c r="AA179" s="15"/>
      <c r="AB179" s="15"/>
      <c r="AC179" s="15"/>
      <c r="AD179" s="15"/>
      <c r="AE179" s="15"/>
      <c r="AT179" s="302" t="s">
        <v>414</v>
      </c>
      <c r="AU179" s="302" t="s">
        <v>93</v>
      </c>
      <c r="AV179" s="15" t="s">
        <v>91</v>
      </c>
      <c r="AW179" s="15" t="s">
        <v>38</v>
      </c>
      <c r="AX179" s="15" t="s">
        <v>83</v>
      </c>
      <c r="AY179" s="302" t="s">
        <v>251</v>
      </c>
    </row>
    <row r="180" s="13" customFormat="1">
      <c r="A180" s="13"/>
      <c r="B180" s="271"/>
      <c r="C180" s="272"/>
      <c r="D180" s="259" t="s">
        <v>414</v>
      </c>
      <c r="E180" s="273" t="s">
        <v>1</v>
      </c>
      <c r="F180" s="274" t="s">
        <v>1400</v>
      </c>
      <c r="G180" s="272"/>
      <c r="H180" s="275">
        <v>17.800000000000001</v>
      </c>
      <c r="I180" s="276"/>
      <c r="J180" s="272"/>
      <c r="K180" s="272"/>
      <c r="L180" s="277"/>
      <c r="M180" s="278"/>
      <c r="N180" s="279"/>
      <c r="O180" s="279"/>
      <c r="P180" s="279"/>
      <c r="Q180" s="279"/>
      <c r="R180" s="279"/>
      <c r="S180" s="279"/>
      <c r="T180" s="280"/>
      <c r="U180" s="13"/>
      <c r="V180" s="13"/>
      <c r="W180" s="13"/>
      <c r="X180" s="13"/>
      <c r="Y180" s="13"/>
      <c r="Z180" s="13"/>
      <c r="AA180" s="13"/>
      <c r="AB180" s="13"/>
      <c r="AC180" s="13"/>
      <c r="AD180" s="13"/>
      <c r="AE180" s="13"/>
      <c r="AT180" s="281" t="s">
        <v>414</v>
      </c>
      <c r="AU180" s="281" t="s">
        <v>93</v>
      </c>
      <c r="AV180" s="13" t="s">
        <v>93</v>
      </c>
      <c r="AW180" s="13" t="s">
        <v>38</v>
      </c>
      <c r="AX180" s="13" t="s">
        <v>83</v>
      </c>
      <c r="AY180" s="281" t="s">
        <v>251</v>
      </c>
    </row>
    <row r="181" s="14" customFormat="1">
      <c r="A181" s="14"/>
      <c r="B181" s="282"/>
      <c r="C181" s="283"/>
      <c r="D181" s="259" t="s">
        <v>414</v>
      </c>
      <c r="E181" s="284" t="s">
        <v>1</v>
      </c>
      <c r="F181" s="285" t="s">
        <v>416</v>
      </c>
      <c r="G181" s="283"/>
      <c r="H181" s="286">
        <v>17.800000000000001</v>
      </c>
      <c r="I181" s="287"/>
      <c r="J181" s="283"/>
      <c r="K181" s="283"/>
      <c r="L181" s="288"/>
      <c r="M181" s="289"/>
      <c r="N181" s="290"/>
      <c r="O181" s="290"/>
      <c r="P181" s="290"/>
      <c r="Q181" s="290"/>
      <c r="R181" s="290"/>
      <c r="S181" s="290"/>
      <c r="T181" s="291"/>
      <c r="U181" s="14"/>
      <c r="V181" s="14"/>
      <c r="W181" s="14"/>
      <c r="X181" s="14"/>
      <c r="Y181" s="14"/>
      <c r="Z181" s="14"/>
      <c r="AA181" s="14"/>
      <c r="AB181" s="14"/>
      <c r="AC181" s="14"/>
      <c r="AD181" s="14"/>
      <c r="AE181" s="14"/>
      <c r="AT181" s="292" t="s">
        <v>414</v>
      </c>
      <c r="AU181" s="292" t="s">
        <v>93</v>
      </c>
      <c r="AV181" s="14" t="s">
        <v>182</v>
      </c>
      <c r="AW181" s="14" t="s">
        <v>38</v>
      </c>
      <c r="AX181" s="14" t="s">
        <v>91</v>
      </c>
      <c r="AY181" s="292" t="s">
        <v>251</v>
      </c>
    </row>
    <row r="182" s="2" customFormat="1" ht="16.5" customHeight="1">
      <c r="A182" s="40"/>
      <c r="B182" s="41"/>
      <c r="C182" s="246" t="s">
        <v>325</v>
      </c>
      <c r="D182" s="246" t="s">
        <v>254</v>
      </c>
      <c r="E182" s="247" t="s">
        <v>458</v>
      </c>
      <c r="F182" s="248" t="s">
        <v>459</v>
      </c>
      <c r="G182" s="249" t="s">
        <v>446</v>
      </c>
      <c r="H182" s="250">
        <v>122.524</v>
      </c>
      <c r="I182" s="251"/>
      <c r="J182" s="252">
        <f>ROUND(I182*H182,2)</f>
        <v>0</v>
      </c>
      <c r="K182" s="248" t="s">
        <v>258</v>
      </c>
      <c r="L182" s="46"/>
      <c r="M182" s="253" t="s">
        <v>1</v>
      </c>
      <c r="N182" s="254" t="s">
        <v>48</v>
      </c>
      <c r="O182" s="93"/>
      <c r="P182" s="255">
        <f>O182*H182</f>
        <v>0</v>
      </c>
      <c r="Q182" s="255">
        <v>0</v>
      </c>
      <c r="R182" s="255">
        <f>Q182*H182</f>
        <v>0</v>
      </c>
      <c r="S182" s="255">
        <v>0</v>
      </c>
      <c r="T182" s="256">
        <f>S182*H182</f>
        <v>0</v>
      </c>
      <c r="U182" s="40"/>
      <c r="V182" s="40"/>
      <c r="W182" s="40"/>
      <c r="X182" s="40"/>
      <c r="Y182" s="40"/>
      <c r="Z182" s="40"/>
      <c r="AA182" s="40"/>
      <c r="AB182" s="40"/>
      <c r="AC182" s="40"/>
      <c r="AD182" s="40"/>
      <c r="AE182" s="40"/>
      <c r="AR182" s="257" t="s">
        <v>182</v>
      </c>
      <c r="AT182" s="257" t="s">
        <v>254</v>
      </c>
      <c r="AU182" s="257" t="s">
        <v>93</v>
      </c>
      <c r="AY182" s="18" t="s">
        <v>251</v>
      </c>
      <c r="BE182" s="258">
        <f>IF(N182="základní",J182,0)</f>
        <v>0</v>
      </c>
      <c r="BF182" s="258">
        <f>IF(N182="snížená",J182,0)</f>
        <v>0</v>
      </c>
      <c r="BG182" s="258">
        <f>IF(N182="zákl. přenesená",J182,0)</f>
        <v>0</v>
      </c>
      <c r="BH182" s="258">
        <f>IF(N182="sníž. přenesená",J182,0)</f>
        <v>0</v>
      </c>
      <c r="BI182" s="258">
        <f>IF(N182="nulová",J182,0)</f>
        <v>0</v>
      </c>
      <c r="BJ182" s="18" t="s">
        <v>91</v>
      </c>
      <c r="BK182" s="258">
        <f>ROUND(I182*H182,2)</f>
        <v>0</v>
      </c>
      <c r="BL182" s="18" t="s">
        <v>182</v>
      </c>
      <c r="BM182" s="257" t="s">
        <v>1401</v>
      </c>
    </row>
    <row r="183" s="2" customFormat="1">
      <c r="A183" s="40"/>
      <c r="B183" s="41"/>
      <c r="C183" s="42"/>
      <c r="D183" s="259" t="s">
        <v>261</v>
      </c>
      <c r="E183" s="42"/>
      <c r="F183" s="260" t="s">
        <v>461</v>
      </c>
      <c r="G183" s="42"/>
      <c r="H183" s="42"/>
      <c r="I183" s="157"/>
      <c r="J183" s="42"/>
      <c r="K183" s="42"/>
      <c r="L183" s="46"/>
      <c r="M183" s="261"/>
      <c r="N183" s="262"/>
      <c r="O183" s="93"/>
      <c r="P183" s="93"/>
      <c r="Q183" s="93"/>
      <c r="R183" s="93"/>
      <c r="S183" s="93"/>
      <c r="T183" s="94"/>
      <c r="U183" s="40"/>
      <c r="V183" s="40"/>
      <c r="W183" s="40"/>
      <c r="X183" s="40"/>
      <c r="Y183" s="40"/>
      <c r="Z183" s="40"/>
      <c r="AA183" s="40"/>
      <c r="AB183" s="40"/>
      <c r="AC183" s="40"/>
      <c r="AD183" s="40"/>
      <c r="AE183" s="40"/>
      <c r="AT183" s="18" t="s">
        <v>261</v>
      </c>
      <c r="AU183" s="18" t="s">
        <v>93</v>
      </c>
    </row>
    <row r="184" s="13" customFormat="1">
      <c r="A184" s="13"/>
      <c r="B184" s="271"/>
      <c r="C184" s="272"/>
      <c r="D184" s="259" t="s">
        <v>414</v>
      </c>
      <c r="E184" s="272"/>
      <c r="F184" s="274" t="s">
        <v>1402</v>
      </c>
      <c r="G184" s="272"/>
      <c r="H184" s="275">
        <v>122.524</v>
      </c>
      <c r="I184" s="276"/>
      <c r="J184" s="272"/>
      <c r="K184" s="272"/>
      <c r="L184" s="277"/>
      <c r="M184" s="278"/>
      <c r="N184" s="279"/>
      <c r="O184" s="279"/>
      <c r="P184" s="279"/>
      <c r="Q184" s="279"/>
      <c r="R184" s="279"/>
      <c r="S184" s="279"/>
      <c r="T184" s="280"/>
      <c r="U184" s="13"/>
      <c r="V184" s="13"/>
      <c r="W184" s="13"/>
      <c r="X184" s="13"/>
      <c r="Y184" s="13"/>
      <c r="Z184" s="13"/>
      <c r="AA184" s="13"/>
      <c r="AB184" s="13"/>
      <c r="AC184" s="13"/>
      <c r="AD184" s="13"/>
      <c r="AE184" s="13"/>
      <c r="AT184" s="281" t="s">
        <v>414</v>
      </c>
      <c r="AU184" s="281" t="s">
        <v>93</v>
      </c>
      <c r="AV184" s="13" t="s">
        <v>93</v>
      </c>
      <c r="AW184" s="13" t="s">
        <v>4</v>
      </c>
      <c r="AX184" s="13" t="s">
        <v>91</v>
      </c>
      <c r="AY184" s="281" t="s">
        <v>251</v>
      </c>
    </row>
    <row r="185" s="2" customFormat="1" ht="16.5" customHeight="1">
      <c r="A185" s="40"/>
      <c r="B185" s="41"/>
      <c r="C185" s="246" t="s">
        <v>8</v>
      </c>
      <c r="D185" s="246" t="s">
        <v>254</v>
      </c>
      <c r="E185" s="247" t="s">
        <v>482</v>
      </c>
      <c r="F185" s="248" t="s">
        <v>483</v>
      </c>
      <c r="G185" s="249" t="s">
        <v>446</v>
      </c>
      <c r="H185" s="250">
        <v>3</v>
      </c>
      <c r="I185" s="251"/>
      <c r="J185" s="252">
        <f>ROUND(I185*H185,2)</f>
        <v>0</v>
      </c>
      <c r="K185" s="248" t="s">
        <v>258</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182</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1403</v>
      </c>
    </row>
    <row r="186" s="2" customFormat="1">
      <c r="A186" s="40"/>
      <c r="B186" s="41"/>
      <c r="C186" s="42"/>
      <c r="D186" s="259" t="s">
        <v>261</v>
      </c>
      <c r="E186" s="42"/>
      <c r="F186" s="260" t="s">
        <v>486</v>
      </c>
      <c r="G186" s="42"/>
      <c r="H186" s="42"/>
      <c r="I186" s="157"/>
      <c r="J186" s="42"/>
      <c r="K186" s="42"/>
      <c r="L186" s="46"/>
      <c r="M186" s="261"/>
      <c r="N186" s="262"/>
      <c r="O186" s="93"/>
      <c r="P186" s="93"/>
      <c r="Q186" s="93"/>
      <c r="R186" s="93"/>
      <c r="S186" s="93"/>
      <c r="T186" s="94"/>
      <c r="U186" s="40"/>
      <c r="V186" s="40"/>
      <c r="W186" s="40"/>
      <c r="X186" s="40"/>
      <c r="Y186" s="40"/>
      <c r="Z186" s="40"/>
      <c r="AA186" s="40"/>
      <c r="AB186" s="40"/>
      <c r="AC186" s="40"/>
      <c r="AD186" s="40"/>
      <c r="AE186" s="40"/>
      <c r="AT186" s="18" t="s">
        <v>261</v>
      </c>
      <c r="AU186" s="18" t="s">
        <v>93</v>
      </c>
    </row>
    <row r="187" s="15" customFormat="1">
      <c r="A187" s="15"/>
      <c r="B187" s="293"/>
      <c r="C187" s="294"/>
      <c r="D187" s="259" t="s">
        <v>414</v>
      </c>
      <c r="E187" s="295" t="s">
        <v>1</v>
      </c>
      <c r="F187" s="296" t="s">
        <v>1362</v>
      </c>
      <c r="G187" s="294"/>
      <c r="H187" s="295" t="s">
        <v>1</v>
      </c>
      <c r="I187" s="297"/>
      <c r="J187" s="294"/>
      <c r="K187" s="294"/>
      <c r="L187" s="298"/>
      <c r="M187" s="299"/>
      <c r="N187" s="300"/>
      <c r="O187" s="300"/>
      <c r="P187" s="300"/>
      <c r="Q187" s="300"/>
      <c r="R187" s="300"/>
      <c r="S187" s="300"/>
      <c r="T187" s="301"/>
      <c r="U187" s="15"/>
      <c r="V187" s="15"/>
      <c r="W187" s="15"/>
      <c r="X187" s="15"/>
      <c r="Y187" s="15"/>
      <c r="Z187" s="15"/>
      <c r="AA187" s="15"/>
      <c r="AB187" s="15"/>
      <c r="AC187" s="15"/>
      <c r="AD187" s="15"/>
      <c r="AE187" s="15"/>
      <c r="AT187" s="302" t="s">
        <v>414</v>
      </c>
      <c r="AU187" s="302" t="s">
        <v>93</v>
      </c>
      <c r="AV187" s="15" t="s">
        <v>91</v>
      </c>
      <c r="AW187" s="15" t="s">
        <v>38</v>
      </c>
      <c r="AX187" s="15" t="s">
        <v>83</v>
      </c>
      <c r="AY187" s="302" t="s">
        <v>251</v>
      </c>
    </row>
    <row r="188" s="13" customFormat="1">
      <c r="A188" s="13"/>
      <c r="B188" s="271"/>
      <c r="C188" s="272"/>
      <c r="D188" s="259" t="s">
        <v>414</v>
      </c>
      <c r="E188" s="273" t="s">
        <v>1</v>
      </c>
      <c r="F188" s="274" t="s">
        <v>1404</v>
      </c>
      <c r="G188" s="272"/>
      <c r="H188" s="275">
        <v>3</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4" customFormat="1">
      <c r="A189" s="14"/>
      <c r="B189" s="282"/>
      <c r="C189" s="283"/>
      <c r="D189" s="259" t="s">
        <v>414</v>
      </c>
      <c r="E189" s="284" t="s">
        <v>1</v>
      </c>
      <c r="F189" s="285" t="s">
        <v>416</v>
      </c>
      <c r="G189" s="283"/>
      <c r="H189" s="286">
        <v>3</v>
      </c>
      <c r="I189" s="287"/>
      <c r="J189" s="283"/>
      <c r="K189" s="283"/>
      <c r="L189" s="288"/>
      <c r="M189" s="289"/>
      <c r="N189" s="290"/>
      <c r="O189" s="290"/>
      <c r="P189" s="290"/>
      <c r="Q189" s="290"/>
      <c r="R189" s="290"/>
      <c r="S189" s="290"/>
      <c r="T189" s="291"/>
      <c r="U189" s="14"/>
      <c r="V189" s="14"/>
      <c r="W189" s="14"/>
      <c r="X189" s="14"/>
      <c r="Y189" s="14"/>
      <c r="Z189" s="14"/>
      <c r="AA189" s="14"/>
      <c r="AB189" s="14"/>
      <c r="AC189" s="14"/>
      <c r="AD189" s="14"/>
      <c r="AE189" s="14"/>
      <c r="AT189" s="292" t="s">
        <v>414</v>
      </c>
      <c r="AU189" s="292" t="s">
        <v>93</v>
      </c>
      <c r="AV189" s="14" t="s">
        <v>182</v>
      </c>
      <c r="AW189" s="14" t="s">
        <v>38</v>
      </c>
      <c r="AX189" s="14" t="s">
        <v>91</v>
      </c>
      <c r="AY189" s="292" t="s">
        <v>251</v>
      </c>
    </row>
    <row r="190" s="2" customFormat="1" ht="16.5" customHeight="1">
      <c r="A190" s="40"/>
      <c r="B190" s="41"/>
      <c r="C190" s="246" t="s">
        <v>359</v>
      </c>
      <c r="D190" s="246" t="s">
        <v>254</v>
      </c>
      <c r="E190" s="247" t="s">
        <v>475</v>
      </c>
      <c r="F190" s="248" t="s">
        <v>476</v>
      </c>
      <c r="G190" s="249" t="s">
        <v>446</v>
      </c>
      <c r="H190" s="250">
        <v>3</v>
      </c>
      <c r="I190" s="251"/>
      <c r="J190" s="252">
        <f>ROUND(I190*H190,2)</f>
        <v>0</v>
      </c>
      <c r="K190" s="248" t="s">
        <v>258</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182</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182</v>
      </c>
      <c r="BM190" s="257" t="s">
        <v>1405</v>
      </c>
    </row>
    <row r="191" s="2" customFormat="1">
      <c r="A191" s="40"/>
      <c r="B191" s="41"/>
      <c r="C191" s="42"/>
      <c r="D191" s="259" t="s">
        <v>261</v>
      </c>
      <c r="E191" s="42"/>
      <c r="F191" s="260" t="s">
        <v>490</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2" customFormat="1" ht="16.5" customHeight="1">
      <c r="A192" s="40"/>
      <c r="B192" s="41"/>
      <c r="C192" s="246" t="s">
        <v>386</v>
      </c>
      <c r="D192" s="246" t="s">
        <v>254</v>
      </c>
      <c r="E192" s="247" t="s">
        <v>463</v>
      </c>
      <c r="F192" s="248" t="s">
        <v>464</v>
      </c>
      <c r="G192" s="249" t="s">
        <v>446</v>
      </c>
      <c r="H192" s="250">
        <v>273.238</v>
      </c>
      <c r="I192" s="251"/>
      <c r="J192" s="252">
        <f>ROUND(I192*H192,2)</f>
        <v>0</v>
      </c>
      <c r="K192" s="248" t="s">
        <v>258</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182</v>
      </c>
      <c r="AT192" s="257" t="s">
        <v>254</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182</v>
      </c>
      <c r="BM192" s="257" t="s">
        <v>1406</v>
      </c>
    </row>
    <row r="193" s="15" customFormat="1">
      <c r="A193" s="15"/>
      <c r="B193" s="293"/>
      <c r="C193" s="294"/>
      <c r="D193" s="259" t="s">
        <v>414</v>
      </c>
      <c r="E193" s="295" t="s">
        <v>1</v>
      </c>
      <c r="F193" s="296" t="s">
        <v>1362</v>
      </c>
      <c r="G193" s="294"/>
      <c r="H193" s="295" t="s">
        <v>1</v>
      </c>
      <c r="I193" s="297"/>
      <c r="J193" s="294"/>
      <c r="K193" s="294"/>
      <c r="L193" s="298"/>
      <c r="M193" s="299"/>
      <c r="N193" s="300"/>
      <c r="O193" s="300"/>
      <c r="P193" s="300"/>
      <c r="Q193" s="300"/>
      <c r="R193" s="300"/>
      <c r="S193" s="300"/>
      <c r="T193" s="301"/>
      <c r="U193" s="15"/>
      <c r="V193" s="15"/>
      <c r="W193" s="15"/>
      <c r="X193" s="15"/>
      <c r="Y193" s="15"/>
      <c r="Z193" s="15"/>
      <c r="AA193" s="15"/>
      <c r="AB193" s="15"/>
      <c r="AC193" s="15"/>
      <c r="AD193" s="15"/>
      <c r="AE193" s="15"/>
      <c r="AT193" s="302" t="s">
        <v>414</v>
      </c>
      <c r="AU193" s="302" t="s">
        <v>93</v>
      </c>
      <c r="AV193" s="15" t="s">
        <v>91</v>
      </c>
      <c r="AW193" s="15" t="s">
        <v>38</v>
      </c>
      <c r="AX193" s="15" t="s">
        <v>83</v>
      </c>
      <c r="AY193" s="302" t="s">
        <v>251</v>
      </c>
    </row>
    <row r="194" s="13" customFormat="1">
      <c r="A194" s="13"/>
      <c r="B194" s="271"/>
      <c r="C194" s="272"/>
      <c r="D194" s="259" t="s">
        <v>414</v>
      </c>
      <c r="E194" s="273" t="s">
        <v>1</v>
      </c>
      <c r="F194" s="274" t="s">
        <v>1407</v>
      </c>
      <c r="G194" s="272"/>
      <c r="H194" s="275">
        <v>10.038</v>
      </c>
      <c r="I194" s="276"/>
      <c r="J194" s="272"/>
      <c r="K194" s="272"/>
      <c r="L194" s="277"/>
      <c r="M194" s="278"/>
      <c r="N194" s="279"/>
      <c r="O194" s="279"/>
      <c r="P194" s="279"/>
      <c r="Q194" s="279"/>
      <c r="R194" s="279"/>
      <c r="S194" s="279"/>
      <c r="T194" s="280"/>
      <c r="U194" s="13"/>
      <c r="V194" s="13"/>
      <c r="W194" s="13"/>
      <c r="X194" s="13"/>
      <c r="Y194" s="13"/>
      <c r="Z194" s="13"/>
      <c r="AA194" s="13"/>
      <c r="AB194" s="13"/>
      <c r="AC194" s="13"/>
      <c r="AD194" s="13"/>
      <c r="AE194" s="13"/>
      <c r="AT194" s="281" t="s">
        <v>414</v>
      </c>
      <c r="AU194" s="281" t="s">
        <v>93</v>
      </c>
      <c r="AV194" s="13" t="s">
        <v>93</v>
      </c>
      <c r="AW194" s="13" t="s">
        <v>38</v>
      </c>
      <c r="AX194" s="13" t="s">
        <v>83</v>
      </c>
      <c r="AY194" s="281" t="s">
        <v>251</v>
      </c>
    </row>
    <row r="195" s="13" customFormat="1">
      <c r="A195" s="13"/>
      <c r="B195" s="271"/>
      <c r="C195" s="272"/>
      <c r="D195" s="259" t="s">
        <v>414</v>
      </c>
      <c r="E195" s="273" t="s">
        <v>1</v>
      </c>
      <c r="F195" s="274" t="s">
        <v>1397</v>
      </c>
      <c r="G195" s="272"/>
      <c r="H195" s="275">
        <v>4.2000000000000002</v>
      </c>
      <c r="I195" s="276"/>
      <c r="J195" s="272"/>
      <c r="K195" s="272"/>
      <c r="L195" s="277"/>
      <c r="M195" s="278"/>
      <c r="N195" s="279"/>
      <c r="O195" s="279"/>
      <c r="P195" s="279"/>
      <c r="Q195" s="279"/>
      <c r="R195" s="279"/>
      <c r="S195" s="279"/>
      <c r="T195" s="280"/>
      <c r="U195" s="13"/>
      <c r="V195" s="13"/>
      <c r="W195" s="13"/>
      <c r="X195" s="13"/>
      <c r="Y195" s="13"/>
      <c r="Z195" s="13"/>
      <c r="AA195" s="13"/>
      <c r="AB195" s="13"/>
      <c r="AC195" s="13"/>
      <c r="AD195" s="13"/>
      <c r="AE195" s="13"/>
      <c r="AT195" s="281" t="s">
        <v>414</v>
      </c>
      <c r="AU195" s="281" t="s">
        <v>93</v>
      </c>
      <c r="AV195" s="13" t="s">
        <v>93</v>
      </c>
      <c r="AW195" s="13" t="s">
        <v>38</v>
      </c>
      <c r="AX195" s="13" t="s">
        <v>83</v>
      </c>
      <c r="AY195" s="281" t="s">
        <v>251</v>
      </c>
    </row>
    <row r="196" s="13" customFormat="1">
      <c r="A196" s="13"/>
      <c r="B196" s="271"/>
      <c r="C196" s="272"/>
      <c r="D196" s="259" t="s">
        <v>414</v>
      </c>
      <c r="E196" s="273" t="s">
        <v>1</v>
      </c>
      <c r="F196" s="274" t="s">
        <v>1408</v>
      </c>
      <c r="G196" s="272"/>
      <c r="H196" s="275">
        <v>5.3399999999999999</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38</v>
      </c>
      <c r="AX196" s="13" t="s">
        <v>83</v>
      </c>
      <c r="AY196" s="281" t="s">
        <v>251</v>
      </c>
    </row>
    <row r="197" s="13" customFormat="1">
      <c r="A197" s="13"/>
      <c r="B197" s="271"/>
      <c r="C197" s="272"/>
      <c r="D197" s="259" t="s">
        <v>414</v>
      </c>
      <c r="E197" s="273" t="s">
        <v>1</v>
      </c>
      <c r="F197" s="274" t="s">
        <v>1409</v>
      </c>
      <c r="G197" s="272"/>
      <c r="H197" s="275">
        <v>47.5</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3" customFormat="1">
      <c r="A198" s="13"/>
      <c r="B198" s="271"/>
      <c r="C198" s="272"/>
      <c r="D198" s="259" t="s">
        <v>414</v>
      </c>
      <c r="E198" s="273" t="s">
        <v>1</v>
      </c>
      <c r="F198" s="274" t="s">
        <v>1398</v>
      </c>
      <c r="G198" s="272"/>
      <c r="H198" s="275">
        <v>8.4600000000000009</v>
      </c>
      <c r="I198" s="276"/>
      <c r="J198" s="272"/>
      <c r="K198" s="272"/>
      <c r="L198" s="277"/>
      <c r="M198" s="278"/>
      <c r="N198" s="279"/>
      <c r="O198" s="279"/>
      <c r="P198" s="279"/>
      <c r="Q198" s="279"/>
      <c r="R198" s="279"/>
      <c r="S198" s="279"/>
      <c r="T198" s="280"/>
      <c r="U198" s="13"/>
      <c r="V198" s="13"/>
      <c r="W198" s="13"/>
      <c r="X198" s="13"/>
      <c r="Y198" s="13"/>
      <c r="Z198" s="13"/>
      <c r="AA198" s="13"/>
      <c r="AB198" s="13"/>
      <c r="AC198" s="13"/>
      <c r="AD198" s="13"/>
      <c r="AE198" s="13"/>
      <c r="AT198" s="281" t="s">
        <v>414</v>
      </c>
      <c r="AU198" s="281" t="s">
        <v>93</v>
      </c>
      <c r="AV198" s="13" t="s">
        <v>93</v>
      </c>
      <c r="AW198" s="13" t="s">
        <v>38</v>
      </c>
      <c r="AX198" s="13" t="s">
        <v>83</v>
      </c>
      <c r="AY198" s="281" t="s">
        <v>251</v>
      </c>
    </row>
    <row r="199" s="16" customFormat="1">
      <c r="A199" s="16"/>
      <c r="B199" s="303"/>
      <c r="C199" s="304"/>
      <c r="D199" s="259" t="s">
        <v>414</v>
      </c>
      <c r="E199" s="305" t="s">
        <v>1</v>
      </c>
      <c r="F199" s="306" t="s">
        <v>469</v>
      </c>
      <c r="G199" s="304"/>
      <c r="H199" s="307">
        <v>75.537999999999997</v>
      </c>
      <c r="I199" s="308"/>
      <c r="J199" s="304"/>
      <c r="K199" s="304"/>
      <c r="L199" s="309"/>
      <c r="M199" s="310"/>
      <c r="N199" s="311"/>
      <c r="O199" s="311"/>
      <c r="P199" s="311"/>
      <c r="Q199" s="311"/>
      <c r="R199" s="311"/>
      <c r="S199" s="311"/>
      <c r="T199" s="312"/>
      <c r="U199" s="16"/>
      <c r="V199" s="16"/>
      <c r="W199" s="16"/>
      <c r="X199" s="16"/>
      <c r="Y199" s="16"/>
      <c r="Z199" s="16"/>
      <c r="AA199" s="16"/>
      <c r="AB199" s="16"/>
      <c r="AC199" s="16"/>
      <c r="AD199" s="16"/>
      <c r="AE199" s="16"/>
      <c r="AT199" s="313" t="s">
        <v>414</v>
      </c>
      <c r="AU199" s="313" t="s">
        <v>93</v>
      </c>
      <c r="AV199" s="16" t="s">
        <v>174</v>
      </c>
      <c r="AW199" s="16" t="s">
        <v>38</v>
      </c>
      <c r="AX199" s="16" t="s">
        <v>83</v>
      </c>
      <c r="AY199" s="313" t="s">
        <v>251</v>
      </c>
    </row>
    <row r="200" s="13" customFormat="1">
      <c r="A200" s="13"/>
      <c r="B200" s="271"/>
      <c r="C200" s="272"/>
      <c r="D200" s="259" t="s">
        <v>414</v>
      </c>
      <c r="E200" s="273" t="s">
        <v>1</v>
      </c>
      <c r="F200" s="274" t="s">
        <v>1389</v>
      </c>
      <c r="G200" s="272"/>
      <c r="H200" s="275">
        <v>197.69999999999999</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5" customFormat="1">
      <c r="A201" s="15"/>
      <c r="B201" s="293"/>
      <c r="C201" s="294"/>
      <c r="D201" s="259" t="s">
        <v>414</v>
      </c>
      <c r="E201" s="295" t="s">
        <v>1</v>
      </c>
      <c r="F201" s="296" t="s">
        <v>453</v>
      </c>
      <c r="G201" s="294"/>
      <c r="H201" s="295" t="s">
        <v>1</v>
      </c>
      <c r="I201" s="297"/>
      <c r="J201" s="294"/>
      <c r="K201" s="294"/>
      <c r="L201" s="298"/>
      <c r="M201" s="299"/>
      <c r="N201" s="300"/>
      <c r="O201" s="300"/>
      <c r="P201" s="300"/>
      <c r="Q201" s="300"/>
      <c r="R201" s="300"/>
      <c r="S201" s="300"/>
      <c r="T201" s="301"/>
      <c r="U201" s="15"/>
      <c r="V201" s="15"/>
      <c r="W201" s="15"/>
      <c r="X201" s="15"/>
      <c r="Y201" s="15"/>
      <c r="Z201" s="15"/>
      <c r="AA201" s="15"/>
      <c r="AB201" s="15"/>
      <c r="AC201" s="15"/>
      <c r="AD201" s="15"/>
      <c r="AE201" s="15"/>
      <c r="AT201" s="302" t="s">
        <v>414</v>
      </c>
      <c r="AU201" s="302" t="s">
        <v>93</v>
      </c>
      <c r="AV201" s="15" t="s">
        <v>91</v>
      </c>
      <c r="AW201" s="15" t="s">
        <v>38</v>
      </c>
      <c r="AX201" s="15" t="s">
        <v>83</v>
      </c>
      <c r="AY201" s="302" t="s">
        <v>251</v>
      </c>
    </row>
    <row r="202" s="14" customFormat="1">
      <c r="A202" s="14"/>
      <c r="B202" s="282"/>
      <c r="C202" s="283"/>
      <c r="D202" s="259" t="s">
        <v>414</v>
      </c>
      <c r="E202" s="284" t="s">
        <v>1</v>
      </c>
      <c r="F202" s="285" t="s">
        <v>416</v>
      </c>
      <c r="G202" s="283"/>
      <c r="H202" s="286">
        <v>273.238</v>
      </c>
      <c r="I202" s="287"/>
      <c r="J202" s="283"/>
      <c r="K202" s="283"/>
      <c r="L202" s="288"/>
      <c r="M202" s="289"/>
      <c r="N202" s="290"/>
      <c r="O202" s="290"/>
      <c r="P202" s="290"/>
      <c r="Q202" s="290"/>
      <c r="R202" s="290"/>
      <c r="S202" s="290"/>
      <c r="T202" s="291"/>
      <c r="U202" s="14"/>
      <c r="V202" s="14"/>
      <c r="W202" s="14"/>
      <c r="X202" s="14"/>
      <c r="Y202" s="14"/>
      <c r="Z202" s="14"/>
      <c r="AA202" s="14"/>
      <c r="AB202" s="14"/>
      <c r="AC202" s="14"/>
      <c r="AD202" s="14"/>
      <c r="AE202" s="14"/>
      <c r="AT202" s="292" t="s">
        <v>414</v>
      </c>
      <c r="AU202" s="292" t="s">
        <v>93</v>
      </c>
      <c r="AV202" s="14" t="s">
        <v>182</v>
      </c>
      <c r="AW202" s="14" t="s">
        <v>38</v>
      </c>
      <c r="AX202" s="14" t="s">
        <v>91</v>
      </c>
      <c r="AY202" s="292" t="s">
        <v>251</v>
      </c>
    </row>
    <row r="203" s="2" customFormat="1" ht="16.5" customHeight="1">
      <c r="A203" s="40"/>
      <c r="B203" s="41"/>
      <c r="C203" s="246" t="s">
        <v>362</v>
      </c>
      <c r="D203" s="246" t="s">
        <v>254</v>
      </c>
      <c r="E203" s="247" t="s">
        <v>470</v>
      </c>
      <c r="F203" s="248" t="s">
        <v>471</v>
      </c>
      <c r="G203" s="249" t="s">
        <v>446</v>
      </c>
      <c r="H203" s="250">
        <v>45</v>
      </c>
      <c r="I203" s="251"/>
      <c r="J203" s="252">
        <f>ROUND(I203*H203,2)</f>
        <v>0</v>
      </c>
      <c r="K203" s="248" t="s">
        <v>258</v>
      </c>
      <c r="L203" s="46"/>
      <c r="M203" s="253" t="s">
        <v>1</v>
      </c>
      <c r="N203" s="254" t="s">
        <v>48</v>
      </c>
      <c r="O203" s="93"/>
      <c r="P203" s="255">
        <f>O203*H203</f>
        <v>0</v>
      </c>
      <c r="Q203" s="255">
        <v>0</v>
      </c>
      <c r="R203" s="255">
        <f>Q203*H203</f>
        <v>0</v>
      </c>
      <c r="S203" s="255">
        <v>0</v>
      </c>
      <c r="T203" s="256">
        <f>S203*H203</f>
        <v>0</v>
      </c>
      <c r="U203" s="40"/>
      <c r="V203" s="40"/>
      <c r="W203" s="40"/>
      <c r="X203" s="40"/>
      <c r="Y203" s="40"/>
      <c r="Z203" s="40"/>
      <c r="AA203" s="40"/>
      <c r="AB203" s="40"/>
      <c r="AC203" s="40"/>
      <c r="AD203" s="40"/>
      <c r="AE203" s="40"/>
      <c r="AR203" s="257" t="s">
        <v>182</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182</v>
      </c>
      <c r="BM203" s="257" t="s">
        <v>1410</v>
      </c>
    </row>
    <row r="204" s="2" customFormat="1">
      <c r="A204" s="40"/>
      <c r="B204" s="41"/>
      <c r="C204" s="42"/>
      <c r="D204" s="259" t="s">
        <v>261</v>
      </c>
      <c r="E204" s="42"/>
      <c r="F204" s="260" t="s">
        <v>473</v>
      </c>
      <c r="G204" s="42"/>
      <c r="H204" s="42"/>
      <c r="I204" s="157"/>
      <c r="J204" s="42"/>
      <c r="K204" s="42"/>
      <c r="L204" s="46"/>
      <c r="M204" s="261"/>
      <c r="N204" s="262"/>
      <c r="O204" s="93"/>
      <c r="P204" s="93"/>
      <c r="Q204" s="93"/>
      <c r="R204" s="93"/>
      <c r="S204" s="93"/>
      <c r="T204" s="94"/>
      <c r="U204" s="40"/>
      <c r="V204" s="40"/>
      <c r="W204" s="40"/>
      <c r="X204" s="40"/>
      <c r="Y204" s="40"/>
      <c r="Z204" s="40"/>
      <c r="AA204" s="40"/>
      <c r="AB204" s="40"/>
      <c r="AC204" s="40"/>
      <c r="AD204" s="40"/>
      <c r="AE204" s="40"/>
      <c r="AT204" s="18" t="s">
        <v>261</v>
      </c>
      <c r="AU204" s="18" t="s">
        <v>93</v>
      </c>
    </row>
    <row r="205" s="13" customFormat="1">
      <c r="A205" s="13"/>
      <c r="B205" s="271"/>
      <c r="C205" s="272"/>
      <c r="D205" s="259" t="s">
        <v>414</v>
      </c>
      <c r="E205" s="273" t="s">
        <v>1</v>
      </c>
      <c r="F205" s="274" t="s">
        <v>1411</v>
      </c>
      <c r="G205" s="272"/>
      <c r="H205" s="275">
        <v>45</v>
      </c>
      <c r="I205" s="276"/>
      <c r="J205" s="272"/>
      <c r="K205" s="272"/>
      <c r="L205" s="277"/>
      <c r="M205" s="278"/>
      <c r="N205" s="279"/>
      <c r="O205" s="279"/>
      <c r="P205" s="279"/>
      <c r="Q205" s="279"/>
      <c r="R205" s="279"/>
      <c r="S205" s="279"/>
      <c r="T205" s="280"/>
      <c r="U205" s="13"/>
      <c r="V205" s="13"/>
      <c r="W205" s="13"/>
      <c r="X205" s="13"/>
      <c r="Y205" s="13"/>
      <c r="Z205" s="13"/>
      <c r="AA205" s="13"/>
      <c r="AB205" s="13"/>
      <c r="AC205" s="13"/>
      <c r="AD205" s="13"/>
      <c r="AE205" s="13"/>
      <c r="AT205" s="281" t="s">
        <v>414</v>
      </c>
      <c r="AU205" s="281" t="s">
        <v>93</v>
      </c>
      <c r="AV205" s="13" t="s">
        <v>93</v>
      </c>
      <c r="AW205" s="13" t="s">
        <v>38</v>
      </c>
      <c r="AX205" s="13" t="s">
        <v>83</v>
      </c>
      <c r="AY205" s="281" t="s">
        <v>251</v>
      </c>
    </row>
    <row r="206" s="14" customFormat="1">
      <c r="A206" s="14"/>
      <c r="B206" s="282"/>
      <c r="C206" s="283"/>
      <c r="D206" s="259" t="s">
        <v>414</v>
      </c>
      <c r="E206" s="284" t="s">
        <v>1</v>
      </c>
      <c r="F206" s="285" t="s">
        <v>416</v>
      </c>
      <c r="G206" s="283"/>
      <c r="H206" s="286">
        <v>45</v>
      </c>
      <c r="I206" s="287"/>
      <c r="J206" s="283"/>
      <c r="K206" s="283"/>
      <c r="L206" s="288"/>
      <c r="M206" s="289"/>
      <c r="N206" s="290"/>
      <c r="O206" s="290"/>
      <c r="P206" s="290"/>
      <c r="Q206" s="290"/>
      <c r="R206" s="290"/>
      <c r="S206" s="290"/>
      <c r="T206" s="291"/>
      <c r="U206" s="14"/>
      <c r="V206" s="14"/>
      <c r="W206" s="14"/>
      <c r="X206" s="14"/>
      <c r="Y206" s="14"/>
      <c r="Z206" s="14"/>
      <c r="AA206" s="14"/>
      <c r="AB206" s="14"/>
      <c r="AC206" s="14"/>
      <c r="AD206" s="14"/>
      <c r="AE206" s="14"/>
      <c r="AT206" s="292" t="s">
        <v>414</v>
      </c>
      <c r="AU206" s="292" t="s">
        <v>93</v>
      </c>
      <c r="AV206" s="14" t="s">
        <v>182</v>
      </c>
      <c r="AW206" s="14" t="s">
        <v>38</v>
      </c>
      <c r="AX206" s="14" t="s">
        <v>91</v>
      </c>
      <c r="AY206" s="292" t="s">
        <v>251</v>
      </c>
    </row>
    <row r="207" s="2" customFormat="1" ht="16.5" customHeight="1">
      <c r="A207" s="40"/>
      <c r="B207" s="41"/>
      <c r="C207" s="246" t="s">
        <v>395</v>
      </c>
      <c r="D207" s="246" t="s">
        <v>254</v>
      </c>
      <c r="E207" s="247" t="s">
        <v>475</v>
      </c>
      <c r="F207" s="248" t="s">
        <v>476</v>
      </c>
      <c r="G207" s="249" t="s">
        <v>446</v>
      </c>
      <c r="H207" s="250">
        <v>273.238</v>
      </c>
      <c r="I207" s="251"/>
      <c r="J207" s="252">
        <f>ROUND(I207*H207,2)</f>
        <v>0</v>
      </c>
      <c r="K207" s="248" t="s">
        <v>258</v>
      </c>
      <c r="L207" s="46"/>
      <c r="M207" s="253" t="s">
        <v>1</v>
      </c>
      <c r="N207" s="254" t="s">
        <v>48</v>
      </c>
      <c r="O207" s="93"/>
      <c r="P207" s="255">
        <f>O207*H207</f>
        <v>0</v>
      </c>
      <c r="Q207" s="255">
        <v>0</v>
      </c>
      <c r="R207" s="255">
        <f>Q207*H207</f>
        <v>0</v>
      </c>
      <c r="S207" s="255">
        <v>0</v>
      </c>
      <c r="T207" s="256">
        <f>S207*H207</f>
        <v>0</v>
      </c>
      <c r="U207" s="40"/>
      <c r="V207" s="40"/>
      <c r="W207" s="40"/>
      <c r="X207" s="40"/>
      <c r="Y207" s="40"/>
      <c r="Z207" s="40"/>
      <c r="AA207" s="40"/>
      <c r="AB207" s="40"/>
      <c r="AC207" s="40"/>
      <c r="AD207" s="40"/>
      <c r="AE207" s="40"/>
      <c r="AR207" s="257" t="s">
        <v>182</v>
      </c>
      <c r="AT207" s="257" t="s">
        <v>254</v>
      </c>
      <c r="AU207" s="257" t="s">
        <v>93</v>
      </c>
      <c r="AY207" s="18" t="s">
        <v>251</v>
      </c>
      <c r="BE207" s="258">
        <f>IF(N207="základní",J207,0)</f>
        <v>0</v>
      </c>
      <c r="BF207" s="258">
        <f>IF(N207="snížená",J207,0)</f>
        <v>0</v>
      </c>
      <c r="BG207" s="258">
        <f>IF(N207="zákl. přenesená",J207,0)</f>
        <v>0</v>
      </c>
      <c r="BH207" s="258">
        <f>IF(N207="sníž. přenesená",J207,0)</f>
        <v>0</v>
      </c>
      <c r="BI207" s="258">
        <f>IF(N207="nulová",J207,0)</f>
        <v>0</v>
      </c>
      <c r="BJ207" s="18" t="s">
        <v>91</v>
      </c>
      <c r="BK207" s="258">
        <f>ROUND(I207*H207,2)</f>
        <v>0</v>
      </c>
      <c r="BL207" s="18" t="s">
        <v>182</v>
      </c>
      <c r="BM207" s="257" t="s">
        <v>1412</v>
      </c>
    </row>
    <row r="208" s="2" customFormat="1" ht="16.5" customHeight="1">
      <c r="A208" s="40"/>
      <c r="B208" s="41"/>
      <c r="C208" s="246" t="s">
        <v>366</v>
      </c>
      <c r="D208" s="246" t="s">
        <v>254</v>
      </c>
      <c r="E208" s="247" t="s">
        <v>478</v>
      </c>
      <c r="F208" s="248" t="s">
        <v>479</v>
      </c>
      <c r="G208" s="249" t="s">
        <v>398</v>
      </c>
      <c r="H208" s="250">
        <v>491.82799999999997</v>
      </c>
      <c r="I208" s="251"/>
      <c r="J208" s="252">
        <f>ROUND(I208*H208,2)</f>
        <v>0</v>
      </c>
      <c r="K208" s="248" t="s">
        <v>307</v>
      </c>
      <c r="L208" s="46"/>
      <c r="M208" s="253" t="s">
        <v>1</v>
      </c>
      <c r="N208" s="254" t="s">
        <v>48</v>
      </c>
      <c r="O208" s="93"/>
      <c r="P208" s="255">
        <f>O208*H208</f>
        <v>0</v>
      </c>
      <c r="Q208" s="255">
        <v>0</v>
      </c>
      <c r="R208" s="255">
        <f>Q208*H208</f>
        <v>0</v>
      </c>
      <c r="S208" s="255">
        <v>0</v>
      </c>
      <c r="T208" s="256">
        <f>S208*H208</f>
        <v>0</v>
      </c>
      <c r="U208" s="40"/>
      <c r="V208" s="40"/>
      <c r="W208" s="40"/>
      <c r="X208" s="40"/>
      <c r="Y208" s="40"/>
      <c r="Z208" s="40"/>
      <c r="AA208" s="40"/>
      <c r="AB208" s="40"/>
      <c r="AC208" s="40"/>
      <c r="AD208" s="40"/>
      <c r="AE208" s="40"/>
      <c r="AR208" s="257" t="s">
        <v>182</v>
      </c>
      <c r="AT208" s="257" t="s">
        <v>254</v>
      </c>
      <c r="AU208" s="257" t="s">
        <v>93</v>
      </c>
      <c r="AY208" s="18" t="s">
        <v>251</v>
      </c>
      <c r="BE208" s="258">
        <f>IF(N208="základní",J208,0)</f>
        <v>0</v>
      </c>
      <c r="BF208" s="258">
        <f>IF(N208="snížená",J208,0)</f>
        <v>0</v>
      </c>
      <c r="BG208" s="258">
        <f>IF(N208="zákl. přenesená",J208,0)</f>
        <v>0</v>
      </c>
      <c r="BH208" s="258">
        <f>IF(N208="sníž. přenesená",J208,0)</f>
        <v>0</v>
      </c>
      <c r="BI208" s="258">
        <f>IF(N208="nulová",J208,0)</f>
        <v>0</v>
      </c>
      <c r="BJ208" s="18" t="s">
        <v>91</v>
      </c>
      <c r="BK208" s="258">
        <f>ROUND(I208*H208,2)</f>
        <v>0</v>
      </c>
      <c r="BL208" s="18" t="s">
        <v>182</v>
      </c>
      <c r="BM208" s="257" t="s">
        <v>1413</v>
      </c>
    </row>
    <row r="209" s="13" customFormat="1">
      <c r="A209" s="13"/>
      <c r="B209" s="271"/>
      <c r="C209" s="272"/>
      <c r="D209" s="259" t="s">
        <v>414</v>
      </c>
      <c r="E209" s="272"/>
      <c r="F209" s="274" t="s">
        <v>1414</v>
      </c>
      <c r="G209" s="272"/>
      <c r="H209" s="275">
        <v>491.82799999999997</v>
      </c>
      <c r="I209" s="276"/>
      <c r="J209" s="272"/>
      <c r="K209" s="272"/>
      <c r="L209" s="277"/>
      <c r="M209" s="278"/>
      <c r="N209" s="279"/>
      <c r="O209" s="279"/>
      <c r="P209" s="279"/>
      <c r="Q209" s="279"/>
      <c r="R209" s="279"/>
      <c r="S209" s="279"/>
      <c r="T209" s="280"/>
      <c r="U209" s="13"/>
      <c r="V209" s="13"/>
      <c r="W209" s="13"/>
      <c r="X209" s="13"/>
      <c r="Y209" s="13"/>
      <c r="Z209" s="13"/>
      <c r="AA209" s="13"/>
      <c r="AB209" s="13"/>
      <c r="AC209" s="13"/>
      <c r="AD209" s="13"/>
      <c r="AE209" s="13"/>
      <c r="AT209" s="281" t="s">
        <v>414</v>
      </c>
      <c r="AU209" s="281" t="s">
        <v>93</v>
      </c>
      <c r="AV209" s="13" t="s">
        <v>93</v>
      </c>
      <c r="AW209" s="13" t="s">
        <v>4</v>
      </c>
      <c r="AX209" s="13" t="s">
        <v>91</v>
      </c>
      <c r="AY209" s="281" t="s">
        <v>251</v>
      </c>
    </row>
    <row r="210" s="2" customFormat="1" ht="16.5" customHeight="1">
      <c r="A210" s="40"/>
      <c r="B210" s="41"/>
      <c r="C210" s="246" t="s">
        <v>7</v>
      </c>
      <c r="D210" s="246" t="s">
        <v>254</v>
      </c>
      <c r="E210" s="247" t="s">
        <v>491</v>
      </c>
      <c r="F210" s="248" t="s">
        <v>492</v>
      </c>
      <c r="G210" s="249" t="s">
        <v>446</v>
      </c>
      <c r="H210" s="250">
        <v>61.262</v>
      </c>
      <c r="I210" s="251"/>
      <c r="J210" s="252">
        <f>ROUND(I210*H210,2)</f>
        <v>0</v>
      </c>
      <c r="K210" s="248" t="s">
        <v>258</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182</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182</v>
      </c>
      <c r="BM210" s="257" t="s">
        <v>1415</v>
      </c>
    </row>
    <row r="211" s="13" customFormat="1">
      <c r="A211" s="13"/>
      <c r="B211" s="271"/>
      <c r="C211" s="272"/>
      <c r="D211" s="259" t="s">
        <v>414</v>
      </c>
      <c r="E211" s="273" t="s">
        <v>1</v>
      </c>
      <c r="F211" s="274" t="s">
        <v>1416</v>
      </c>
      <c r="G211" s="272"/>
      <c r="H211" s="275">
        <v>61.262</v>
      </c>
      <c r="I211" s="276"/>
      <c r="J211" s="272"/>
      <c r="K211" s="272"/>
      <c r="L211" s="277"/>
      <c r="M211" s="278"/>
      <c r="N211" s="279"/>
      <c r="O211" s="279"/>
      <c r="P211" s="279"/>
      <c r="Q211" s="279"/>
      <c r="R211" s="279"/>
      <c r="S211" s="279"/>
      <c r="T211" s="280"/>
      <c r="U211" s="13"/>
      <c r="V211" s="13"/>
      <c r="W211" s="13"/>
      <c r="X211" s="13"/>
      <c r="Y211" s="13"/>
      <c r="Z211" s="13"/>
      <c r="AA211" s="13"/>
      <c r="AB211" s="13"/>
      <c r="AC211" s="13"/>
      <c r="AD211" s="13"/>
      <c r="AE211" s="13"/>
      <c r="AT211" s="281" t="s">
        <v>414</v>
      </c>
      <c r="AU211" s="281" t="s">
        <v>93</v>
      </c>
      <c r="AV211" s="13" t="s">
        <v>93</v>
      </c>
      <c r="AW211" s="13" t="s">
        <v>38</v>
      </c>
      <c r="AX211" s="13" t="s">
        <v>83</v>
      </c>
      <c r="AY211" s="281" t="s">
        <v>251</v>
      </c>
    </row>
    <row r="212" s="14" customFormat="1">
      <c r="A212" s="14"/>
      <c r="B212" s="282"/>
      <c r="C212" s="283"/>
      <c r="D212" s="259" t="s">
        <v>414</v>
      </c>
      <c r="E212" s="284" t="s">
        <v>1</v>
      </c>
      <c r="F212" s="285" t="s">
        <v>416</v>
      </c>
      <c r="G212" s="283"/>
      <c r="H212" s="286">
        <v>61.262</v>
      </c>
      <c r="I212" s="287"/>
      <c r="J212" s="283"/>
      <c r="K212" s="283"/>
      <c r="L212" s="288"/>
      <c r="M212" s="289"/>
      <c r="N212" s="290"/>
      <c r="O212" s="290"/>
      <c r="P212" s="290"/>
      <c r="Q212" s="290"/>
      <c r="R212" s="290"/>
      <c r="S212" s="290"/>
      <c r="T212" s="291"/>
      <c r="U212" s="14"/>
      <c r="V212" s="14"/>
      <c r="W212" s="14"/>
      <c r="X212" s="14"/>
      <c r="Y212" s="14"/>
      <c r="Z212" s="14"/>
      <c r="AA212" s="14"/>
      <c r="AB212" s="14"/>
      <c r="AC212" s="14"/>
      <c r="AD212" s="14"/>
      <c r="AE212" s="14"/>
      <c r="AT212" s="292" t="s">
        <v>414</v>
      </c>
      <c r="AU212" s="292" t="s">
        <v>93</v>
      </c>
      <c r="AV212" s="14" t="s">
        <v>182</v>
      </c>
      <c r="AW212" s="14" t="s">
        <v>38</v>
      </c>
      <c r="AX212" s="14" t="s">
        <v>91</v>
      </c>
      <c r="AY212" s="292" t="s">
        <v>251</v>
      </c>
    </row>
    <row r="213" s="2" customFormat="1" ht="16.5" customHeight="1">
      <c r="A213" s="40"/>
      <c r="B213" s="41"/>
      <c r="C213" s="246" t="s">
        <v>369</v>
      </c>
      <c r="D213" s="246" t="s">
        <v>254</v>
      </c>
      <c r="E213" s="247" t="s">
        <v>742</v>
      </c>
      <c r="F213" s="248" t="s">
        <v>743</v>
      </c>
      <c r="G213" s="249" t="s">
        <v>446</v>
      </c>
      <c r="H213" s="250">
        <v>8.4000000000000004</v>
      </c>
      <c r="I213" s="251"/>
      <c r="J213" s="252">
        <f>ROUND(I213*H213,2)</f>
        <v>0</v>
      </c>
      <c r="K213" s="248" t="s">
        <v>258</v>
      </c>
      <c r="L213" s="46"/>
      <c r="M213" s="253" t="s">
        <v>1</v>
      </c>
      <c r="N213" s="254" t="s">
        <v>48</v>
      </c>
      <c r="O213" s="93"/>
      <c r="P213" s="255">
        <f>O213*H213</f>
        <v>0</v>
      </c>
      <c r="Q213" s="255">
        <v>0</v>
      </c>
      <c r="R213" s="255">
        <f>Q213*H213</f>
        <v>0</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1417</v>
      </c>
    </row>
    <row r="214" s="15" customFormat="1">
      <c r="A214" s="15"/>
      <c r="B214" s="293"/>
      <c r="C214" s="294"/>
      <c r="D214" s="259" t="s">
        <v>414</v>
      </c>
      <c r="E214" s="295" t="s">
        <v>1</v>
      </c>
      <c r="F214" s="296" t="s">
        <v>1362</v>
      </c>
      <c r="G214" s="294"/>
      <c r="H214" s="295" t="s">
        <v>1</v>
      </c>
      <c r="I214" s="297"/>
      <c r="J214" s="294"/>
      <c r="K214" s="294"/>
      <c r="L214" s="298"/>
      <c r="M214" s="299"/>
      <c r="N214" s="300"/>
      <c r="O214" s="300"/>
      <c r="P214" s="300"/>
      <c r="Q214" s="300"/>
      <c r="R214" s="300"/>
      <c r="S214" s="300"/>
      <c r="T214" s="301"/>
      <c r="U214" s="15"/>
      <c r="V214" s="15"/>
      <c r="W214" s="15"/>
      <c r="X214" s="15"/>
      <c r="Y214" s="15"/>
      <c r="Z214" s="15"/>
      <c r="AA214" s="15"/>
      <c r="AB214" s="15"/>
      <c r="AC214" s="15"/>
      <c r="AD214" s="15"/>
      <c r="AE214" s="15"/>
      <c r="AT214" s="302" t="s">
        <v>414</v>
      </c>
      <c r="AU214" s="302" t="s">
        <v>93</v>
      </c>
      <c r="AV214" s="15" t="s">
        <v>91</v>
      </c>
      <c r="AW214" s="15" t="s">
        <v>38</v>
      </c>
      <c r="AX214" s="15" t="s">
        <v>83</v>
      </c>
      <c r="AY214" s="302" t="s">
        <v>251</v>
      </c>
    </row>
    <row r="215" s="13" customFormat="1">
      <c r="A215" s="13"/>
      <c r="B215" s="271"/>
      <c r="C215" s="272"/>
      <c r="D215" s="259" t="s">
        <v>414</v>
      </c>
      <c r="E215" s="273" t="s">
        <v>1</v>
      </c>
      <c r="F215" s="274" t="s">
        <v>1418</v>
      </c>
      <c r="G215" s="272"/>
      <c r="H215" s="275">
        <v>8.4000000000000004</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38</v>
      </c>
      <c r="AX215" s="13" t="s">
        <v>83</v>
      </c>
      <c r="AY215" s="281" t="s">
        <v>251</v>
      </c>
    </row>
    <row r="216" s="14" customFormat="1">
      <c r="A216" s="14"/>
      <c r="B216" s="282"/>
      <c r="C216" s="283"/>
      <c r="D216" s="259" t="s">
        <v>414</v>
      </c>
      <c r="E216" s="284" t="s">
        <v>1</v>
      </c>
      <c r="F216" s="285" t="s">
        <v>416</v>
      </c>
      <c r="G216" s="283"/>
      <c r="H216" s="286">
        <v>8.4000000000000004</v>
      </c>
      <c r="I216" s="287"/>
      <c r="J216" s="283"/>
      <c r="K216" s="283"/>
      <c r="L216" s="288"/>
      <c r="M216" s="289"/>
      <c r="N216" s="290"/>
      <c r="O216" s="290"/>
      <c r="P216" s="290"/>
      <c r="Q216" s="290"/>
      <c r="R216" s="290"/>
      <c r="S216" s="290"/>
      <c r="T216" s="291"/>
      <c r="U216" s="14"/>
      <c r="V216" s="14"/>
      <c r="W216" s="14"/>
      <c r="X216" s="14"/>
      <c r="Y216" s="14"/>
      <c r="Z216" s="14"/>
      <c r="AA216" s="14"/>
      <c r="AB216" s="14"/>
      <c r="AC216" s="14"/>
      <c r="AD216" s="14"/>
      <c r="AE216" s="14"/>
      <c r="AT216" s="292" t="s">
        <v>414</v>
      </c>
      <c r="AU216" s="292" t="s">
        <v>93</v>
      </c>
      <c r="AV216" s="14" t="s">
        <v>182</v>
      </c>
      <c r="AW216" s="14" t="s">
        <v>38</v>
      </c>
      <c r="AX216" s="14" t="s">
        <v>91</v>
      </c>
      <c r="AY216" s="292" t="s">
        <v>251</v>
      </c>
    </row>
    <row r="217" s="2" customFormat="1" ht="16.5" customHeight="1">
      <c r="A217" s="40"/>
      <c r="B217" s="41"/>
      <c r="C217" s="314" t="s">
        <v>509</v>
      </c>
      <c r="D217" s="314" t="s">
        <v>648</v>
      </c>
      <c r="E217" s="315" t="s">
        <v>1419</v>
      </c>
      <c r="F217" s="316" t="s">
        <v>1420</v>
      </c>
      <c r="G217" s="317" t="s">
        <v>398</v>
      </c>
      <c r="H217" s="318">
        <v>15.119999999999999</v>
      </c>
      <c r="I217" s="319"/>
      <c r="J217" s="320">
        <f>ROUND(I217*H217,2)</f>
        <v>0</v>
      </c>
      <c r="K217" s="316" t="s">
        <v>258</v>
      </c>
      <c r="L217" s="321"/>
      <c r="M217" s="322" t="s">
        <v>1</v>
      </c>
      <c r="N217" s="323" t="s">
        <v>48</v>
      </c>
      <c r="O217" s="93"/>
      <c r="P217" s="255">
        <f>O217*H217</f>
        <v>0</v>
      </c>
      <c r="Q217" s="255">
        <v>1</v>
      </c>
      <c r="R217" s="255">
        <f>Q217*H217</f>
        <v>15.119999999999999</v>
      </c>
      <c r="S217" s="255">
        <v>0</v>
      </c>
      <c r="T217" s="256">
        <f>S217*H217</f>
        <v>0</v>
      </c>
      <c r="U217" s="40"/>
      <c r="V217" s="40"/>
      <c r="W217" s="40"/>
      <c r="X217" s="40"/>
      <c r="Y217" s="40"/>
      <c r="Z217" s="40"/>
      <c r="AA217" s="40"/>
      <c r="AB217" s="40"/>
      <c r="AC217" s="40"/>
      <c r="AD217" s="40"/>
      <c r="AE217" s="40"/>
      <c r="AR217" s="257" t="s">
        <v>292</v>
      </c>
      <c r="AT217" s="257" t="s">
        <v>648</v>
      </c>
      <c r="AU217" s="257" t="s">
        <v>93</v>
      </c>
      <c r="AY217" s="18" t="s">
        <v>251</v>
      </c>
      <c r="BE217" s="258">
        <f>IF(N217="základní",J217,0)</f>
        <v>0</v>
      </c>
      <c r="BF217" s="258">
        <f>IF(N217="snížená",J217,0)</f>
        <v>0</v>
      </c>
      <c r="BG217" s="258">
        <f>IF(N217="zákl. přenesená",J217,0)</f>
        <v>0</v>
      </c>
      <c r="BH217" s="258">
        <f>IF(N217="sníž. přenesená",J217,0)</f>
        <v>0</v>
      </c>
      <c r="BI217" s="258">
        <f>IF(N217="nulová",J217,0)</f>
        <v>0</v>
      </c>
      <c r="BJ217" s="18" t="s">
        <v>91</v>
      </c>
      <c r="BK217" s="258">
        <f>ROUND(I217*H217,2)</f>
        <v>0</v>
      </c>
      <c r="BL217" s="18" t="s">
        <v>182</v>
      </c>
      <c r="BM217" s="257" t="s">
        <v>1421</v>
      </c>
    </row>
    <row r="218" s="13" customFormat="1">
      <c r="A218" s="13"/>
      <c r="B218" s="271"/>
      <c r="C218" s="272"/>
      <c r="D218" s="259" t="s">
        <v>414</v>
      </c>
      <c r="E218" s="272"/>
      <c r="F218" s="274" t="s">
        <v>1422</v>
      </c>
      <c r="G218" s="272"/>
      <c r="H218" s="275">
        <v>15.119999999999999</v>
      </c>
      <c r="I218" s="276"/>
      <c r="J218" s="272"/>
      <c r="K218" s="272"/>
      <c r="L218" s="277"/>
      <c r="M218" s="278"/>
      <c r="N218" s="279"/>
      <c r="O218" s="279"/>
      <c r="P218" s="279"/>
      <c r="Q218" s="279"/>
      <c r="R218" s="279"/>
      <c r="S218" s="279"/>
      <c r="T218" s="280"/>
      <c r="U218" s="13"/>
      <c r="V218" s="13"/>
      <c r="W218" s="13"/>
      <c r="X218" s="13"/>
      <c r="Y218" s="13"/>
      <c r="Z218" s="13"/>
      <c r="AA218" s="13"/>
      <c r="AB218" s="13"/>
      <c r="AC218" s="13"/>
      <c r="AD218" s="13"/>
      <c r="AE218" s="13"/>
      <c r="AT218" s="281" t="s">
        <v>414</v>
      </c>
      <c r="AU218" s="281" t="s">
        <v>93</v>
      </c>
      <c r="AV218" s="13" t="s">
        <v>93</v>
      </c>
      <c r="AW218" s="13" t="s">
        <v>4</v>
      </c>
      <c r="AX218" s="13" t="s">
        <v>91</v>
      </c>
      <c r="AY218" s="281" t="s">
        <v>251</v>
      </c>
    </row>
    <row r="219" s="2" customFormat="1" ht="16.5" customHeight="1">
      <c r="A219" s="40"/>
      <c r="B219" s="41"/>
      <c r="C219" s="246" t="s">
        <v>372</v>
      </c>
      <c r="D219" s="246" t="s">
        <v>254</v>
      </c>
      <c r="E219" s="247" t="s">
        <v>742</v>
      </c>
      <c r="F219" s="248" t="s">
        <v>743</v>
      </c>
      <c r="G219" s="249" t="s">
        <v>446</v>
      </c>
      <c r="H219" s="250">
        <v>4.4500000000000002</v>
      </c>
      <c r="I219" s="251"/>
      <c r="J219" s="252">
        <f>ROUND(I219*H219,2)</f>
        <v>0</v>
      </c>
      <c r="K219" s="248" t="s">
        <v>258</v>
      </c>
      <c r="L219" s="46"/>
      <c r="M219" s="253" t="s">
        <v>1</v>
      </c>
      <c r="N219" s="254" t="s">
        <v>48</v>
      </c>
      <c r="O219" s="93"/>
      <c r="P219" s="255">
        <f>O219*H219</f>
        <v>0</v>
      </c>
      <c r="Q219" s="255">
        <v>0</v>
      </c>
      <c r="R219" s="255">
        <f>Q219*H219</f>
        <v>0</v>
      </c>
      <c r="S219" s="255">
        <v>0</v>
      </c>
      <c r="T219" s="256">
        <f>S219*H219</f>
        <v>0</v>
      </c>
      <c r="U219" s="40"/>
      <c r="V219" s="40"/>
      <c r="W219" s="40"/>
      <c r="X219" s="40"/>
      <c r="Y219" s="40"/>
      <c r="Z219" s="40"/>
      <c r="AA219" s="40"/>
      <c r="AB219" s="40"/>
      <c r="AC219" s="40"/>
      <c r="AD219" s="40"/>
      <c r="AE219" s="40"/>
      <c r="AR219" s="257" t="s">
        <v>91</v>
      </c>
      <c r="AT219" s="257" t="s">
        <v>254</v>
      </c>
      <c r="AU219" s="257" t="s">
        <v>93</v>
      </c>
      <c r="AY219" s="18" t="s">
        <v>251</v>
      </c>
      <c r="BE219" s="258">
        <f>IF(N219="základní",J219,0)</f>
        <v>0</v>
      </c>
      <c r="BF219" s="258">
        <f>IF(N219="snížená",J219,0)</f>
        <v>0</v>
      </c>
      <c r="BG219" s="258">
        <f>IF(N219="zákl. přenesená",J219,0)</f>
        <v>0</v>
      </c>
      <c r="BH219" s="258">
        <f>IF(N219="sníž. přenesená",J219,0)</f>
        <v>0</v>
      </c>
      <c r="BI219" s="258">
        <f>IF(N219="nulová",J219,0)</f>
        <v>0</v>
      </c>
      <c r="BJ219" s="18" t="s">
        <v>91</v>
      </c>
      <c r="BK219" s="258">
        <f>ROUND(I219*H219,2)</f>
        <v>0</v>
      </c>
      <c r="BL219" s="18" t="s">
        <v>91</v>
      </c>
      <c r="BM219" s="257" t="s">
        <v>1423</v>
      </c>
    </row>
    <row r="220" s="15" customFormat="1">
      <c r="A220" s="15"/>
      <c r="B220" s="293"/>
      <c r="C220" s="294"/>
      <c r="D220" s="259" t="s">
        <v>414</v>
      </c>
      <c r="E220" s="295" t="s">
        <v>1</v>
      </c>
      <c r="F220" s="296" t="s">
        <v>1362</v>
      </c>
      <c r="G220" s="294"/>
      <c r="H220" s="295" t="s">
        <v>1</v>
      </c>
      <c r="I220" s="297"/>
      <c r="J220" s="294"/>
      <c r="K220" s="294"/>
      <c r="L220" s="298"/>
      <c r="M220" s="299"/>
      <c r="N220" s="300"/>
      <c r="O220" s="300"/>
      <c r="P220" s="300"/>
      <c r="Q220" s="300"/>
      <c r="R220" s="300"/>
      <c r="S220" s="300"/>
      <c r="T220" s="301"/>
      <c r="U220" s="15"/>
      <c r="V220" s="15"/>
      <c r="W220" s="15"/>
      <c r="X220" s="15"/>
      <c r="Y220" s="15"/>
      <c r="Z220" s="15"/>
      <c r="AA220" s="15"/>
      <c r="AB220" s="15"/>
      <c r="AC220" s="15"/>
      <c r="AD220" s="15"/>
      <c r="AE220" s="15"/>
      <c r="AT220" s="302" t="s">
        <v>414</v>
      </c>
      <c r="AU220" s="302" t="s">
        <v>93</v>
      </c>
      <c r="AV220" s="15" t="s">
        <v>91</v>
      </c>
      <c r="AW220" s="15" t="s">
        <v>38</v>
      </c>
      <c r="AX220" s="15" t="s">
        <v>83</v>
      </c>
      <c r="AY220" s="302" t="s">
        <v>251</v>
      </c>
    </row>
    <row r="221" s="13" customFormat="1">
      <c r="A221" s="13"/>
      <c r="B221" s="271"/>
      <c r="C221" s="272"/>
      <c r="D221" s="259" t="s">
        <v>414</v>
      </c>
      <c r="E221" s="273" t="s">
        <v>1</v>
      </c>
      <c r="F221" s="274" t="s">
        <v>1424</v>
      </c>
      <c r="G221" s="272"/>
      <c r="H221" s="275">
        <v>4.4500000000000002</v>
      </c>
      <c r="I221" s="276"/>
      <c r="J221" s="272"/>
      <c r="K221" s="272"/>
      <c r="L221" s="277"/>
      <c r="M221" s="278"/>
      <c r="N221" s="279"/>
      <c r="O221" s="279"/>
      <c r="P221" s="279"/>
      <c r="Q221" s="279"/>
      <c r="R221" s="279"/>
      <c r="S221" s="279"/>
      <c r="T221" s="280"/>
      <c r="U221" s="13"/>
      <c r="V221" s="13"/>
      <c r="W221" s="13"/>
      <c r="X221" s="13"/>
      <c r="Y221" s="13"/>
      <c r="Z221" s="13"/>
      <c r="AA221" s="13"/>
      <c r="AB221" s="13"/>
      <c r="AC221" s="13"/>
      <c r="AD221" s="13"/>
      <c r="AE221" s="13"/>
      <c r="AT221" s="281" t="s">
        <v>414</v>
      </c>
      <c r="AU221" s="281" t="s">
        <v>93</v>
      </c>
      <c r="AV221" s="13" t="s">
        <v>93</v>
      </c>
      <c r="AW221" s="13" t="s">
        <v>38</v>
      </c>
      <c r="AX221" s="13" t="s">
        <v>83</v>
      </c>
      <c r="AY221" s="281" t="s">
        <v>251</v>
      </c>
    </row>
    <row r="222" s="14" customFormat="1">
      <c r="A222" s="14"/>
      <c r="B222" s="282"/>
      <c r="C222" s="283"/>
      <c r="D222" s="259" t="s">
        <v>414</v>
      </c>
      <c r="E222" s="284" t="s">
        <v>1</v>
      </c>
      <c r="F222" s="285" t="s">
        <v>416</v>
      </c>
      <c r="G222" s="283"/>
      <c r="H222" s="286">
        <v>4.4500000000000002</v>
      </c>
      <c r="I222" s="287"/>
      <c r="J222" s="283"/>
      <c r="K222" s="283"/>
      <c r="L222" s="288"/>
      <c r="M222" s="289"/>
      <c r="N222" s="290"/>
      <c r="O222" s="290"/>
      <c r="P222" s="290"/>
      <c r="Q222" s="290"/>
      <c r="R222" s="290"/>
      <c r="S222" s="290"/>
      <c r="T222" s="291"/>
      <c r="U222" s="14"/>
      <c r="V222" s="14"/>
      <c r="W222" s="14"/>
      <c r="X222" s="14"/>
      <c r="Y222" s="14"/>
      <c r="Z222" s="14"/>
      <c r="AA222" s="14"/>
      <c r="AB222" s="14"/>
      <c r="AC222" s="14"/>
      <c r="AD222" s="14"/>
      <c r="AE222" s="14"/>
      <c r="AT222" s="292" t="s">
        <v>414</v>
      </c>
      <c r="AU222" s="292" t="s">
        <v>93</v>
      </c>
      <c r="AV222" s="14" t="s">
        <v>182</v>
      </c>
      <c r="AW222" s="14" t="s">
        <v>38</v>
      </c>
      <c r="AX222" s="14" t="s">
        <v>91</v>
      </c>
      <c r="AY222" s="292" t="s">
        <v>251</v>
      </c>
    </row>
    <row r="223" s="2" customFormat="1" ht="16.5" customHeight="1">
      <c r="A223" s="40"/>
      <c r="B223" s="41"/>
      <c r="C223" s="314" t="s">
        <v>519</v>
      </c>
      <c r="D223" s="314" t="s">
        <v>648</v>
      </c>
      <c r="E223" s="315" t="s">
        <v>752</v>
      </c>
      <c r="F223" s="316" t="s">
        <v>753</v>
      </c>
      <c r="G223" s="317" t="s">
        <v>398</v>
      </c>
      <c r="H223" s="318">
        <v>8.9000000000000004</v>
      </c>
      <c r="I223" s="319"/>
      <c r="J223" s="320">
        <f>ROUND(I223*H223,2)</f>
        <v>0</v>
      </c>
      <c r="K223" s="316" t="s">
        <v>258</v>
      </c>
      <c r="L223" s="321"/>
      <c r="M223" s="322" t="s">
        <v>1</v>
      </c>
      <c r="N223" s="323" t="s">
        <v>48</v>
      </c>
      <c r="O223" s="93"/>
      <c r="P223" s="255">
        <f>O223*H223</f>
        <v>0</v>
      </c>
      <c r="Q223" s="255">
        <v>1</v>
      </c>
      <c r="R223" s="255">
        <f>Q223*H223</f>
        <v>8.9000000000000004</v>
      </c>
      <c r="S223" s="255">
        <v>0</v>
      </c>
      <c r="T223" s="256">
        <f>S223*H223</f>
        <v>0</v>
      </c>
      <c r="U223" s="40"/>
      <c r="V223" s="40"/>
      <c r="W223" s="40"/>
      <c r="X223" s="40"/>
      <c r="Y223" s="40"/>
      <c r="Z223" s="40"/>
      <c r="AA223" s="40"/>
      <c r="AB223" s="40"/>
      <c r="AC223" s="40"/>
      <c r="AD223" s="40"/>
      <c r="AE223" s="40"/>
      <c r="AR223" s="257" t="s">
        <v>93</v>
      </c>
      <c r="AT223" s="257" t="s">
        <v>648</v>
      </c>
      <c r="AU223" s="257" t="s">
        <v>93</v>
      </c>
      <c r="AY223" s="18" t="s">
        <v>251</v>
      </c>
      <c r="BE223" s="258">
        <f>IF(N223="základní",J223,0)</f>
        <v>0</v>
      </c>
      <c r="BF223" s="258">
        <f>IF(N223="snížená",J223,0)</f>
        <v>0</v>
      </c>
      <c r="BG223" s="258">
        <f>IF(N223="zákl. přenesená",J223,0)</f>
        <v>0</v>
      </c>
      <c r="BH223" s="258">
        <f>IF(N223="sníž. přenesená",J223,0)</f>
        <v>0</v>
      </c>
      <c r="BI223" s="258">
        <f>IF(N223="nulová",J223,0)</f>
        <v>0</v>
      </c>
      <c r="BJ223" s="18" t="s">
        <v>91</v>
      </c>
      <c r="BK223" s="258">
        <f>ROUND(I223*H223,2)</f>
        <v>0</v>
      </c>
      <c r="BL223" s="18" t="s">
        <v>91</v>
      </c>
      <c r="BM223" s="257" t="s">
        <v>1425</v>
      </c>
    </row>
    <row r="224" s="13" customFormat="1">
      <c r="A224" s="13"/>
      <c r="B224" s="271"/>
      <c r="C224" s="272"/>
      <c r="D224" s="259" t="s">
        <v>414</v>
      </c>
      <c r="E224" s="272"/>
      <c r="F224" s="274" t="s">
        <v>1426</v>
      </c>
      <c r="G224" s="272"/>
      <c r="H224" s="275">
        <v>8.9000000000000004</v>
      </c>
      <c r="I224" s="276"/>
      <c r="J224" s="272"/>
      <c r="K224" s="272"/>
      <c r="L224" s="277"/>
      <c r="M224" s="278"/>
      <c r="N224" s="279"/>
      <c r="O224" s="279"/>
      <c r="P224" s="279"/>
      <c r="Q224" s="279"/>
      <c r="R224" s="279"/>
      <c r="S224" s="279"/>
      <c r="T224" s="280"/>
      <c r="U224" s="13"/>
      <c r="V224" s="13"/>
      <c r="W224" s="13"/>
      <c r="X224" s="13"/>
      <c r="Y224" s="13"/>
      <c r="Z224" s="13"/>
      <c r="AA224" s="13"/>
      <c r="AB224" s="13"/>
      <c r="AC224" s="13"/>
      <c r="AD224" s="13"/>
      <c r="AE224" s="13"/>
      <c r="AT224" s="281" t="s">
        <v>414</v>
      </c>
      <c r="AU224" s="281" t="s">
        <v>93</v>
      </c>
      <c r="AV224" s="13" t="s">
        <v>93</v>
      </c>
      <c r="AW224" s="13" t="s">
        <v>4</v>
      </c>
      <c r="AX224" s="13" t="s">
        <v>91</v>
      </c>
      <c r="AY224" s="281" t="s">
        <v>251</v>
      </c>
    </row>
    <row r="225" s="2" customFormat="1" ht="16.5" customHeight="1">
      <c r="A225" s="40"/>
      <c r="B225" s="41"/>
      <c r="C225" s="246" t="s">
        <v>375</v>
      </c>
      <c r="D225" s="246" t="s">
        <v>254</v>
      </c>
      <c r="E225" s="247" t="s">
        <v>495</v>
      </c>
      <c r="F225" s="248" t="s">
        <v>496</v>
      </c>
      <c r="G225" s="249" t="s">
        <v>342</v>
      </c>
      <c r="H225" s="250">
        <v>1659</v>
      </c>
      <c r="I225" s="251"/>
      <c r="J225" s="252">
        <f>ROUND(I225*H225,2)</f>
        <v>0</v>
      </c>
      <c r="K225" s="248" t="s">
        <v>258</v>
      </c>
      <c r="L225" s="46"/>
      <c r="M225" s="253" t="s">
        <v>1</v>
      </c>
      <c r="N225" s="254" t="s">
        <v>48</v>
      </c>
      <c r="O225" s="93"/>
      <c r="P225" s="255">
        <f>O225*H225</f>
        <v>0</v>
      </c>
      <c r="Q225" s="255">
        <v>0</v>
      </c>
      <c r="R225" s="255">
        <f>Q225*H225</f>
        <v>0</v>
      </c>
      <c r="S225" s="255">
        <v>0</v>
      </c>
      <c r="T225" s="256">
        <f>S225*H225</f>
        <v>0</v>
      </c>
      <c r="U225" s="40"/>
      <c r="V225" s="40"/>
      <c r="W225" s="40"/>
      <c r="X225" s="40"/>
      <c r="Y225" s="40"/>
      <c r="Z225" s="40"/>
      <c r="AA225" s="40"/>
      <c r="AB225" s="40"/>
      <c r="AC225" s="40"/>
      <c r="AD225" s="40"/>
      <c r="AE225" s="40"/>
      <c r="AR225" s="257" t="s">
        <v>182</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182</v>
      </c>
      <c r="BM225" s="257" t="s">
        <v>1427</v>
      </c>
    </row>
    <row r="226" s="13" customFormat="1">
      <c r="A226" s="13"/>
      <c r="B226" s="271"/>
      <c r="C226" s="272"/>
      <c r="D226" s="259" t="s">
        <v>414</v>
      </c>
      <c r="E226" s="273" t="s">
        <v>1</v>
      </c>
      <c r="F226" s="274" t="s">
        <v>1428</v>
      </c>
      <c r="G226" s="272"/>
      <c r="H226" s="275">
        <v>1659</v>
      </c>
      <c r="I226" s="276"/>
      <c r="J226" s="272"/>
      <c r="K226" s="272"/>
      <c r="L226" s="277"/>
      <c r="M226" s="278"/>
      <c r="N226" s="279"/>
      <c r="O226" s="279"/>
      <c r="P226" s="279"/>
      <c r="Q226" s="279"/>
      <c r="R226" s="279"/>
      <c r="S226" s="279"/>
      <c r="T226" s="280"/>
      <c r="U226" s="13"/>
      <c r="V226" s="13"/>
      <c r="W226" s="13"/>
      <c r="X226" s="13"/>
      <c r="Y226" s="13"/>
      <c r="Z226" s="13"/>
      <c r="AA226" s="13"/>
      <c r="AB226" s="13"/>
      <c r="AC226" s="13"/>
      <c r="AD226" s="13"/>
      <c r="AE226" s="13"/>
      <c r="AT226" s="281" t="s">
        <v>414</v>
      </c>
      <c r="AU226" s="281" t="s">
        <v>93</v>
      </c>
      <c r="AV226" s="13" t="s">
        <v>93</v>
      </c>
      <c r="AW226" s="13" t="s">
        <v>38</v>
      </c>
      <c r="AX226" s="13" t="s">
        <v>83</v>
      </c>
      <c r="AY226" s="281" t="s">
        <v>251</v>
      </c>
    </row>
    <row r="227" s="14" customFormat="1">
      <c r="A227" s="14"/>
      <c r="B227" s="282"/>
      <c r="C227" s="283"/>
      <c r="D227" s="259" t="s">
        <v>414</v>
      </c>
      <c r="E227" s="284" t="s">
        <v>1</v>
      </c>
      <c r="F227" s="285" t="s">
        <v>416</v>
      </c>
      <c r="G227" s="283"/>
      <c r="H227" s="286">
        <v>1659</v>
      </c>
      <c r="I227" s="287"/>
      <c r="J227" s="283"/>
      <c r="K227" s="283"/>
      <c r="L227" s="288"/>
      <c r="M227" s="289"/>
      <c r="N227" s="290"/>
      <c r="O227" s="290"/>
      <c r="P227" s="290"/>
      <c r="Q227" s="290"/>
      <c r="R227" s="290"/>
      <c r="S227" s="290"/>
      <c r="T227" s="291"/>
      <c r="U227" s="14"/>
      <c r="V227" s="14"/>
      <c r="W227" s="14"/>
      <c r="X227" s="14"/>
      <c r="Y227" s="14"/>
      <c r="Z227" s="14"/>
      <c r="AA227" s="14"/>
      <c r="AB227" s="14"/>
      <c r="AC227" s="14"/>
      <c r="AD227" s="14"/>
      <c r="AE227" s="14"/>
      <c r="AT227" s="292" t="s">
        <v>414</v>
      </c>
      <c r="AU227" s="292" t="s">
        <v>93</v>
      </c>
      <c r="AV227" s="14" t="s">
        <v>182</v>
      </c>
      <c r="AW227" s="14" t="s">
        <v>38</v>
      </c>
      <c r="AX227" s="14" t="s">
        <v>91</v>
      </c>
      <c r="AY227" s="292" t="s">
        <v>251</v>
      </c>
    </row>
    <row r="228" s="2" customFormat="1" ht="16.5" customHeight="1">
      <c r="A228" s="40"/>
      <c r="B228" s="41"/>
      <c r="C228" s="246" t="s">
        <v>531</v>
      </c>
      <c r="D228" s="246" t="s">
        <v>254</v>
      </c>
      <c r="E228" s="247" t="s">
        <v>606</v>
      </c>
      <c r="F228" s="248" t="s">
        <v>1429</v>
      </c>
      <c r="G228" s="249" t="s">
        <v>342</v>
      </c>
      <c r="H228" s="250">
        <v>56.700000000000003</v>
      </c>
      <c r="I228" s="251"/>
      <c r="J228" s="252">
        <f>ROUND(I228*H228,2)</f>
        <v>0</v>
      </c>
      <c r="K228" s="248" t="s">
        <v>307</v>
      </c>
      <c r="L228" s="46"/>
      <c r="M228" s="253" t="s">
        <v>1</v>
      </c>
      <c r="N228" s="254" t="s">
        <v>48</v>
      </c>
      <c r="O228" s="93"/>
      <c r="P228" s="255">
        <f>O228*H228</f>
        <v>0</v>
      </c>
      <c r="Q228" s="255">
        <v>0</v>
      </c>
      <c r="R228" s="255">
        <f>Q228*H228</f>
        <v>0</v>
      </c>
      <c r="S228" s="255">
        <v>0</v>
      </c>
      <c r="T228" s="256">
        <f>S228*H228</f>
        <v>0</v>
      </c>
      <c r="U228" s="40"/>
      <c r="V228" s="40"/>
      <c r="W228" s="40"/>
      <c r="X228" s="40"/>
      <c r="Y228" s="40"/>
      <c r="Z228" s="40"/>
      <c r="AA228" s="40"/>
      <c r="AB228" s="40"/>
      <c r="AC228" s="40"/>
      <c r="AD228" s="40"/>
      <c r="AE228" s="40"/>
      <c r="AR228" s="257" t="s">
        <v>182</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182</v>
      </c>
      <c r="BM228" s="257" t="s">
        <v>1430</v>
      </c>
    </row>
    <row r="229" s="15" customFormat="1">
      <c r="A229" s="15"/>
      <c r="B229" s="293"/>
      <c r="C229" s="294"/>
      <c r="D229" s="259" t="s">
        <v>414</v>
      </c>
      <c r="E229" s="295" t="s">
        <v>1</v>
      </c>
      <c r="F229" s="296" t="s">
        <v>1362</v>
      </c>
      <c r="G229" s="294"/>
      <c r="H229" s="295" t="s">
        <v>1</v>
      </c>
      <c r="I229" s="297"/>
      <c r="J229" s="294"/>
      <c r="K229" s="294"/>
      <c r="L229" s="298"/>
      <c r="M229" s="299"/>
      <c r="N229" s="300"/>
      <c r="O229" s="300"/>
      <c r="P229" s="300"/>
      <c r="Q229" s="300"/>
      <c r="R229" s="300"/>
      <c r="S229" s="300"/>
      <c r="T229" s="301"/>
      <c r="U229" s="15"/>
      <c r="V229" s="15"/>
      <c r="W229" s="15"/>
      <c r="X229" s="15"/>
      <c r="Y229" s="15"/>
      <c r="Z229" s="15"/>
      <c r="AA229" s="15"/>
      <c r="AB229" s="15"/>
      <c r="AC229" s="15"/>
      <c r="AD229" s="15"/>
      <c r="AE229" s="15"/>
      <c r="AT229" s="302" t="s">
        <v>414</v>
      </c>
      <c r="AU229" s="302" t="s">
        <v>93</v>
      </c>
      <c r="AV229" s="15" t="s">
        <v>91</v>
      </c>
      <c r="AW229" s="15" t="s">
        <v>38</v>
      </c>
      <c r="AX229" s="15" t="s">
        <v>83</v>
      </c>
      <c r="AY229" s="302" t="s">
        <v>251</v>
      </c>
    </row>
    <row r="230" s="13" customFormat="1">
      <c r="A230" s="13"/>
      <c r="B230" s="271"/>
      <c r="C230" s="272"/>
      <c r="D230" s="259" t="s">
        <v>414</v>
      </c>
      <c r="E230" s="273" t="s">
        <v>1</v>
      </c>
      <c r="F230" s="274" t="s">
        <v>1431</v>
      </c>
      <c r="G230" s="272"/>
      <c r="H230" s="275">
        <v>47.799999999999997</v>
      </c>
      <c r="I230" s="276"/>
      <c r="J230" s="272"/>
      <c r="K230" s="272"/>
      <c r="L230" s="277"/>
      <c r="M230" s="278"/>
      <c r="N230" s="279"/>
      <c r="O230" s="279"/>
      <c r="P230" s="279"/>
      <c r="Q230" s="279"/>
      <c r="R230" s="279"/>
      <c r="S230" s="279"/>
      <c r="T230" s="280"/>
      <c r="U230" s="13"/>
      <c r="V230" s="13"/>
      <c r="W230" s="13"/>
      <c r="X230" s="13"/>
      <c r="Y230" s="13"/>
      <c r="Z230" s="13"/>
      <c r="AA230" s="13"/>
      <c r="AB230" s="13"/>
      <c r="AC230" s="13"/>
      <c r="AD230" s="13"/>
      <c r="AE230" s="13"/>
      <c r="AT230" s="281" t="s">
        <v>414</v>
      </c>
      <c r="AU230" s="281" t="s">
        <v>93</v>
      </c>
      <c r="AV230" s="13" t="s">
        <v>93</v>
      </c>
      <c r="AW230" s="13" t="s">
        <v>38</v>
      </c>
      <c r="AX230" s="13" t="s">
        <v>83</v>
      </c>
      <c r="AY230" s="281" t="s">
        <v>251</v>
      </c>
    </row>
    <row r="231" s="13" customFormat="1">
      <c r="A231" s="13"/>
      <c r="B231" s="271"/>
      <c r="C231" s="272"/>
      <c r="D231" s="259" t="s">
        <v>414</v>
      </c>
      <c r="E231" s="273" t="s">
        <v>1</v>
      </c>
      <c r="F231" s="274" t="s">
        <v>1432</v>
      </c>
      <c r="G231" s="272"/>
      <c r="H231" s="275">
        <v>8.9000000000000004</v>
      </c>
      <c r="I231" s="276"/>
      <c r="J231" s="272"/>
      <c r="K231" s="272"/>
      <c r="L231" s="277"/>
      <c r="M231" s="278"/>
      <c r="N231" s="279"/>
      <c r="O231" s="279"/>
      <c r="P231" s="279"/>
      <c r="Q231" s="279"/>
      <c r="R231" s="279"/>
      <c r="S231" s="279"/>
      <c r="T231" s="280"/>
      <c r="U231" s="13"/>
      <c r="V231" s="13"/>
      <c r="W231" s="13"/>
      <c r="X231" s="13"/>
      <c r="Y231" s="13"/>
      <c r="Z231" s="13"/>
      <c r="AA231" s="13"/>
      <c r="AB231" s="13"/>
      <c r="AC231" s="13"/>
      <c r="AD231" s="13"/>
      <c r="AE231" s="13"/>
      <c r="AT231" s="281" t="s">
        <v>414</v>
      </c>
      <c r="AU231" s="281" t="s">
        <v>93</v>
      </c>
      <c r="AV231" s="13" t="s">
        <v>93</v>
      </c>
      <c r="AW231" s="13" t="s">
        <v>38</v>
      </c>
      <c r="AX231" s="13" t="s">
        <v>83</v>
      </c>
      <c r="AY231" s="281" t="s">
        <v>251</v>
      </c>
    </row>
    <row r="232" s="14" customFormat="1">
      <c r="A232" s="14"/>
      <c r="B232" s="282"/>
      <c r="C232" s="283"/>
      <c r="D232" s="259" t="s">
        <v>414</v>
      </c>
      <c r="E232" s="284" t="s">
        <v>1</v>
      </c>
      <c r="F232" s="285" t="s">
        <v>416</v>
      </c>
      <c r="G232" s="283"/>
      <c r="H232" s="286">
        <v>56.700000000000003</v>
      </c>
      <c r="I232" s="287"/>
      <c r="J232" s="283"/>
      <c r="K232" s="283"/>
      <c r="L232" s="288"/>
      <c r="M232" s="289"/>
      <c r="N232" s="290"/>
      <c r="O232" s="290"/>
      <c r="P232" s="290"/>
      <c r="Q232" s="290"/>
      <c r="R232" s="290"/>
      <c r="S232" s="290"/>
      <c r="T232" s="291"/>
      <c r="U232" s="14"/>
      <c r="V232" s="14"/>
      <c r="W232" s="14"/>
      <c r="X232" s="14"/>
      <c r="Y232" s="14"/>
      <c r="Z232" s="14"/>
      <c r="AA232" s="14"/>
      <c r="AB232" s="14"/>
      <c r="AC232" s="14"/>
      <c r="AD232" s="14"/>
      <c r="AE232" s="14"/>
      <c r="AT232" s="292" t="s">
        <v>414</v>
      </c>
      <c r="AU232" s="292" t="s">
        <v>93</v>
      </c>
      <c r="AV232" s="14" t="s">
        <v>182</v>
      </c>
      <c r="AW232" s="14" t="s">
        <v>38</v>
      </c>
      <c r="AX232" s="14" t="s">
        <v>91</v>
      </c>
      <c r="AY232" s="292" t="s">
        <v>251</v>
      </c>
    </row>
    <row r="233" s="2" customFormat="1" ht="16.5" customHeight="1">
      <c r="A233" s="40"/>
      <c r="B233" s="41"/>
      <c r="C233" s="246" t="s">
        <v>378</v>
      </c>
      <c r="D233" s="246" t="s">
        <v>254</v>
      </c>
      <c r="E233" s="247" t="s">
        <v>499</v>
      </c>
      <c r="F233" s="248" t="s">
        <v>500</v>
      </c>
      <c r="G233" s="249" t="s">
        <v>446</v>
      </c>
      <c r="H233" s="250">
        <v>61.262</v>
      </c>
      <c r="I233" s="251"/>
      <c r="J233" s="252">
        <f>ROUND(I233*H233,2)</f>
        <v>0</v>
      </c>
      <c r="K233" s="248" t="s">
        <v>258</v>
      </c>
      <c r="L233" s="46"/>
      <c r="M233" s="253" t="s">
        <v>1</v>
      </c>
      <c r="N233" s="254" t="s">
        <v>48</v>
      </c>
      <c r="O233" s="93"/>
      <c r="P233" s="255">
        <f>O233*H233</f>
        <v>0</v>
      </c>
      <c r="Q233" s="255">
        <v>0</v>
      </c>
      <c r="R233" s="255">
        <f>Q233*H233</f>
        <v>0</v>
      </c>
      <c r="S233" s="255">
        <v>0</v>
      </c>
      <c r="T233" s="256">
        <f>S233*H233</f>
        <v>0</v>
      </c>
      <c r="U233" s="40"/>
      <c r="V233" s="40"/>
      <c r="W233" s="40"/>
      <c r="X233" s="40"/>
      <c r="Y233" s="40"/>
      <c r="Z233" s="40"/>
      <c r="AA233" s="40"/>
      <c r="AB233" s="40"/>
      <c r="AC233" s="40"/>
      <c r="AD233" s="40"/>
      <c r="AE233" s="40"/>
      <c r="AR233" s="257" t="s">
        <v>501</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501</v>
      </c>
      <c r="BM233" s="257" t="s">
        <v>1433</v>
      </c>
    </row>
    <row r="234" s="12" customFormat="1" ht="20.88" customHeight="1">
      <c r="A234" s="12"/>
      <c r="B234" s="230"/>
      <c r="C234" s="231"/>
      <c r="D234" s="232" t="s">
        <v>82</v>
      </c>
      <c r="E234" s="244" t="s">
        <v>362</v>
      </c>
      <c r="F234" s="244" t="s">
        <v>1251</v>
      </c>
      <c r="G234" s="231"/>
      <c r="H234" s="231"/>
      <c r="I234" s="234"/>
      <c r="J234" s="245">
        <f>BK234</f>
        <v>0</v>
      </c>
      <c r="K234" s="231"/>
      <c r="L234" s="236"/>
      <c r="M234" s="237"/>
      <c r="N234" s="238"/>
      <c r="O234" s="238"/>
      <c r="P234" s="239">
        <f>SUM(P235:P254)</f>
        <v>0</v>
      </c>
      <c r="Q234" s="238"/>
      <c r="R234" s="239">
        <f>SUM(R235:R254)</f>
        <v>0.00087000000000000001</v>
      </c>
      <c r="S234" s="238"/>
      <c r="T234" s="240">
        <f>SUM(T235:T254)</f>
        <v>0</v>
      </c>
      <c r="U234" s="12"/>
      <c r="V234" s="12"/>
      <c r="W234" s="12"/>
      <c r="X234" s="12"/>
      <c r="Y234" s="12"/>
      <c r="Z234" s="12"/>
      <c r="AA234" s="12"/>
      <c r="AB234" s="12"/>
      <c r="AC234" s="12"/>
      <c r="AD234" s="12"/>
      <c r="AE234" s="12"/>
      <c r="AR234" s="241" t="s">
        <v>91</v>
      </c>
      <c r="AT234" s="242" t="s">
        <v>82</v>
      </c>
      <c r="AU234" s="242" t="s">
        <v>93</v>
      </c>
      <c r="AY234" s="241" t="s">
        <v>251</v>
      </c>
      <c r="BK234" s="243">
        <f>SUM(BK235:BK254)</f>
        <v>0</v>
      </c>
    </row>
    <row r="235" s="2" customFormat="1" ht="16.5" customHeight="1">
      <c r="A235" s="40"/>
      <c r="B235" s="41"/>
      <c r="C235" s="246" t="s">
        <v>540</v>
      </c>
      <c r="D235" s="246" t="s">
        <v>254</v>
      </c>
      <c r="E235" s="247" t="s">
        <v>1252</v>
      </c>
      <c r="F235" s="248" t="s">
        <v>1253</v>
      </c>
      <c r="G235" s="249" t="s">
        <v>342</v>
      </c>
      <c r="H235" s="250">
        <v>29</v>
      </c>
      <c r="I235" s="251"/>
      <c r="J235" s="252">
        <f>ROUND(I235*H235,2)</f>
        <v>0</v>
      </c>
      <c r="K235" s="248" t="s">
        <v>258</v>
      </c>
      <c r="L235" s="46"/>
      <c r="M235" s="253" t="s">
        <v>1</v>
      </c>
      <c r="N235" s="254" t="s">
        <v>48</v>
      </c>
      <c r="O235" s="93"/>
      <c r="P235" s="255">
        <f>O235*H235</f>
        <v>0</v>
      </c>
      <c r="Q235" s="255">
        <v>0</v>
      </c>
      <c r="R235" s="255">
        <f>Q235*H235</f>
        <v>0</v>
      </c>
      <c r="S235" s="255">
        <v>0</v>
      </c>
      <c r="T235" s="256">
        <f>S235*H235</f>
        <v>0</v>
      </c>
      <c r="U235" s="40"/>
      <c r="V235" s="40"/>
      <c r="W235" s="40"/>
      <c r="X235" s="40"/>
      <c r="Y235" s="40"/>
      <c r="Z235" s="40"/>
      <c r="AA235" s="40"/>
      <c r="AB235" s="40"/>
      <c r="AC235" s="40"/>
      <c r="AD235" s="40"/>
      <c r="AE235" s="40"/>
      <c r="AR235" s="257" t="s">
        <v>182</v>
      </c>
      <c r="AT235" s="257" t="s">
        <v>254</v>
      </c>
      <c r="AU235" s="257" t="s">
        <v>174</v>
      </c>
      <c r="AY235" s="18" t="s">
        <v>251</v>
      </c>
      <c r="BE235" s="258">
        <f>IF(N235="základní",J235,0)</f>
        <v>0</v>
      </c>
      <c r="BF235" s="258">
        <f>IF(N235="snížená",J235,0)</f>
        <v>0</v>
      </c>
      <c r="BG235" s="258">
        <f>IF(N235="zákl. přenesená",J235,0)</f>
        <v>0</v>
      </c>
      <c r="BH235" s="258">
        <f>IF(N235="sníž. přenesená",J235,0)</f>
        <v>0</v>
      </c>
      <c r="BI235" s="258">
        <f>IF(N235="nulová",J235,0)</f>
        <v>0</v>
      </c>
      <c r="BJ235" s="18" t="s">
        <v>91</v>
      </c>
      <c r="BK235" s="258">
        <f>ROUND(I235*H235,2)</f>
        <v>0</v>
      </c>
      <c r="BL235" s="18" t="s">
        <v>182</v>
      </c>
      <c r="BM235" s="257" t="s">
        <v>1434</v>
      </c>
    </row>
    <row r="236" s="13" customFormat="1">
      <c r="A236" s="13"/>
      <c r="B236" s="271"/>
      <c r="C236" s="272"/>
      <c r="D236" s="259" t="s">
        <v>414</v>
      </c>
      <c r="E236" s="273" t="s">
        <v>1</v>
      </c>
      <c r="F236" s="274" t="s">
        <v>1435</v>
      </c>
      <c r="G236" s="272"/>
      <c r="H236" s="275">
        <v>29</v>
      </c>
      <c r="I236" s="276"/>
      <c r="J236" s="272"/>
      <c r="K236" s="272"/>
      <c r="L236" s="277"/>
      <c r="M236" s="278"/>
      <c r="N236" s="279"/>
      <c r="O236" s="279"/>
      <c r="P236" s="279"/>
      <c r="Q236" s="279"/>
      <c r="R236" s="279"/>
      <c r="S236" s="279"/>
      <c r="T236" s="280"/>
      <c r="U236" s="13"/>
      <c r="V236" s="13"/>
      <c r="W236" s="13"/>
      <c r="X236" s="13"/>
      <c r="Y236" s="13"/>
      <c r="Z236" s="13"/>
      <c r="AA236" s="13"/>
      <c r="AB236" s="13"/>
      <c r="AC236" s="13"/>
      <c r="AD236" s="13"/>
      <c r="AE236" s="13"/>
      <c r="AT236" s="281" t="s">
        <v>414</v>
      </c>
      <c r="AU236" s="281" t="s">
        <v>174</v>
      </c>
      <c r="AV236" s="13" t="s">
        <v>93</v>
      </c>
      <c r="AW236" s="13" t="s">
        <v>38</v>
      </c>
      <c r="AX236" s="13" t="s">
        <v>83</v>
      </c>
      <c r="AY236" s="281" t="s">
        <v>251</v>
      </c>
    </row>
    <row r="237" s="14" customFormat="1">
      <c r="A237" s="14"/>
      <c r="B237" s="282"/>
      <c r="C237" s="283"/>
      <c r="D237" s="259" t="s">
        <v>414</v>
      </c>
      <c r="E237" s="284" t="s">
        <v>1</v>
      </c>
      <c r="F237" s="285" t="s">
        <v>416</v>
      </c>
      <c r="G237" s="283"/>
      <c r="H237" s="286">
        <v>29</v>
      </c>
      <c r="I237" s="287"/>
      <c r="J237" s="283"/>
      <c r="K237" s="283"/>
      <c r="L237" s="288"/>
      <c r="M237" s="289"/>
      <c r="N237" s="290"/>
      <c r="O237" s="290"/>
      <c r="P237" s="290"/>
      <c r="Q237" s="290"/>
      <c r="R237" s="290"/>
      <c r="S237" s="290"/>
      <c r="T237" s="291"/>
      <c r="U237" s="14"/>
      <c r="V237" s="14"/>
      <c r="W237" s="14"/>
      <c r="X237" s="14"/>
      <c r="Y237" s="14"/>
      <c r="Z237" s="14"/>
      <c r="AA237" s="14"/>
      <c r="AB237" s="14"/>
      <c r="AC237" s="14"/>
      <c r="AD237" s="14"/>
      <c r="AE237" s="14"/>
      <c r="AT237" s="292" t="s">
        <v>414</v>
      </c>
      <c r="AU237" s="292" t="s">
        <v>174</v>
      </c>
      <c r="AV237" s="14" t="s">
        <v>182</v>
      </c>
      <c r="AW237" s="14" t="s">
        <v>38</v>
      </c>
      <c r="AX237" s="14" t="s">
        <v>91</v>
      </c>
      <c r="AY237" s="292" t="s">
        <v>251</v>
      </c>
    </row>
    <row r="238" s="2" customFormat="1" ht="16.5" customHeight="1">
      <c r="A238" s="40"/>
      <c r="B238" s="41"/>
      <c r="C238" s="246" t="s">
        <v>381</v>
      </c>
      <c r="D238" s="246" t="s">
        <v>254</v>
      </c>
      <c r="E238" s="247" t="s">
        <v>1436</v>
      </c>
      <c r="F238" s="248" t="s">
        <v>1437</v>
      </c>
      <c r="G238" s="249" t="s">
        <v>342</v>
      </c>
      <c r="H238" s="250">
        <v>29</v>
      </c>
      <c r="I238" s="251"/>
      <c r="J238" s="252">
        <f>ROUND(I238*H238,2)</f>
        <v>0</v>
      </c>
      <c r="K238" s="248" t="s">
        <v>258</v>
      </c>
      <c r="L238" s="46"/>
      <c r="M238" s="253" t="s">
        <v>1</v>
      </c>
      <c r="N238" s="254" t="s">
        <v>48</v>
      </c>
      <c r="O238" s="93"/>
      <c r="P238" s="255">
        <f>O238*H238</f>
        <v>0</v>
      </c>
      <c r="Q238" s="255">
        <v>0</v>
      </c>
      <c r="R238" s="255">
        <f>Q238*H238</f>
        <v>0</v>
      </c>
      <c r="S238" s="255">
        <v>0</v>
      </c>
      <c r="T238" s="256">
        <f>S238*H238</f>
        <v>0</v>
      </c>
      <c r="U238" s="40"/>
      <c r="V238" s="40"/>
      <c r="W238" s="40"/>
      <c r="X238" s="40"/>
      <c r="Y238" s="40"/>
      <c r="Z238" s="40"/>
      <c r="AA238" s="40"/>
      <c r="AB238" s="40"/>
      <c r="AC238" s="40"/>
      <c r="AD238" s="40"/>
      <c r="AE238" s="40"/>
      <c r="AR238" s="257" t="s">
        <v>182</v>
      </c>
      <c r="AT238" s="257" t="s">
        <v>254</v>
      </c>
      <c r="AU238" s="257" t="s">
        <v>174</v>
      </c>
      <c r="AY238" s="18" t="s">
        <v>251</v>
      </c>
      <c r="BE238" s="258">
        <f>IF(N238="základní",J238,0)</f>
        <v>0</v>
      </c>
      <c r="BF238" s="258">
        <f>IF(N238="snížená",J238,0)</f>
        <v>0</v>
      </c>
      <c r="BG238" s="258">
        <f>IF(N238="zákl. přenesená",J238,0)</f>
        <v>0</v>
      </c>
      <c r="BH238" s="258">
        <f>IF(N238="sníž. přenesená",J238,0)</f>
        <v>0</v>
      </c>
      <c r="BI238" s="258">
        <f>IF(N238="nulová",J238,0)</f>
        <v>0</v>
      </c>
      <c r="BJ238" s="18" t="s">
        <v>91</v>
      </c>
      <c r="BK238" s="258">
        <f>ROUND(I238*H238,2)</f>
        <v>0</v>
      </c>
      <c r="BL238" s="18" t="s">
        <v>182</v>
      </c>
      <c r="BM238" s="257" t="s">
        <v>1438</v>
      </c>
    </row>
    <row r="239" s="13" customFormat="1">
      <c r="A239" s="13"/>
      <c r="B239" s="271"/>
      <c r="C239" s="272"/>
      <c r="D239" s="259" t="s">
        <v>414</v>
      </c>
      <c r="E239" s="273" t="s">
        <v>1</v>
      </c>
      <c r="F239" s="274" t="s">
        <v>1435</v>
      </c>
      <c r="G239" s="272"/>
      <c r="H239" s="275">
        <v>29</v>
      </c>
      <c r="I239" s="276"/>
      <c r="J239" s="272"/>
      <c r="K239" s="272"/>
      <c r="L239" s="277"/>
      <c r="M239" s="278"/>
      <c r="N239" s="279"/>
      <c r="O239" s="279"/>
      <c r="P239" s="279"/>
      <c r="Q239" s="279"/>
      <c r="R239" s="279"/>
      <c r="S239" s="279"/>
      <c r="T239" s="280"/>
      <c r="U239" s="13"/>
      <c r="V239" s="13"/>
      <c r="W239" s="13"/>
      <c r="X239" s="13"/>
      <c r="Y239" s="13"/>
      <c r="Z239" s="13"/>
      <c r="AA239" s="13"/>
      <c r="AB239" s="13"/>
      <c r="AC239" s="13"/>
      <c r="AD239" s="13"/>
      <c r="AE239" s="13"/>
      <c r="AT239" s="281" t="s">
        <v>414</v>
      </c>
      <c r="AU239" s="281" t="s">
        <v>174</v>
      </c>
      <c r="AV239" s="13" t="s">
        <v>93</v>
      </c>
      <c r="AW239" s="13" t="s">
        <v>38</v>
      </c>
      <c r="AX239" s="13" t="s">
        <v>83</v>
      </c>
      <c r="AY239" s="281" t="s">
        <v>251</v>
      </c>
    </row>
    <row r="240" s="14" customFormat="1">
      <c r="A240" s="14"/>
      <c r="B240" s="282"/>
      <c r="C240" s="283"/>
      <c r="D240" s="259" t="s">
        <v>414</v>
      </c>
      <c r="E240" s="284" t="s">
        <v>1</v>
      </c>
      <c r="F240" s="285" t="s">
        <v>416</v>
      </c>
      <c r="G240" s="283"/>
      <c r="H240" s="286">
        <v>29</v>
      </c>
      <c r="I240" s="287"/>
      <c r="J240" s="283"/>
      <c r="K240" s="283"/>
      <c r="L240" s="288"/>
      <c r="M240" s="289"/>
      <c r="N240" s="290"/>
      <c r="O240" s="290"/>
      <c r="P240" s="290"/>
      <c r="Q240" s="290"/>
      <c r="R240" s="290"/>
      <c r="S240" s="290"/>
      <c r="T240" s="291"/>
      <c r="U240" s="14"/>
      <c r="V240" s="14"/>
      <c r="W240" s="14"/>
      <c r="X240" s="14"/>
      <c r="Y240" s="14"/>
      <c r="Z240" s="14"/>
      <c r="AA240" s="14"/>
      <c r="AB240" s="14"/>
      <c r="AC240" s="14"/>
      <c r="AD240" s="14"/>
      <c r="AE240" s="14"/>
      <c r="AT240" s="292" t="s">
        <v>414</v>
      </c>
      <c r="AU240" s="292" t="s">
        <v>174</v>
      </c>
      <c r="AV240" s="14" t="s">
        <v>182</v>
      </c>
      <c r="AW240" s="14" t="s">
        <v>38</v>
      </c>
      <c r="AX240" s="14" t="s">
        <v>91</v>
      </c>
      <c r="AY240" s="292" t="s">
        <v>251</v>
      </c>
    </row>
    <row r="241" s="2" customFormat="1" ht="16.5" customHeight="1">
      <c r="A241" s="40"/>
      <c r="B241" s="41"/>
      <c r="C241" s="246" t="s">
        <v>552</v>
      </c>
      <c r="D241" s="246" t="s">
        <v>254</v>
      </c>
      <c r="E241" s="247" t="s">
        <v>1259</v>
      </c>
      <c r="F241" s="248" t="s">
        <v>1260</v>
      </c>
      <c r="G241" s="249" t="s">
        <v>342</v>
      </c>
      <c r="H241" s="250">
        <v>29</v>
      </c>
      <c r="I241" s="251"/>
      <c r="J241" s="252">
        <f>ROUND(I241*H241,2)</f>
        <v>0</v>
      </c>
      <c r="K241" s="248" t="s">
        <v>258</v>
      </c>
      <c r="L241" s="46"/>
      <c r="M241" s="253" t="s">
        <v>1</v>
      </c>
      <c r="N241" s="254" t="s">
        <v>48</v>
      </c>
      <c r="O241" s="93"/>
      <c r="P241" s="255">
        <f>O241*H241</f>
        <v>0</v>
      </c>
      <c r="Q241" s="255">
        <v>0</v>
      </c>
      <c r="R241" s="255">
        <f>Q241*H241</f>
        <v>0</v>
      </c>
      <c r="S241" s="255">
        <v>0</v>
      </c>
      <c r="T241" s="256">
        <f>S241*H241</f>
        <v>0</v>
      </c>
      <c r="U241" s="40"/>
      <c r="V241" s="40"/>
      <c r="W241" s="40"/>
      <c r="X241" s="40"/>
      <c r="Y241" s="40"/>
      <c r="Z241" s="40"/>
      <c r="AA241" s="40"/>
      <c r="AB241" s="40"/>
      <c r="AC241" s="40"/>
      <c r="AD241" s="40"/>
      <c r="AE241" s="40"/>
      <c r="AR241" s="257" t="s">
        <v>182</v>
      </c>
      <c r="AT241" s="257" t="s">
        <v>254</v>
      </c>
      <c r="AU241" s="257" t="s">
        <v>174</v>
      </c>
      <c r="AY241" s="18" t="s">
        <v>251</v>
      </c>
      <c r="BE241" s="258">
        <f>IF(N241="základní",J241,0)</f>
        <v>0</v>
      </c>
      <c r="BF241" s="258">
        <f>IF(N241="snížená",J241,0)</f>
        <v>0</v>
      </c>
      <c r="BG241" s="258">
        <f>IF(N241="zákl. přenesená",J241,0)</f>
        <v>0</v>
      </c>
      <c r="BH241" s="258">
        <f>IF(N241="sníž. přenesená",J241,0)</f>
        <v>0</v>
      </c>
      <c r="BI241" s="258">
        <f>IF(N241="nulová",J241,0)</f>
        <v>0</v>
      </c>
      <c r="BJ241" s="18" t="s">
        <v>91</v>
      </c>
      <c r="BK241" s="258">
        <f>ROUND(I241*H241,2)</f>
        <v>0</v>
      </c>
      <c r="BL241" s="18" t="s">
        <v>182</v>
      </c>
      <c r="BM241" s="257" t="s">
        <v>1439</v>
      </c>
    </row>
    <row r="242" s="13" customFormat="1">
      <c r="A242" s="13"/>
      <c r="B242" s="271"/>
      <c r="C242" s="272"/>
      <c r="D242" s="259" t="s">
        <v>414</v>
      </c>
      <c r="E242" s="273" t="s">
        <v>1</v>
      </c>
      <c r="F242" s="274" t="s">
        <v>1435</v>
      </c>
      <c r="G242" s="272"/>
      <c r="H242" s="275">
        <v>29</v>
      </c>
      <c r="I242" s="276"/>
      <c r="J242" s="272"/>
      <c r="K242" s="272"/>
      <c r="L242" s="277"/>
      <c r="M242" s="278"/>
      <c r="N242" s="279"/>
      <c r="O242" s="279"/>
      <c r="P242" s="279"/>
      <c r="Q242" s="279"/>
      <c r="R242" s="279"/>
      <c r="S242" s="279"/>
      <c r="T242" s="280"/>
      <c r="U242" s="13"/>
      <c r="V242" s="13"/>
      <c r="W242" s="13"/>
      <c r="X242" s="13"/>
      <c r="Y242" s="13"/>
      <c r="Z242" s="13"/>
      <c r="AA242" s="13"/>
      <c r="AB242" s="13"/>
      <c r="AC242" s="13"/>
      <c r="AD242" s="13"/>
      <c r="AE242" s="13"/>
      <c r="AT242" s="281" t="s">
        <v>414</v>
      </c>
      <c r="AU242" s="281" t="s">
        <v>174</v>
      </c>
      <c r="AV242" s="13" t="s">
        <v>93</v>
      </c>
      <c r="AW242" s="13" t="s">
        <v>38</v>
      </c>
      <c r="AX242" s="13" t="s">
        <v>83</v>
      </c>
      <c r="AY242" s="281" t="s">
        <v>251</v>
      </c>
    </row>
    <row r="243" s="14" customFormat="1">
      <c r="A243" s="14"/>
      <c r="B243" s="282"/>
      <c r="C243" s="283"/>
      <c r="D243" s="259" t="s">
        <v>414</v>
      </c>
      <c r="E243" s="284" t="s">
        <v>1</v>
      </c>
      <c r="F243" s="285" t="s">
        <v>416</v>
      </c>
      <c r="G243" s="283"/>
      <c r="H243" s="286">
        <v>29</v>
      </c>
      <c r="I243" s="287"/>
      <c r="J243" s="283"/>
      <c r="K243" s="283"/>
      <c r="L243" s="288"/>
      <c r="M243" s="289"/>
      <c r="N243" s="290"/>
      <c r="O243" s="290"/>
      <c r="P243" s="290"/>
      <c r="Q243" s="290"/>
      <c r="R243" s="290"/>
      <c r="S243" s="290"/>
      <c r="T243" s="291"/>
      <c r="U243" s="14"/>
      <c r="V243" s="14"/>
      <c r="W243" s="14"/>
      <c r="X243" s="14"/>
      <c r="Y243" s="14"/>
      <c r="Z243" s="14"/>
      <c r="AA243" s="14"/>
      <c r="AB243" s="14"/>
      <c r="AC243" s="14"/>
      <c r="AD243" s="14"/>
      <c r="AE243" s="14"/>
      <c r="AT243" s="292" t="s">
        <v>414</v>
      </c>
      <c r="AU243" s="292" t="s">
        <v>174</v>
      </c>
      <c r="AV243" s="14" t="s">
        <v>182</v>
      </c>
      <c r="AW243" s="14" t="s">
        <v>38</v>
      </c>
      <c r="AX243" s="14" t="s">
        <v>91</v>
      </c>
      <c r="AY243" s="292" t="s">
        <v>251</v>
      </c>
    </row>
    <row r="244" s="2" customFormat="1" ht="16.5" customHeight="1">
      <c r="A244" s="40"/>
      <c r="B244" s="41"/>
      <c r="C244" s="314" t="s">
        <v>384</v>
      </c>
      <c r="D244" s="314" t="s">
        <v>648</v>
      </c>
      <c r="E244" s="315" t="s">
        <v>1262</v>
      </c>
      <c r="F244" s="316" t="s">
        <v>1263</v>
      </c>
      <c r="G244" s="317" t="s">
        <v>975</v>
      </c>
      <c r="H244" s="318">
        <v>0.87</v>
      </c>
      <c r="I244" s="319"/>
      <c r="J244" s="320">
        <f>ROUND(I244*H244,2)</f>
        <v>0</v>
      </c>
      <c r="K244" s="316" t="s">
        <v>258</v>
      </c>
      <c r="L244" s="321"/>
      <c r="M244" s="322" t="s">
        <v>1</v>
      </c>
      <c r="N244" s="323" t="s">
        <v>48</v>
      </c>
      <c r="O244" s="93"/>
      <c r="P244" s="255">
        <f>O244*H244</f>
        <v>0</v>
      </c>
      <c r="Q244" s="255">
        <v>0.001</v>
      </c>
      <c r="R244" s="255">
        <f>Q244*H244</f>
        <v>0.00087000000000000001</v>
      </c>
      <c r="S244" s="255">
        <v>0</v>
      </c>
      <c r="T244" s="256">
        <f>S244*H244</f>
        <v>0</v>
      </c>
      <c r="U244" s="40"/>
      <c r="V244" s="40"/>
      <c r="W244" s="40"/>
      <c r="X244" s="40"/>
      <c r="Y244" s="40"/>
      <c r="Z244" s="40"/>
      <c r="AA244" s="40"/>
      <c r="AB244" s="40"/>
      <c r="AC244" s="40"/>
      <c r="AD244" s="40"/>
      <c r="AE244" s="40"/>
      <c r="AR244" s="257" t="s">
        <v>292</v>
      </c>
      <c r="AT244" s="257" t="s">
        <v>648</v>
      </c>
      <c r="AU244" s="257" t="s">
        <v>174</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182</v>
      </c>
      <c r="BM244" s="257" t="s">
        <v>1440</v>
      </c>
    </row>
    <row r="245" s="13" customFormat="1">
      <c r="A245" s="13"/>
      <c r="B245" s="271"/>
      <c r="C245" s="272"/>
      <c r="D245" s="259" t="s">
        <v>414</v>
      </c>
      <c r="E245" s="272"/>
      <c r="F245" s="274" t="s">
        <v>1441</v>
      </c>
      <c r="G245" s="272"/>
      <c r="H245" s="275">
        <v>0.87</v>
      </c>
      <c r="I245" s="276"/>
      <c r="J245" s="272"/>
      <c r="K245" s="272"/>
      <c r="L245" s="277"/>
      <c r="M245" s="278"/>
      <c r="N245" s="279"/>
      <c r="O245" s="279"/>
      <c r="P245" s="279"/>
      <c r="Q245" s="279"/>
      <c r="R245" s="279"/>
      <c r="S245" s="279"/>
      <c r="T245" s="280"/>
      <c r="U245" s="13"/>
      <c r="V245" s="13"/>
      <c r="W245" s="13"/>
      <c r="X245" s="13"/>
      <c r="Y245" s="13"/>
      <c r="Z245" s="13"/>
      <c r="AA245" s="13"/>
      <c r="AB245" s="13"/>
      <c r="AC245" s="13"/>
      <c r="AD245" s="13"/>
      <c r="AE245" s="13"/>
      <c r="AT245" s="281" t="s">
        <v>414</v>
      </c>
      <c r="AU245" s="281" t="s">
        <v>174</v>
      </c>
      <c r="AV245" s="13" t="s">
        <v>93</v>
      </c>
      <c r="AW245" s="13" t="s">
        <v>4</v>
      </c>
      <c r="AX245" s="13" t="s">
        <v>91</v>
      </c>
      <c r="AY245" s="281" t="s">
        <v>251</v>
      </c>
    </row>
    <row r="246" s="2" customFormat="1" ht="16.5" customHeight="1">
      <c r="A246" s="40"/>
      <c r="B246" s="41"/>
      <c r="C246" s="246" t="s">
        <v>560</v>
      </c>
      <c r="D246" s="246" t="s">
        <v>254</v>
      </c>
      <c r="E246" s="247" t="s">
        <v>1266</v>
      </c>
      <c r="F246" s="248" t="s">
        <v>1267</v>
      </c>
      <c r="G246" s="249" t="s">
        <v>342</v>
      </c>
      <c r="H246" s="250">
        <v>29</v>
      </c>
      <c r="I246" s="251"/>
      <c r="J246" s="252">
        <f>ROUND(I246*H246,2)</f>
        <v>0</v>
      </c>
      <c r="K246" s="248" t="s">
        <v>258</v>
      </c>
      <c r="L246" s="46"/>
      <c r="M246" s="253" t="s">
        <v>1</v>
      </c>
      <c r="N246" s="254" t="s">
        <v>48</v>
      </c>
      <c r="O246" s="93"/>
      <c r="P246" s="255">
        <f>O246*H246</f>
        <v>0</v>
      </c>
      <c r="Q246" s="255">
        <v>0</v>
      </c>
      <c r="R246" s="255">
        <f>Q246*H246</f>
        <v>0</v>
      </c>
      <c r="S246" s="255">
        <v>0</v>
      </c>
      <c r="T246" s="256">
        <f>S246*H246</f>
        <v>0</v>
      </c>
      <c r="U246" s="40"/>
      <c r="V246" s="40"/>
      <c r="W246" s="40"/>
      <c r="X246" s="40"/>
      <c r="Y246" s="40"/>
      <c r="Z246" s="40"/>
      <c r="AA246" s="40"/>
      <c r="AB246" s="40"/>
      <c r="AC246" s="40"/>
      <c r="AD246" s="40"/>
      <c r="AE246" s="40"/>
      <c r="AR246" s="257" t="s">
        <v>182</v>
      </c>
      <c r="AT246" s="257" t="s">
        <v>254</v>
      </c>
      <c r="AU246" s="257" t="s">
        <v>174</v>
      </c>
      <c r="AY246" s="18" t="s">
        <v>251</v>
      </c>
      <c r="BE246" s="258">
        <f>IF(N246="základní",J246,0)</f>
        <v>0</v>
      </c>
      <c r="BF246" s="258">
        <f>IF(N246="snížená",J246,0)</f>
        <v>0</v>
      </c>
      <c r="BG246" s="258">
        <f>IF(N246="zákl. přenesená",J246,0)</f>
        <v>0</v>
      </c>
      <c r="BH246" s="258">
        <f>IF(N246="sníž. přenesená",J246,0)</f>
        <v>0</v>
      </c>
      <c r="BI246" s="258">
        <f>IF(N246="nulová",J246,0)</f>
        <v>0</v>
      </c>
      <c r="BJ246" s="18" t="s">
        <v>91</v>
      </c>
      <c r="BK246" s="258">
        <f>ROUND(I246*H246,2)</f>
        <v>0</v>
      </c>
      <c r="BL246" s="18" t="s">
        <v>182</v>
      </c>
      <c r="BM246" s="257" t="s">
        <v>1442</v>
      </c>
    </row>
    <row r="247" s="13" customFormat="1">
      <c r="A247" s="13"/>
      <c r="B247" s="271"/>
      <c r="C247" s="272"/>
      <c r="D247" s="259" t="s">
        <v>414</v>
      </c>
      <c r="E247" s="273" t="s">
        <v>1</v>
      </c>
      <c r="F247" s="274" t="s">
        <v>1435</v>
      </c>
      <c r="G247" s="272"/>
      <c r="H247" s="275">
        <v>29</v>
      </c>
      <c r="I247" s="276"/>
      <c r="J247" s="272"/>
      <c r="K247" s="272"/>
      <c r="L247" s="277"/>
      <c r="M247" s="278"/>
      <c r="N247" s="279"/>
      <c r="O247" s="279"/>
      <c r="P247" s="279"/>
      <c r="Q247" s="279"/>
      <c r="R247" s="279"/>
      <c r="S247" s="279"/>
      <c r="T247" s="280"/>
      <c r="U247" s="13"/>
      <c r="V247" s="13"/>
      <c r="W247" s="13"/>
      <c r="X247" s="13"/>
      <c r="Y247" s="13"/>
      <c r="Z247" s="13"/>
      <c r="AA247" s="13"/>
      <c r="AB247" s="13"/>
      <c r="AC247" s="13"/>
      <c r="AD247" s="13"/>
      <c r="AE247" s="13"/>
      <c r="AT247" s="281" t="s">
        <v>414</v>
      </c>
      <c r="AU247" s="281" t="s">
        <v>174</v>
      </c>
      <c r="AV247" s="13" t="s">
        <v>93</v>
      </c>
      <c r="AW247" s="13" t="s">
        <v>38</v>
      </c>
      <c r="AX247" s="13" t="s">
        <v>83</v>
      </c>
      <c r="AY247" s="281" t="s">
        <v>251</v>
      </c>
    </row>
    <row r="248" s="14" customFormat="1">
      <c r="A248" s="14"/>
      <c r="B248" s="282"/>
      <c r="C248" s="283"/>
      <c r="D248" s="259" t="s">
        <v>414</v>
      </c>
      <c r="E248" s="284" t="s">
        <v>1</v>
      </c>
      <c r="F248" s="285" t="s">
        <v>416</v>
      </c>
      <c r="G248" s="283"/>
      <c r="H248" s="286">
        <v>29</v>
      </c>
      <c r="I248" s="287"/>
      <c r="J248" s="283"/>
      <c r="K248" s="283"/>
      <c r="L248" s="288"/>
      <c r="M248" s="289"/>
      <c r="N248" s="290"/>
      <c r="O248" s="290"/>
      <c r="P248" s="290"/>
      <c r="Q248" s="290"/>
      <c r="R248" s="290"/>
      <c r="S248" s="290"/>
      <c r="T248" s="291"/>
      <c r="U248" s="14"/>
      <c r="V248" s="14"/>
      <c r="W248" s="14"/>
      <c r="X248" s="14"/>
      <c r="Y248" s="14"/>
      <c r="Z248" s="14"/>
      <c r="AA248" s="14"/>
      <c r="AB248" s="14"/>
      <c r="AC248" s="14"/>
      <c r="AD248" s="14"/>
      <c r="AE248" s="14"/>
      <c r="AT248" s="292" t="s">
        <v>414</v>
      </c>
      <c r="AU248" s="292" t="s">
        <v>174</v>
      </c>
      <c r="AV248" s="14" t="s">
        <v>182</v>
      </c>
      <c r="AW248" s="14" t="s">
        <v>38</v>
      </c>
      <c r="AX248" s="14" t="s">
        <v>91</v>
      </c>
      <c r="AY248" s="292" t="s">
        <v>251</v>
      </c>
    </row>
    <row r="249" s="2" customFormat="1" ht="16.5" customHeight="1">
      <c r="A249" s="40"/>
      <c r="B249" s="41"/>
      <c r="C249" s="246" t="s">
        <v>388</v>
      </c>
      <c r="D249" s="246" t="s">
        <v>254</v>
      </c>
      <c r="E249" s="247" t="s">
        <v>1269</v>
      </c>
      <c r="F249" s="248" t="s">
        <v>1270</v>
      </c>
      <c r="G249" s="249" t="s">
        <v>342</v>
      </c>
      <c r="H249" s="250">
        <v>29</v>
      </c>
      <c r="I249" s="251"/>
      <c r="J249" s="252">
        <f>ROUND(I249*H249,2)</f>
        <v>0</v>
      </c>
      <c r="K249" s="248" t="s">
        <v>258</v>
      </c>
      <c r="L249" s="46"/>
      <c r="M249" s="253" t="s">
        <v>1</v>
      </c>
      <c r="N249" s="254" t="s">
        <v>48</v>
      </c>
      <c r="O249" s="93"/>
      <c r="P249" s="255">
        <f>O249*H249</f>
        <v>0</v>
      </c>
      <c r="Q249" s="255">
        <v>0</v>
      </c>
      <c r="R249" s="255">
        <f>Q249*H249</f>
        <v>0</v>
      </c>
      <c r="S249" s="255">
        <v>0</v>
      </c>
      <c r="T249" s="256">
        <f>S249*H249</f>
        <v>0</v>
      </c>
      <c r="U249" s="40"/>
      <c r="V249" s="40"/>
      <c r="W249" s="40"/>
      <c r="X249" s="40"/>
      <c r="Y249" s="40"/>
      <c r="Z249" s="40"/>
      <c r="AA249" s="40"/>
      <c r="AB249" s="40"/>
      <c r="AC249" s="40"/>
      <c r="AD249" s="40"/>
      <c r="AE249" s="40"/>
      <c r="AR249" s="257" t="s">
        <v>182</v>
      </c>
      <c r="AT249" s="257" t="s">
        <v>254</v>
      </c>
      <c r="AU249" s="257" t="s">
        <v>174</v>
      </c>
      <c r="AY249" s="18" t="s">
        <v>251</v>
      </c>
      <c r="BE249" s="258">
        <f>IF(N249="základní",J249,0)</f>
        <v>0</v>
      </c>
      <c r="BF249" s="258">
        <f>IF(N249="snížená",J249,0)</f>
        <v>0</v>
      </c>
      <c r="BG249" s="258">
        <f>IF(N249="zákl. přenesená",J249,0)</f>
        <v>0</v>
      </c>
      <c r="BH249" s="258">
        <f>IF(N249="sníž. přenesená",J249,0)</f>
        <v>0</v>
      </c>
      <c r="BI249" s="258">
        <f>IF(N249="nulová",J249,0)</f>
        <v>0</v>
      </c>
      <c r="BJ249" s="18" t="s">
        <v>91</v>
      </c>
      <c r="BK249" s="258">
        <f>ROUND(I249*H249,2)</f>
        <v>0</v>
      </c>
      <c r="BL249" s="18" t="s">
        <v>182</v>
      </c>
      <c r="BM249" s="257" t="s">
        <v>1443</v>
      </c>
    </row>
    <row r="250" s="13" customFormat="1">
      <c r="A250" s="13"/>
      <c r="B250" s="271"/>
      <c r="C250" s="272"/>
      <c r="D250" s="259" t="s">
        <v>414</v>
      </c>
      <c r="E250" s="273" t="s">
        <v>1</v>
      </c>
      <c r="F250" s="274" t="s">
        <v>1435</v>
      </c>
      <c r="G250" s="272"/>
      <c r="H250" s="275">
        <v>29</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174</v>
      </c>
      <c r="AV250" s="13" t="s">
        <v>93</v>
      </c>
      <c r="AW250" s="13" t="s">
        <v>38</v>
      </c>
      <c r="AX250" s="13" t="s">
        <v>83</v>
      </c>
      <c r="AY250" s="281" t="s">
        <v>251</v>
      </c>
    </row>
    <row r="251" s="14" customFormat="1">
      <c r="A251" s="14"/>
      <c r="B251" s="282"/>
      <c r="C251" s="283"/>
      <c r="D251" s="259" t="s">
        <v>414</v>
      </c>
      <c r="E251" s="284" t="s">
        <v>1</v>
      </c>
      <c r="F251" s="285" t="s">
        <v>416</v>
      </c>
      <c r="G251" s="283"/>
      <c r="H251" s="286">
        <v>29</v>
      </c>
      <c r="I251" s="287"/>
      <c r="J251" s="283"/>
      <c r="K251" s="283"/>
      <c r="L251" s="288"/>
      <c r="M251" s="289"/>
      <c r="N251" s="290"/>
      <c r="O251" s="290"/>
      <c r="P251" s="290"/>
      <c r="Q251" s="290"/>
      <c r="R251" s="290"/>
      <c r="S251" s="290"/>
      <c r="T251" s="291"/>
      <c r="U251" s="14"/>
      <c r="V251" s="14"/>
      <c r="W251" s="14"/>
      <c r="X251" s="14"/>
      <c r="Y251" s="14"/>
      <c r="Z251" s="14"/>
      <c r="AA251" s="14"/>
      <c r="AB251" s="14"/>
      <c r="AC251" s="14"/>
      <c r="AD251" s="14"/>
      <c r="AE251" s="14"/>
      <c r="AT251" s="292" t="s">
        <v>414</v>
      </c>
      <c r="AU251" s="292" t="s">
        <v>174</v>
      </c>
      <c r="AV251" s="14" t="s">
        <v>182</v>
      </c>
      <c r="AW251" s="14" t="s">
        <v>38</v>
      </c>
      <c r="AX251" s="14" t="s">
        <v>91</v>
      </c>
      <c r="AY251" s="292" t="s">
        <v>251</v>
      </c>
    </row>
    <row r="252" s="2" customFormat="1" ht="16.5" customHeight="1">
      <c r="A252" s="40"/>
      <c r="B252" s="41"/>
      <c r="C252" s="246" t="s">
        <v>570</v>
      </c>
      <c r="D252" s="246" t="s">
        <v>254</v>
      </c>
      <c r="E252" s="247" t="s">
        <v>1272</v>
      </c>
      <c r="F252" s="248" t="s">
        <v>1273</v>
      </c>
      <c r="G252" s="249" t="s">
        <v>342</v>
      </c>
      <c r="H252" s="250">
        <v>29</v>
      </c>
      <c r="I252" s="251"/>
      <c r="J252" s="252">
        <f>ROUND(I252*H252,2)</f>
        <v>0</v>
      </c>
      <c r="K252" s="248" t="s">
        <v>258</v>
      </c>
      <c r="L252" s="46"/>
      <c r="M252" s="253" t="s">
        <v>1</v>
      </c>
      <c r="N252" s="254" t="s">
        <v>48</v>
      </c>
      <c r="O252" s="93"/>
      <c r="P252" s="255">
        <f>O252*H252</f>
        <v>0</v>
      </c>
      <c r="Q252" s="255">
        <v>0</v>
      </c>
      <c r="R252" s="255">
        <f>Q252*H252</f>
        <v>0</v>
      </c>
      <c r="S252" s="255">
        <v>0</v>
      </c>
      <c r="T252" s="256">
        <f>S252*H252</f>
        <v>0</v>
      </c>
      <c r="U252" s="40"/>
      <c r="V252" s="40"/>
      <c r="W252" s="40"/>
      <c r="X252" s="40"/>
      <c r="Y252" s="40"/>
      <c r="Z252" s="40"/>
      <c r="AA252" s="40"/>
      <c r="AB252" s="40"/>
      <c r="AC252" s="40"/>
      <c r="AD252" s="40"/>
      <c r="AE252" s="40"/>
      <c r="AR252" s="257" t="s">
        <v>182</v>
      </c>
      <c r="AT252" s="257" t="s">
        <v>254</v>
      </c>
      <c r="AU252" s="257" t="s">
        <v>174</v>
      </c>
      <c r="AY252" s="18" t="s">
        <v>251</v>
      </c>
      <c r="BE252" s="258">
        <f>IF(N252="základní",J252,0)</f>
        <v>0</v>
      </c>
      <c r="BF252" s="258">
        <f>IF(N252="snížená",J252,0)</f>
        <v>0</v>
      </c>
      <c r="BG252" s="258">
        <f>IF(N252="zákl. přenesená",J252,0)</f>
        <v>0</v>
      </c>
      <c r="BH252" s="258">
        <f>IF(N252="sníž. přenesená",J252,0)</f>
        <v>0</v>
      </c>
      <c r="BI252" s="258">
        <f>IF(N252="nulová",J252,0)</f>
        <v>0</v>
      </c>
      <c r="BJ252" s="18" t="s">
        <v>91</v>
      </c>
      <c r="BK252" s="258">
        <f>ROUND(I252*H252,2)</f>
        <v>0</v>
      </c>
      <c r="BL252" s="18" t="s">
        <v>182</v>
      </c>
      <c r="BM252" s="257" t="s">
        <v>1444</v>
      </c>
    </row>
    <row r="253" s="13" customFormat="1">
      <c r="A253" s="13"/>
      <c r="B253" s="271"/>
      <c r="C253" s="272"/>
      <c r="D253" s="259" t="s">
        <v>414</v>
      </c>
      <c r="E253" s="273" t="s">
        <v>1</v>
      </c>
      <c r="F253" s="274" t="s">
        <v>1435</v>
      </c>
      <c r="G253" s="272"/>
      <c r="H253" s="275">
        <v>29</v>
      </c>
      <c r="I253" s="276"/>
      <c r="J253" s="272"/>
      <c r="K253" s="272"/>
      <c r="L253" s="277"/>
      <c r="M253" s="278"/>
      <c r="N253" s="279"/>
      <c r="O253" s="279"/>
      <c r="P253" s="279"/>
      <c r="Q253" s="279"/>
      <c r="R253" s="279"/>
      <c r="S253" s="279"/>
      <c r="T253" s="280"/>
      <c r="U253" s="13"/>
      <c r="V253" s="13"/>
      <c r="W253" s="13"/>
      <c r="X253" s="13"/>
      <c r="Y253" s="13"/>
      <c r="Z253" s="13"/>
      <c r="AA253" s="13"/>
      <c r="AB253" s="13"/>
      <c r="AC253" s="13"/>
      <c r="AD253" s="13"/>
      <c r="AE253" s="13"/>
      <c r="AT253" s="281" t="s">
        <v>414</v>
      </c>
      <c r="AU253" s="281" t="s">
        <v>174</v>
      </c>
      <c r="AV253" s="13" t="s">
        <v>93</v>
      </c>
      <c r="AW253" s="13" t="s">
        <v>38</v>
      </c>
      <c r="AX253" s="13" t="s">
        <v>83</v>
      </c>
      <c r="AY253" s="281" t="s">
        <v>251</v>
      </c>
    </row>
    <row r="254" s="14" customFormat="1">
      <c r="A254" s="14"/>
      <c r="B254" s="282"/>
      <c r="C254" s="283"/>
      <c r="D254" s="259" t="s">
        <v>414</v>
      </c>
      <c r="E254" s="284" t="s">
        <v>1</v>
      </c>
      <c r="F254" s="285" t="s">
        <v>416</v>
      </c>
      <c r="G254" s="283"/>
      <c r="H254" s="286">
        <v>29</v>
      </c>
      <c r="I254" s="287"/>
      <c r="J254" s="283"/>
      <c r="K254" s="283"/>
      <c r="L254" s="288"/>
      <c r="M254" s="289"/>
      <c r="N254" s="290"/>
      <c r="O254" s="290"/>
      <c r="P254" s="290"/>
      <c r="Q254" s="290"/>
      <c r="R254" s="290"/>
      <c r="S254" s="290"/>
      <c r="T254" s="291"/>
      <c r="U254" s="14"/>
      <c r="V254" s="14"/>
      <c r="W254" s="14"/>
      <c r="X254" s="14"/>
      <c r="Y254" s="14"/>
      <c r="Z254" s="14"/>
      <c r="AA254" s="14"/>
      <c r="AB254" s="14"/>
      <c r="AC254" s="14"/>
      <c r="AD254" s="14"/>
      <c r="AE254" s="14"/>
      <c r="AT254" s="292" t="s">
        <v>414</v>
      </c>
      <c r="AU254" s="292" t="s">
        <v>174</v>
      </c>
      <c r="AV254" s="14" t="s">
        <v>182</v>
      </c>
      <c r="AW254" s="14" t="s">
        <v>38</v>
      </c>
      <c r="AX254" s="14" t="s">
        <v>91</v>
      </c>
      <c r="AY254" s="292" t="s">
        <v>251</v>
      </c>
    </row>
    <row r="255" s="12" customFormat="1" ht="22.8" customHeight="1">
      <c r="A255" s="12"/>
      <c r="B255" s="230"/>
      <c r="C255" s="231"/>
      <c r="D255" s="232" t="s">
        <v>82</v>
      </c>
      <c r="E255" s="244" t="s">
        <v>93</v>
      </c>
      <c r="F255" s="244" t="s">
        <v>611</v>
      </c>
      <c r="G255" s="231"/>
      <c r="H255" s="231"/>
      <c r="I255" s="234"/>
      <c r="J255" s="245">
        <f>BK255</f>
        <v>0</v>
      </c>
      <c r="K255" s="231"/>
      <c r="L255" s="236"/>
      <c r="M255" s="237"/>
      <c r="N255" s="238"/>
      <c r="O255" s="238"/>
      <c r="P255" s="239">
        <f>SUM(P256:P258)</f>
        <v>0</v>
      </c>
      <c r="Q255" s="238"/>
      <c r="R255" s="239">
        <f>SUM(R256:R258)</f>
        <v>0.017149999999999999</v>
      </c>
      <c r="S255" s="238"/>
      <c r="T255" s="240">
        <f>SUM(T256:T258)</f>
        <v>0</v>
      </c>
      <c r="U255" s="12"/>
      <c r="V255" s="12"/>
      <c r="W255" s="12"/>
      <c r="X255" s="12"/>
      <c r="Y255" s="12"/>
      <c r="Z255" s="12"/>
      <c r="AA255" s="12"/>
      <c r="AB255" s="12"/>
      <c r="AC255" s="12"/>
      <c r="AD255" s="12"/>
      <c r="AE255" s="12"/>
      <c r="AR255" s="241" t="s">
        <v>91</v>
      </c>
      <c r="AT255" s="242" t="s">
        <v>82</v>
      </c>
      <c r="AU255" s="242" t="s">
        <v>91</v>
      </c>
      <c r="AY255" s="241" t="s">
        <v>251</v>
      </c>
      <c r="BK255" s="243">
        <f>SUM(BK256:BK258)</f>
        <v>0</v>
      </c>
    </row>
    <row r="256" s="2" customFormat="1" ht="16.5" customHeight="1">
      <c r="A256" s="40"/>
      <c r="B256" s="41"/>
      <c r="C256" s="246" t="s">
        <v>391</v>
      </c>
      <c r="D256" s="246" t="s">
        <v>254</v>
      </c>
      <c r="E256" s="247" t="s">
        <v>1445</v>
      </c>
      <c r="F256" s="248" t="s">
        <v>1446</v>
      </c>
      <c r="G256" s="249" t="s">
        <v>441</v>
      </c>
      <c r="H256" s="250">
        <v>35</v>
      </c>
      <c r="I256" s="251"/>
      <c r="J256" s="252">
        <f>ROUND(I256*H256,2)</f>
        <v>0</v>
      </c>
      <c r="K256" s="248" t="s">
        <v>258</v>
      </c>
      <c r="L256" s="46"/>
      <c r="M256" s="253" t="s">
        <v>1</v>
      </c>
      <c r="N256" s="254" t="s">
        <v>48</v>
      </c>
      <c r="O256" s="93"/>
      <c r="P256" s="255">
        <f>O256*H256</f>
        <v>0</v>
      </c>
      <c r="Q256" s="255">
        <v>0.00048999999999999998</v>
      </c>
      <c r="R256" s="255">
        <f>Q256*H256</f>
        <v>0.017149999999999999</v>
      </c>
      <c r="S256" s="255">
        <v>0</v>
      </c>
      <c r="T256" s="256">
        <f>S256*H256</f>
        <v>0</v>
      </c>
      <c r="U256" s="40"/>
      <c r="V256" s="40"/>
      <c r="W256" s="40"/>
      <c r="X256" s="40"/>
      <c r="Y256" s="40"/>
      <c r="Z256" s="40"/>
      <c r="AA256" s="40"/>
      <c r="AB256" s="40"/>
      <c r="AC256" s="40"/>
      <c r="AD256" s="40"/>
      <c r="AE256" s="40"/>
      <c r="AR256" s="257" t="s">
        <v>182</v>
      </c>
      <c r="AT256" s="257" t="s">
        <v>254</v>
      </c>
      <c r="AU256" s="257" t="s">
        <v>93</v>
      </c>
      <c r="AY256" s="18" t="s">
        <v>251</v>
      </c>
      <c r="BE256" s="258">
        <f>IF(N256="základní",J256,0)</f>
        <v>0</v>
      </c>
      <c r="BF256" s="258">
        <f>IF(N256="snížená",J256,0)</f>
        <v>0</v>
      </c>
      <c r="BG256" s="258">
        <f>IF(N256="zákl. přenesená",J256,0)</f>
        <v>0</v>
      </c>
      <c r="BH256" s="258">
        <f>IF(N256="sníž. přenesená",J256,0)</f>
        <v>0</v>
      </c>
      <c r="BI256" s="258">
        <f>IF(N256="nulová",J256,0)</f>
        <v>0</v>
      </c>
      <c r="BJ256" s="18" t="s">
        <v>91</v>
      </c>
      <c r="BK256" s="258">
        <f>ROUND(I256*H256,2)</f>
        <v>0</v>
      </c>
      <c r="BL256" s="18" t="s">
        <v>182</v>
      </c>
      <c r="BM256" s="257" t="s">
        <v>1447</v>
      </c>
    </row>
    <row r="257" s="13" customFormat="1">
      <c r="A257" s="13"/>
      <c r="B257" s="271"/>
      <c r="C257" s="272"/>
      <c r="D257" s="259" t="s">
        <v>414</v>
      </c>
      <c r="E257" s="273" t="s">
        <v>1</v>
      </c>
      <c r="F257" s="274" t="s">
        <v>1448</v>
      </c>
      <c r="G257" s="272"/>
      <c r="H257" s="275">
        <v>35</v>
      </c>
      <c r="I257" s="276"/>
      <c r="J257" s="272"/>
      <c r="K257" s="272"/>
      <c r="L257" s="277"/>
      <c r="M257" s="278"/>
      <c r="N257" s="279"/>
      <c r="O257" s="279"/>
      <c r="P257" s="279"/>
      <c r="Q257" s="279"/>
      <c r="R257" s="279"/>
      <c r="S257" s="279"/>
      <c r="T257" s="280"/>
      <c r="U257" s="13"/>
      <c r="V257" s="13"/>
      <c r="W257" s="13"/>
      <c r="X257" s="13"/>
      <c r="Y257" s="13"/>
      <c r="Z257" s="13"/>
      <c r="AA257" s="13"/>
      <c r="AB257" s="13"/>
      <c r="AC257" s="13"/>
      <c r="AD257" s="13"/>
      <c r="AE257" s="13"/>
      <c r="AT257" s="281" t="s">
        <v>414</v>
      </c>
      <c r="AU257" s="281" t="s">
        <v>93</v>
      </c>
      <c r="AV257" s="13" t="s">
        <v>93</v>
      </c>
      <c r="AW257" s="13" t="s">
        <v>38</v>
      </c>
      <c r="AX257" s="13" t="s">
        <v>83</v>
      </c>
      <c r="AY257" s="281" t="s">
        <v>251</v>
      </c>
    </row>
    <row r="258" s="14" customFormat="1">
      <c r="A258" s="14"/>
      <c r="B258" s="282"/>
      <c r="C258" s="283"/>
      <c r="D258" s="259" t="s">
        <v>414</v>
      </c>
      <c r="E258" s="284" t="s">
        <v>1</v>
      </c>
      <c r="F258" s="285" t="s">
        <v>416</v>
      </c>
      <c r="G258" s="283"/>
      <c r="H258" s="286">
        <v>35</v>
      </c>
      <c r="I258" s="287"/>
      <c r="J258" s="283"/>
      <c r="K258" s="283"/>
      <c r="L258" s="288"/>
      <c r="M258" s="289"/>
      <c r="N258" s="290"/>
      <c r="O258" s="290"/>
      <c r="P258" s="290"/>
      <c r="Q258" s="290"/>
      <c r="R258" s="290"/>
      <c r="S258" s="290"/>
      <c r="T258" s="291"/>
      <c r="U258" s="14"/>
      <c r="V258" s="14"/>
      <c r="W258" s="14"/>
      <c r="X258" s="14"/>
      <c r="Y258" s="14"/>
      <c r="Z258" s="14"/>
      <c r="AA258" s="14"/>
      <c r="AB258" s="14"/>
      <c r="AC258" s="14"/>
      <c r="AD258" s="14"/>
      <c r="AE258" s="14"/>
      <c r="AT258" s="292" t="s">
        <v>414</v>
      </c>
      <c r="AU258" s="292" t="s">
        <v>93</v>
      </c>
      <c r="AV258" s="14" t="s">
        <v>182</v>
      </c>
      <c r="AW258" s="14" t="s">
        <v>38</v>
      </c>
      <c r="AX258" s="14" t="s">
        <v>91</v>
      </c>
      <c r="AY258" s="292" t="s">
        <v>251</v>
      </c>
    </row>
    <row r="259" s="12" customFormat="1" ht="22.8" customHeight="1">
      <c r="A259" s="12"/>
      <c r="B259" s="230"/>
      <c r="C259" s="231"/>
      <c r="D259" s="232" t="s">
        <v>82</v>
      </c>
      <c r="E259" s="244" t="s">
        <v>174</v>
      </c>
      <c r="F259" s="244" t="s">
        <v>766</v>
      </c>
      <c r="G259" s="231"/>
      <c r="H259" s="231"/>
      <c r="I259" s="234"/>
      <c r="J259" s="245">
        <f>BK259</f>
        <v>0</v>
      </c>
      <c r="K259" s="231"/>
      <c r="L259" s="236"/>
      <c r="M259" s="237"/>
      <c r="N259" s="238"/>
      <c r="O259" s="238"/>
      <c r="P259" s="239">
        <f>SUM(P260:P263)</f>
        <v>0</v>
      </c>
      <c r="Q259" s="238"/>
      <c r="R259" s="239">
        <f>SUM(R260:R263)</f>
        <v>0</v>
      </c>
      <c r="S259" s="238"/>
      <c r="T259" s="240">
        <f>SUM(T260:T263)</f>
        <v>0</v>
      </c>
      <c r="U259" s="12"/>
      <c r="V259" s="12"/>
      <c r="W259" s="12"/>
      <c r="X259" s="12"/>
      <c r="Y259" s="12"/>
      <c r="Z259" s="12"/>
      <c r="AA259" s="12"/>
      <c r="AB259" s="12"/>
      <c r="AC259" s="12"/>
      <c r="AD259" s="12"/>
      <c r="AE259" s="12"/>
      <c r="AR259" s="241" t="s">
        <v>91</v>
      </c>
      <c r="AT259" s="242" t="s">
        <v>82</v>
      </c>
      <c r="AU259" s="242" t="s">
        <v>91</v>
      </c>
      <c r="AY259" s="241" t="s">
        <v>251</v>
      </c>
      <c r="BK259" s="243">
        <f>SUM(BK260:BK263)</f>
        <v>0</v>
      </c>
    </row>
    <row r="260" s="2" customFormat="1" ht="16.5" customHeight="1">
      <c r="A260" s="40"/>
      <c r="B260" s="41"/>
      <c r="C260" s="246" t="s">
        <v>863</v>
      </c>
      <c r="D260" s="246" t="s">
        <v>254</v>
      </c>
      <c r="E260" s="247" t="s">
        <v>767</v>
      </c>
      <c r="F260" s="248" t="s">
        <v>768</v>
      </c>
      <c r="G260" s="249" t="s">
        <v>441</v>
      </c>
      <c r="H260" s="250">
        <v>149.90000000000001</v>
      </c>
      <c r="I260" s="251"/>
      <c r="J260" s="252">
        <f>ROUND(I260*H260,2)</f>
        <v>0</v>
      </c>
      <c r="K260" s="248" t="s">
        <v>258</v>
      </c>
      <c r="L260" s="46"/>
      <c r="M260" s="253" t="s">
        <v>1</v>
      </c>
      <c r="N260" s="254" t="s">
        <v>48</v>
      </c>
      <c r="O260" s="93"/>
      <c r="P260" s="255">
        <f>O260*H260</f>
        <v>0</v>
      </c>
      <c r="Q260" s="255">
        <v>0</v>
      </c>
      <c r="R260" s="255">
        <f>Q260*H260</f>
        <v>0</v>
      </c>
      <c r="S260" s="255">
        <v>0</v>
      </c>
      <c r="T260" s="256">
        <f>S260*H260</f>
        <v>0</v>
      </c>
      <c r="U260" s="40"/>
      <c r="V260" s="40"/>
      <c r="W260" s="40"/>
      <c r="X260" s="40"/>
      <c r="Y260" s="40"/>
      <c r="Z260" s="40"/>
      <c r="AA260" s="40"/>
      <c r="AB260" s="40"/>
      <c r="AC260" s="40"/>
      <c r="AD260" s="40"/>
      <c r="AE260" s="40"/>
      <c r="AR260" s="257" t="s">
        <v>182</v>
      </c>
      <c r="AT260" s="257" t="s">
        <v>254</v>
      </c>
      <c r="AU260" s="257" t="s">
        <v>93</v>
      </c>
      <c r="AY260" s="18" t="s">
        <v>251</v>
      </c>
      <c r="BE260" s="258">
        <f>IF(N260="základní",J260,0)</f>
        <v>0</v>
      </c>
      <c r="BF260" s="258">
        <f>IF(N260="snížená",J260,0)</f>
        <v>0</v>
      </c>
      <c r="BG260" s="258">
        <f>IF(N260="zákl. přenesená",J260,0)</f>
        <v>0</v>
      </c>
      <c r="BH260" s="258">
        <f>IF(N260="sníž. přenesená",J260,0)</f>
        <v>0</v>
      </c>
      <c r="BI260" s="258">
        <f>IF(N260="nulová",J260,0)</f>
        <v>0</v>
      </c>
      <c r="BJ260" s="18" t="s">
        <v>91</v>
      </c>
      <c r="BK260" s="258">
        <f>ROUND(I260*H260,2)</f>
        <v>0</v>
      </c>
      <c r="BL260" s="18" t="s">
        <v>182</v>
      </c>
      <c r="BM260" s="257" t="s">
        <v>1449</v>
      </c>
    </row>
    <row r="261" s="13" customFormat="1">
      <c r="A261" s="13"/>
      <c r="B261" s="271"/>
      <c r="C261" s="272"/>
      <c r="D261" s="259" t="s">
        <v>414</v>
      </c>
      <c r="E261" s="273" t="s">
        <v>1</v>
      </c>
      <c r="F261" s="274" t="s">
        <v>1450</v>
      </c>
      <c r="G261" s="272"/>
      <c r="H261" s="275">
        <v>149.90000000000001</v>
      </c>
      <c r="I261" s="276"/>
      <c r="J261" s="272"/>
      <c r="K261" s="272"/>
      <c r="L261" s="277"/>
      <c r="M261" s="278"/>
      <c r="N261" s="279"/>
      <c r="O261" s="279"/>
      <c r="P261" s="279"/>
      <c r="Q261" s="279"/>
      <c r="R261" s="279"/>
      <c r="S261" s="279"/>
      <c r="T261" s="280"/>
      <c r="U261" s="13"/>
      <c r="V261" s="13"/>
      <c r="W261" s="13"/>
      <c r="X261" s="13"/>
      <c r="Y261" s="13"/>
      <c r="Z261" s="13"/>
      <c r="AA261" s="13"/>
      <c r="AB261" s="13"/>
      <c r="AC261" s="13"/>
      <c r="AD261" s="13"/>
      <c r="AE261" s="13"/>
      <c r="AT261" s="281" t="s">
        <v>414</v>
      </c>
      <c r="AU261" s="281" t="s">
        <v>93</v>
      </c>
      <c r="AV261" s="13" t="s">
        <v>93</v>
      </c>
      <c r="AW261" s="13" t="s">
        <v>38</v>
      </c>
      <c r="AX261" s="13" t="s">
        <v>83</v>
      </c>
      <c r="AY261" s="281" t="s">
        <v>251</v>
      </c>
    </row>
    <row r="262" s="14" customFormat="1">
      <c r="A262" s="14"/>
      <c r="B262" s="282"/>
      <c r="C262" s="283"/>
      <c r="D262" s="259" t="s">
        <v>414</v>
      </c>
      <c r="E262" s="284" t="s">
        <v>1</v>
      </c>
      <c r="F262" s="285" t="s">
        <v>416</v>
      </c>
      <c r="G262" s="283"/>
      <c r="H262" s="286">
        <v>149.90000000000001</v>
      </c>
      <c r="I262" s="287"/>
      <c r="J262" s="283"/>
      <c r="K262" s="283"/>
      <c r="L262" s="288"/>
      <c r="M262" s="289"/>
      <c r="N262" s="290"/>
      <c r="O262" s="290"/>
      <c r="P262" s="290"/>
      <c r="Q262" s="290"/>
      <c r="R262" s="290"/>
      <c r="S262" s="290"/>
      <c r="T262" s="291"/>
      <c r="U262" s="14"/>
      <c r="V262" s="14"/>
      <c r="W262" s="14"/>
      <c r="X262" s="14"/>
      <c r="Y262" s="14"/>
      <c r="Z262" s="14"/>
      <c r="AA262" s="14"/>
      <c r="AB262" s="14"/>
      <c r="AC262" s="14"/>
      <c r="AD262" s="14"/>
      <c r="AE262" s="14"/>
      <c r="AT262" s="292" t="s">
        <v>414</v>
      </c>
      <c r="AU262" s="292" t="s">
        <v>93</v>
      </c>
      <c r="AV262" s="14" t="s">
        <v>182</v>
      </c>
      <c r="AW262" s="14" t="s">
        <v>38</v>
      </c>
      <c r="AX262" s="14" t="s">
        <v>91</v>
      </c>
      <c r="AY262" s="292" t="s">
        <v>251</v>
      </c>
    </row>
    <row r="263" s="2" customFormat="1" ht="16.5" customHeight="1">
      <c r="A263" s="40"/>
      <c r="B263" s="41"/>
      <c r="C263" s="246" t="s">
        <v>399</v>
      </c>
      <c r="D263" s="246" t="s">
        <v>254</v>
      </c>
      <c r="E263" s="247" t="s">
        <v>771</v>
      </c>
      <c r="F263" s="248" t="s">
        <v>772</v>
      </c>
      <c r="G263" s="249" t="s">
        <v>441</v>
      </c>
      <c r="H263" s="250">
        <v>141</v>
      </c>
      <c r="I263" s="251"/>
      <c r="J263" s="252">
        <f>ROUND(I263*H263,2)</f>
        <v>0</v>
      </c>
      <c r="K263" s="248" t="s">
        <v>258</v>
      </c>
      <c r="L263" s="46"/>
      <c r="M263" s="253" t="s">
        <v>1</v>
      </c>
      <c r="N263" s="254" t="s">
        <v>48</v>
      </c>
      <c r="O263" s="93"/>
      <c r="P263" s="255">
        <f>O263*H263</f>
        <v>0</v>
      </c>
      <c r="Q263" s="255">
        <v>0</v>
      </c>
      <c r="R263" s="255">
        <f>Q263*H263</f>
        <v>0</v>
      </c>
      <c r="S263" s="255">
        <v>0</v>
      </c>
      <c r="T263" s="256">
        <f>S263*H263</f>
        <v>0</v>
      </c>
      <c r="U263" s="40"/>
      <c r="V263" s="40"/>
      <c r="W263" s="40"/>
      <c r="X263" s="40"/>
      <c r="Y263" s="40"/>
      <c r="Z263" s="40"/>
      <c r="AA263" s="40"/>
      <c r="AB263" s="40"/>
      <c r="AC263" s="40"/>
      <c r="AD263" s="40"/>
      <c r="AE263" s="40"/>
      <c r="AR263" s="257" t="s">
        <v>182</v>
      </c>
      <c r="AT263" s="257" t="s">
        <v>254</v>
      </c>
      <c r="AU263" s="257" t="s">
        <v>93</v>
      </c>
      <c r="AY263" s="18" t="s">
        <v>251</v>
      </c>
      <c r="BE263" s="258">
        <f>IF(N263="základní",J263,0)</f>
        <v>0</v>
      </c>
      <c r="BF263" s="258">
        <f>IF(N263="snížená",J263,0)</f>
        <v>0</v>
      </c>
      <c r="BG263" s="258">
        <f>IF(N263="zákl. přenesená",J263,0)</f>
        <v>0</v>
      </c>
      <c r="BH263" s="258">
        <f>IF(N263="sníž. přenesená",J263,0)</f>
        <v>0</v>
      </c>
      <c r="BI263" s="258">
        <f>IF(N263="nulová",J263,0)</f>
        <v>0</v>
      </c>
      <c r="BJ263" s="18" t="s">
        <v>91</v>
      </c>
      <c r="BK263" s="258">
        <f>ROUND(I263*H263,2)</f>
        <v>0</v>
      </c>
      <c r="BL263" s="18" t="s">
        <v>182</v>
      </c>
      <c r="BM263" s="257" t="s">
        <v>1451</v>
      </c>
    </row>
    <row r="264" s="12" customFormat="1" ht="22.8" customHeight="1">
      <c r="A264" s="12"/>
      <c r="B264" s="230"/>
      <c r="C264" s="231"/>
      <c r="D264" s="232" t="s">
        <v>82</v>
      </c>
      <c r="E264" s="244" t="s">
        <v>182</v>
      </c>
      <c r="F264" s="244" t="s">
        <v>774</v>
      </c>
      <c r="G264" s="231"/>
      <c r="H264" s="231"/>
      <c r="I264" s="234"/>
      <c r="J264" s="245">
        <f>BK264</f>
        <v>0</v>
      </c>
      <c r="K264" s="231"/>
      <c r="L264" s="236"/>
      <c r="M264" s="237"/>
      <c r="N264" s="238"/>
      <c r="O264" s="238"/>
      <c r="P264" s="239">
        <f>SUM(P265:P268)</f>
        <v>0</v>
      </c>
      <c r="Q264" s="238"/>
      <c r="R264" s="239">
        <f>SUM(R265:R268)</f>
        <v>1.6827853000000002</v>
      </c>
      <c r="S264" s="238"/>
      <c r="T264" s="240">
        <f>SUM(T265:T268)</f>
        <v>0</v>
      </c>
      <c r="U264" s="12"/>
      <c r="V264" s="12"/>
      <c r="W264" s="12"/>
      <c r="X264" s="12"/>
      <c r="Y264" s="12"/>
      <c r="Z264" s="12"/>
      <c r="AA264" s="12"/>
      <c r="AB264" s="12"/>
      <c r="AC264" s="12"/>
      <c r="AD264" s="12"/>
      <c r="AE264" s="12"/>
      <c r="AR264" s="241" t="s">
        <v>91</v>
      </c>
      <c r="AT264" s="242" t="s">
        <v>82</v>
      </c>
      <c r="AU264" s="242" t="s">
        <v>91</v>
      </c>
      <c r="AY264" s="241" t="s">
        <v>251</v>
      </c>
      <c r="BK264" s="243">
        <f>SUM(BK265:BK268)</f>
        <v>0</v>
      </c>
    </row>
    <row r="265" s="2" customFormat="1" ht="16.5" customHeight="1">
      <c r="A265" s="40"/>
      <c r="B265" s="41"/>
      <c r="C265" s="246" t="s">
        <v>872</v>
      </c>
      <c r="D265" s="246" t="s">
        <v>254</v>
      </c>
      <c r="E265" s="247" t="s">
        <v>775</v>
      </c>
      <c r="F265" s="248" t="s">
        <v>776</v>
      </c>
      <c r="G265" s="249" t="s">
        <v>446</v>
      </c>
      <c r="H265" s="250">
        <v>0.89000000000000001</v>
      </c>
      <c r="I265" s="251"/>
      <c r="J265" s="252">
        <f>ROUND(I265*H265,2)</f>
        <v>0</v>
      </c>
      <c r="K265" s="248" t="s">
        <v>258</v>
      </c>
      <c r="L265" s="46"/>
      <c r="M265" s="253" t="s">
        <v>1</v>
      </c>
      <c r="N265" s="254" t="s">
        <v>48</v>
      </c>
      <c r="O265" s="93"/>
      <c r="P265" s="255">
        <f>O265*H265</f>
        <v>0</v>
      </c>
      <c r="Q265" s="255">
        <v>1.8907700000000001</v>
      </c>
      <c r="R265" s="255">
        <f>Q265*H265</f>
        <v>1.6827853000000002</v>
      </c>
      <c r="S265" s="255">
        <v>0</v>
      </c>
      <c r="T265" s="256">
        <f>S265*H265</f>
        <v>0</v>
      </c>
      <c r="U265" s="40"/>
      <c r="V265" s="40"/>
      <c r="W265" s="40"/>
      <c r="X265" s="40"/>
      <c r="Y265" s="40"/>
      <c r="Z265" s="40"/>
      <c r="AA265" s="40"/>
      <c r="AB265" s="40"/>
      <c r="AC265" s="40"/>
      <c r="AD265" s="40"/>
      <c r="AE265" s="40"/>
      <c r="AR265" s="257" t="s">
        <v>91</v>
      </c>
      <c r="AT265" s="257" t="s">
        <v>254</v>
      </c>
      <c r="AU265" s="257" t="s">
        <v>93</v>
      </c>
      <c r="AY265" s="18" t="s">
        <v>251</v>
      </c>
      <c r="BE265" s="258">
        <f>IF(N265="základní",J265,0)</f>
        <v>0</v>
      </c>
      <c r="BF265" s="258">
        <f>IF(N265="snížená",J265,0)</f>
        <v>0</v>
      </c>
      <c r="BG265" s="258">
        <f>IF(N265="zákl. přenesená",J265,0)</f>
        <v>0</v>
      </c>
      <c r="BH265" s="258">
        <f>IF(N265="sníž. přenesená",J265,0)</f>
        <v>0</v>
      </c>
      <c r="BI265" s="258">
        <f>IF(N265="nulová",J265,0)</f>
        <v>0</v>
      </c>
      <c r="BJ265" s="18" t="s">
        <v>91</v>
      </c>
      <c r="BK265" s="258">
        <f>ROUND(I265*H265,2)</f>
        <v>0</v>
      </c>
      <c r="BL265" s="18" t="s">
        <v>91</v>
      </c>
      <c r="BM265" s="257" t="s">
        <v>1452</v>
      </c>
    </row>
    <row r="266" s="15" customFormat="1">
      <c r="A266" s="15"/>
      <c r="B266" s="293"/>
      <c r="C266" s="294"/>
      <c r="D266" s="259" t="s">
        <v>414</v>
      </c>
      <c r="E266" s="295" t="s">
        <v>1</v>
      </c>
      <c r="F266" s="296" t="s">
        <v>1362</v>
      </c>
      <c r="G266" s="294"/>
      <c r="H266" s="295" t="s">
        <v>1</v>
      </c>
      <c r="I266" s="297"/>
      <c r="J266" s="294"/>
      <c r="K266" s="294"/>
      <c r="L266" s="298"/>
      <c r="M266" s="299"/>
      <c r="N266" s="300"/>
      <c r="O266" s="300"/>
      <c r="P266" s="300"/>
      <c r="Q266" s="300"/>
      <c r="R266" s="300"/>
      <c r="S266" s="300"/>
      <c r="T266" s="301"/>
      <c r="U266" s="15"/>
      <c r="V266" s="15"/>
      <c r="W266" s="15"/>
      <c r="X266" s="15"/>
      <c r="Y266" s="15"/>
      <c r="Z266" s="15"/>
      <c r="AA266" s="15"/>
      <c r="AB266" s="15"/>
      <c r="AC266" s="15"/>
      <c r="AD266" s="15"/>
      <c r="AE266" s="15"/>
      <c r="AT266" s="302" t="s">
        <v>414</v>
      </c>
      <c r="AU266" s="302" t="s">
        <v>93</v>
      </c>
      <c r="AV266" s="15" t="s">
        <v>91</v>
      </c>
      <c r="AW266" s="15" t="s">
        <v>38</v>
      </c>
      <c r="AX266" s="15" t="s">
        <v>83</v>
      </c>
      <c r="AY266" s="302" t="s">
        <v>251</v>
      </c>
    </row>
    <row r="267" s="13" customFormat="1">
      <c r="A267" s="13"/>
      <c r="B267" s="271"/>
      <c r="C267" s="272"/>
      <c r="D267" s="259" t="s">
        <v>414</v>
      </c>
      <c r="E267" s="273" t="s">
        <v>1</v>
      </c>
      <c r="F267" s="274" t="s">
        <v>1453</v>
      </c>
      <c r="G267" s="272"/>
      <c r="H267" s="275">
        <v>0.89000000000000001</v>
      </c>
      <c r="I267" s="276"/>
      <c r="J267" s="272"/>
      <c r="K267" s="272"/>
      <c r="L267" s="277"/>
      <c r="M267" s="278"/>
      <c r="N267" s="279"/>
      <c r="O267" s="279"/>
      <c r="P267" s="279"/>
      <c r="Q267" s="279"/>
      <c r="R267" s="279"/>
      <c r="S267" s="279"/>
      <c r="T267" s="280"/>
      <c r="U267" s="13"/>
      <c r="V267" s="13"/>
      <c r="W267" s="13"/>
      <c r="X267" s="13"/>
      <c r="Y267" s="13"/>
      <c r="Z267" s="13"/>
      <c r="AA267" s="13"/>
      <c r="AB267" s="13"/>
      <c r="AC267" s="13"/>
      <c r="AD267" s="13"/>
      <c r="AE267" s="13"/>
      <c r="AT267" s="281" t="s">
        <v>414</v>
      </c>
      <c r="AU267" s="281" t="s">
        <v>93</v>
      </c>
      <c r="AV267" s="13" t="s">
        <v>93</v>
      </c>
      <c r="AW267" s="13" t="s">
        <v>38</v>
      </c>
      <c r="AX267" s="13" t="s">
        <v>83</v>
      </c>
      <c r="AY267" s="281" t="s">
        <v>251</v>
      </c>
    </row>
    <row r="268" s="14" customFormat="1">
      <c r="A268" s="14"/>
      <c r="B268" s="282"/>
      <c r="C268" s="283"/>
      <c r="D268" s="259" t="s">
        <v>414</v>
      </c>
      <c r="E268" s="284" t="s">
        <v>1</v>
      </c>
      <c r="F268" s="285" t="s">
        <v>416</v>
      </c>
      <c r="G268" s="283"/>
      <c r="H268" s="286">
        <v>0.89000000000000001</v>
      </c>
      <c r="I268" s="287"/>
      <c r="J268" s="283"/>
      <c r="K268" s="283"/>
      <c r="L268" s="288"/>
      <c r="M268" s="289"/>
      <c r="N268" s="290"/>
      <c r="O268" s="290"/>
      <c r="P268" s="290"/>
      <c r="Q268" s="290"/>
      <c r="R268" s="290"/>
      <c r="S268" s="290"/>
      <c r="T268" s="291"/>
      <c r="U268" s="14"/>
      <c r="V268" s="14"/>
      <c r="W268" s="14"/>
      <c r="X268" s="14"/>
      <c r="Y268" s="14"/>
      <c r="Z268" s="14"/>
      <c r="AA268" s="14"/>
      <c r="AB268" s="14"/>
      <c r="AC268" s="14"/>
      <c r="AD268" s="14"/>
      <c r="AE268" s="14"/>
      <c r="AT268" s="292" t="s">
        <v>414</v>
      </c>
      <c r="AU268" s="292" t="s">
        <v>93</v>
      </c>
      <c r="AV268" s="14" t="s">
        <v>182</v>
      </c>
      <c r="AW268" s="14" t="s">
        <v>38</v>
      </c>
      <c r="AX268" s="14" t="s">
        <v>91</v>
      </c>
      <c r="AY268" s="292" t="s">
        <v>251</v>
      </c>
    </row>
    <row r="269" s="12" customFormat="1" ht="22.8" customHeight="1">
      <c r="A269" s="12"/>
      <c r="B269" s="230"/>
      <c r="C269" s="231"/>
      <c r="D269" s="232" t="s">
        <v>82</v>
      </c>
      <c r="E269" s="244" t="s">
        <v>250</v>
      </c>
      <c r="F269" s="244" t="s">
        <v>618</v>
      </c>
      <c r="G269" s="231"/>
      <c r="H269" s="231"/>
      <c r="I269" s="234"/>
      <c r="J269" s="245">
        <f>BK269</f>
        <v>0</v>
      </c>
      <c r="K269" s="231"/>
      <c r="L269" s="236"/>
      <c r="M269" s="237"/>
      <c r="N269" s="238"/>
      <c r="O269" s="238"/>
      <c r="P269" s="239">
        <f>SUM(P270:P298)</f>
        <v>0</v>
      </c>
      <c r="Q269" s="238"/>
      <c r="R269" s="239">
        <f>SUM(R270:R298)</f>
        <v>1095.9571900000001</v>
      </c>
      <c r="S269" s="238"/>
      <c r="T269" s="240">
        <f>SUM(T270:T298)</f>
        <v>0</v>
      </c>
      <c r="U269" s="12"/>
      <c r="V269" s="12"/>
      <c r="W269" s="12"/>
      <c r="X269" s="12"/>
      <c r="Y269" s="12"/>
      <c r="Z269" s="12"/>
      <c r="AA269" s="12"/>
      <c r="AB269" s="12"/>
      <c r="AC269" s="12"/>
      <c r="AD269" s="12"/>
      <c r="AE269" s="12"/>
      <c r="AR269" s="241" t="s">
        <v>91</v>
      </c>
      <c r="AT269" s="242" t="s">
        <v>82</v>
      </c>
      <c r="AU269" s="242" t="s">
        <v>91</v>
      </c>
      <c r="AY269" s="241" t="s">
        <v>251</v>
      </c>
      <c r="BK269" s="243">
        <f>SUM(BK270:BK298)</f>
        <v>0</v>
      </c>
    </row>
    <row r="270" s="2" customFormat="1" ht="16.5" customHeight="1">
      <c r="A270" s="40"/>
      <c r="B270" s="41"/>
      <c r="C270" s="246" t="s">
        <v>877</v>
      </c>
      <c r="D270" s="246" t="s">
        <v>254</v>
      </c>
      <c r="E270" s="247" t="s">
        <v>1454</v>
      </c>
      <c r="F270" s="248" t="s">
        <v>1455</v>
      </c>
      <c r="G270" s="249" t="s">
        <v>342</v>
      </c>
      <c r="H270" s="250">
        <v>170.5</v>
      </c>
      <c r="I270" s="251"/>
      <c r="J270" s="252">
        <f>ROUND(I270*H270,2)</f>
        <v>0</v>
      </c>
      <c r="K270" s="248" t="s">
        <v>258</v>
      </c>
      <c r="L270" s="46"/>
      <c r="M270" s="253" t="s">
        <v>1</v>
      </c>
      <c r="N270" s="254" t="s">
        <v>48</v>
      </c>
      <c r="O270" s="93"/>
      <c r="P270" s="255">
        <f>O270*H270</f>
        <v>0</v>
      </c>
      <c r="Q270" s="255">
        <v>0.080960000000000004</v>
      </c>
      <c r="R270" s="255">
        <f>Q270*H270</f>
        <v>13.80368</v>
      </c>
      <c r="S270" s="255">
        <v>0</v>
      </c>
      <c r="T270" s="256">
        <f>S270*H270</f>
        <v>0</v>
      </c>
      <c r="U270" s="40"/>
      <c r="V270" s="40"/>
      <c r="W270" s="40"/>
      <c r="X270" s="40"/>
      <c r="Y270" s="40"/>
      <c r="Z270" s="40"/>
      <c r="AA270" s="40"/>
      <c r="AB270" s="40"/>
      <c r="AC270" s="40"/>
      <c r="AD270" s="40"/>
      <c r="AE270" s="40"/>
      <c r="AR270" s="257" t="s">
        <v>182</v>
      </c>
      <c r="AT270" s="257" t="s">
        <v>254</v>
      </c>
      <c r="AU270" s="257" t="s">
        <v>93</v>
      </c>
      <c r="AY270" s="18" t="s">
        <v>251</v>
      </c>
      <c r="BE270" s="258">
        <f>IF(N270="základní",J270,0)</f>
        <v>0</v>
      </c>
      <c r="BF270" s="258">
        <f>IF(N270="snížená",J270,0)</f>
        <v>0</v>
      </c>
      <c r="BG270" s="258">
        <f>IF(N270="zákl. přenesená",J270,0)</f>
        <v>0</v>
      </c>
      <c r="BH270" s="258">
        <f>IF(N270="sníž. přenesená",J270,0)</f>
        <v>0</v>
      </c>
      <c r="BI270" s="258">
        <f>IF(N270="nulová",J270,0)</f>
        <v>0</v>
      </c>
      <c r="BJ270" s="18" t="s">
        <v>91</v>
      </c>
      <c r="BK270" s="258">
        <f>ROUND(I270*H270,2)</f>
        <v>0</v>
      </c>
      <c r="BL270" s="18" t="s">
        <v>182</v>
      </c>
      <c r="BM270" s="257" t="s">
        <v>1456</v>
      </c>
    </row>
    <row r="271" s="13" customFormat="1">
      <c r="A271" s="13"/>
      <c r="B271" s="271"/>
      <c r="C271" s="272"/>
      <c r="D271" s="259" t="s">
        <v>414</v>
      </c>
      <c r="E271" s="273" t="s">
        <v>1</v>
      </c>
      <c r="F271" s="274" t="s">
        <v>1457</v>
      </c>
      <c r="G271" s="272"/>
      <c r="H271" s="275">
        <v>170.5</v>
      </c>
      <c r="I271" s="276"/>
      <c r="J271" s="272"/>
      <c r="K271" s="272"/>
      <c r="L271" s="277"/>
      <c r="M271" s="278"/>
      <c r="N271" s="279"/>
      <c r="O271" s="279"/>
      <c r="P271" s="279"/>
      <c r="Q271" s="279"/>
      <c r="R271" s="279"/>
      <c r="S271" s="279"/>
      <c r="T271" s="280"/>
      <c r="U271" s="13"/>
      <c r="V271" s="13"/>
      <c r="W271" s="13"/>
      <c r="X271" s="13"/>
      <c r="Y271" s="13"/>
      <c r="Z271" s="13"/>
      <c r="AA271" s="13"/>
      <c r="AB271" s="13"/>
      <c r="AC271" s="13"/>
      <c r="AD271" s="13"/>
      <c r="AE271" s="13"/>
      <c r="AT271" s="281" t="s">
        <v>414</v>
      </c>
      <c r="AU271" s="281" t="s">
        <v>93</v>
      </c>
      <c r="AV271" s="13" t="s">
        <v>93</v>
      </c>
      <c r="AW271" s="13" t="s">
        <v>38</v>
      </c>
      <c r="AX271" s="13" t="s">
        <v>83</v>
      </c>
      <c r="AY271" s="281" t="s">
        <v>251</v>
      </c>
    </row>
    <row r="272" s="14" customFormat="1">
      <c r="A272" s="14"/>
      <c r="B272" s="282"/>
      <c r="C272" s="283"/>
      <c r="D272" s="259" t="s">
        <v>414</v>
      </c>
      <c r="E272" s="284" t="s">
        <v>1</v>
      </c>
      <c r="F272" s="285" t="s">
        <v>416</v>
      </c>
      <c r="G272" s="283"/>
      <c r="H272" s="286">
        <v>170.5</v>
      </c>
      <c r="I272" s="287"/>
      <c r="J272" s="283"/>
      <c r="K272" s="283"/>
      <c r="L272" s="288"/>
      <c r="M272" s="289"/>
      <c r="N272" s="290"/>
      <c r="O272" s="290"/>
      <c r="P272" s="290"/>
      <c r="Q272" s="290"/>
      <c r="R272" s="290"/>
      <c r="S272" s="290"/>
      <c r="T272" s="291"/>
      <c r="U272" s="14"/>
      <c r="V272" s="14"/>
      <c r="W272" s="14"/>
      <c r="X272" s="14"/>
      <c r="Y272" s="14"/>
      <c r="Z272" s="14"/>
      <c r="AA272" s="14"/>
      <c r="AB272" s="14"/>
      <c r="AC272" s="14"/>
      <c r="AD272" s="14"/>
      <c r="AE272" s="14"/>
      <c r="AT272" s="292" t="s">
        <v>414</v>
      </c>
      <c r="AU272" s="292" t="s">
        <v>93</v>
      </c>
      <c r="AV272" s="14" t="s">
        <v>182</v>
      </c>
      <c r="AW272" s="14" t="s">
        <v>38</v>
      </c>
      <c r="AX272" s="14" t="s">
        <v>91</v>
      </c>
      <c r="AY272" s="292" t="s">
        <v>251</v>
      </c>
    </row>
    <row r="273" s="2" customFormat="1" ht="16.5" customHeight="1">
      <c r="A273" s="40"/>
      <c r="B273" s="41"/>
      <c r="C273" s="246" t="s">
        <v>882</v>
      </c>
      <c r="D273" s="246" t="s">
        <v>254</v>
      </c>
      <c r="E273" s="247" t="s">
        <v>619</v>
      </c>
      <c r="F273" s="248" t="s">
        <v>620</v>
      </c>
      <c r="G273" s="249" t="s">
        <v>342</v>
      </c>
      <c r="H273" s="250">
        <v>1659</v>
      </c>
      <c r="I273" s="251"/>
      <c r="J273" s="252">
        <f>ROUND(I273*H273,2)</f>
        <v>0</v>
      </c>
      <c r="K273" s="248" t="s">
        <v>258</v>
      </c>
      <c r="L273" s="46"/>
      <c r="M273" s="253" t="s">
        <v>1</v>
      </c>
      <c r="N273" s="254" t="s">
        <v>48</v>
      </c>
      <c r="O273" s="93"/>
      <c r="P273" s="255">
        <f>O273*H273</f>
        <v>0</v>
      </c>
      <c r="Q273" s="255">
        <v>0.27994000000000002</v>
      </c>
      <c r="R273" s="255">
        <f>Q273*H273</f>
        <v>464.42046000000005</v>
      </c>
      <c r="S273" s="255">
        <v>0</v>
      </c>
      <c r="T273" s="256">
        <f>S273*H273</f>
        <v>0</v>
      </c>
      <c r="U273" s="40"/>
      <c r="V273" s="40"/>
      <c r="W273" s="40"/>
      <c r="X273" s="40"/>
      <c r="Y273" s="40"/>
      <c r="Z273" s="40"/>
      <c r="AA273" s="40"/>
      <c r="AB273" s="40"/>
      <c r="AC273" s="40"/>
      <c r="AD273" s="40"/>
      <c r="AE273" s="40"/>
      <c r="AR273" s="257" t="s">
        <v>182</v>
      </c>
      <c r="AT273" s="257" t="s">
        <v>254</v>
      </c>
      <c r="AU273" s="257" t="s">
        <v>93</v>
      </c>
      <c r="AY273" s="18" t="s">
        <v>251</v>
      </c>
      <c r="BE273" s="258">
        <f>IF(N273="základní",J273,0)</f>
        <v>0</v>
      </c>
      <c r="BF273" s="258">
        <f>IF(N273="snížená",J273,0)</f>
        <v>0</v>
      </c>
      <c r="BG273" s="258">
        <f>IF(N273="zákl. přenesená",J273,0)</f>
        <v>0</v>
      </c>
      <c r="BH273" s="258">
        <f>IF(N273="sníž. přenesená",J273,0)</f>
        <v>0</v>
      </c>
      <c r="BI273" s="258">
        <f>IF(N273="nulová",J273,0)</f>
        <v>0</v>
      </c>
      <c r="BJ273" s="18" t="s">
        <v>91</v>
      </c>
      <c r="BK273" s="258">
        <f>ROUND(I273*H273,2)</f>
        <v>0</v>
      </c>
      <c r="BL273" s="18" t="s">
        <v>182</v>
      </c>
      <c r="BM273" s="257" t="s">
        <v>1458</v>
      </c>
    </row>
    <row r="274" s="2" customFormat="1">
      <c r="A274" s="40"/>
      <c r="B274" s="41"/>
      <c r="C274" s="42"/>
      <c r="D274" s="259" t="s">
        <v>261</v>
      </c>
      <c r="E274" s="42"/>
      <c r="F274" s="260" t="s">
        <v>1459</v>
      </c>
      <c r="G274" s="42"/>
      <c r="H274" s="42"/>
      <c r="I274" s="157"/>
      <c r="J274" s="42"/>
      <c r="K274" s="42"/>
      <c r="L274" s="46"/>
      <c r="M274" s="261"/>
      <c r="N274" s="262"/>
      <c r="O274" s="93"/>
      <c r="P274" s="93"/>
      <c r="Q274" s="93"/>
      <c r="R274" s="93"/>
      <c r="S274" s="93"/>
      <c r="T274" s="94"/>
      <c r="U274" s="40"/>
      <c r="V274" s="40"/>
      <c r="W274" s="40"/>
      <c r="X274" s="40"/>
      <c r="Y274" s="40"/>
      <c r="Z274" s="40"/>
      <c r="AA274" s="40"/>
      <c r="AB274" s="40"/>
      <c r="AC274" s="40"/>
      <c r="AD274" s="40"/>
      <c r="AE274" s="40"/>
      <c r="AT274" s="18" t="s">
        <v>261</v>
      </c>
      <c r="AU274" s="18" t="s">
        <v>93</v>
      </c>
    </row>
    <row r="275" s="13" customFormat="1">
      <c r="A275" s="13"/>
      <c r="B275" s="271"/>
      <c r="C275" s="272"/>
      <c r="D275" s="259" t="s">
        <v>414</v>
      </c>
      <c r="E275" s="273" t="s">
        <v>1</v>
      </c>
      <c r="F275" s="274" t="s">
        <v>1460</v>
      </c>
      <c r="G275" s="272"/>
      <c r="H275" s="275">
        <v>1659</v>
      </c>
      <c r="I275" s="276"/>
      <c r="J275" s="272"/>
      <c r="K275" s="272"/>
      <c r="L275" s="277"/>
      <c r="M275" s="278"/>
      <c r="N275" s="279"/>
      <c r="O275" s="279"/>
      <c r="P275" s="279"/>
      <c r="Q275" s="279"/>
      <c r="R275" s="279"/>
      <c r="S275" s="279"/>
      <c r="T275" s="280"/>
      <c r="U275" s="13"/>
      <c r="V275" s="13"/>
      <c r="W275" s="13"/>
      <c r="X275" s="13"/>
      <c r="Y275" s="13"/>
      <c r="Z275" s="13"/>
      <c r="AA275" s="13"/>
      <c r="AB275" s="13"/>
      <c r="AC275" s="13"/>
      <c r="AD275" s="13"/>
      <c r="AE275" s="13"/>
      <c r="AT275" s="281" t="s">
        <v>414</v>
      </c>
      <c r="AU275" s="281" t="s">
        <v>93</v>
      </c>
      <c r="AV275" s="13" t="s">
        <v>93</v>
      </c>
      <c r="AW275" s="13" t="s">
        <v>38</v>
      </c>
      <c r="AX275" s="13" t="s">
        <v>83</v>
      </c>
      <c r="AY275" s="281" t="s">
        <v>251</v>
      </c>
    </row>
    <row r="276" s="14" customFormat="1">
      <c r="A276" s="14"/>
      <c r="B276" s="282"/>
      <c r="C276" s="283"/>
      <c r="D276" s="259" t="s">
        <v>414</v>
      </c>
      <c r="E276" s="284" t="s">
        <v>1</v>
      </c>
      <c r="F276" s="285" t="s">
        <v>416</v>
      </c>
      <c r="G276" s="283"/>
      <c r="H276" s="286">
        <v>1659</v>
      </c>
      <c r="I276" s="287"/>
      <c r="J276" s="283"/>
      <c r="K276" s="283"/>
      <c r="L276" s="288"/>
      <c r="M276" s="289"/>
      <c r="N276" s="290"/>
      <c r="O276" s="290"/>
      <c r="P276" s="290"/>
      <c r="Q276" s="290"/>
      <c r="R276" s="290"/>
      <c r="S276" s="290"/>
      <c r="T276" s="291"/>
      <c r="U276" s="14"/>
      <c r="V276" s="14"/>
      <c r="W276" s="14"/>
      <c r="X276" s="14"/>
      <c r="Y276" s="14"/>
      <c r="Z276" s="14"/>
      <c r="AA276" s="14"/>
      <c r="AB276" s="14"/>
      <c r="AC276" s="14"/>
      <c r="AD276" s="14"/>
      <c r="AE276" s="14"/>
      <c r="AT276" s="292" t="s">
        <v>414</v>
      </c>
      <c r="AU276" s="292" t="s">
        <v>93</v>
      </c>
      <c r="AV276" s="14" t="s">
        <v>182</v>
      </c>
      <c r="AW276" s="14" t="s">
        <v>38</v>
      </c>
      <c r="AX276" s="14" t="s">
        <v>91</v>
      </c>
      <c r="AY276" s="292" t="s">
        <v>251</v>
      </c>
    </row>
    <row r="277" s="2" customFormat="1" ht="16.5" customHeight="1">
      <c r="A277" s="40"/>
      <c r="B277" s="41"/>
      <c r="C277" s="246" t="s">
        <v>885</v>
      </c>
      <c r="D277" s="246" t="s">
        <v>254</v>
      </c>
      <c r="E277" s="247" t="s">
        <v>510</v>
      </c>
      <c r="F277" s="248" t="s">
        <v>511</v>
      </c>
      <c r="G277" s="249" t="s">
        <v>342</v>
      </c>
      <c r="H277" s="250">
        <v>659</v>
      </c>
      <c r="I277" s="251"/>
      <c r="J277" s="252">
        <f>ROUND(I277*H277,2)</f>
        <v>0</v>
      </c>
      <c r="K277" s="248" t="s">
        <v>258</v>
      </c>
      <c r="L277" s="46"/>
      <c r="M277" s="253" t="s">
        <v>1</v>
      </c>
      <c r="N277" s="254" t="s">
        <v>48</v>
      </c>
      <c r="O277" s="93"/>
      <c r="P277" s="255">
        <f>O277*H277</f>
        <v>0</v>
      </c>
      <c r="Q277" s="255">
        <v>0.56699999999999995</v>
      </c>
      <c r="R277" s="255">
        <f>Q277*H277</f>
        <v>373.65299999999996</v>
      </c>
      <c r="S277" s="255">
        <v>0</v>
      </c>
      <c r="T277" s="256">
        <f>S277*H277</f>
        <v>0</v>
      </c>
      <c r="U277" s="40"/>
      <c r="V277" s="40"/>
      <c r="W277" s="40"/>
      <c r="X277" s="40"/>
      <c r="Y277" s="40"/>
      <c r="Z277" s="40"/>
      <c r="AA277" s="40"/>
      <c r="AB277" s="40"/>
      <c r="AC277" s="40"/>
      <c r="AD277" s="40"/>
      <c r="AE277" s="40"/>
      <c r="AR277" s="257" t="s">
        <v>182</v>
      </c>
      <c r="AT277" s="257" t="s">
        <v>254</v>
      </c>
      <c r="AU277" s="257" t="s">
        <v>93</v>
      </c>
      <c r="AY277" s="18" t="s">
        <v>251</v>
      </c>
      <c r="BE277" s="258">
        <f>IF(N277="základní",J277,0)</f>
        <v>0</v>
      </c>
      <c r="BF277" s="258">
        <f>IF(N277="snížená",J277,0)</f>
        <v>0</v>
      </c>
      <c r="BG277" s="258">
        <f>IF(N277="zákl. přenesená",J277,0)</f>
        <v>0</v>
      </c>
      <c r="BH277" s="258">
        <f>IF(N277="sníž. přenesená",J277,0)</f>
        <v>0</v>
      </c>
      <c r="BI277" s="258">
        <f>IF(N277="nulová",J277,0)</f>
        <v>0</v>
      </c>
      <c r="BJ277" s="18" t="s">
        <v>91</v>
      </c>
      <c r="BK277" s="258">
        <f>ROUND(I277*H277,2)</f>
        <v>0</v>
      </c>
      <c r="BL277" s="18" t="s">
        <v>182</v>
      </c>
      <c r="BM277" s="257" t="s">
        <v>1461</v>
      </c>
    </row>
    <row r="278" s="13" customFormat="1">
      <c r="A278" s="13"/>
      <c r="B278" s="271"/>
      <c r="C278" s="272"/>
      <c r="D278" s="259" t="s">
        <v>414</v>
      </c>
      <c r="E278" s="273" t="s">
        <v>1</v>
      </c>
      <c r="F278" s="274" t="s">
        <v>1462</v>
      </c>
      <c r="G278" s="272"/>
      <c r="H278" s="275">
        <v>659</v>
      </c>
      <c r="I278" s="276"/>
      <c r="J278" s="272"/>
      <c r="K278" s="272"/>
      <c r="L278" s="277"/>
      <c r="M278" s="278"/>
      <c r="N278" s="279"/>
      <c r="O278" s="279"/>
      <c r="P278" s="279"/>
      <c r="Q278" s="279"/>
      <c r="R278" s="279"/>
      <c r="S278" s="279"/>
      <c r="T278" s="280"/>
      <c r="U278" s="13"/>
      <c r="V278" s="13"/>
      <c r="W278" s="13"/>
      <c r="X278" s="13"/>
      <c r="Y278" s="13"/>
      <c r="Z278" s="13"/>
      <c r="AA278" s="13"/>
      <c r="AB278" s="13"/>
      <c r="AC278" s="13"/>
      <c r="AD278" s="13"/>
      <c r="AE278" s="13"/>
      <c r="AT278" s="281" t="s">
        <v>414</v>
      </c>
      <c r="AU278" s="281" t="s">
        <v>93</v>
      </c>
      <c r="AV278" s="13" t="s">
        <v>93</v>
      </c>
      <c r="AW278" s="13" t="s">
        <v>38</v>
      </c>
      <c r="AX278" s="13" t="s">
        <v>83</v>
      </c>
      <c r="AY278" s="281" t="s">
        <v>251</v>
      </c>
    </row>
    <row r="279" s="15" customFormat="1">
      <c r="A279" s="15"/>
      <c r="B279" s="293"/>
      <c r="C279" s="294"/>
      <c r="D279" s="259" t="s">
        <v>414</v>
      </c>
      <c r="E279" s="295" t="s">
        <v>1</v>
      </c>
      <c r="F279" s="296" t="s">
        <v>453</v>
      </c>
      <c r="G279" s="294"/>
      <c r="H279" s="295" t="s">
        <v>1</v>
      </c>
      <c r="I279" s="297"/>
      <c r="J279" s="294"/>
      <c r="K279" s="294"/>
      <c r="L279" s="298"/>
      <c r="M279" s="299"/>
      <c r="N279" s="300"/>
      <c r="O279" s="300"/>
      <c r="P279" s="300"/>
      <c r="Q279" s="300"/>
      <c r="R279" s="300"/>
      <c r="S279" s="300"/>
      <c r="T279" s="301"/>
      <c r="U279" s="15"/>
      <c r="V279" s="15"/>
      <c r="W279" s="15"/>
      <c r="X279" s="15"/>
      <c r="Y279" s="15"/>
      <c r="Z279" s="15"/>
      <c r="AA279" s="15"/>
      <c r="AB279" s="15"/>
      <c r="AC279" s="15"/>
      <c r="AD279" s="15"/>
      <c r="AE279" s="15"/>
      <c r="AT279" s="302" t="s">
        <v>414</v>
      </c>
      <c r="AU279" s="302" t="s">
        <v>93</v>
      </c>
      <c r="AV279" s="15" t="s">
        <v>91</v>
      </c>
      <c r="AW279" s="15" t="s">
        <v>38</v>
      </c>
      <c r="AX279" s="15" t="s">
        <v>83</v>
      </c>
      <c r="AY279" s="302" t="s">
        <v>251</v>
      </c>
    </row>
    <row r="280" s="14" customFormat="1">
      <c r="A280" s="14"/>
      <c r="B280" s="282"/>
      <c r="C280" s="283"/>
      <c r="D280" s="259" t="s">
        <v>414</v>
      </c>
      <c r="E280" s="284" t="s">
        <v>1</v>
      </c>
      <c r="F280" s="285" t="s">
        <v>416</v>
      </c>
      <c r="G280" s="283"/>
      <c r="H280" s="286">
        <v>659</v>
      </c>
      <c r="I280" s="287"/>
      <c r="J280" s="283"/>
      <c r="K280" s="283"/>
      <c r="L280" s="288"/>
      <c r="M280" s="289"/>
      <c r="N280" s="290"/>
      <c r="O280" s="290"/>
      <c r="P280" s="290"/>
      <c r="Q280" s="290"/>
      <c r="R280" s="290"/>
      <c r="S280" s="290"/>
      <c r="T280" s="291"/>
      <c r="U280" s="14"/>
      <c r="V280" s="14"/>
      <c r="W280" s="14"/>
      <c r="X280" s="14"/>
      <c r="Y280" s="14"/>
      <c r="Z280" s="14"/>
      <c r="AA280" s="14"/>
      <c r="AB280" s="14"/>
      <c r="AC280" s="14"/>
      <c r="AD280" s="14"/>
      <c r="AE280" s="14"/>
      <c r="AT280" s="292" t="s">
        <v>414</v>
      </c>
      <c r="AU280" s="292" t="s">
        <v>93</v>
      </c>
      <c r="AV280" s="14" t="s">
        <v>182</v>
      </c>
      <c r="AW280" s="14" t="s">
        <v>38</v>
      </c>
      <c r="AX280" s="14" t="s">
        <v>91</v>
      </c>
      <c r="AY280" s="292" t="s">
        <v>251</v>
      </c>
    </row>
    <row r="281" s="2" customFormat="1" ht="16.5" customHeight="1">
      <c r="A281" s="40"/>
      <c r="B281" s="41"/>
      <c r="C281" s="246" t="s">
        <v>887</v>
      </c>
      <c r="D281" s="246" t="s">
        <v>254</v>
      </c>
      <c r="E281" s="247" t="s">
        <v>1463</v>
      </c>
      <c r="F281" s="248" t="s">
        <v>1464</v>
      </c>
      <c r="G281" s="249" t="s">
        <v>342</v>
      </c>
      <c r="H281" s="250">
        <v>659</v>
      </c>
      <c r="I281" s="251"/>
      <c r="J281" s="252">
        <f>ROUND(I281*H281,2)</f>
        <v>0</v>
      </c>
      <c r="K281" s="248" t="s">
        <v>258</v>
      </c>
      <c r="L281" s="46"/>
      <c r="M281" s="253" t="s">
        <v>1</v>
      </c>
      <c r="N281" s="254" t="s">
        <v>48</v>
      </c>
      <c r="O281" s="93"/>
      <c r="P281" s="255">
        <f>O281*H281</f>
        <v>0</v>
      </c>
      <c r="Q281" s="255">
        <v>0.18462999999999999</v>
      </c>
      <c r="R281" s="255">
        <f>Q281*H281</f>
        <v>121.67116999999999</v>
      </c>
      <c r="S281" s="255">
        <v>0</v>
      </c>
      <c r="T281" s="256">
        <f>S281*H281</f>
        <v>0</v>
      </c>
      <c r="U281" s="40"/>
      <c r="V281" s="40"/>
      <c r="W281" s="40"/>
      <c r="X281" s="40"/>
      <c r="Y281" s="40"/>
      <c r="Z281" s="40"/>
      <c r="AA281" s="40"/>
      <c r="AB281" s="40"/>
      <c r="AC281" s="40"/>
      <c r="AD281" s="40"/>
      <c r="AE281" s="40"/>
      <c r="AR281" s="257" t="s">
        <v>182</v>
      </c>
      <c r="AT281" s="257" t="s">
        <v>254</v>
      </c>
      <c r="AU281" s="257" t="s">
        <v>93</v>
      </c>
      <c r="AY281" s="18" t="s">
        <v>251</v>
      </c>
      <c r="BE281" s="258">
        <f>IF(N281="základní",J281,0)</f>
        <v>0</v>
      </c>
      <c r="BF281" s="258">
        <f>IF(N281="snížená",J281,0)</f>
        <v>0</v>
      </c>
      <c r="BG281" s="258">
        <f>IF(N281="zákl. přenesená",J281,0)</f>
        <v>0</v>
      </c>
      <c r="BH281" s="258">
        <f>IF(N281="sníž. přenesená",J281,0)</f>
        <v>0</v>
      </c>
      <c r="BI281" s="258">
        <f>IF(N281="nulová",J281,0)</f>
        <v>0</v>
      </c>
      <c r="BJ281" s="18" t="s">
        <v>91</v>
      </c>
      <c r="BK281" s="258">
        <f>ROUND(I281*H281,2)</f>
        <v>0</v>
      </c>
      <c r="BL281" s="18" t="s">
        <v>182</v>
      </c>
      <c r="BM281" s="257" t="s">
        <v>1465</v>
      </c>
    </row>
    <row r="282" s="13" customFormat="1">
      <c r="A282" s="13"/>
      <c r="B282" s="271"/>
      <c r="C282" s="272"/>
      <c r="D282" s="259" t="s">
        <v>414</v>
      </c>
      <c r="E282" s="273" t="s">
        <v>1</v>
      </c>
      <c r="F282" s="274" t="s">
        <v>1466</v>
      </c>
      <c r="G282" s="272"/>
      <c r="H282" s="275">
        <v>659</v>
      </c>
      <c r="I282" s="276"/>
      <c r="J282" s="272"/>
      <c r="K282" s="272"/>
      <c r="L282" s="277"/>
      <c r="M282" s="278"/>
      <c r="N282" s="279"/>
      <c r="O282" s="279"/>
      <c r="P282" s="279"/>
      <c r="Q282" s="279"/>
      <c r="R282" s="279"/>
      <c r="S282" s="279"/>
      <c r="T282" s="280"/>
      <c r="U282" s="13"/>
      <c r="V282" s="13"/>
      <c r="W282" s="13"/>
      <c r="X282" s="13"/>
      <c r="Y282" s="13"/>
      <c r="Z282" s="13"/>
      <c r="AA282" s="13"/>
      <c r="AB282" s="13"/>
      <c r="AC282" s="13"/>
      <c r="AD282" s="13"/>
      <c r="AE282" s="13"/>
      <c r="AT282" s="281" t="s">
        <v>414</v>
      </c>
      <c r="AU282" s="281" t="s">
        <v>93</v>
      </c>
      <c r="AV282" s="13" t="s">
        <v>93</v>
      </c>
      <c r="AW282" s="13" t="s">
        <v>38</v>
      </c>
      <c r="AX282" s="13" t="s">
        <v>83</v>
      </c>
      <c r="AY282" s="281" t="s">
        <v>251</v>
      </c>
    </row>
    <row r="283" s="14" customFormat="1">
      <c r="A283" s="14"/>
      <c r="B283" s="282"/>
      <c r="C283" s="283"/>
      <c r="D283" s="259" t="s">
        <v>414</v>
      </c>
      <c r="E283" s="284" t="s">
        <v>1</v>
      </c>
      <c r="F283" s="285" t="s">
        <v>416</v>
      </c>
      <c r="G283" s="283"/>
      <c r="H283" s="286">
        <v>659</v>
      </c>
      <c r="I283" s="287"/>
      <c r="J283" s="283"/>
      <c r="K283" s="283"/>
      <c r="L283" s="288"/>
      <c r="M283" s="289"/>
      <c r="N283" s="290"/>
      <c r="O283" s="290"/>
      <c r="P283" s="290"/>
      <c r="Q283" s="290"/>
      <c r="R283" s="290"/>
      <c r="S283" s="290"/>
      <c r="T283" s="291"/>
      <c r="U283" s="14"/>
      <c r="V283" s="14"/>
      <c r="W283" s="14"/>
      <c r="X283" s="14"/>
      <c r="Y283" s="14"/>
      <c r="Z283" s="14"/>
      <c r="AA283" s="14"/>
      <c r="AB283" s="14"/>
      <c r="AC283" s="14"/>
      <c r="AD283" s="14"/>
      <c r="AE283" s="14"/>
      <c r="AT283" s="292" t="s">
        <v>414</v>
      </c>
      <c r="AU283" s="292" t="s">
        <v>93</v>
      </c>
      <c r="AV283" s="14" t="s">
        <v>182</v>
      </c>
      <c r="AW283" s="14" t="s">
        <v>38</v>
      </c>
      <c r="AX283" s="14" t="s">
        <v>91</v>
      </c>
      <c r="AY283" s="292" t="s">
        <v>251</v>
      </c>
    </row>
    <row r="284" s="2" customFormat="1" ht="16.5" customHeight="1">
      <c r="A284" s="40"/>
      <c r="B284" s="41"/>
      <c r="C284" s="246" t="s">
        <v>889</v>
      </c>
      <c r="D284" s="246" t="s">
        <v>254</v>
      </c>
      <c r="E284" s="247" t="s">
        <v>626</v>
      </c>
      <c r="F284" s="248" t="s">
        <v>627</v>
      </c>
      <c r="G284" s="249" t="s">
        <v>342</v>
      </c>
      <c r="H284" s="250">
        <v>659</v>
      </c>
      <c r="I284" s="251"/>
      <c r="J284" s="252">
        <f>ROUND(I284*H284,2)</f>
        <v>0</v>
      </c>
      <c r="K284" s="248" t="s">
        <v>258</v>
      </c>
      <c r="L284" s="46"/>
      <c r="M284" s="253" t="s">
        <v>1</v>
      </c>
      <c r="N284" s="254" t="s">
        <v>48</v>
      </c>
      <c r="O284" s="93"/>
      <c r="P284" s="255">
        <f>O284*H284</f>
        <v>0</v>
      </c>
      <c r="Q284" s="255">
        <v>0.0056100000000000004</v>
      </c>
      <c r="R284" s="255">
        <f>Q284*H284</f>
        <v>3.6969900000000004</v>
      </c>
      <c r="S284" s="255">
        <v>0</v>
      </c>
      <c r="T284" s="256">
        <f>S284*H284</f>
        <v>0</v>
      </c>
      <c r="U284" s="40"/>
      <c r="V284" s="40"/>
      <c r="W284" s="40"/>
      <c r="X284" s="40"/>
      <c r="Y284" s="40"/>
      <c r="Z284" s="40"/>
      <c r="AA284" s="40"/>
      <c r="AB284" s="40"/>
      <c r="AC284" s="40"/>
      <c r="AD284" s="40"/>
      <c r="AE284" s="40"/>
      <c r="AR284" s="257" t="s">
        <v>182</v>
      </c>
      <c r="AT284" s="257" t="s">
        <v>254</v>
      </c>
      <c r="AU284" s="257" t="s">
        <v>93</v>
      </c>
      <c r="AY284" s="18" t="s">
        <v>251</v>
      </c>
      <c r="BE284" s="258">
        <f>IF(N284="základní",J284,0)</f>
        <v>0</v>
      </c>
      <c r="BF284" s="258">
        <f>IF(N284="snížená",J284,0)</f>
        <v>0</v>
      </c>
      <c r="BG284" s="258">
        <f>IF(N284="zákl. přenesená",J284,0)</f>
        <v>0</v>
      </c>
      <c r="BH284" s="258">
        <f>IF(N284="sníž. přenesená",J284,0)</f>
        <v>0</v>
      </c>
      <c r="BI284" s="258">
        <f>IF(N284="nulová",J284,0)</f>
        <v>0</v>
      </c>
      <c r="BJ284" s="18" t="s">
        <v>91</v>
      </c>
      <c r="BK284" s="258">
        <f>ROUND(I284*H284,2)</f>
        <v>0</v>
      </c>
      <c r="BL284" s="18" t="s">
        <v>182</v>
      </c>
      <c r="BM284" s="257" t="s">
        <v>1467</v>
      </c>
    </row>
    <row r="285" s="13" customFormat="1">
      <c r="A285" s="13"/>
      <c r="B285" s="271"/>
      <c r="C285" s="272"/>
      <c r="D285" s="259" t="s">
        <v>414</v>
      </c>
      <c r="E285" s="273" t="s">
        <v>1</v>
      </c>
      <c r="F285" s="274" t="s">
        <v>1466</v>
      </c>
      <c r="G285" s="272"/>
      <c r="H285" s="275">
        <v>659</v>
      </c>
      <c r="I285" s="276"/>
      <c r="J285" s="272"/>
      <c r="K285" s="272"/>
      <c r="L285" s="277"/>
      <c r="M285" s="278"/>
      <c r="N285" s="279"/>
      <c r="O285" s="279"/>
      <c r="P285" s="279"/>
      <c r="Q285" s="279"/>
      <c r="R285" s="279"/>
      <c r="S285" s="279"/>
      <c r="T285" s="280"/>
      <c r="U285" s="13"/>
      <c r="V285" s="13"/>
      <c r="W285" s="13"/>
      <c r="X285" s="13"/>
      <c r="Y285" s="13"/>
      <c r="Z285" s="13"/>
      <c r="AA285" s="13"/>
      <c r="AB285" s="13"/>
      <c r="AC285" s="13"/>
      <c r="AD285" s="13"/>
      <c r="AE285" s="13"/>
      <c r="AT285" s="281" t="s">
        <v>414</v>
      </c>
      <c r="AU285" s="281" t="s">
        <v>93</v>
      </c>
      <c r="AV285" s="13" t="s">
        <v>93</v>
      </c>
      <c r="AW285" s="13" t="s">
        <v>38</v>
      </c>
      <c r="AX285" s="13" t="s">
        <v>83</v>
      </c>
      <c r="AY285" s="281" t="s">
        <v>251</v>
      </c>
    </row>
    <row r="286" s="14" customFormat="1">
      <c r="A286" s="14"/>
      <c r="B286" s="282"/>
      <c r="C286" s="283"/>
      <c r="D286" s="259" t="s">
        <v>414</v>
      </c>
      <c r="E286" s="284" t="s">
        <v>1</v>
      </c>
      <c r="F286" s="285" t="s">
        <v>416</v>
      </c>
      <c r="G286" s="283"/>
      <c r="H286" s="286">
        <v>659</v>
      </c>
      <c r="I286" s="287"/>
      <c r="J286" s="283"/>
      <c r="K286" s="283"/>
      <c r="L286" s="288"/>
      <c r="M286" s="289"/>
      <c r="N286" s="290"/>
      <c r="O286" s="290"/>
      <c r="P286" s="290"/>
      <c r="Q286" s="290"/>
      <c r="R286" s="290"/>
      <c r="S286" s="290"/>
      <c r="T286" s="291"/>
      <c r="U286" s="14"/>
      <c r="V286" s="14"/>
      <c r="W286" s="14"/>
      <c r="X286" s="14"/>
      <c r="Y286" s="14"/>
      <c r="Z286" s="14"/>
      <c r="AA286" s="14"/>
      <c r="AB286" s="14"/>
      <c r="AC286" s="14"/>
      <c r="AD286" s="14"/>
      <c r="AE286" s="14"/>
      <c r="AT286" s="292" t="s">
        <v>414</v>
      </c>
      <c r="AU286" s="292" t="s">
        <v>93</v>
      </c>
      <c r="AV286" s="14" t="s">
        <v>182</v>
      </c>
      <c r="AW286" s="14" t="s">
        <v>38</v>
      </c>
      <c r="AX286" s="14" t="s">
        <v>91</v>
      </c>
      <c r="AY286" s="292" t="s">
        <v>251</v>
      </c>
    </row>
    <row r="287" s="2" customFormat="1" ht="16.5" customHeight="1">
      <c r="A287" s="40"/>
      <c r="B287" s="41"/>
      <c r="C287" s="246" t="s">
        <v>892</v>
      </c>
      <c r="D287" s="246" t="s">
        <v>254</v>
      </c>
      <c r="E287" s="247" t="s">
        <v>629</v>
      </c>
      <c r="F287" s="248" t="s">
        <v>630</v>
      </c>
      <c r="G287" s="249" t="s">
        <v>342</v>
      </c>
      <c r="H287" s="250">
        <v>659</v>
      </c>
      <c r="I287" s="251"/>
      <c r="J287" s="252">
        <f>ROUND(I287*H287,2)</f>
        <v>0</v>
      </c>
      <c r="K287" s="248" t="s">
        <v>258</v>
      </c>
      <c r="L287" s="46"/>
      <c r="M287" s="253" t="s">
        <v>1</v>
      </c>
      <c r="N287" s="254" t="s">
        <v>48</v>
      </c>
      <c r="O287" s="93"/>
      <c r="P287" s="255">
        <f>O287*H287</f>
        <v>0</v>
      </c>
      <c r="Q287" s="255">
        <v>0.00031</v>
      </c>
      <c r="R287" s="255">
        <f>Q287*H287</f>
        <v>0.20429</v>
      </c>
      <c r="S287" s="255">
        <v>0</v>
      </c>
      <c r="T287" s="256">
        <f>S287*H287</f>
        <v>0</v>
      </c>
      <c r="U287" s="40"/>
      <c r="V287" s="40"/>
      <c r="W287" s="40"/>
      <c r="X287" s="40"/>
      <c r="Y287" s="40"/>
      <c r="Z287" s="40"/>
      <c r="AA287" s="40"/>
      <c r="AB287" s="40"/>
      <c r="AC287" s="40"/>
      <c r="AD287" s="40"/>
      <c r="AE287" s="40"/>
      <c r="AR287" s="257" t="s">
        <v>182</v>
      </c>
      <c r="AT287" s="257" t="s">
        <v>254</v>
      </c>
      <c r="AU287" s="257" t="s">
        <v>93</v>
      </c>
      <c r="AY287" s="18" t="s">
        <v>251</v>
      </c>
      <c r="BE287" s="258">
        <f>IF(N287="základní",J287,0)</f>
        <v>0</v>
      </c>
      <c r="BF287" s="258">
        <f>IF(N287="snížená",J287,0)</f>
        <v>0</v>
      </c>
      <c r="BG287" s="258">
        <f>IF(N287="zákl. přenesená",J287,0)</f>
        <v>0</v>
      </c>
      <c r="BH287" s="258">
        <f>IF(N287="sníž. přenesená",J287,0)</f>
        <v>0</v>
      </c>
      <c r="BI287" s="258">
        <f>IF(N287="nulová",J287,0)</f>
        <v>0</v>
      </c>
      <c r="BJ287" s="18" t="s">
        <v>91</v>
      </c>
      <c r="BK287" s="258">
        <f>ROUND(I287*H287,2)</f>
        <v>0</v>
      </c>
      <c r="BL287" s="18" t="s">
        <v>182</v>
      </c>
      <c r="BM287" s="257" t="s">
        <v>1468</v>
      </c>
    </row>
    <row r="288" s="13" customFormat="1">
      <c r="A288" s="13"/>
      <c r="B288" s="271"/>
      <c r="C288" s="272"/>
      <c r="D288" s="259" t="s">
        <v>414</v>
      </c>
      <c r="E288" s="273" t="s">
        <v>1</v>
      </c>
      <c r="F288" s="274" t="s">
        <v>1466</v>
      </c>
      <c r="G288" s="272"/>
      <c r="H288" s="275">
        <v>659</v>
      </c>
      <c r="I288" s="276"/>
      <c r="J288" s="272"/>
      <c r="K288" s="272"/>
      <c r="L288" s="277"/>
      <c r="M288" s="278"/>
      <c r="N288" s="279"/>
      <c r="O288" s="279"/>
      <c r="P288" s="279"/>
      <c r="Q288" s="279"/>
      <c r="R288" s="279"/>
      <c r="S288" s="279"/>
      <c r="T288" s="280"/>
      <c r="U288" s="13"/>
      <c r="V288" s="13"/>
      <c r="W288" s="13"/>
      <c r="X288" s="13"/>
      <c r="Y288" s="13"/>
      <c r="Z288" s="13"/>
      <c r="AA288" s="13"/>
      <c r="AB288" s="13"/>
      <c r="AC288" s="13"/>
      <c r="AD288" s="13"/>
      <c r="AE288" s="13"/>
      <c r="AT288" s="281" t="s">
        <v>414</v>
      </c>
      <c r="AU288" s="281" t="s">
        <v>93</v>
      </c>
      <c r="AV288" s="13" t="s">
        <v>93</v>
      </c>
      <c r="AW288" s="13" t="s">
        <v>38</v>
      </c>
      <c r="AX288" s="13" t="s">
        <v>83</v>
      </c>
      <c r="AY288" s="281" t="s">
        <v>251</v>
      </c>
    </row>
    <row r="289" s="14" customFormat="1">
      <c r="A289" s="14"/>
      <c r="B289" s="282"/>
      <c r="C289" s="283"/>
      <c r="D289" s="259" t="s">
        <v>414</v>
      </c>
      <c r="E289" s="284" t="s">
        <v>1</v>
      </c>
      <c r="F289" s="285" t="s">
        <v>416</v>
      </c>
      <c r="G289" s="283"/>
      <c r="H289" s="286">
        <v>659</v>
      </c>
      <c r="I289" s="287"/>
      <c r="J289" s="283"/>
      <c r="K289" s="283"/>
      <c r="L289" s="288"/>
      <c r="M289" s="289"/>
      <c r="N289" s="290"/>
      <c r="O289" s="290"/>
      <c r="P289" s="290"/>
      <c r="Q289" s="290"/>
      <c r="R289" s="290"/>
      <c r="S289" s="290"/>
      <c r="T289" s="291"/>
      <c r="U289" s="14"/>
      <c r="V289" s="14"/>
      <c r="W289" s="14"/>
      <c r="X289" s="14"/>
      <c r="Y289" s="14"/>
      <c r="Z289" s="14"/>
      <c r="AA289" s="14"/>
      <c r="AB289" s="14"/>
      <c r="AC289" s="14"/>
      <c r="AD289" s="14"/>
      <c r="AE289" s="14"/>
      <c r="AT289" s="292" t="s">
        <v>414</v>
      </c>
      <c r="AU289" s="292" t="s">
        <v>93</v>
      </c>
      <c r="AV289" s="14" t="s">
        <v>182</v>
      </c>
      <c r="AW289" s="14" t="s">
        <v>38</v>
      </c>
      <c r="AX289" s="14" t="s">
        <v>91</v>
      </c>
      <c r="AY289" s="292" t="s">
        <v>251</v>
      </c>
    </row>
    <row r="290" s="2" customFormat="1" ht="16.5" customHeight="1">
      <c r="A290" s="40"/>
      <c r="B290" s="41"/>
      <c r="C290" s="246" t="s">
        <v>894</v>
      </c>
      <c r="D290" s="246" t="s">
        <v>254</v>
      </c>
      <c r="E290" s="247" t="s">
        <v>1287</v>
      </c>
      <c r="F290" s="248" t="s">
        <v>1288</v>
      </c>
      <c r="G290" s="249" t="s">
        <v>342</v>
      </c>
      <c r="H290" s="250">
        <v>659</v>
      </c>
      <c r="I290" s="251"/>
      <c r="J290" s="252">
        <f>ROUND(I290*H290,2)</f>
        <v>0</v>
      </c>
      <c r="K290" s="248" t="s">
        <v>258</v>
      </c>
      <c r="L290" s="46"/>
      <c r="M290" s="253" t="s">
        <v>1</v>
      </c>
      <c r="N290" s="254" t="s">
        <v>48</v>
      </c>
      <c r="O290" s="93"/>
      <c r="P290" s="255">
        <f>O290*H290</f>
        <v>0</v>
      </c>
      <c r="Q290" s="255">
        <v>0.10373</v>
      </c>
      <c r="R290" s="255">
        <f>Q290*H290</f>
        <v>68.358069999999998</v>
      </c>
      <c r="S290" s="255">
        <v>0</v>
      </c>
      <c r="T290" s="256">
        <f>S290*H290</f>
        <v>0</v>
      </c>
      <c r="U290" s="40"/>
      <c r="V290" s="40"/>
      <c r="W290" s="40"/>
      <c r="X290" s="40"/>
      <c r="Y290" s="40"/>
      <c r="Z290" s="40"/>
      <c r="AA290" s="40"/>
      <c r="AB290" s="40"/>
      <c r="AC290" s="40"/>
      <c r="AD290" s="40"/>
      <c r="AE290" s="40"/>
      <c r="AR290" s="257" t="s">
        <v>182</v>
      </c>
      <c r="AT290" s="257" t="s">
        <v>254</v>
      </c>
      <c r="AU290" s="257" t="s">
        <v>93</v>
      </c>
      <c r="AY290" s="18" t="s">
        <v>251</v>
      </c>
      <c r="BE290" s="258">
        <f>IF(N290="základní",J290,0)</f>
        <v>0</v>
      </c>
      <c r="BF290" s="258">
        <f>IF(N290="snížená",J290,0)</f>
        <v>0</v>
      </c>
      <c r="BG290" s="258">
        <f>IF(N290="zákl. přenesená",J290,0)</f>
        <v>0</v>
      </c>
      <c r="BH290" s="258">
        <f>IF(N290="sníž. přenesená",J290,0)</f>
        <v>0</v>
      </c>
      <c r="BI290" s="258">
        <f>IF(N290="nulová",J290,0)</f>
        <v>0</v>
      </c>
      <c r="BJ290" s="18" t="s">
        <v>91</v>
      </c>
      <c r="BK290" s="258">
        <f>ROUND(I290*H290,2)</f>
        <v>0</v>
      </c>
      <c r="BL290" s="18" t="s">
        <v>182</v>
      </c>
      <c r="BM290" s="257" t="s">
        <v>1469</v>
      </c>
    </row>
    <row r="291" s="13" customFormat="1">
      <c r="A291" s="13"/>
      <c r="B291" s="271"/>
      <c r="C291" s="272"/>
      <c r="D291" s="259" t="s">
        <v>414</v>
      </c>
      <c r="E291" s="273" t="s">
        <v>1</v>
      </c>
      <c r="F291" s="274" t="s">
        <v>1466</v>
      </c>
      <c r="G291" s="272"/>
      <c r="H291" s="275">
        <v>659</v>
      </c>
      <c r="I291" s="276"/>
      <c r="J291" s="272"/>
      <c r="K291" s="272"/>
      <c r="L291" s="277"/>
      <c r="M291" s="278"/>
      <c r="N291" s="279"/>
      <c r="O291" s="279"/>
      <c r="P291" s="279"/>
      <c r="Q291" s="279"/>
      <c r="R291" s="279"/>
      <c r="S291" s="279"/>
      <c r="T291" s="280"/>
      <c r="U291" s="13"/>
      <c r="V291" s="13"/>
      <c r="W291" s="13"/>
      <c r="X291" s="13"/>
      <c r="Y291" s="13"/>
      <c r="Z291" s="13"/>
      <c r="AA291" s="13"/>
      <c r="AB291" s="13"/>
      <c r="AC291" s="13"/>
      <c r="AD291" s="13"/>
      <c r="AE291" s="13"/>
      <c r="AT291" s="281" t="s">
        <v>414</v>
      </c>
      <c r="AU291" s="281" t="s">
        <v>93</v>
      </c>
      <c r="AV291" s="13" t="s">
        <v>93</v>
      </c>
      <c r="AW291" s="13" t="s">
        <v>38</v>
      </c>
      <c r="AX291" s="13" t="s">
        <v>83</v>
      </c>
      <c r="AY291" s="281" t="s">
        <v>251</v>
      </c>
    </row>
    <row r="292" s="14" customFormat="1">
      <c r="A292" s="14"/>
      <c r="B292" s="282"/>
      <c r="C292" s="283"/>
      <c r="D292" s="259" t="s">
        <v>414</v>
      </c>
      <c r="E292" s="284" t="s">
        <v>1</v>
      </c>
      <c r="F292" s="285" t="s">
        <v>416</v>
      </c>
      <c r="G292" s="283"/>
      <c r="H292" s="286">
        <v>659</v>
      </c>
      <c r="I292" s="287"/>
      <c r="J292" s="283"/>
      <c r="K292" s="283"/>
      <c r="L292" s="288"/>
      <c r="M292" s="289"/>
      <c r="N292" s="290"/>
      <c r="O292" s="290"/>
      <c r="P292" s="290"/>
      <c r="Q292" s="290"/>
      <c r="R292" s="290"/>
      <c r="S292" s="290"/>
      <c r="T292" s="291"/>
      <c r="U292" s="14"/>
      <c r="V292" s="14"/>
      <c r="W292" s="14"/>
      <c r="X292" s="14"/>
      <c r="Y292" s="14"/>
      <c r="Z292" s="14"/>
      <c r="AA292" s="14"/>
      <c r="AB292" s="14"/>
      <c r="AC292" s="14"/>
      <c r="AD292" s="14"/>
      <c r="AE292" s="14"/>
      <c r="AT292" s="292" t="s">
        <v>414</v>
      </c>
      <c r="AU292" s="292" t="s">
        <v>93</v>
      </c>
      <c r="AV292" s="14" t="s">
        <v>182</v>
      </c>
      <c r="AW292" s="14" t="s">
        <v>38</v>
      </c>
      <c r="AX292" s="14" t="s">
        <v>91</v>
      </c>
      <c r="AY292" s="292" t="s">
        <v>251</v>
      </c>
    </row>
    <row r="293" s="2" customFormat="1" ht="16.5" customHeight="1">
      <c r="A293" s="40"/>
      <c r="B293" s="41"/>
      <c r="C293" s="246" t="s">
        <v>901</v>
      </c>
      <c r="D293" s="246" t="s">
        <v>254</v>
      </c>
      <c r="E293" s="247" t="s">
        <v>1470</v>
      </c>
      <c r="F293" s="248" t="s">
        <v>1471</v>
      </c>
      <c r="G293" s="249" t="s">
        <v>342</v>
      </c>
      <c r="H293" s="250">
        <v>170.5</v>
      </c>
      <c r="I293" s="251"/>
      <c r="J293" s="252">
        <f>ROUND(I293*H293,2)</f>
        <v>0</v>
      </c>
      <c r="K293" s="248" t="s">
        <v>258</v>
      </c>
      <c r="L293" s="46"/>
      <c r="M293" s="253" t="s">
        <v>1</v>
      </c>
      <c r="N293" s="254" t="s">
        <v>48</v>
      </c>
      <c r="O293" s="93"/>
      <c r="P293" s="255">
        <f>O293*H293</f>
        <v>0</v>
      </c>
      <c r="Q293" s="255">
        <v>0.10362</v>
      </c>
      <c r="R293" s="255">
        <f>Q293*H293</f>
        <v>17.667210000000001</v>
      </c>
      <c r="S293" s="255">
        <v>0</v>
      </c>
      <c r="T293" s="256">
        <f>S293*H293</f>
        <v>0</v>
      </c>
      <c r="U293" s="40"/>
      <c r="V293" s="40"/>
      <c r="W293" s="40"/>
      <c r="X293" s="40"/>
      <c r="Y293" s="40"/>
      <c r="Z293" s="40"/>
      <c r="AA293" s="40"/>
      <c r="AB293" s="40"/>
      <c r="AC293" s="40"/>
      <c r="AD293" s="40"/>
      <c r="AE293" s="40"/>
      <c r="AR293" s="257" t="s">
        <v>182</v>
      </c>
      <c r="AT293" s="257" t="s">
        <v>254</v>
      </c>
      <c r="AU293" s="257" t="s">
        <v>93</v>
      </c>
      <c r="AY293" s="18" t="s">
        <v>251</v>
      </c>
      <c r="BE293" s="258">
        <f>IF(N293="základní",J293,0)</f>
        <v>0</v>
      </c>
      <c r="BF293" s="258">
        <f>IF(N293="snížená",J293,0)</f>
        <v>0</v>
      </c>
      <c r="BG293" s="258">
        <f>IF(N293="zákl. přenesená",J293,0)</f>
        <v>0</v>
      </c>
      <c r="BH293" s="258">
        <f>IF(N293="sníž. přenesená",J293,0)</f>
        <v>0</v>
      </c>
      <c r="BI293" s="258">
        <f>IF(N293="nulová",J293,0)</f>
        <v>0</v>
      </c>
      <c r="BJ293" s="18" t="s">
        <v>91</v>
      </c>
      <c r="BK293" s="258">
        <f>ROUND(I293*H293,2)</f>
        <v>0</v>
      </c>
      <c r="BL293" s="18" t="s">
        <v>182</v>
      </c>
      <c r="BM293" s="257" t="s">
        <v>1472</v>
      </c>
    </row>
    <row r="294" s="13" customFormat="1">
      <c r="A294" s="13"/>
      <c r="B294" s="271"/>
      <c r="C294" s="272"/>
      <c r="D294" s="259" t="s">
        <v>414</v>
      </c>
      <c r="E294" s="273" t="s">
        <v>1</v>
      </c>
      <c r="F294" s="274" t="s">
        <v>1457</v>
      </c>
      <c r="G294" s="272"/>
      <c r="H294" s="275">
        <v>170.5</v>
      </c>
      <c r="I294" s="276"/>
      <c r="J294" s="272"/>
      <c r="K294" s="272"/>
      <c r="L294" s="277"/>
      <c r="M294" s="278"/>
      <c r="N294" s="279"/>
      <c r="O294" s="279"/>
      <c r="P294" s="279"/>
      <c r="Q294" s="279"/>
      <c r="R294" s="279"/>
      <c r="S294" s="279"/>
      <c r="T294" s="280"/>
      <c r="U294" s="13"/>
      <c r="V294" s="13"/>
      <c r="W294" s="13"/>
      <c r="X294" s="13"/>
      <c r="Y294" s="13"/>
      <c r="Z294" s="13"/>
      <c r="AA294" s="13"/>
      <c r="AB294" s="13"/>
      <c r="AC294" s="13"/>
      <c r="AD294" s="13"/>
      <c r="AE294" s="13"/>
      <c r="AT294" s="281" t="s">
        <v>414</v>
      </c>
      <c r="AU294" s="281" t="s">
        <v>93</v>
      </c>
      <c r="AV294" s="13" t="s">
        <v>93</v>
      </c>
      <c r="AW294" s="13" t="s">
        <v>38</v>
      </c>
      <c r="AX294" s="13" t="s">
        <v>83</v>
      </c>
      <c r="AY294" s="281" t="s">
        <v>251</v>
      </c>
    </row>
    <row r="295" s="14" customFormat="1">
      <c r="A295" s="14"/>
      <c r="B295" s="282"/>
      <c r="C295" s="283"/>
      <c r="D295" s="259" t="s">
        <v>414</v>
      </c>
      <c r="E295" s="284" t="s">
        <v>1</v>
      </c>
      <c r="F295" s="285" t="s">
        <v>416</v>
      </c>
      <c r="G295" s="283"/>
      <c r="H295" s="286">
        <v>170.5</v>
      </c>
      <c r="I295" s="287"/>
      <c r="J295" s="283"/>
      <c r="K295" s="283"/>
      <c r="L295" s="288"/>
      <c r="M295" s="289"/>
      <c r="N295" s="290"/>
      <c r="O295" s="290"/>
      <c r="P295" s="290"/>
      <c r="Q295" s="290"/>
      <c r="R295" s="290"/>
      <c r="S295" s="290"/>
      <c r="T295" s="291"/>
      <c r="U295" s="14"/>
      <c r="V295" s="14"/>
      <c r="W295" s="14"/>
      <c r="X295" s="14"/>
      <c r="Y295" s="14"/>
      <c r="Z295" s="14"/>
      <c r="AA295" s="14"/>
      <c r="AB295" s="14"/>
      <c r="AC295" s="14"/>
      <c r="AD295" s="14"/>
      <c r="AE295" s="14"/>
      <c r="AT295" s="292" t="s">
        <v>414</v>
      </c>
      <c r="AU295" s="292" t="s">
        <v>93</v>
      </c>
      <c r="AV295" s="14" t="s">
        <v>182</v>
      </c>
      <c r="AW295" s="14" t="s">
        <v>38</v>
      </c>
      <c r="AX295" s="14" t="s">
        <v>91</v>
      </c>
      <c r="AY295" s="292" t="s">
        <v>251</v>
      </c>
    </row>
    <row r="296" s="2" customFormat="1" ht="16.5" customHeight="1">
      <c r="A296" s="40"/>
      <c r="B296" s="41"/>
      <c r="C296" s="314" t="s">
        <v>987</v>
      </c>
      <c r="D296" s="314" t="s">
        <v>648</v>
      </c>
      <c r="E296" s="315" t="s">
        <v>1473</v>
      </c>
      <c r="F296" s="316" t="s">
        <v>1474</v>
      </c>
      <c r="G296" s="317" t="s">
        <v>342</v>
      </c>
      <c r="H296" s="318">
        <v>172.69999999999999</v>
      </c>
      <c r="I296" s="319"/>
      <c r="J296" s="320">
        <f>ROUND(I296*H296,2)</f>
        <v>0</v>
      </c>
      <c r="K296" s="316" t="s">
        <v>258</v>
      </c>
      <c r="L296" s="321"/>
      <c r="M296" s="322" t="s">
        <v>1</v>
      </c>
      <c r="N296" s="323" t="s">
        <v>48</v>
      </c>
      <c r="O296" s="93"/>
      <c r="P296" s="255">
        <f>O296*H296</f>
        <v>0</v>
      </c>
      <c r="Q296" s="255">
        <v>0.17599999999999999</v>
      </c>
      <c r="R296" s="255">
        <f>Q296*H296</f>
        <v>30.395199999999996</v>
      </c>
      <c r="S296" s="255">
        <v>0</v>
      </c>
      <c r="T296" s="256">
        <f>S296*H296</f>
        <v>0</v>
      </c>
      <c r="U296" s="40"/>
      <c r="V296" s="40"/>
      <c r="W296" s="40"/>
      <c r="X296" s="40"/>
      <c r="Y296" s="40"/>
      <c r="Z296" s="40"/>
      <c r="AA296" s="40"/>
      <c r="AB296" s="40"/>
      <c r="AC296" s="40"/>
      <c r="AD296" s="40"/>
      <c r="AE296" s="40"/>
      <c r="AR296" s="257" t="s">
        <v>292</v>
      </c>
      <c r="AT296" s="257" t="s">
        <v>648</v>
      </c>
      <c r="AU296" s="257" t="s">
        <v>93</v>
      </c>
      <c r="AY296" s="18" t="s">
        <v>251</v>
      </c>
      <c r="BE296" s="258">
        <f>IF(N296="základní",J296,0)</f>
        <v>0</v>
      </c>
      <c r="BF296" s="258">
        <f>IF(N296="snížená",J296,0)</f>
        <v>0</v>
      </c>
      <c r="BG296" s="258">
        <f>IF(N296="zákl. přenesená",J296,0)</f>
        <v>0</v>
      </c>
      <c r="BH296" s="258">
        <f>IF(N296="sníž. přenesená",J296,0)</f>
        <v>0</v>
      </c>
      <c r="BI296" s="258">
        <f>IF(N296="nulová",J296,0)</f>
        <v>0</v>
      </c>
      <c r="BJ296" s="18" t="s">
        <v>91</v>
      </c>
      <c r="BK296" s="258">
        <f>ROUND(I296*H296,2)</f>
        <v>0</v>
      </c>
      <c r="BL296" s="18" t="s">
        <v>182</v>
      </c>
      <c r="BM296" s="257" t="s">
        <v>1475</v>
      </c>
    </row>
    <row r="297" s="2" customFormat="1" ht="16.5" customHeight="1">
      <c r="A297" s="40"/>
      <c r="B297" s="41"/>
      <c r="C297" s="314" t="s">
        <v>1206</v>
      </c>
      <c r="D297" s="314" t="s">
        <v>648</v>
      </c>
      <c r="E297" s="315" t="s">
        <v>1476</v>
      </c>
      <c r="F297" s="316" t="s">
        <v>1477</v>
      </c>
      <c r="G297" s="317" t="s">
        <v>342</v>
      </c>
      <c r="H297" s="318">
        <v>15.52</v>
      </c>
      <c r="I297" s="319"/>
      <c r="J297" s="320">
        <f>ROUND(I297*H297,2)</f>
        <v>0</v>
      </c>
      <c r="K297" s="316" t="s">
        <v>307</v>
      </c>
      <c r="L297" s="321"/>
      <c r="M297" s="322" t="s">
        <v>1</v>
      </c>
      <c r="N297" s="323" t="s">
        <v>48</v>
      </c>
      <c r="O297" s="93"/>
      <c r="P297" s="255">
        <f>O297*H297</f>
        <v>0</v>
      </c>
      <c r="Q297" s="255">
        <v>0.13100000000000001</v>
      </c>
      <c r="R297" s="255">
        <f>Q297*H297</f>
        <v>2.0331199999999998</v>
      </c>
      <c r="S297" s="255">
        <v>0</v>
      </c>
      <c r="T297" s="256">
        <f>S297*H297</f>
        <v>0</v>
      </c>
      <c r="U297" s="40"/>
      <c r="V297" s="40"/>
      <c r="W297" s="40"/>
      <c r="X297" s="40"/>
      <c r="Y297" s="40"/>
      <c r="Z297" s="40"/>
      <c r="AA297" s="40"/>
      <c r="AB297" s="40"/>
      <c r="AC297" s="40"/>
      <c r="AD297" s="40"/>
      <c r="AE297" s="40"/>
      <c r="AR297" s="257" t="s">
        <v>292</v>
      </c>
      <c r="AT297" s="257" t="s">
        <v>648</v>
      </c>
      <c r="AU297" s="257" t="s">
        <v>93</v>
      </c>
      <c r="AY297" s="18" t="s">
        <v>251</v>
      </c>
      <c r="BE297" s="258">
        <f>IF(N297="základní",J297,0)</f>
        <v>0</v>
      </c>
      <c r="BF297" s="258">
        <f>IF(N297="snížená",J297,0)</f>
        <v>0</v>
      </c>
      <c r="BG297" s="258">
        <f>IF(N297="zákl. přenesená",J297,0)</f>
        <v>0</v>
      </c>
      <c r="BH297" s="258">
        <f>IF(N297="sníž. přenesená",J297,0)</f>
        <v>0</v>
      </c>
      <c r="BI297" s="258">
        <f>IF(N297="nulová",J297,0)</f>
        <v>0</v>
      </c>
      <c r="BJ297" s="18" t="s">
        <v>91</v>
      </c>
      <c r="BK297" s="258">
        <f>ROUND(I297*H297,2)</f>
        <v>0</v>
      </c>
      <c r="BL297" s="18" t="s">
        <v>182</v>
      </c>
      <c r="BM297" s="257" t="s">
        <v>1478</v>
      </c>
    </row>
    <row r="298" s="2" customFormat="1" ht="16.5" customHeight="1">
      <c r="A298" s="40"/>
      <c r="B298" s="41"/>
      <c r="C298" s="246" t="s">
        <v>990</v>
      </c>
      <c r="D298" s="246" t="s">
        <v>254</v>
      </c>
      <c r="E298" s="247" t="s">
        <v>635</v>
      </c>
      <c r="F298" s="248" t="s">
        <v>636</v>
      </c>
      <c r="G298" s="249" t="s">
        <v>441</v>
      </c>
      <c r="H298" s="250">
        <v>15</v>
      </c>
      <c r="I298" s="251"/>
      <c r="J298" s="252">
        <f>ROUND(I298*H298,2)</f>
        <v>0</v>
      </c>
      <c r="K298" s="248" t="s">
        <v>258</v>
      </c>
      <c r="L298" s="46"/>
      <c r="M298" s="253" t="s">
        <v>1</v>
      </c>
      <c r="N298" s="254" t="s">
        <v>48</v>
      </c>
      <c r="O298" s="93"/>
      <c r="P298" s="255">
        <f>O298*H298</f>
        <v>0</v>
      </c>
      <c r="Q298" s="255">
        <v>0.0035999999999999999</v>
      </c>
      <c r="R298" s="255">
        <f>Q298*H298</f>
        <v>0.053999999999999999</v>
      </c>
      <c r="S298" s="255">
        <v>0</v>
      </c>
      <c r="T298" s="256">
        <f>S298*H298</f>
        <v>0</v>
      </c>
      <c r="U298" s="40"/>
      <c r="V298" s="40"/>
      <c r="W298" s="40"/>
      <c r="X298" s="40"/>
      <c r="Y298" s="40"/>
      <c r="Z298" s="40"/>
      <c r="AA298" s="40"/>
      <c r="AB298" s="40"/>
      <c r="AC298" s="40"/>
      <c r="AD298" s="40"/>
      <c r="AE298" s="40"/>
      <c r="AR298" s="257" t="s">
        <v>182</v>
      </c>
      <c r="AT298" s="257" t="s">
        <v>254</v>
      </c>
      <c r="AU298" s="257" t="s">
        <v>93</v>
      </c>
      <c r="AY298" s="18" t="s">
        <v>251</v>
      </c>
      <c r="BE298" s="258">
        <f>IF(N298="základní",J298,0)</f>
        <v>0</v>
      </c>
      <c r="BF298" s="258">
        <f>IF(N298="snížená",J298,0)</f>
        <v>0</v>
      </c>
      <c r="BG298" s="258">
        <f>IF(N298="zákl. přenesená",J298,0)</f>
        <v>0</v>
      </c>
      <c r="BH298" s="258">
        <f>IF(N298="sníž. přenesená",J298,0)</f>
        <v>0</v>
      </c>
      <c r="BI298" s="258">
        <f>IF(N298="nulová",J298,0)</f>
        <v>0</v>
      </c>
      <c r="BJ298" s="18" t="s">
        <v>91</v>
      </c>
      <c r="BK298" s="258">
        <f>ROUND(I298*H298,2)</f>
        <v>0</v>
      </c>
      <c r="BL298" s="18" t="s">
        <v>182</v>
      </c>
      <c r="BM298" s="257" t="s">
        <v>1479</v>
      </c>
    </row>
    <row r="299" s="12" customFormat="1" ht="22.8" customHeight="1">
      <c r="A299" s="12"/>
      <c r="B299" s="230"/>
      <c r="C299" s="231"/>
      <c r="D299" s="232" t="s">
        <v>82</v>
      </c>
      <c r="E299" s="244" t="s">
        <v>292</v>
      </c>
      <c r="F299" s="244" t="s">
        <v>514</v>
      </c>
      <c r="G299" s="231"/>
      <c r="H299" s="231"/>
      <c r="I299" s="234"/>
      <c r="J299" s="245">
        <f>BK299</f>
        <v>0</v>
      </c>
      <c r="K299" s="231"/>
      <c r="L299" s="236"/>
      <c r="M299" s="237"/>
      <c r="N299" s="238"/>
      <c r="O299" s="238"/>
      <c r="P299" s="239">
        <f>SUM(P300:P333)</f>
        <v>0</v>
      </c>
      <c r="Q299" s="238"/>
      <c r="R299" s="239">
        <f>SUM(R300:R333)</f>
        <v>0.74025929999999995</v>
      </c>
      <c r="S299" s="238"/>
      <c r="T299" s="240">
        <f>SUM(T300:T333)</f>
        <v>0</v>
      </c>
      <c r="U299" s="12"/>
      <c r="V299" s="12"/>
      <c r="W299" s="12"/>
      <c r="X299" s="12"/>
      <c r="Y299" s="12"/>
      <c r="Z299" s="12"/>
      <c r="AA299" s="12"/>
      <c r="AB299" s="12"/>
      <c r="AC299" s="12"/>
      <c r="AD299" s="12"/>
      <c r="AE299" s="12"/>
      <c r="AR299" s="241" t="s">
        <v>91</v>
      </c>
      <c r="AT299" s="242" t="s">
        <v>82</v>
      </c>
      <c r="AU299" s="242" t="s">
        <v>91</v>
      </c>
      <c r="AY299" s="241" t="s">
        <v>251</v>
      </c>
      <c r="BK299" s="243">
        <f>SUM(BK300:BK333)</f>
        <v>0</v>
      </c>
    </row>
    <row r="300" s="2" customFormat="1" ht="16.5" customHeight="1">
      <c r="A300" s="40"/>
      <c r="B300" s="41"/>
      <c r="C300" s="246" t="s">
        <v>1213</v>
      </c>
      <c r="D300" s="246" t="s">
        <v>254</v>
      </c>
      <c r="E300" s="247" t="s">
        <v>785</v>
      </c>
      <c r="F300" s="248" t="s">
        <v>786</v>
      </c>
      <c r="G300" s="249" t="s">
        <v>441</v>
      </c>
      <c r="H300" s="250">
        <v>8.9000000000000004</v>
      </c>
      <c r="I300" s="251"/>
      <c r="J300" s="252">
        <f>ROUND(I300*H300,2)</f>
        <v>0</v>
      </c>
      <c r="K300" s="248" t="s">
        <v>258</v>
      </c>
      <c r="L300" s="46"/>
      <c r="M300" s="253" t="s">
        <v>1</v>
      </c>
      <c r="N300" s="254" t="s">
        <v>48</v>
      </c>
      <c r="O300" s="93"/>
      <c r="P300" s="255">
        <f>O300*H300</f>
        <v>0</v>
      </c>
      <c r="Q300" s="255">
        <v>0</v>
      </c>
      <c r="R300" s="255">
        <f>Q300*H300</f>
        <v>0</v>
      </c>
      <c r="S300" s="255">
        <v>0</v>
      </c>
      <c r="T300" s="256">
        <f>S300*H300</f>
        <v>0</v>
      </c>
      <c r="U300" s="40"/>
      <c r="V300" s="40"/>
      <c r="W300" s="40"/>
      <c r="X300" s="40"/>
      <c r="Y300" s="40"/>
      <c r="Z300" s="40"/>
      <c r="AA300" s="40"/>
      <c r="AB300" s="40"/>
      <c r="AC300" s="40"/>
      <c r="AD300" s="40"/>
      <c r="AE300" s="40"/>
      <c r="AR300" s="257" t="s">
        <v>359</v>
      </c>
      <c r="AT300" s="257" t="s">
        <v>254</v>
      </c>
      <c r="AU300" s="257" t="s">
        <v>93</v>
      </c>
      <c r="AY300" s="18" t="s">
        <v>251</v>
      </c>
      <c r="BE300" s="258">
        <f>IF(N300="základní",J300,0)</f>
        <v>0</v>
      </c>
      <c r="BF300" s="258">
        <f>IF(N300="snížená",J300,0)</f>
        <v>0</v>
      </c>
      <c r="BG300" s="258">
        <f>IF(N300="zákl. přenesená",J300,0)</f>
        <v>0</v>
      </c>
      <c r="BH300" s="258">
        <f>IF(N300="sníž. přenesená",J300,0)</f>
        <v>0</v>
      </c>
      <c r="BI300" s="258">
        <f>IF(N300="nulová",J300,0)</f>
        <v>0</v>
      </c>
      <c r="BJ300" s="18" t="s">
        <v>91</v>
      </c>
      <c r="BK300" s="258">
        <f>ROUND(I300*H300,2)</f>
        <v>0</v>
      </c>
      <c r="BL300" s="18" t="s">
        <v>359</v>
      </c>
      <c r="BM300" s="257" t="s">
        <v>1480</v>
      </c>
    </row>
    <row r="301" s="2" customFormat="1" ht="16.5" customHeight="1">
      <c r="A301" s="40"/>
      <c r="B301" s="41"/>
      <c r="C301" s="246" t="s">
        <v>993</v>
      </c>
      <c r="D301" s="246" t="s">
        <v>254</v>
      </c>
      <c r="E301" s="247" t="s">
        <v>812</v>
      </c>
      <c r="F301" s="248" t="s">
        <v>1481</v>
      </c>
      <c r="G301" s="249" t="s">
        <v>441</v>
      </c>
      <c r="H301" s="250">
        <v>9.7899999999999991</v>
      </c>
      <c r="I301" s="251"/>
      <c r="J301" s="252">
        <f>ROUND(I301*H301,2)</f>
        <v>0</v>
      </c>
      <c r="K301" s="248" t="s">
        <v>258</v>
      </c>
      <c r="L301" s="46"/>
      <c r="M301" s="253" t="s">
        <v>1</v>
      </c>
      <c r="N301" s="254" t="s">
        <v>48</v>
      </c>
      <c r="O301" s="93"/>
      <c r="P301" s="255">
        <f>O301*H301</f>
        <v>0</v>
      </c>
      <c r="Q301" s="255">
        <v>1.0000000000000001E-05</v>
      </c>
      <c r="R301" s="255">
        <f>Q301*H301</f>
        <v>9.7899999999999994E-05</v>
      </c>
      <c r="S301" s="255">
        <v>0</v>
      </c>
      <c r="T301" s="256">
        <f>S301*H301</f>
        <v>0</v>
      </c>
      <c r="U301" s="40"/>
      <c r="V301" s="40"/>
      <c r="W301" s="40"/>
      <c r="X301" s="40"/>
      <c r="Y301" s="40"/>
      <c r="Z301" s="40"/>
      <c r="AA301" s="40"/>
      <c r="AB301" s="40"/>
      <c r="AC301" s="40"/>
      <c r="AD301" s="40"/>
      <c r="AE301" s="40"/>
      <c r="AR301" s="257" t="s">
        <v>182</v>
      </c>
      <c r="AT301" s="257" t="s">
        <v>254</v>
      </c>
      <c r="AU301" s="257" t="s">
        <v>93</v>
      </c>
      <c r="AY301" s="18" t="s">
        <v>251</v>
      </c>
      <c r="BE301" s="258">
        <f>IF(N301="základní",J301,0)</f>
        <v>0</v>
      </c>
      <c r="BF301" s="258">
        <f>IF(N301="snížená",J301,0)</f>
        <v>0</v>
      </c>
      <c r="BG301" s="258">
        <f>IF(N301="zákl. přenesená",J301,0)</f>
        <v>0</v>
      </c>
      <c r="BH301" s="258">
        <f>IF(N301="sníž. přenesená",J301,0)</f>
        <v>0</v>
      </c>
      <c r="BI301" s="258">
        <f>IF(N301="nulová",J301,0)</f>
        <v>0</v>
      </c>
      <c r="BJ301" s="18" t="s">
        <v>91</v>
      </c>
      <c r="BK301" s="258">
        <f>ROUND(I301*H301,2)</f>
        <v>0</v>
      </c>
      <c r="BL301" s="18" t="s">
        <v>182</v>
      </c>
      <c r="BM301" s="257" t="s">
        <v>1482</v>
      </c>
    </row>
    <row r="302" s="2" customFormat="1">
      <c r="A302" s="40"/>
      <c r="B302" s="41"/>
      <c r="C302" s="42"/>
      <c r="D302" s="259" t="s">
        <v>261</v>
      </c>
      <c r="E302" s="42"/>
      <c r="F302" s="260" t="s">
        <v>815</v>
      </c>
      <c r="G302" s="42"/>
      <c r="H302" s="42"/>
      <c r="I302" s="157"/>
      <c r="J302" s="42"/>
      <c r="K302" s="42"/>
      <c r="L302" s="46"/>
      <c r="M302" s="261"/>
      <c r="N302" s="262"/>
      <c r="O302" s="93"/>
      <c r="P302" s="93"/>
      <c r="Q302" s="93"/>
      <c r="R302" s="93"/>
      <c r="S302" s="93"/>
      <c r="T302" s="94"/>
      <c r="U302" s="40"/>
      <c r="V302" s="40"/>
      <c r="W302" s="40"/>
      <c r="X302" s="40"/>
      <c r="Y302" s="40"/>
      <c r="Z302" s="40"/>
      <c r="AA302" s="40"/>
      <c r="AB302" s="40"/>
      <c r="AC302" s="40"/>
      <c r="AD302" s="40"/>
      <c r="AE302" s="40"/>
      <c r="AT302" s="18" t="s">
        <v>261</v>
      </c>
      <c r="AU302" s="18" t="s">
        <v>93</v>
      </c>
    </row>
    <row r="303" s="15" customFormat="1">
      <c r="A303" s="15"/>
      <c r="B303" s="293"/>
      <c r="C303" s="294"/>
      <c r="D303" s="259" t="s">
        <v>414</v>
      </c>
      <c r="E303" s="295" t="s">
        <v>1</v>
      </c>
      <c r="F303" s="296" t="s">
        <v>1362</v>
      </c>
      <c r="G303" s="294"/>
      <c r="H303" s="295" t="s">
        <v>1</v>
      </c>
      <c r="I303" s="297"/>
      <c r="J303" s="294"/>
      <c r="K303" s="294"/>
      <c r="L303" s="298"/>
      <c r="M303" s="299"/>
      <c r="N303" s="300"/>
      <c r="O303" s="300"/>
      <c r="P303" s="300"/>
      <c r="Q303" s="300"/>
      <c r="R303" s="300"/>
      <c r="S303" s="300"/>
      <c r="T303" s="301"/>
      <c r="U303" s="15"/>
      <c r="V303" s="15"/>
      <c r="W303" s="15"/>
      <c r="X303" s="15"/>
      <c r="Y303" s="15"/>
      <c r="Z303" s="15"/>
      <c r="AA303" s="15"/>
      <c r="AB303" s="15"/>
      <c r="AC303" s="15"/>
      <c r="AD303" s="15"/>
      <c r="AE303" s="15"/>
      <c r="AT303" s="302" t="s">
        <v>414</v>
      </c>
      <c r="AU303" s="302" t="s">
        <v>93</v>
      </c>
      <c r="AV303" s="15" t="s">
        <v>91</v>
      </c>
      <c r="AW303" s="15" t="s">
        <v>38</v>
      </c>
      <c r="AX303" s="15" t="s">
        <v>83</v>
      </c>
      <c r="AY303" s="302" t="s">
        <v>251</v>
      </c>
    </row>
    <row r="304" s="13" customFormat="1">
      <c r="A304" s="13"/>
      <c r="B304" s="271"/>
      <c r="C304" s="272"/>
      <c r="D304" s="259" t="s">
        <v>414</v>
      </c>
      <c r="E304" s="273" t="s">
        <v>1</v>
      </c>
      <c r="F304" s="274" t="s">
        <v>1483</v>
      </c>
      <c r="G304" s="272"/>
      <c r="H304" s="275">
        <v>8.9000000000000004</v>
      </c>
      <c r="I304" s="276"/>
      <c r="J304" s="272"/>
      <c r="K304" s="272"/>
      <c r="L304" s="277"/>
      <c r="M304" s="278"/>
      <c r="N304" s="279"/>
      <c r="O304" s="279"/>
      <c r="P304" s="279"/>
      <c r="Q304" s="279"/>
      <c r="R304" s="279"/>
      <c r="S304" s="279"/>
      <c r="T304" s="280"/>
      <c r="U304" s="13"/>
      <c r="V304" s="13"/>
      <c r="W304" s="13"/>
      <c r="X304" s="13"/>
      <c r="Y304" s="13"/>
      <c r="Z304" s="13"/>
      <c r="AA304" s="13"/>
      <c r="AB304" s="13"/>
      <c r="AC304" s="13"/>
      <c r="AD304" s="13"/>
      <c r="AE304" s="13"/>
      <c r="AT304" s="281" t="s">
        <v>414</v>
      </c>
      <c r="AU304" s="281" t="s">
        <v>93</v>
      </c>
      <c r="AV304" s="13" t="s">
        <v>93</v>
      </c>
      <c r="AW304" s="13" t="s">
        <v>38</v>
      </c>
      <c r="AX304" s="13" t="s">
        <v>83</v>
      </c>
      <c r="AY304" s="281" t="s">
        <v>251</v>
      </c>
    </row>
    <row r="305" s="16" customFormat="1">
      <c r="A305" s="16"/>
      <c r="B305" s="303"/>
      <c r="C305" s="304"/>
      <c r="D305" s="259" t="s">
        <v>414</v>
      </c>
      <c r="E305" s="305" t="s">
        <v>1</v>
      </c>
      <c r="F305" s="306" t="s">
        <v>469</v>
      </c>
      <c r="G305" s="304"/>
      <c r="H305" s="307">
        <v>8.9000000000000004</v>
      </c>
      <c r="I305" s="308"/>
      <c r="J305" s="304"/>
      <c r="K305" s="304"/>
      <c r="L305" s="309"/>
      <c r="M305" s="310"/>
      <c r="N305" s="311"/>
      <c r="O305" s="311"/>
      <c r="P305" s="311"/>
      <c r="Q305" s="311"/>
      <c r="R305" s="311"/>
      <c r="S305" s="311"/>
      <c r="T305" s="312"/>
      <c r="U305" s="16"/>
      <c r="V305" s="16"/>
      <c r="W305" s="16"/>
      <c r="X305" s="16"/>
      <c r="Y305" s="16"/>
      <c r="Z305" s="16"/>
      <c r="AA305" s="16"/>
      <c r="AB305" s="16"/>
      <c r="AC305" s="16"/>
      <c r="AD305" s="16"/>
      <c r="AE305" s="16"/>
      <c r="AT305" s="313" t="s">
        <v>414</v>
      </c>
      <c r="AU305" s="313" t="s">
        <v>93</v>
      </c>
      <c r="AV305" s="16" t="s">
        <v>174</v>
      </c>
      <c r="AW305" s="16" t="s">
        <v>38</v>
      </c>
      <c r="AX305" s="16" t="s">
        <v>83</v>
      </c>
      <c r="AY305" s="313" t="s">
        <v>251</v>
      </c>
    </row>
    <row r="306" s="13" customFormat="1">
      <c r="A306" s="13"/>
      <c r="B306" s="271"/>
      <c r="C306" s="272"/>
      <c r="D306" s="259" t="s">
        <v>414</v>
      </c>
      <c r="E306" s="273" t="s">
        <v>1</v>
      </c>
      <c r="F306" s="274" t="s">
        <v>1484</v>
      </c>
      <c r="G306" s="272"/>
      <c r="H306" s="275">
        <v>0.89000000000000001</v>
      </c>
      <c r="I306" s="276"/>
      <c r="J306" s="272"/>
      <c r="K306" s="272"/>
      <c r="L306" s="277"/>
      <c r="M306" s="278"/>
      <c r="N306" s="279"/>
      <c r="O306" s="279"/>
      <c r="P306" s="279"/>
      <c r="Q306" s="279"/>
      <c r="R306" s="279"/>
      <c r="S306" s="279"/>
      <c r="T306" s="280"/>
      <c r="U306" s="13"/>
      <c r="V306" s="13"/>
      <c r="W306" s="13"/>
      <c r="X306" s="13"/>
      <c r="Y306" s="13"/>
      <c r="Z306" s="13"/>
      <c r="AA306" s="13"/>
      <c r="AB306" s="13"/>
      <c r="AC306" s="13"/>
      <c r="AD306" s="13"/>
      <c r="AE306" s="13"/>
      <c r="AT306" s="281" t="s">
        <v>414</v>
      </c>
      <c r="AU306" s="281" t="s">
        <v>93</v>
      </c>
      <c r="AV306" s="13" t="s">
        <v>93</v>
      </c>
      <c r="AW306" s="13" t="s">
        <v>38</v>
      </c>
      <c r="AX306" s="13" t="s">
        <v>83</v>
      </c>
      <c r="AY306" s="281" t="s">
        <v>251</v>
      </c>
    </row>
    <row r="307" s="14" customFormat="1">
      <c r="A307" s="14"/>
      <c r="B307" s="282"/>
      <c r="C307" s="283"/>
      <c r="D307" s="259" t="s">
        <v>414</v>
      </c>
      <c r="E307" s="284" t="s">
        <v>1</v>
      </c>
      <c r="F307" s="285" t="s">
        <v>416</v>
      </c>
      <c r="G307" s="283"/>
      <c r="H307" s="286">
        <v>9.7899999999999991</v>
      </c>
      <c r="I307" s="287"/>
      <c r="J307" s="283"/>
      <c r="K307" s="283"/>
      <c r="L307" s="288"/>
      <c r="M307" s="289"/>
      <c r="N307" s="290"/>
      <c r="O307" s="290"/>
      <c r="P307" s="290"/>
      <c r="Q307" s="290"/>
      <c r="R307" s="290"/>
      <c r="S307" s="290"/>
      <c r="T307" s="291"/>
      <c r="U307" s="14"/>
      <c r="V307" s="14"/>
      <c r="W307" s="14"/>
      <c r="X307" s="14"/>
      <c r="Y307" s="14"/>
      <c r="Z307" s="14"/>
      <c r="AA307" s="14"/>
      <c r="AB307" s="14"/>
      <c r="AC307" s="14"/>
      <c r="AD307" s="14"/>
      <c r="AE307" s="14"/>
      <c r="AT307" s="292" t="s">
        <v>414</v>
      </c>
      <c r="AU307" s="292" t="s">
        <v>93</v>
      </c>
      <c r="AV307" s="14" t="s">
        <v>182</v>
      </c>
      <c r="AW307" s="14" t="s">
        <v>38</v>
      </c>
      <c r="AX307" s="14" t="s">
        <v>91</v>
      </c>
      <c r="AY307" s="292" t="s">
        <v>251</v>
      </c>
    </row>
    <row r="308" s="2" customFormat="1" ht="16.5" customHeight="1">
      <c r="A308" s="40"/>
      <c r="B308" s="41"/>
      <c r="C308" s="314" t="s">
        <v>1485</v>
      </c>
      <c r="D308" s="314" t="s">
        <v>648</v>
      </c>
      <c r="E308" s="315" t="s">
        <v>817</v>
      </c>
      <c r="F308" s="316" t="s">
        <v>1486</v>
      </c>
      <c r="G308" s="317" t="s">
        <v>441</v>
      </c>
      <c r="H308" s="318">
        <v>11.259</v>
      </c>
      <c r="I308" s="319"/>
      <c r="J308" s="320">
        <f>ROUND(I308*H308,2)</f>
        <v>0</v>
      </c>
      <c r="K308" s="316" t="s">
        <v>307</v>
      </c>
      <c r="L308" s="321"/>
      <c r="M308" s="322" t="s">
        <v>1</v>
      </c>
      <c r="N308" s="323" t="s">
        <v>48</v>
      </c>
      <c r="O308" s="93"/>
      <c r="P308" s="255">
        <f>O308*H308</f>
        <v>0</v>
      </c>
      <c r="Q308" s="255">
        <v>0.0045999999999999999</v>
      </c>
      <c r="R308" s="255">
        <f>Q308*H308</f>
        <v>0.051791400000000001</v>
      </c>
      <c r="S308" s="255">
        <v>0</v>
      </c>
      <c r="T308" s="256">
        <f>S308*H308</f>
        <v>0</v>
      </c>
      <c r="U308" s="40"/>
      <c r="V308" s="40"/>
      <c r="W308" s="40"/>
      <c r="X308" s="40"/>
      <c r="Y308" s="40"/>
      <c r="Z308" s="40"/>
      <c r="AA308" s="40"/>
      <c r="AB308" s="40"/>
      <c r="AC308" s="40"/>
      <c r="AD308" s="40"/>
      <c r="AE308" s="40"/>
      <c r="AR308" s="257" t="s">
        <v>292</v>
      </c>
      <c r="AT308" s="257" t="s">
        <v>648</v>
      </c>
      <c r="AU308" s="257" t="s">
        <v>93</v>
      </c>
      <c r="AY308" s="18" t="s">
        <v>251</v>
      </c>
      <c r="BE308" s="258">
        <f>IF(N308="základní",J308,0)</f>
        <v>0</v>
      </c>
      <c r="BF308" s="258">
        <f>IF(N308="snížená",J308,0)</f>
        <v>0</v>
      </c>
      <c r="BG308" s="258">
        <f>IF(N308="zákl. přenesená",J308,0)</f>
        <v>0</v>
      </c>
      <c r="BH308" s="258">
        <f>IF(N308="sníž. přenesená",J308,0)</f>
        <v>0</v>
      </c>
      <c r="BI308" s="258">
        <f>IF(N308="nulová",J308,0)</f>
        <v>0</v>
      </c>
      <c r="BJ308" s="18" t="s">
        <v>91</v>
      </c>
      <c r="BK308" s="258">
        <f>ROUND(I308*H308,2)</f>
        <v>0</v>
      </c>
      <c r="BL308" s="18" t="s">
        <v>182</v>
      </c>
      <c r="BM308" s="257" t="s">
        <v>1487</v>
      </c>
    </row>
    <row r="309" s="2" customFormat="1">
      <c r="A309" s="40"/>
      <c r="B309" s="41"/>
      <c r="C309" s="42"/>
      <c r="D309" s="259" t="s">
        <v>261</v>
      </c>
      <c r="E309" s="42"/>
      <c r="F309" s="260" t="s">
        <v>820</v>
      </c>
      <c r="G309" s="42"/>
      <c r="H309" s="42"/>
      <c r="I309" s="157"/>
      <c r="J309" s="42"/>
      <c r="K309" s="42"/>
      <c r="L309" s="46"/>
      <c r="M309" s="261"/>
      <c r="N309" s="262"/>
      <c r="O309" s="93"/>
      <c r="P309" s="93"/>
      <c r="Q309" s="93"/>
      <c r="R309" s="93"/>
      <c r="S309" s="93"/>
      <c r="T309" s="94"/>
      <c r="U309" s="40"/>
      <c r="V309" s="40"/>
      <c r="W309" s="40"/>
      <c r="X309" s="40"/>
      <c r="Y309" s="40"/>
      <c r="Z309" s="40"/>
      <c r="AA309" s="40"/>
      <c r="AB309" s="40"/>
      <c r="AC309" s="40"/>
      <c r="AD309" s="40"/>
      <c r="AE309" s="40"/>
      <c r="AT309" s="18" t="s">
        <v>261</v>
      </c>
      <c r="AU309" s="18" t="s">
        <v>93</v>
      </c>
    </row>
    <row r="310" s="13" customFormat="1">
      <c r="A310" s="13"/>
      <c r="B310" s="271"/>
      <c r="C310" s="272"/>
      <c r="D310" s="259" t="s">
        <v>414</v>
      </c>
      <c r="E310" s="272"/>
      <c r="F310" s="274" t="s">
        <v>1488</v>
      </c>
      <c r="G310" s="272"/>
      <c r="H310" s="275">
        <v>11.259</v>
      </c>
      <c r="I310" s="276"/>
      <c r="J310" s="272"/>
      <c r="K310" s="272"/>
      <c r="L310" s="277"/>
      <c r="M310" s="278"/>
      <c r="N310" s="279"/>
      <c r="O310" s="279"/>
      <c r="P310" s="279"/>
      <c r="Q310" s="279"/>
      <c r="R310" s="279"/>
      <c r="S310" s="279"/>
      <c r="T310" s="280"/>
      <c r="U310" s="13"/>
      <c r="V310" s="13"/>
      <c r="W310" s="13"/>
      <c r="X310" s="13"/>
      <c r="Y310" s="13"/>
      <c r="Z310" s="13"/>
      <c r="AA310" s="13"/>
      <c r="AB310" s="13"/>
      <c r="AC310" s="13"/>
      <c r="AD310" s="13"/>
      <c r="AE310" s="13"/>
      <c r="AT310" s="281" t="s">
        <v>414</v>
      </c>
      <c r="AU310" s="281" t="s">
        <v>93</v>
      </c>
      <c r="AV310" s="13" t="s">
        <v>93</v>
      </c>
      <c r="AW310" s="13" t="s">
        <v>4</v>
      </c>
      <c r="AX310" s="13" t="s">
        <v>91</v>
      </c>
      <c r="AY310" s="281" t="s">
        <v>251</v>
      </c>
    </row>
    <row r="311" s="2" customFormat="1" ht="16.5" customHeight="1">
      <c r="A311" s="40"/>
      <c r="B311" s="41"/>
      <c r="C311" s="246" t="s">
        <v>996</v>
      </c>
      <c r="D311" s="246" t="s">
        <v>254</v>
      </c>
      <c r="E311" s="247" t="s">
        <v>1489</v>
      </c>
      <c r="F311" s="248" t="s">
        <v>1490</v>
      </c>
      <c r="G311" s="249" t="s">
        <v>346</v>
      </c>
      <c r="H311" s="250">
        <v>2</v>
      </c>
      <c r="I311" s="251"/>
      <c r="J311" s="252">
        <f>ROUND(I311*H311,2)</f>
        <v>0</v>
      </c>
      <c r="K311" s="248" t="s">
        <v>307</v>
      </c>
      <c r="L311" s="46"/>
      <c r="M311" s="253" t="s">
        <v>1</v>
      </c>
      <c r="N311" s="254" t="s">
        <v>48</v>
      </c>
      <c r="O311" s="93"/>
      <c r="P311" s="255">
        <f>O311*H311</f>
        <v>0</v>
      </c>
      <c r="Q311" s="255">
        <v>0.34089999999999998</v>
      </c>
      <c r="R311" s="255">
        <f>Q311*H311</f>
        <v>0.68179999999999996</v>
      </c>
      <c r="S311" s="255">
        <v>0</v>
      </c>
      <c r="T311" s="256">
        <f>S311*H311</f>
        <v>0</v>
      </c>
      <c r="U311" s="40"/>
      <c r="V311" s="40"/>
      <c r="W311" s="40"/>
      <c r="X311" s="40"/>
      <c r="Y311" s="40"/>
      <c r="Z311" s="40"/>
      <c r="AA311" s="40"/>
      <c r="AB311" s="40"/>
      <c r="AC311" s="40"/>
      <c r="AD311" s="40"/>
      <c r="AE311" s="40"/>
      <c r="AR311" s="257" t="s">
        <v>182</v>
      </c>
      <c r="AT311" s="257" t="s">
        <v>254</v>
      </c>
      <c r="AU311" s="257" t="s">
        <v>93</v>
      </c>
      <c r="AY311" s="18" t="s">
        <v>251</v>
      </c>
      <c r="BE311" s="258">
        <f>IF(N311="základní",J311,0)</f>
        <v>0</v>
      </c>
      <c r="BF311" s="258">
        <f>IF(N311="snížená",J311,0)</f>
        <v>0</v>
      </c>
      <c r="BG311" s="258">
        <f>IF(N311="zákl. přenesená",J311,0)</f>
        <v>0</v>
      </c>
      <c r="BH311" s="258">
        <f>IF(N311="sníž. přenesená",J311,0)</f>
        <v>0</v>
      </c>
      <c r="BI311" s="258">
        <f>IF(N311="nulová",J311,0)</f>
        <v>0</v>
      </c>
      <c r="BJ311" s="18" t="s">
        <v>91</v>
      </c>
      <c r="BK311" s="258">
        <f>ROUND(I311*H311,2)</f>
        <v>0</v>
      </c>
      <c r="BL311" s="18" t="s">
        <v>182</v>
      </c>
      <c r="BM311" s="257" t="s">
        <v>1491</v>
      </c>
    </row>
    <row r="312" s="2" customFormat="1">
      <c r="A312" s="40"/>
      <c r="B312" s="41"/>
      <c r="C312" s="42"/>
      <c r="D312" s="259" t="s">
        <v>261</v>
      </c>
      <c r="E312" s="42"/>
      <c r="F312" s="260" t="s">
        <v>1492</v>
      </c>
      <c r="G312" s="42"/>
      <c r="H312" s="42"/>
      <c r="I312" s="157"/>
      <c r="J312" s="42"/>
      <c r="K312" s="42"/>
      <c r="L312" s="46"/>
      <c r="M312" s="261"/>
      <c r="N312" s="262"/>
      <c r="O312" s="93"/>
      <c r="P312" s="93"/>
      <c r="Q312" s="93"/>
      <c r="R312" s="93"/>
      <c r="S312" s="93"/>
      <c r="T312" s="94"/>
      <c r="U312" s="40"/>
      <c r="V312" s="40"/>
      <c r="W312" s="40"/>
      <c r="X312" s="40"/>
      <c r="Y312" s="40"/>
      <c r="Z312" s="40"/>
      <c r="AA312" s="40"/>
      <c r="AB312" s="40"/>
      <c r="AC312" s="40"/>
      <c r="AD312" s="40"/>
      <c r="AE312" s="40"/>
      <c r="AT312" s="18" t="s">
        <v>261</v>
      </c>
      <c r="AU312" s="18" t="s">
        <v>93</v>
      </c>
    </row>
    <row r="313" s="13" customFormat="1">
      <c r="A313" s="13"/>
      <c r="B313" s="271"/>
      <c r="C313" s="272"/>
      <c r="D313" s="259" t="s">
        <v>414</v>
      </c>
      <c r="E313" s="273" t="s">
        <v>1</v>
      </c>
      <c r="F313" s="274" t="s">
        <v>1493</v>
      </c>
      <c r="G313" s="272"/>
      <c r="H313" s="275">
        <v>2</v>
      </c>
      <c r="I313" s="276"/>
      <c r="J313" s="272"/>
      <c r="K313" s="272"/>
      <c r="L313" s="277"/>
      <c r="M313" s="278"/>
      <c r="N313" s="279"/>
      <c r="O313" s="279"/>
      <c r="P313" s="279"/>
      <c r="Q313" s="279"/>
      <c r="R313" s="279"/>
      <c r="S313" s="279"/>
      <c r="T313" s="280"/>
      <c r="U313" s="13"/>
      <c r="V313" s="13"/>
      <c r="W313" s="13"/>
      <c r="X313" s="13"/>
      <c r="Y313" s="13"/>
      <c r="Z313" s="13"/>
      <c r="AA313" s="13"/>
      <c r="AB313" s="13"/>
      <c r="AC313" s="13"/>
      <c r="AD313" s="13"/>
      <c r="AE313" s="13"/>
      <c r="AT313" s="281" t="s">
        <v>414</v>
      </c>
      <c r="AU313" s="281" t="s">
        <v>93</v>
      </c>
      <c r="AV313" s="13" t="s">
        <v>93</v>
      </c>
      <c r="AW313" s="13" t="s">
        <v>38</v>
      </c>
      <c r="AX313" s="13" t="s">
        <v>83</v>
      </c>
      <c r="AY313" s="281" t="s">
        <v>251</v>
      </c>
    </row>
    <row r="314" s="14" customFormat="1">
      <c r="A314" s="14"/>
      <c r="B314" s="282"/>
      <c r="C314" s="283"/>
      <c r="D314" s="259" t="s">
        <v>414</v>
      </c>
      <c r="E314" s="284" t="s">
        <v>1</v>
      </c>
      <c r="F314" s="285" t="s">
        <v>416</v>
      </c>
      <c r="G314" s="283"/>
      <c r="H314" s="286">
        <v>2</v>
      </c>
      <c r="I314" s="287"/>
      <c r="J314" s="283"/>
      <c r="K314" s="283"/>
      <c r="L314" s="288"/>
      <c r="M314" s="289"/>
      <c r="N314" s="290"/>
      <c r="O314" s="290"/>
      <c r="P314" s="290"/>
      <c r="Q314" s="290"/>
      <c r="R314" s="290"/>
      <c r="S314" s="290"/>
      <c r="T314" s="291"/>
      <c r="U314" s="14"/>
      <c r="V314" s="14"/>
      <c r="W314" s="14"/>
      <c r="X314" s="14"/>
      <c r="Y314" s="14"/>
      <c r="Z314" s="14"/>
      <c r="AA314" s="14"/>
      <c r="AB314" s="14"/>
      <c r="AC314" s="14"/>
      <c r="AD314" s="14"/>
      <c r="AE314" s="14"/>
      <c r="AT314" s="292" t="s">
        <v>414</v>
      </c>
      <c r="AU314" s="292" t="s">
        <v>93</v>
      </c>
      <c r="AV314" s="14" t="s">
        <v>182</v>
      </c>
      <c r="AW314" s="14" t="s">
        <v>38</v>
      </c>
      <c r="AX314" s="14" t="s">
        <v>91</v>
      </c>
      <c r="AY314" s="292" t="s">
        <v>251</v>
      </c>
    </row>
    <row r="315" s="2" customFormat="1" ht="16.5" customHeight="1">
      <c r="A315" s="40"/>
      <c r="B315" s="41"/>
      <c r="C315" s="246" t="s">
        <v>1494</v>
      </c>
      <c r="D315" s="246" t="s">
        <v>254</v>
      </c>
      <c r="E315" s="247" t="s">
        <v>1495</v>
      </c>
      <c r="F315" s="248" t="s">
        <v>1496</v>
      </c>
      <c r="G315" s="249" t="s">
        <v>441</v>
      </c>
      <c r="H315" s="250">
        <v>73</v>
      </c>
      <c r="I315" s="251"/>
      <c r="J315" s="252">
        <f>ROUND(I315*H315,2)</f>
        <v>0</v>
      </c>
      <c r="K315" s="248" t="s">
        <v>258</v>
      </c>
      <c r="L315" s="46"/>
      <c r="M315" s="253" t="s">
        <v>1</v>
      </c>
      <c r="N315" s="254" t="s">
        <v>48</v>
      </c>
      <c r="O315" s="93"/>
      <c r="P315" s="255">
        <f>O315*H315</f>
        <v>0</v>
      </c>
      <c r="Q315" s="255">
        <v>9.0000000000000006E-05</v>
      </c>
      <c r="R315" s="255">
        <f>Q315*H315</f>
        <v>0.0065700000000000003</v>
      </c>
      <c r="S315" s="255">
        <v>0</v>
      </c>
      <c r="T315" s="256">
        <f>S315*H315</f>
        <v>0</v>
      </c>
      <c r="U315" s="40"/>
      <c r="V315" s="40"/>
      <c r="W315" s="40"/>
      <c r="X315" s="40"/>
      <c r="Y315" s="40"/>
      <c r="Z315" s="40"/>
      <c r="AA315" s="40"/>
      <c r="AB315" s="40"/>
      <c r="AC315" s="40"/>
      <c r="AD315" s="40"/>
      <c r="AE315" s="40"/>
      <c r="AR315" s="257" t="s">
        <v>182</v>
      </c>
      <c r="AT315" s="257" t="s">
        <v>254</v>
      </c>
      <c r="AU315" s="257" t="s">
        <v>93</v>
      </c>
      <c r="AY315" s="18" t="s">
        <v>251</v>
      </c>
      <c r="BE315" s="258">
        <f>IF(N315="základní",J315,0)</f>
        <v>0</v>
      </c>
      <c r="BF315" s="258">
        <f>IF(N315="snížená",J315,0)</f>
        <v>0</v>
      </c>
      <c r="BG315" s="258">
        <f>IF(N315="zákl. přenesená",J315,0)</f>
        <v>0</v>
      </c>
      <c r="BH315" s="258">
        <f>IF(N315="sníž. přenesená",J315,0)</f>
        <v>0</v>
      </c>
      <c r="BI315" s="258">
        <f>IF(N315="nulová",J315,0)</f>
        <v>0</v>
      </c>
      <c r="BJ315" s="18" t="s">
        <v>91</v>
      </c>
      <c r="BK315" s="258">
        <f>ROUND(I315*H315,2)</f>
        <v>0</v>
      </c>
      <c r="BL315" s="18" t="s">
        <v>182</v>
      </c>
      <c r="BM315" s="257" t="s">
        <v>1497</v>
      </c>
    </row>
    <row r="316" s="15" customFormat="1">
      <c r="A316" s="15"/>
      <c r="B316" s="293"/>
      <c r="C316" s="294"/>
      <c r="D316" s="259" t="s">
        <v>414</v>
      </c>
      <c r="E316" s="295" t="s">
        <v>1</v>
      </c>
      <c r="F316" s="296" t="s">
        <v>1362</v>
      </c>
      <c r="G316" s="294"/>
      <c r="H316" s="295" t="s">
        <v>1</v>
      </c>
      <c r="I316" s="297"/>
      <c r="J316" s="294"/>
      <c r="K316" s="294"/>
      <c r="L316" s="298"/>
      <c r="M316" s="299"/>
      <c r="N316" s="300"/>
      <c r="O316" s="300"/>
      <c r="P316" s="300"/>
      <c r="Q316" s="300"/>
      <c r="R316" s="300"/>
      <c r="S316" s="300"/>
      <c r="T316" s="301"/>
      <c r="U316" s="15"/>
      <c r="V316" s="15"/>
      <c r="W316" s="15"/>
      <c r="X316" s="15"/>
      <c r="Y316" s="15"/>
      <c r="Z316" s="15"/>
      <c r="AA316" s="15"/>
      <c r="AB316" s="15"/>
      <c r="AC316" s="15"/>
      <c r="AD316" s="15"/>
      <c r="AE316" s="15"/>
      <c r="AT316" s="302" t="s">
        <v>414</v>
      </c>
      <c r="AU316" s="302" t="s">
        <v>93</v>
      </c>
      <c r="AV316" s="15" t="s">
        <v>91</v>
      </c>
      <c r="AW316" s="15" t="s">
        <v>38</v>
      </c>
      <c r="AX316" s="15" t="s">
        <v>83</v>
      </c>
      <c r="AY316" s="302" t="s">
        <v>251</v>
      </c>
    </row>
    <row r="317" s="13" customFormat="1">
      <c r="A317" s="13"/>
      <c r="B317" s="271"/>
      <c r="C317" s="272"/>
      <c r="D317" s="259" t="s">
        <v>414</v>
      </c>
      <c r="E317" s="273" t="s">
        <v>1</v>
      </c>
      <c r="F317" s="274" t="s">
        <v>1498</v>
      </c>
      <c r="G317" s="272"/>
      <c r="H317" s="275">
        <v>73</v>
      </c>
      <c r="I317" s="276"/>
      <c r="J317" s="272"/>
      <c r="K317" s="272"/>
      <c r="L317" s="277"/>
      <c r="M317" s="278"/>
      <c r="N317" s="279"/>
      <c r="O317" s="279"/>
      <c r="P317" s="279"/>
      <c r="Q317" s="279"/>
      <c r="R317" s="279"/>
      <c r="S317" s="279"/>
      <c r="T317" s="280"/>
      <c r="U317" s="13"/>
      <c r="V317" s="13"/>
      <c r="W317" s="13"/>
      <c r="X317" s="13"/>
      <c r="Y317" s="13"/>
      <c r="Z317" s="13"/>
      <c r="AA317" s="13"/>
      <c r="AB317" s="13"/>
      <c r="AC317" s="13"/>
      <c r="AD317" s="13"/>
      <c r="AE317" s="13"/>
      <c r="AT317" s="281" t="s">
        <v>414</v>
      </c>
      <c r="AU317" s="281" t="s">
        <v>93</v>
      </c>
      <c r="AV317" s="13" t="s">
        <v>93</v>
      </c>
      <c r="AW317" s="13" t="s">
        <v>38</v>
      </c>
      <c r="AX317" s="13" t="s">
        <v>83</v>
      </c>
      <c r="AY317" s="281" t="s">
        <v>251</v>
      </c>
    </row>
    <row r="318" s="14" customFormat="1">
      <c r="A318" s="14"/>
      <c r="B318" s="282"/>
      <c r="C318" s="283"/>
      <c r="D318" s="259" t="s">
        <v>414</v>
      </c>
      <c r="E318" s="284" t="s">
        <v>1</v>
      </c>
      <c r="F318" s="285" t="s">
        <v>416</v>
      </c>
      <c r="G318" s="283"/>
      <c r="H318" s="286">
        <v>73</v>
      </c>
      <c r="I318" s="287"/>
      <c r="J318" s="283"/>
      <c r="K318" s="283"/>
      <c r="L318" s="288"/>
      <c r="M318" s="289"/>
      <c r="N318" s="290"/>
      <c r="O318" s="290"/>
      <c r="P318" s="290"/>
      <c r="Q318" s="290"/>
      <c r="R318" s="290"/>
      <c r="S318" s="290"/>
      <c r="T318" s="291"/>
      <c r="U318" s="14"/>
      <c r="V318" s="14"/>
      <c r="W318" s="14"/>
      <c r="X318" s="14"/>
      <c r="Y318" s="14"/>
      <c r="Z318" s="14"/>
      <c r="AA318" s="14"/>
      <c r="AB318" s="14"/>
      <c r="AC318" s="14"/>
      <c r="AD318" s="14"/>
      <c r="AE318" s="14"/>
      <c r="AT318" s="292" t="s">
        <v>414</v>
      </c>
      <c r="AU318" s="292" t="s">
        <v>93</v>
      </c>
      <c r="AV318" s="14" t="s">
        <v>182</v>
      </c>
      <c r="AW318" s="14" t="s">
        <v>38</v>
      </c>
      <c r="AX318" s="14" t="s">
        <v>91</v>
      </c>
      <c r="AY318" s="292" t="s">
        <v>251</v>
      </c>
    </row>
    <row r="319" s="2" customFormat="1" ht="16.5" customHeight="1">
      <c r="A319" s="40"/>
      <c r="B319" s="41"/>
      <c r="C319" s="246" t="s">
        <v>1000</v>
      </c>
      <c r="D319" s="246" t="s">
        <v>254</v>
      </c>
      <c r="E319" s="247" t="s">
        <v>525</v>
      </c>
      <c r="F319" s="248" t="s">
        <v>878</v>
      </c>
      <c r="G319" s="249" t="s">
        <v>441</v>
      </c>
      <c r="H319" s="250">
        <v>39</v>
      </c>
      <c r="I319" s="251"/>
      <c r="J319" s="252">
        <f>ROUND(I319*H319,2)</f>
        <v>0</v>
      </c>
      <c r="K319" s="248" t="s">
        <v>307</v>
      </c>
      <c r="L319" s="46"/>
      <c r="M319" s="253" t="s">
        <v>1</v>
      </c>
      <c r="N319" s="254" t="s">
        <v>48</v>
      </c>
      <c r="O319" s="93"/>
      <c r="P319" s="255">
        <f>O319*H319</f>
        <v>0</v>
      </c>
      <c r="Q319" s="255">
        <v>0</v>
      </c>
      <c r="R319" s="255">
        <f>Q319*H319</f>
        <v>0</v>
      </c>
      <c r="S319" s="255">
        <v>0</v>
      </c>
      <c r="T319" s="256">
        <f>S319*H319</f>
        <v>0</v>
      </c>
      <c r="U319" s="40"/>
      <c r="V319" s="40"/>
      <c r="W319" s="40"/>
      <c r="X319" s="40"/>
      <c r="Y319" s="40"/>
      <c r="Z319" s="40"/>
      <c r="AA319" s="40"/>
      <c r="AB319" s="40"/>
      <c r="AC319" s="40"/>
      <c r="AD319" s="40"/>
      <c r="AE319" s="40"/>
      <c r="AR319" s="257" t="s">
        <v>91</v>
      </c>
      <c r="AT319" s="257" t="s">
        <v>254</v>
      </c>
      <c r="AU319" s="257" t="s">
        <v>93</v>
      </c>
      <c r="AY319" s="18" t="s">
        <v>251</v>
      </c>
      <c r="BE319" s="258">
        <f>IF(N319="základní",J319,0)</f>
        <v>0</v>
      </c>
      <c r="BF319" s="258">
        <f>IF(N319="snížená",J319,0)</f>
        <v>0</v>
      </c>
      <c r="BG319" s="258">
        <f>IF(N319="zákl. přenesená",J319,0)</f>
        <v>0</v>
      </c>
      <c r="BH319" s="258">
        <f>IF(N319="sníž. přenesená",J319,0)</f>
        <v>0</v>
      </c>
      <c r="BI319" s="258">
        <f>IF(N319="nulová",J319,0)</f>
        <v>0</v>
      </c>
      <c r="BJ319" s="18" t="s">
        <v>91</v>
      </c>
      <c r="BK319" s="258">
        <f>ROUND(I319*H319,2)</f>
        <v>0</v>
      </c>
      <c r="BL319" s="18" t="s">
        <v>91</v>
      </c>
      <c r="BM319" s="257" t="s">
        <v>1499</v>
      </c>
    </row>
    <row r="320" s="2" customFormat="1">
      <c r="A320" s="40"/>
      <c r="B320" s="41"/>
      <c r="C320" s="42"/>
      <c r="D320" s="259" t="s">
        <v>261</v>
      </c>
      <c r="E320" s="42"/>
      <c r="F320" s="260" t="s">
        <v>1500</v>
      </c>
      <c r="G320" s="42"/>
      <c r="H320" s="42"/>
      <c r="I320" s="157"/>
      <c r="J320" s="42"/>
      <c r="K320" s="42"/>
      <c r="L320" s="46"/>
      <c r="M320" s="261"/>
      <c r="N320" s="262"/>
      <c r="O320" s="93"/>
      <c r="P320" s="93"/>
      <c r="Q320" s="93"/>
      <c r="R320" s="93"/>
      <c r="S320" s="93"/>
      <c r="T320" s="94"/>
      <c r="U320" s="40"/>
      <c r="V320" s="40"/>
      <c r="W320" s="40"/>
      <c r="X320" s="40"/>
      <c r="Y320" s="40"/>
      <c r="Z320" s="40"/>
      <c r="AA320" s="40"/>
      <c r="AB320" s="40"/>
      <c r="AC320" s="40"/>
      <c r="AD320" s="40"/>
      <c r="AE320" s="40"/>
      <c r="AT320" s="18" t="s">
        <v>261</v>
      </c>
      <c r="AU320" s="18" t="s">
        <v>93</v>
      </c>
    </row>
    <row r="321" s="15" customFormat="1">
      <c r="A321" s="15"/>
      <c r="B321" s="293"/>
      <c r="C321" s="294"/>
      <c r="D321" s="259" t="s">
        <v>414</v>
      </c>
      <c r="E321" s="295" t="s">
        <v>1</v>
      </c>
      <c r="F321" s="296" t="s">
        <v>1362</v>
      </c>
      <c r="G321" s="294"/>
      <c r="H321" s="295" t="s">
        <v>1</v>
      </c>
      <c r="I321" s="297"/>
      <c r="J321" s="294"/>
      <c r="K321" s="294"/>
      <c r="L321" s="298"/>
      <c r="M321" s="299"/>
      <c r="N321" s="300"/>
      <c r="O321" s="300"/>
      <c r="P321" s="300"/>
      <c r="Q321" s="300"/>
      <c r="R321" s="300"/>
      <c r="S321" s="300"/>
      <c r="T321" s="301"/>
      <c r="U321" s="15"/>
      <c r="V321" s="15"/>
      <c r="W321" s="15"/>
      <c r="X321" s="15"/>
      <c r="Y321" s="15"/>
      <c r="Z321" s="15"/>
      <c r="AA321" s="15"/>
      <c r="AB321" s="15"/>
      <c r="AC321" s="15"/>
      <c r="AD321" s="15"/>
      <c r="AE321" s="15"/>
      <c r="AT321" s="302" t="s">
        <v>414</v>
      </c>
      <c r="AU321" s="302" t="s">
        <v>93</v>
      </c>
      <c r="AV321" s="15" t="s">
        <v>91</v>
      </c>
      <c r="AW321" s="15" t="s">
        <v>38</v>
      </c>
      <c r="AX321" s="15" t="s">
        <v>83</v>
      </c>
      <c r="AY321" s="302" t="s">
        <v>251</v>
      </c>
    </row>
    <row r="322" s="13" customFormat="1">
      <c r="A322" s="13"/>
      <c r="B322" s="271"/>
      <c r="C322" s="272"/>
      <c r="D322" s="259" t="s">
        <v>414</v>
      </c>
      <c r="E322" s="273" t="s">
        <v>1</v>
      </c>
      <c r="F322" s="274" t="s">
        <v>1501</v>
      </c>
      <c r="G322" s="272"/>
      <c r="H322" s="275">
        <v>39</v>
      </c>
      <c r="I322" s="276"/>
      <c r="J322" s="272"/>
      <c r="K322" s="272"/>
      <c r="L322" s="277"/>
      <c r="M322" s="278"/>
      <c r="N322" s="279"/>
      <c r="O322" s="279"/>
      <c r="P322" s="279"/>
      <c r="Q322" s="279"/>
      <c r="R322" s="279"/>
      <c r="S322" s="279"/>
      <c r="T322" s="280"/>
      <c r="U322" s="13"/>
      <c r="V322" s="13"/>
      <c r="W322" s="13"/>
      <c r="X322" s="13"/>
      <c r="Y322" s="13"/>
      <c r="Z322" s="13"/>
      <c r="AA322" s="13"/>
      <c r="AB322" s="13"/>
      <c r="AC322" s="13"/>
      <c r="AD322" s="13"/>
      <c r="AE322" s="13"/>
      <c r="AT322" s="281" t="s">
        <v>414</v>
      </c>
      <c r="AU322" s="281" t="s">
        <v>93</v>
      </c>
      <c r="AV322" s="13" t="s">
        <v>93</v>
      </c>
      <c r="AW322" s="13" t="s">
        <v>38</v>
      </c>
      <c r="AX322" s="13" t="s">
        <v>83</v>
      </c>
      <c r="AY322" s="281" t="s">
        <v>251</v>
      </c>
    </row>
    <row r="323" s="14" customFormat="1">
      <c r="A323" s="14"/>
      <c r="B323" s="282"/>
      <c r="C323" s="283"/>
      <c r="D323" s="259" t="s">
        <v>414</v>
      </c>
      <c r="E323" s="284" t="s">
        <v>1</v>
      </c>
      <c r="F323" s="285" t="s">
        <v>416</v>
      </c>
      <c r="G323" s="283"/>
      <c r="H323" s="286">
        <v>39</v>
      </c>
      <c r="I323" s="287"/>
      <c r="J323" s="283"/>
      <c r="K323" s="283"/>
      <c r="L323" s="288"/>
      <c r="M323" s="289"/>
      <c r="N323" s="290"/>
      <c r="O323" s="290"/>
      <c r="P323" s="290"/>
      <c r="Q323" s="290"/>
      <c r="R323" s="290"/>
      <c r="S323" s="290"/>
      <c r="T323" s="291"/>
      <c r="U323" s="14"/>
      <c r="V323" s="14"/>
      <c r="W323" s="14"/>
      <c r="X323" s="14"/>
      <c r="Y323" s="14"/>
      <c r="Z323" s="14"/>
      <c r="AA323" s="14"/>
      <c r="AB323" s="14"/>
      <c r="AC323" s="14"/>
      <c r="AD323" s="14"/>
      <c r="AE323" s="14"/>
      <c r="AT323" s="292" t="s">
        <v>414</v>
      </c>
      <c r="AU323" s="292" t="s">
        <v>93</v>
      </c>
      <c r="AV323" s="14" t="s">
        <v>182</v>
      </c>
      <c r="AW323" s="14" t="s">
        <v>38</v>
      </c>
      <c r="AX323" s="14" t="s">
        <v>91</v>
      </c>
      <c r="AY323" s="292" t="s">
        <v>251</v>
      </c>
    </row>
    <row r="324" s="2" customFormat="1" ht="16.5" customHeight="1">
      <c r="A324" s="40"/>
      <c r="B324" s="41"/>
      <c r="C324" s="246" t="s">
        <v>1502</v>
      </c>
      <c r="D324" s="246" t="s">
        <v>254</v>
      </c>
      <c r="E324" s="247" t="s">
        <v>1503</v>
      </c>
      <c r="F324" s="248" t="s">
        <v>1504</v>
      </c>
      <c r="G324" s="249" t="s">
        <v>441</v>
      </c>
      <c r="H324" s="250">
        <v>102</v>
      </c>
      <c r="I324" s="251"/>
      <c r="J324" s="252">
        <f>ROUND(I324*H324,2)</f>
        <v>0</v>
      </c>
      <c r="K324" s="248" t="s">
        <v>307</v>
      </c>
      <c r="L324" s="46"/>
      <c r="M324" s="253" t="s">
        <v>1</v>
      </c>
      <c r="N324" s="254" t="s">
        <v>48</v>
      </c>
      <c r="O324" s="93"/>
      <c r="P324" s="255">
        <f>O324*H324</f>
        <v>0</v>
      </c>
      <c r="Q324" s="255">
        <v>0</v>
      </c>
      <c r="R324" s="255">
        <f>Q324*H324</f>
        <v>0</v>
      </c>
      <c r="S324" s="255">
        <v>0</v>
      </c>
      <c r="T324" s="256">
        <f>S324*H324</f>
        <v>0</v>
      </c>
      <c r="U324" s="40"/>
      <c r="V324" s="40"/>
      <c r="W324" s="40"/>
      <c r="X324" s="40"/>
      <c r="Y324" s="40"/>
      <c r="Z324" s="40"/>
      <c r="AA324" s="40"/>
      <c r="AB324" s="40"/>
      <c r="AC324" s="40"/>
      <c r="AD324" s="40"/>
      <c r="AE324" s="40"/>
      <c r="AR324" s="257" t="s">
        <v>91</v>
      </c>
      <c r="AT324" s="257" t="s">
        <v>254</v>
      </c>
      <c r="AU324" s="257" t="s">
        <v>93</v>
      </c>
      <c r="AY324" s="18" t="s">
        <v>251</v>
      </c>
      <c r="BE324" s="258">
        <f>IF(N324="základní",J324,0)</f>
        <v>0</v>
      </c>
      <c r="BF324" s="258">
        <f>IF(N324="snížená",J324,0)</f>
        <v>0</v>
      </c>
      <c r="BG324" s="258">
        <f>IF(N324="zákl. přenesená",J324,0)</f>
        <v>0</v>
      </c>
      <c r="BH324" s="258">
        <f>IF(N324="sníž. přenesená",J324,0)</f>
        <v>0</v>
      </c>
      <c r="BI324" s="258">
        <f>IF(N324="nulová",J324,0)</f>
        <v>0</v>
      </c>
      <c r="BJ324" s="18" t="s">
        <v>91</v>
      </c>
      <c r="BK324" s="258">
        <f>ROUND(I324*H324,2)</f>
        <v>0</v>
      </c>
      <c r="BL324" s="18" t="s">
        <v>91</v>
      </c>
      <c r="BM324" s="257" t="s">
        <v>1505</v>
      </c>
    </row>
    <row r="325" s="2" customFormat="1">
      <c r="A325" s="40"/>
      <c r="B325" s="41"/>
      <c r="C325" s="42"/>
      <c r="D325" s="259" t="s">
        <v>261</v>
      </c>
      <c r="E325" s="42"/>
      <c r="F325" s="260" t="s">
        <v>1500</v>
      </c>
      <c r="G325" s="42"/>
      <c r="H325" s="42"/>
      <c r="I325" s="157"/>
      <c r="J325" s="42"/>
      <c r="K325" s="42"/>
      <c r="L325" s="46"/>
      <c r="M325" s="261"/>
      <c r="N325" s="262"/>
      <c r="O325" s="93"/>
      <c r="P325" s="93"/>
      <c r="Q325" s="93"/>
      <c r="R325" s="93"/>
      <c r="S325" s="93"/>
      <c r="T325" s="94"/>
      <c r="U325" s="40"/>
      <c r="V325" s="40"/>
      <c r="W325" s="40"/>
      <c r="X325" s="40"/>
      <c r="Y325" s="40"/>
      <c r="Z325" s="40"/>
      <c r="AA325" s="40"/>
      <c r="AB325" s="40"/>
      <c r="AC325" s="40"/>
      <c r="AD325" s="40"/>
      <c r="AE325" s="40"/>
      <c r="AT325" s="18" t="s">
        <v>261</v>
      </c>
      <c r="AU325" s="18" t="s">
        <v>93</v>
      </c>
    </row>
    <row r="326" s="15" customFormat="1">
      <c r="A326" s="15"/>
      <c r="B326" s="293"/>
      <c r="C326" s="294"/>
      <c r="D326" s="259" t="s">
        <v>414</v>
      </c>
      <c r="E326" s="295" t="s">
        <v>1</v>
      </c>
      <c r="F326" s="296" t="s">
        <v>1362</v>
      </c>
      <c r="G326" s="294"/>
      <c r="H326" s="295" t="s">
        <v>1</v>
      </c>
      <c r="I326" s="297"/>
      <c r="J326" s="294"/>
      <c r="K326" s="294"/>
      <c r="L326" s="298"/>
      <c r="M326" s="299"/>
      <c r="N326" s="300"/>
      <c r="O326" s="300"/>
      <c r="P326" s="300"/>
      <c r="Q326" s="300"/>
      <c r="R326" s="300"/>
      <c r="S326" s="300"/>
      <c r="T326" s="301"/>
      <c r="U326" s="15"/>
      <c r="V326" s="15"/>
      <c r="W326" s="15"/>
      <c r="X326" s="15"/>
      <c r="Y326" s="15"/>
      <c r="Z326" s="15"/>
      <c r="AA326" s="15"/>
      <c r="AB326" s="15"/>
      <c r="AC326" s="15"/>
      <c r="AD326" s="15"/>
      <c r="AE326" s="15"/>
      <c r="AT326" s="302" t="s">
        <v>414</v>
      </c>
      <c r="AU326" s="302" t="s">
        <v>93</v>
      </c>
      <c r="AV326" s="15" t="s">
        <v>91</v>
      </c>
      <c r="AW326" s="15" t="s">
        <v>38</v>
      </c>
      <c r="AX326" s="15" t="s">
        <v>83</v>
      </c>
      <c r="AY326" s="302" t="s">
        <v>251</v>
      </c>
    </row>
    <row r="327" s="13" customFormat="1">
      <c r="A327" s="13"/>
      <c r="B327" s="271"/>
      <c r="C327" s="272"/>
      <c r="D327" s="259" t="s">
        <v>414</v>
      </c>
      <c r="E327" s="273" t="s">
        <v>1</v>
      </c>
      <c r="F327" s="274" t="s">
        <v>1506</v>
      </c>
      <c r="G327" s="272"/>
      <c r="H327" s="275">
        <v>102</v>
      </c>
      <c r="I327" s="276"/>
      <c r="J327" s="272"/>
      <c r="K327" s="272"/>
      <c r="L327" s="277"/>
      <c r="M327" s="278"/>
      <c r="N327" s="279"/>
      <c r="O327" s="279"/>
      <c r="P327" s="279"/>
      <c r="Q327" s="279"/>
      <c r="R327" s="279"/>
      <c r="S327" s="279"/>
      <c r="T327" s="280"/>
      <c r="U327" s="13"/>
      <c r="V327" s="13"/>
      <c r="W327" s="13"/>
      <c r="X327" s="13"/>
      <c r="Y327" s="13"/>
      <c r="Z327" s="13"/>
      <c r="AA327" s="13"/>
      <c r="AB327" s="13"/>
      <c r="AC327" s="13"/>
      <c r="AD327" s="13"/>
      <c r="AE327" s="13"/>
      <c r="AT327" s="281" t="s">
        <v>414</v>
      </c>
      <c r="AU327" s="281" t="s">
        <v>93</v>
      </c>
      <c r="AV327" s="13" t="s">
        <v>93</v>
      </c>
      <c r="AW327" s="13" t="s">
        <v>38</v>
      </c>
      <c r="AX327" s="13" t="s">
        <v>83</v>
      </c>
      <c r="AY327" s="281" t="s">
        <v>251</v>
      </c>
    </row>
    <row r="328" s="14" customFormat="1">
      <c r="A328" s="14"/>
      <c r="B328" s="282"/>
      <c r="C328" s="283"/>
      <c r="D328" s="259" t="s">
        <v>414</v>
      </c>
      <c r="E328" s="284" t="s">
        <v>1</v>
      </c>
      <c r="F328" s="285" t="s">
        <v>416</v>
      </c>
      <c r="G328" s="283"/>
      <c r="H328" s="286">
        <v>102</v>
      </c>
      <c r="I328" s="287"/>
      <c r="J328" s="283"/>
      <c r="K328" s="283"/>
      <c r="L328" s="288"/>
      <c r="M328" s="289"/>
      <c r="N328" s="290"/>
      <c r="O328" s="290"/>
      <c r="P328" s="290"/>
      <c r="Q328" s="290"/>
      <c r="R328" s="290"/>
      <c r="S328" s="290"/>
      <c r="T328" s="291"/>
      <c r="U328" s="14"/>
      <c r="V328" s="14"/>
      <c r="W328" s="14"/>
      <c r="X328" s="14"/>
      <c r="Y328" s="14"/>
      <c r="Z328" s="14"/>
      <c r="AA328" s="14"/>
      <c r="AB328" s="14"/>
      <c r="AC328" s="14"/>
      <c r="AD328" s="14"/>
      <c r="AE328" s="14"/>
      <c r="AT328" s="292" t="s">
        <v>414</v>
      </c>
      <c r="AU328" s="292" t="s">
        <v>93</v>
      </c>
      <c r="AV328" s="14" t="s">
        <v>182</v>
      </c>
      <c r="AW328" s="14" t="s">
        <v>38</v>
      </c>
      <c r="AX328" s="14" t="s">
        <v>91</v>
      </c>
      <c r="AY328" s="292" t="s">
        <v>251</v>
      </c>
    </row>
    <row r="329" s="2" customFormat="1" ht="16.5" customHeight="1">
      <c r="A329" s="40"/>
      <c r="B329" s="41"/>
      <c r="C329" s="246" t="s">
        <v>1004</v>
      </c>
      <c r="D329" s="246" t="s">
        <v>254</v>
      </c>
      <c r="E329" s="247" t="s">
        <v>1507</v>
      </c>
      <c r="F329" s="248" t="s">
        <v>1508</v>
      </c>
      <c r="G329" s="249" t="s">
        <v>346</v>
      </c>
      <c r="H329" s="250">
        <v>8</v>
      </c>
      <c r="I329" s="251"/>
      <c r="J329" s="252">
        <f>ROUND(I329*H329,2)</f>
        <v>0</v>
      </c>
      <c r="K329" s="248" t="s">
        <v>307</v>
      </c>
      <c r="L329" s="46"/>
      <c r="M329" s="253" t="s">
        <v>1</v>
      </c>
      <c r="N329" s="254" t="s">
        <v>48</v>
      </c>
      <c r="O329" s="93"/>
      <c r="P329" s="255">
        <f>O329*H329</f>
        <v>0</v>
      </c>
      <c r="Q329" s="255">
        <v>0</v>
      </c>
      <c r="R329" s="255">
        <f>Q329*H329</f>
        <v>0</v>
      </c>
      <c r="S329" s="255">
        <v>0</v>
      </c>
      <c r="T329" s="256">
        <f>S329*H329</f>
        <v>0</v>
      </c>
      <c r="U329" s="40"/>
      <c r="V329" s="40"/>
      <c r="W329" s="40"/>
      <c r="X329" s="40"/>
      <c r="Y329" s="40"/>
      <c r="Z329" s="40"/>
      <c r="AA329" s="40"/>
      <c r="AB329" s="40"/>
      <c r="AC329" s="40"/>
      <c r="AD329" s="40"/>
      <c r="AE329" s="40"/>
      <c r="AR329" s="257" t="s">
        <v>91</v>
      </c>
      <c r="AT329" s="257" t="s">
        <v>254</v>
      </c>
      <c r="AU329" s="257" t="s">
        <v>93</v>
      </c>
      <c r="AY329" s="18" t="s">
        <v>251</v>
      </c>
      <c r="BE329" s="258">
        <f>IF(N329="základní",J329,0)</f>
        <v>0</v>
      </c>
      <c r="BF329" s="258">
        <f>IF(N329="snížená",J329,0)</f>
        <v>0</v>
      </c>
      <c r="BG329" s="258">
        <f>IF(N329="zákl. přenesená",J329,0)</f>
        <v>0</v>
      </c>
      <c r="BH329" s="258">
        <f>IF(N329="sníž. přenesená",J329,0)</f>
        <v>0</v>
      </c>
      <c r="BI329" s="258">
        <f>IF(N329="nulová",J329,0)</f>
        <v>0</v>
      </c>
      <c r="BJ329" s="18" t="s">
        <v>91</v>
      </c>
      <c r="BK329" s="258">
        <f>ROUND(I329*H329,2)</f>
        <v>0</v>
      </c>
      <c r="BL329" s="18" t="s">
        <v>91</v>
      </c>
      <c r="BM329" s="257" t="s">
        <v>1509</v>
      </c>
    </row>
    <row r="330" s="2" customFormat="1">
      <c r="A330" s="40"/>
      <c r="B330" s="41"/>
      <c r="C330" s="42"/>
      <c r="D330" s="259" t="s">
        <v>261</v>
      </c>
      <c r="E330" s="42"/>
      <c r="F330" s="260" t="s">
        <v>1510</v>
      </c>
      <c r="G330" s="42"/>
      <c r="H330" s="42"/>
      <c r="I330" s="157"/>
      <c r="J330" s="42"/>
      <c r="K330" s="42"/>
      <c r="L330" s="46"/>
      <c r="M330" s="261"/>
      <c r="N330" s="262"/>
      <c r="O330" s="93"/>
      <c r="P330" s="93"/>
      <c r="Q330" s="93"/>
      <c r="R330" s="93"/>
      <c r="S330" s="93"/>
      <c r="T330" s="94"/>
      <c r="U330" s="40"/>
      <c r="V330" s="40"/>
      <c r="W330" s="40"/>
      <c r="X330" s="40"/>
      <c r="Y330" s="40"/>
      <c r="Z330" s="40"/>
      <c r="AA330" s="40"/>
      <c r="AB330" s="40"/>
      <c r="AC330" s="40"/>
      <c r="AD330" s="40"/>
      <c r="AE330" s="40"/>
      <c r="AT330" s="18" t="s">
        <v>261</v>
      </c>
      <c r="AU330" s="18" t="s">
        <v>93</v>
      </c>
    </row>
    <row r="331" s="15" customFormat="1">
      <c r="A331" s="15"/>
      <c r="B331" s="293"/>
      <c r="C331" s="294"/>
      <c r="D331" s="259" t="s">
        <v>414</v>
      </c>
      <c r="E331" s="295" t="s">
        <v>1</v>
      </c>
      <c r="F331" s="296" t="s">
        <v>1362</v>
      </c>
      <c r="G331" s="294"/>
      <c r="H331" s="295" t="s">
        <v>1</v>
      </c>
      <c r="I331" s="297"/>
      <c r="J331" s="294"/>
      <c r="K331" s="294"/>
      <c r="L331" s="298"/>
      <c r="M331" s="299"/>
      <c r="N331" s="300"/>
      <c r="O331" s="300"/>
      <c r="P331" s="300"/>
      <c r="Q331" s="300"/>
      <c r="R331" s="300"/>
      <c r="S331" s="300"/>
      <c r="T331" s="301"/>
      <c r="U331" s="15"/>
      <c r="V331" s="15"/>
      <c r="W331" s="15"/>
      <c r="X331" s="15"/>
      <c r="Y331" s="15"/>
      <c r="Z331" s="15"/>
      <c r="AA331" s="15"/>
      <c r="AB331" s="15"/>
      <c r="AC331" s="15"/>
      <c r="AD331" s="15"/>
      <c r="AE331" s="15"/>
      <c r="AT331" s="302" t="s">
        <v>414</v>
      </c>
      <c r="AU331" s="302" t="s">
        <v>93</v>
      </c>
      <c r="AV331" s="15" t="s">
        <v>91</v>
      </c>
      <c r="AW331" s="15" t="s">
        <v>38</v>
      </c>
      <c r="AX331" s="15" t="s">
        <v>83</v>
      </c>
      <c r="AY331" s="302" t="s">
        <v>251</v>
      </c>
    </row>
    <row r="332" s="13" customFormat="1">
      <c r="A332" s="13"/>
      <c r="B332" s="271"/>
      <c r="C332" s="272"/>
      <c r="D332" s="259" t="s">
        <v>414</v>
      </c>
      <c r="E332" s="273" t="s">
        <v>1</v>
      </c>
      <c r="F332" s="274" t="s">
        <v>1511</v>
      </c>
      <c r="G332" s="272"/>
      <c r="H332" s="275">
        <v>8</v>
      </c>
      <c r="I332" s="276"/>
      <c r="J332" s="272"/>
      <c r="K332" s="272"/>
      <c r="L332" s="277"/>
      <c r="M332" s="278"/>
      <c r="N332" s="279"/>
      <c r="O332" s="279"/>
      <c r="P332" s="279"/>
      <c r="Q332" s="279"/>
      <c r="R332" s="279"/>
      <c r="S332" s="279"/>
      <c r="T332" s="280"/>
      <c r="U332" s="13"/>
      <c r="V332" s="13"/>
      <c r="W332" s="13"/>
      <c r="X332" s="13"/>
      <c r="Y332" s="13"/>
      <c r="Z332" s="13"/>
      <c r="AA332" s="13"/>
      <c r="AB332" s="13"/>
      <c r="AC332" s="13"/>
      <c r="AD332" s="13"/>
      <c r="AE332" s="13"/>
      <c r="AT332" s="281" t="s">
        <v>414</v>
      </c>
      <c r="AU332" s="281" t="s">
        <v>93</v>
      </c>
      <c r="AV332" s="13" t="s">
        <v>93</v>
      </c>
      <c r="AW332" s="13" t="s">
        <v>38</v>
      </c>
      <c r="AX332" s="13" t="s">
        <v>83</v>
      </c>
      <c r="AY332" s="281" t="s">
        <v>251</v>
      </c>
    </row>
    <row r="333" s="14" customFormat="1">
      <c r="A333" s="14"/>
      <c r="B333" s="282"/>
      <c r="C333" s="283"/>
      <c r="D333" s="259" t="s">
        <v>414</v>
      </c>
      <c r="E333" s="284" t="s">
        <v>1</v>
      </c>
      <c r="F333" s="285" t="s">
        <v>416</v>
      </c>
      <c r="G333" s="283"/>
      <c r="H333" s="286">
        <v>8</v>
      </c>
      <c r="I333" s="287"/>
      <c r="J333" s="283"/>
      <c r="K333" s="283"/>
      <c r="L333" s="288"/>
      <c r="M333" s="289"/>
      <c r="N333" s="290"/>
      <c r="O333" s="290"/>
      <c r="P333" s="290"/>
      <c r="Q333" s="290"/>
      <c r="R333" s="290"/>
      <c r="S333" s="290"/>
      <c r="T333" s="291"/>
      <c r="U333" s="14"/>
      <c r="V333" s="14"/>
      <c r="W333" s="14"/>
      <c r="X333" s="14"/>
      <c r="Y333" s="14"/>
      <c r="Z333" s="14"/>
      <c r="AA333" s="14"/>
      <c r="AB333" s="14"/>
      <c r="AC333" s="14"/>
      <c r="AD333" s="14"/>
      <c r="AE333" s="14"/>
      <c r="AT333" s="292" t="s">
        <v>414</v>
      </c>
      <c r="AU333" s="292" t="s">
        <v>93</v>
      </c>
      <c r="AV333" s="14" t="s">
        <v>182</v>
      </c>
      <c r="AW333" s="14" t="s">
        <v>38</v>
      </c>
      <c r="AX333" s="14" t="s">
        <v>91</v>
      </c>
      <c r="AY333" s="292" t="s">
        <v>251</v>
      </c>
    </row>
    <row r="334" s="12" customFormat="1" ht="22.8" customHeight="1">
      <c r="A334" s="12"/>
      <c r="B334" s="230"/>
      <c r="C334" s="231"/>
      <c r="D334" s="232" t="s">
        <v>82</v>
      </c>
      <c r="E334" s="244" t="s">
        <v>297</v>
      </c>
      <c r="F334" s="244" t="s">
        <v>530</v>
      </c>
      <c r="G334" s="231"/>
      <c r="H334" s="231"/>
      <c r="I334" s="234"/>
      <c r="J334" s="245">
        <f>BK334</f>
        <v>0</v>
      </c>
      <c r="K334" s="231"/>
      <c r="L334" s="236"/>
      <c r="M334" s="237"/>
      <c r="N334" s="238"/>
      <c r="O334" s="238"/>
      <c r="P334" s="239">
        <f>SUM(P335:P354)</f>
        <v>0</v>
      </c>
      <c r="Q334" s="238"/>
      <c r="R334" s="239">
        <f>SUM(R335:R354)</f>
        <v>36.078297999999997</v>
      </c>
      <c r="S334" s="238"/>
      <c r="T334" s="240">
        <f>SUM(T335:T354)</f>
        <v>0.1512</v>
      </c>
      <c r="U334" s="12"/>
      <c r="V334" s="12"/>
      <c r="W334" s="12"/>
      <c r="X334" s="12"/>
      <c r="Y334" s="12"/>
      <c r="Z334" s="12"/>
      <c r="AA334" s="12"/>
      <c r="AB334" s="12"/>
      <c r="AC334" s="12"/>
      <c r="AD334" s="12"/>
      <c r="AE334" s="12"/>
      <c r="AR334" s="241" t="s">
        <v>91</v>
      </c>
      <c r="AT334" s="242" t="s">
        <v>82</v>
      </c>
      <c r="AU334" s="242" t="s">
        <v>91</v>
      </c>
      <c r="AY334" s="241" t="s">
        <v>251</v>
      </c>
      <c r="BK334" s="243">
        <f>SUM(BK335:BK354)</f>
        <v>0</v>
      </c>
    </row>
    <row r="335" s="2" customFormat="1" ht="16.5" customHeight="1">
      <c r="A335" s="40"/>
      <c r="B335" s="41"/>
      <c r="C335" s="246" t="s">
        <v>1512</v>
      </c>
      <c r="D335" s="246" t="s">
        <v>254</v>
      </c>
      <c r="E335" s="247" t="s">
        <v>1513</v>
      </c>
      <c r="F335" s="248" t="s">
        <v>1514</v>
      </c>
      <c r="G335" s="249" t="s">
        <v>441</v>
      </c>
      <c r="H335" s="250">
        <v>20.5</v>
      </c>
      <c r="I335" s="251"/>
      <c r="J335" s="252">
        <f>ROUND(I335*H335,2)</f>
        <v>0</v>
      </c>
      <c r="K335" s="248" t="s">
        <v>258</v>
      </c>
      <c r="L335" s="46"/>
      <c r="M335" s="253" t="s">
        <v>1</v>
      </c>
      <c r="N335" s="254" t="s">
        <v>48</v>
      </c>
      <c r="O335" s="93"/>
      <c r="P335" s="255">
        <f>O335*H335</f>
        <v>0</v>
      </c>
      <c r="Q335" s="255">
        <v>0.080879999999999994</v>
      </c>
      <c r="R335" s="255">
        <f>Q335*H335</f>
        <v>1.65804</v>
      </c>
      <c r="S335" s="255">
        <v>0</v>
      </c>
      <c r="T335" s="256">
        <f>S335*H335</f>
        <v>0</v>
      </c>
      <c r="U335" s="40"/>
      <c r="V335" s="40"/>
      <c r="W335" s="40"/>
      <c r="X335" s="40"/>
      <c r="Y335" s="40"/>
      <c r="Z335" s="40"/>
      <c r="AA335" s="40"/>
      <c r="AB335" s="40"/>
      <c r="AC335" s="40"/>
      <c r="AD335" s="40"/>
      <c r="AE335" s="40"/>
      <c r="AR335" s="257" t="s">
        <v>182</v>
      </c>
      <c r="AT335" s="257" t="s">
        <v>254</v>
      </c>
      <c r="AU335" s="257" t="s">
        <v>93</v>
      </c>
      <c r="AY335" s="18" t="s">
        <v>251</v>
      </c>
      <c r="BE335" s="258">
        <f>IF(N335="základní",J335,0)</f>
        <v>0</v>
      </c>
      <c r="BF335" s="258">
        <f>IF(N335="snížená",J335,0)</f>
        <v>0</v>
      </c>
      <c r="BG335" s="258">
        <f>IF(N335="zákl. přenesená",J335,0)</f>
        <v>0</v>
      </c>
      <c r="BH335" s="258">
        <f>IF(N335="sníž. přenesená",J335,0)</f>
        <v>0</v>
      </c>
      <c r="BI335" s="258">
        <f>IF(N335="nulová",J335,0)</f>
        <v>0</v>
      </c>
      <c r="BJ335" s="18" t="s">
        <v>91</v>
      </c>
      <c r="BK335" s="258">
        <f>ROUND(I335*H335,2)</f>
        <v>0</v>
      </c>
      <c r="BL335" s="18" t="s">
        <v>182</v>
      </c>
      <c r="BM335" s="257" t="s">
        <v>1515</v>
      </c>
    </row>
    <row r="336" s="13" customFormat="1">
      <c r="A336" s="13"/>
      <c r="B336" s="271"/>
      <c r="C336" s="272"/>
      <c r="D336" s="259" t="s">
        <v>414</v>
      </c>
      <c r="E336" s="273" t="s">
        <v>1</v>
      </c>
      <c r="F336" s="274" t="s">
        <v>1516</v>
      </c>
      <c r="G336" s="272"/>
      <c r="H336" s="275">
        <v>20.5</v>
      </c>
      <c r="I336" s="276"/>
      <c r="J336" s="272"/>
      <c r="K336" s="272"/>
      <c r="L336" s="277"/>
      <c r="M336" s="278"/>
      <c r="N336" s="279"/>
      <c r="O336" s="279"/>
      <c r="P336" s="279"/>
      <c r="Q336" s="279"/>
      <c r="R336" s="279"/>
      <c r="S336" s="279"/>
      <c r="T336" s="280"/>
      <c r="U336" s="13"/>
      <c r="V336" s="13"/>
      <c r="W336" s="13"/>
      <c r="X336" s="13"/>
      <c r="Y336" s="13"/>
      <c r="Z336" s="13"/>
      <c r="AA336" s="13"/>
      <c r="AB336" s="13"/>
      <c r="AC336" s="13"/>
      <c r="AD336" s="13"/>
      <c r="AE336" s="13"/>
      <c r="AT336" s="281" t="s">
        <v>414</v>
      </c>
      <c r="AU336" s="281" t="s">
        <v>93</v>
      </c>
      <c r="AV336" s="13" t="s">
        <v>93</v>
      </c>
      <c r="AW336" s="13" t="s">
        <v>38</v>
      </c>
      <c r="AX336" s="13" t="s">
        <v>83</v>
      </c>
      <c r="AY336" s="281" t="s">
        <v>251</v>
      </c>
    </row>
    <row r="337" s="14" customFormat="1">
      <c r="A337" s="14"/>
      <c r="B337" s="282"/>
      <c r="C337" s="283"/>
      <c r="D337" s="259" t="s">
        <v>414</v>
      </c>
      <c r="E337" s="284" t="s">
        <v>1</v>
      </c>
      <c r="F337" s="285" t="s">
        <v>416</v>
      </c>
      <c r="G337" s="283"/>
      <c r="H337" s="286">
        <v>20.5</v>
      </c>
      <c r="I337" s="287"/>
      <c r="J337" s="283"/>
      <c r="K337" s="283"/>
      <c r="L337" s="288"/>
      <c r="M337" s="289"/>
      <c r="N337" s="290"/>
      <c r="O337" s="290"/>
      <c r="P337" s="290"/>
      <c r="Q337" s="290"/>
      <c r="R337" s="290"/>
      <c r="S337" s="290"/>
      <c r="T337" s="291"/>
      <c r="U337" s="14"/>
      <c r="V337" s="14"/>
      <c r="W337" s="14"/>
      <c r="X337" s="14"/>
      <c r="Y337" s="14"/>
      <c r="Z337" s="14"/>
      <c r="AA337" s="14"/>
      <c r="AB337" s="14"/>
      <c r="AC337" s="14"/>
      <c r="AD337" s="14"/>
      <c r="AE337" s="14"/>
      <c r="AT337" s="292" t="s">
        <v>414</v>
      </c>
      <c r="AU337" s="292" t="s">
        <v>93</v>
      </c>
      <c r="AV337" s="14" t="s">
        <v>182</v>
      </c>
      <c r="AW337" s="14" t="s">
        <v>38</v>
      </c>
      <c r="AX337" s="14" t="s">
        <v>91</v>
      </c>
      <c r="AY337" s="292" t="s">
        <v>251</v>
      </c>
    </row>
    <row r="338" s="2" customFormat="1" ht="16.5" customHeight="1">
      <c r="A338" s="40"/>
      <c r="B338" s="41"/>
      <c r="C338" s="314" t="s">
        <v>1009</v>
      </c>
      <c r="D338" s="314" t="s">
        <v>648</v>
      </c>
      <c r="E338" s="315" t="s">
        <v>1517</v>
      </c>
      <c r="F338" s="316" t="s">
        <v>1518</v>
      </c>
      <c r="G338" s="317" t="s">
        <v>441</v>
      </c>
      <c r="H338" s="318">
        <v>22.550000000000001</v>
      </c>
      <c r="I338" s="319"/>
      <c r="J338" s="320">
        <f>ROUND(I338*H338,2)</f>
        <v>0</v>
      </c>
      <c r="K338" s="316" t="s">
        <v>258</v>
      </c>
      <c r="L338" s="321"/>
      <c r="M338" s="322" t="s">
        <v>1</v>
      </c>
      <c r="N338" s="323" t="s">
        <v>48</v>
      </c>
      <c r="O338" s="93"/>
      <c r="P338" s="255">
        <f>O338*H338</f>
        <v>0</v>
      </c>
      <c r="Q338" s="255">
        <v>0.045999999999999999</v>
      </c>
      <c r="R338" s="255">
        <f>Q338*H338</f>
        <v>1.0373000000000001</v>
      </c>
      <c r="S338" s="255">
        <v>0</v>
      </c>
      <c r="T338" s="256">
        <f>S338*H338</f>
        <v>0</v>
      </c>
      <c r="U338" s="40"/>
      <c r="V338" s="40"/>
      <c r="W338" s="40"/>
      <c r="X338" s="40"/>
      <c r="Y338" s="40"/>
      <c r="Z338" s="40"/>
      <c r="AA338" s="40"/>
      <c r="AB338" s="40"/>
      <c r="AC338" s="40"/>
      <c r="AD338" s="40"/>
      <c r="AE338" s="40"/>
      <c r="AR338" s="257" t="s">
        <v>292</v>
      </c>
      <c r="AT338" s="257" t="s">
        <v>648</v>
      </c>
      <c r="AU338" s="257" t="s">
        <v>93</v>
      </c>
      <c r="AY338" s="18" t="s">
        <v>251</v>
      </c>
      <c r="BE338" s="258">
        <f>IF(N338="základní",J338,0)</f>
        <v>0</v>
      </c>
      <c r="BF338" s="258">
        <f>IF(N338="snížená",J338,0)</f>
        <v>0</v>
      </c>
      <c r="BG338" s="258">
        <f>IF(N338="zákl. přenesená",J338,0)</f>
        <v>0</v>
      </c>
      <c r="BH338" s="258">
        <f>IF(N338="sníž. přenesená",J338,0)</f>
        <v>0</v>
      </c>
      <c r="BI338" s="258">
        <f>IF(N338="nulová",J338,0)</f>
        <v>0</v>
      </c>
      <c r="BJ338" s="18" t="s">
        <v>91</v>
      </c>
      <c r="BK338" s="258">
        <f>ROUND(I338*H338,2)</f>
        <v>0</v>
      </c>
      <c r="BL338" s="18" t="s">
        <v>182</v>
      </c>
      <c r="BM338" s="257" t="s">
        <v>1519</v>
      </c>
    </row>
    <row r="339" s="13" customFormat="1">
      <c r="A339" s="13"/>
      <c r="B339" s="271"/>
      <c r="C339" s="272"/>
      <c r="D339" s="259" t="s">
        <v>414</v>
      </c>
      <c r="E339" s="272"/>
      <c r="F339" s="274" t="s">
        <v>1520</v>
      </c>
      <c r="G339" s="272"/>
      <c r="H339" s="275">
        <v>22.550000000000001</v>
      </c>
      <c r="I339" s="276"/>
      <c r="J339" s="272"/>
      <c r="K339" s="272"/>
      <c r="L339" s="277"/>
      <c r="M339" s="278"/>
      <c r="N339" s="279"/>
      <c r="O339" s="279"/>
      <c r="P339" s="279"/>
      <c r="Q339" s="279"/>
      <c r="R339" s="279"/>
      <c r="S339" s="279"/>
      <c r="T339" s="280"/>
      <c r="U339" s="13"/>
      <c r="V339" s="13"/>
      <c r="W339" s="13"/>
      <c r="X339" s="13"/>
      <c r="Y339" s="13"/>
      <c r="Z339" s="13"/>
      <c r="AA339" s="13"/>
      <c r="AB339" s="13"/>
      <c r="AC339" s="13"/>
      <c r="AD339" s="13"/>
      <c r="AE339" s="13"/>
      <c r="AT339" s="281" t="s">
        <v>414</v>
      </c>
      <c r="AU339" s="281" t="s">
        <v>93</v>
      </c>
      <c r="AV339" s="13" t="s">
        <v>93</v>
      </c>
      <c r="AW339" s="13" t="s">
        <v>4</v>
      </c>
      <c r="AX339" s="13" t="s">
        <v>91</v>
      </c>
      <c r="AY339" s="281" t="s">
        <v>251</v>
      </c>
    </row>
    <row r="340" s="2" customFormat="1" ht="16.5" customHeight="1">
      <c r="A340" s="40"/>
      <c r="B340" s="41"/>
      <c r="C340" s="246" t="s">
        <v>1521</v>
      </c>
      <c r="D340" s="246" t="s">
        <v>254</v>
      </c>
      <c r="E340" s="247" t="s">
        <v>644</v>
      </c>
      <c r="F340" s="248" t="s">
        <v>645</v>
      </c>
      <c r="G340" s="249" t="s">
        <v>441</v>
      </c>
      <c r="H340" s="250">
        <v>99</v>
      </c>
      <c r="I340" s="251"/>
      <c r="J340" s="252">
        <f>ROUND(I340*H340,2)</f>
        <v>0</v>
      </c>
      <c r="K340" s="248" t="s">
        <v>258</v>
      </c>
      <c r="L340" s="46"/>
      <c r="M340" s="253" t="s">
        <v>1</v>
      </c>
      <c r="N340" s="254" t="s">
        <v>48</v>
      </c>
      <c r="O340" s="93"/>
      <c r="P340" s="255">
        <f>O340*H340</f>
        <v>0</v>
      </c>
      <c r="Q340" s="255">
        <v>0.1295</v>
      </c>
      <c r="R340" s="255">
        <f>Q340*H340</f>
        <v>12.820500000000001</v>
      </c>
      <c r="S340" s="255">
        <v>0</v>
      </c>
      <c r="T340" s="256">
        <f>S340*H340</f>
        <v>0</v>
      </c>
      <c r="U340" s="40"/>
      <c r="V340" s="40"/>
      <c r="W340" s="40"/>
      <c r="X340" s="40"/>
      <c r="Y340" s="40"/>
      <c r="Z340" s="40"/>
      <c r="AA340" s="40"/>
      <c r="AB340" s="40"/>
      <c r="AC340" s="40"/>
      <c r="AD340" s="40"/>
      <c r="AE340" s="40"/>
      <c r="AR340" s="257" t="s">
        <v>182</v>
      </c>
      <c r="AT340" s="257" t="s">
        <v>254</v>
      </c>
      <c r="AU340" s="257" t="s">
        <v>93</v>
      </c>
      <c r="AY340" s="18" t="s">
        <v>251</v>
      </c>
      <c r="BE340" s="258">
        <f>IF(N340="základní",J340,0)</f>
        <v>0</v>
      </c>
      <c r="BF340" s="258">
        <f>IF(N340="snížená",J340,0)</f>
        <v>0</v>
      </c>
      <c r="BG340" s="258">
        <f>IF(N340="zákl. přenesená",J340,0)</f>
        <v>0</v>
      </c>
      <c r="BH340" s="258">
        <f>IF(N340="sníž. přenesená",J340,0)</f>
        <v>0</v>
      </c>
      <c r="BI340" s="258">
        <f>IF(N340="nulová",J340,0)</f>
        <v>0</v>
      </c>
      <c r="BJ340" s="18" t="s">
        <v>91</v>
      </c>
      <c r="BK340" s="258">
        <f>ROUND(I340*H340,2)</f>
        <v>0</v>
      </c>
      <c r="BL340" s="18" t="s">
        <v>182</v>
      </c>
      <c r="BM340" s="257" t="s">
        <v>1522</v>
      </c>
    </row>
    <row r="341" s="13" customFormat="1">
      <c r="A341" s="13"/>
      <c r="B341" s="271"/>
      <c r="C341" s="272"/>
      <c r="D341" s="259" t="s">
        <v>414</v>
      </c>
      <c r="E341" s="273" t="s">
        <v>1</v>
      </c>
      <c r="F341" s="274" t="s">
        <v>1523</v>
      </c>
      <c r="G341" s="272"/>
      <c r="H341" s="275">
        <v>99</v>
      </c>
      <c r="I341" s="276"/>
      <c r="J341" s="272"/>
      <c r="K341" s="272"/>
      <c r="L341" s="277"/>
      <c r="M341" s="278"/>
      <c r="N341" s="279"/>
      <c r="O341" s="279"/>
      <c r="P341" s="279"/>
      <c r="Q341" s="279"/>
      <c r="R341" s="279"/>
      <c r="S341" s="279"/>
      <c r="T341" s="280"/>
      <c r="U341" s="13"/>
      <c r="V341" s="13"/>
      <c r="W341" s="13"/>
      <c r="X341" s="13"/>
      <c r="Y341" s="13"/>
      <c r="Z341" s="13"/>
      <c r="AA341" s="13"/>
      <c r="AB341" s="13"/>
      <c r="AC341" s="13"/>
      <c r="AD341" s="13"/>
      <c r="AE341" s="13"/>
      <c r="AT341" s="281" t="s">
        <v>414</v>
      </c>
      <c r="AU341" s="281" t="s">
        <v>93</v>
      </c>
      <c r="AV341" s="13" t="s">
        <v>93</v>
      </c>
      <c r="AW341" s="13" t="s">
        <v>38</v>
      </c>
      <c r="AX341" s="13" t="s">
        <v>83</v>
      </c>
      <c r="AY341" s="281" t="s">
        <v>251</v>
      </c>
    </row>
    <row r="342" s="14" customFormat="1">
      <c r="A342" s="14"/>
      <c r="B342" s="282"/>
      <c r="C342" s="283"/>
      <c r="D342" s="259" t="s">
        <v>414</v>
      </c>
      <c r="E342" s="284" t="s">
        <v>1</v>
      </c>
      <c r="F342" s="285" t="s">
        <v>416</v>
      </c>
      <c r="G342" s="283"/>
      <c r="H342" s="286">
        <v>99</v>
      </c>
      <c r="I342" s="287"/>
      <c r="J342" s="283"/>
      <c r="K342" s="283"/>
      <c r="L342" s="288"/>
      <c r="M342" s="289"/>
      <c r="N342" s="290"/>
      <c r="O342" s="290"/>
      <c r="P342" s="290"/>
      <c r="Q342" s="290"/>
      <c r="R342" s="290"/>
      <c r="S342" s="290"/>
      <c r="T342" s="291"/>
      <c r="U342" s="14"/>
      <c r="V342" s="14"/>
      <c r="W342" s="14"/>
      <c r="X342" s="14"/>
      <c r="Y342" s="14"/>
      <c r="Z342" s="14"/>
      <c r="AA342" s="14"/>
      <c r="AB342" s="14"/>
      <c r="AC342" s="14"/>
      <c r="AD342" s="14"/>
      <c r="AE342" s="14"/>
      <c r="AT342" s="292" t="s">
        <v>414</v>
      </c>
      <c r="AU342" s="292" t="s">
        <v>93</v>
      </c>
      <c r="AV342" s="14" t="s">
        <v>182</v>
      </c>
      <c r="AW342" s="14" t="s">
        <v>38</v>
      </c>
      <c r="AX342" s="14" t="s">
        <v>91</v>
      </c>
      <c r="AY342" s="292" t="s">
        <v>251</v>
      </c>
    </row>
    <row r="343" s="2" customFormat="1" ht="16.5" customHeight="1">
      <c r="A343" s="40"/>
      <c r="B343" s="41"/>
      <c r="C343" s="314" t="s">
        <v>1012</v>
      </c>
      <c r="D343" s="314" t="s">
        <v>648</v>
      </c>
      <c r="E343" s="315" t="s">
        <v>649</v>
      </c>
      <c r="F343" s="316" t="s">
        <v>650</v>
      </c>
      <c r="G343" s="317" t="s">
        <v>441</v>
      </c>
      <c r="H343" s="318">
        <v>108.90000000000001</v>
      </c>
      <c r="I343" s="319"/>
      <c r="J343" s="320">
        <f>ROUND(I343*H343,2)</f>
        <v>0</v>
      </c>
      <c r="K343" s="316" t="s">
        <v>258</v>
      </c>
      <c r="L343" s="321"/>
      <c r="M343" s="322" t="s">
        <v>1</v>
      </c>
      <c r="N343" s="323" t="s">
        <v>48</v>
      </c>
      <c r="O343" s="93"/>
      <c r="P343" s="255">
        <f>O343*H343</f>
        <v>0</v>
      </c>
      <c r="Q343" s="255">
        <v>0.058000000000000003</v>
      </c>
      <c r="R343" s="255">
        <f>Q343*H343</f>
        <v>6.3162000000000003</v>
      </c>
      <c r="S343" s="255">
        <v>0</v>
      </c>
      <c r="T343" s="256">
        <f>S343*H343</f>
        <v>0</v>
      </c>
      <c r="U343" s="40"/>
      <c r="V343" s="40"/>
      <c r="W343" s="40"/>
      <c r="X343" s="40"/>
      <c r="Y343" s="40"/>
      <c r="Z343" s="40"/>
      <c r="AA343" s="40"/>
      <c r="AB343" s="40"/>
      <c r="AC343" s="40"/>
      <c r="AD343" s="40"/>
      <c r="AE343" s="40"/>
      <c r="AR343" s="257" t="s">
        <v>292</v>
      </c>
      <c r="AT343" s="257" t="s">
        <v>648</v>
      </c>
      <c r="AU343" s="257" t="s">
        <v>93</v>
      </c>
      <c r="AY343" s="18" t="s">
        <v>251</v>
      </c>
      <c r="BE343" s="258">
        <f>IF(N343="základní",J343,0)</f>
        <v>0</v>
      </c>
      <c r="BF343" s="258">
        <f>IF(N343="snížená",J343,0)</f>
        <v>0</v>
      </c>
      <c r="BG343" s="258">
        <f>IF(N343="zákl. přenesená",J343,0)</f>
        <v>0</v>
      </c>
      <c r="BH343" s="258">
        <f>IF(N343="sníž. přenesená",J343,0)</f>
        <v>0</v>
      </c>
      <c r="BI343" s="258">
        <f>IF(N343="nulová",J343,0)</f>
        <v>0</v>
      </c>
      <c r="BJ343" s="18" t="s">
        <v>91</v>
      </c>
      <c r="BK343" s="258">
        <f>ROUND(I343*H343,2)</f>
        <v>0</v>
      </c>
      <c r="BL343" s="18" t="s">
        <v>182</v>
      </c>
      <c r="BM343" s="257" t="s">
        <v>1524</v>
      </c>
    </row>
    <row r="344" s="13" customFormat="1">
      <c r="A344" s="13"/>
      <c r="B344" s="271"/>
      <c r="C344" s="272"/>
      <c r="D344" s="259" t="s">
        <v>414</v>
      </c>
      <c r="E344" s="272"/>
      <c r="F344" s="274" t="s">
        <v>1525</v>
      </c>
      <c r="G344" s="272"/>
      <c r="H344" s="275">
        <v>108.90000000000001</v>
      </c>
      <c r="I344" s="276"/>
      <c r="J344" s="272"/>
      <c r="K344" s="272"/>
      <c r="L344" s="277"/>
      <c r="M344" s="278"/>
      <c r="N344" s="279"/>
      <c r="O344" s="279"/>
      <c r="P344" s="279"/>
      <c r="Q344" s="279"/>
      <c r="R344" s="279"/>
      <c r="S344" s="279"/>
      <c r="T344" s="280"/>
      <c r="U344" s="13"/>
      <c r="V344" s="13"/>
      <c r="W344" s="13"/>
      <c r="X344" s="13"/>
      <c r="Y344" s="13"/>
      <c r="Z344" s="13"/>
      <c r="AA344" s="13"/>
      <c r="AB344" s="13"/>
      <c r="AC344" s="13"/>
      <c r="AD344" s="13"/>
      <c r="AE344" s="13"/>
      <c r="AT344" s="281" t="s">
        <v>414</v>
      </c>
      <c r="AU344" s="281" t="s">
        <v>93</v>
      </c>
      <c r="AV344" s="13" t="s">
        <v>93</v>
      </c>
      <c r="AW344" s="13" t="s">
        <v>4</v>
      </c>
      <c r="AX344" s="13" t="s">
        <v>91</v>
      </c>
      <c r="AY344" s="281" t="s">
        <v>251</v>
      </c>
    </row>
    <row r="345" s="2" customFormat="1" ht="16.5" customHeight="1">
      <c r="A345" s="40"/>
      <c r="B345" s="41"/>
      <c r="C345" s="314" t="s">
        <v>1526</v>
      </c>
      <c r="D345" s="314" t="s">
        <v>648</v>
      </c>
      <c r="E345" s="315" t="s">
        <v>1527</v>
      </c>
      <c r="F345" s="316" t="s">
        <v>1528</v>
      </c>
      <c r="G345" s="317" t="s">
        <v>446</v>
      </c>
      <c r="H345" s="318">
        <v>5.8499999999999996</v>
      </c>
      <c r="I345" s="319"/>
      <c r="J345" s="320">
        <f>ROUND(I345*H345,2)</f>
        <v>0</v>
      </c>
      <c r="K345" s="316" t="s">
        <v>258</v>
      </c>
      <c r="L345" s="321"/>
      <c r="M345" s="322" t="s">
        <v>1</v>
      </c>
      <c r="N345" s="323" t="s">
        <v>48</v>
      </c>
      <c r="O345" s="93"/>
      <c r="P345" s="255">
        <f>O345*H345</f>
        <v>0</v>
      </c>
      <c r="Q345" s="255">
        <v>2.4289999999999998</v>
      </c>
      <c r="R345" s="255">
        <f>Q345*H345</f>
        <v>14.209649999999998</v>
      </c>
      <c r="S345" s="255">
        <v>0</v>
      </c>
      <c r="T345" s="256">
        <f>S345*H345</f>
        <v>0</v>
      </c>
      <c r="U345" s="40"/>
      <c r="V345" s="40"/>
      <c r="W345" s="40"/>
      <c r="X345" s="40"/>
      <c r="Y345" s="40"/>
      <c r="Z345" s="40"/>
      <c r="AA345" s="40"/>
      <c r="AB345" s="40"/>
      <c r="AC345" s="40"/>
      <c r="AD345" s="40"/>
      <c r="AE345" s="40"/>
      <c r="AR345" s="257" t="s">
        <v>292</v>
      </c>
      <c r="AT345" s="257" t="s">
        <v>648</v>
      </c>
      <c r="AU345" s="257" t="s">
        <v>93</v>
      </c>
      <c r="AY345" s="18" t="s">
        <v>251</v>
      </c>
      <c r="BE345" s="258">
        <f>IF(N345="základní",J345,0)</f>
        <v>0</v>
      </c>
      <c r="BF345" s="258">
        <f>IF(N345="snížená",J345,0)</f>
        <v>0</v>
      </c>
      <c r="BG345" s="258">
        <f>IF(N345="zákl. přenesená",J345,0)</f>
        <v>0</v>
      </c>
      <c r="BH345" s="258">
        <f>IF(N345="sníž. přenesená",J345,0)</f>
        <v>0</v>
      </c>
      <c r="BI345" s="258">
        <f>IF(N345="nulová",J345,0)</f>
        <v>0</v>
      </c>
      <c r="BJ345" s="18" t="s">
        <v>91</v>
      </c>
      <c r="BK345" s="258">
        <f>ROUND(I345*H345,2)</f>
        <v>0</v>
      </c>
      <c r="BL345" s="18" t="s">
        <v>182</v>
      </c>
      <c r="BM345" s="257" t="s">
        <v>1529</v>
      </c>
    </row>
    <row r="346" s="2" customFormat="1" ht="16.5" customHeight="1">
      <c r="A346" s="40"/>
      <c r="B346" s="41"/>
      <c r="C346" s="246" t="s">
        <v>501</v>
      </c>
      <c r="D346" s="246" t="s">
        <v>254</v>
      </c>
      <c r="E346" s="247" t="s">
        <v>532</v>
      </c>
      <c r="F346" s="248" t="s">
        <v>533</v>
      </c>
      <c r="G346" s="249" t="s">
        <v>342</v>
      </c>
      <c r="H346" s="250">
        <v>70</v>
      </c>
      <c r="I346" s="251"/>
      <c r="J346" s="252">
        <f>ROUND(I346*H346,2)</f>
        <v>0</v>
      </c>
      <c r="K346" s="248" t="s">
        <v>258</v>
      </c>
      <c r="L346" s="46"/>
      <c r="M346" s="253" t="s">
        <v>1</v>
      </c>
      <c r="N346" s="254" t="s">
        <v>48</v>
      </c>
      <c r="O346" s="93"/>
      <c r="P346" s="255">
        <f>O346*H346</f>
        <v>0</v>
      </c>
      <c r="Q346" s="255">
        <v>0.00046999999999999999</v>
      </c>
      <c r="R346" s="255">
        <f>Q346*H346</f>
        <v>0.032899999999999999</v>
      </c>
      <c r="S346" s="255">
        <v>0</v>
      </c>
      <c r="T346" s="256">
        <f>S346*H346</f>
        <v>0</v>
      </c>
      <c r="U346" s="40"/>
      <c r="V346" s="40"/>
      <c r="W346" s="40"/>
      <c r="X346" s="40"/>
      <c r="Y346" s="40"/>
      <c r="Z346" s="40"/>
      <c r="AA346" s="40"/>
      <c r="AB346" s="40"/>
      <c r="AC346" s="40"/>
      <c r="AD346" s="40"/>
      <c r="AE346" s="40"/>
      <c r="AR346" s="257" t="s">
        <v>182</v>
      </c>
      <c r="AT346" s="257" t="s">
        <v>254</v>
      </c>
      <c r="AU346" s="257" t="s">
        <v>93</v>
      </c>
      <c r="AY346" s="18" t="s">
        <v>251</v>
      </c>
      <c r="BE346" s="258">
        <f>IF(N346="základní",J346,0)</f>
        <v>0</v>
      </c>
      <c r="BF346" s="258">
        <f>IF(N346="snížená",J346,0)</f>
        <v>0</v>
      </c>
      <c r="BG346" s="258">
        <f>IF(N346="zákl. přenesená",J346,0)</f>
        <v>0</v>
      </c>
      <c r="BH346" s="258">
        <f>IF(N346="sníž. přenesená",J346,0)</f>
        <v>0</v>
      </c>
      <c r="BI346" s="258">
        <f>IF(N346="nulová",J346,0)</f>
        <v>0</v>
      </c>
      <c r="BJ346" s="18" t="s">
        <v>91</v>
      </c>
      <c r="BK346" s="258">
        <f>ROUND(I346*H346,2)</f>
        <v>0</v>
      </c>
      <c r="BL346" s="18" t="s">
        <v>182</v>
      </c>
      <c r="BM346" s="257" t="s">
        <v>1530</v>
      </c>
    </row>
    <row r="347" s="15" customFormat="1">
      <c r="A347" s="15"/>
      <c r="B347" s="293"/>
      <c r="C347" s="294"/>
      <c r="D347" s="259" t="s">
        <v>414</v>
      </c>
      <c r="E347" s="295" t="s">
        <v>1</v>
      </c>
      <c r="F347" s="296" t="s">
        <v>1362</v>
      </c>
      <c r="G347" s="294"/>
      <c r="H347" s="295" t="s">
        <v>1</v>
      </c>
      <c r="I347" s="297"/>
      <c r="J347" s="294"/>
      <c r="K347" s="294"/>
      <c r="L347" s="298"/>
      <c r="M347" s="299"/>
      <c r="N347" s="300"/>
      <c r="O347" s="300"/>
      <c r="P347" s="300"/>
      <c r="Q347" s="300"/>
      <c r="R347" s="300"/>
      <c r="S347" s="300"/>
      <c r="T347" s="301"/>
      <c r="U347" s="15"/>
      <c r="V347" s="15"/>
      <c r="W347" s="15"/>
      <c r="X347" s="15"/>
      <c r="Y347" s="15"/>
      <c r="Z347" s="15"/>
      <c r="AA347" s="15"/>
      <c r="AB347" s="15"/>
      <c r="AC347" s="15"/>
      <c r="AD347" s="15"/>
      <c r="AE347" s="15"/>
      <c r="AT347" s="302" t="s">
        <v>414</v>
      </c>
      <c r="AU347" s="302" t="s">
        <v>93</v>
      </c>
      <c r="AV347" s="15" t="s">
        <v>91</v>
      </c>
      <c r="AW347" s="15" t="s">
        <v>38</v>
      </c>
      <c r="AX347" s="15" t="s">
        <v>83</v>
      </c>
      <c r="AY347" s="302" t="s">
        <v>251</v>
      </c>
    </row>
    <row r="348" s="13" customFormat="1">
      <c r="A348" s="13"/>
      <c r="B348" s="271"/>
      <c r="C348" s="272"/>
      <c r="D348" s="259" t="s">
        <v>414</v>
      </c>
      <c r="E348" s="273" t="s">
        <v>1</v>
      </c>
      <c r="F348" s="274" t="s">
        <v>1531</v>
      </c>
      <c r="G348" s="272"/>
      <c r="H348" s="275">
        <v>70</v>
      </c>
      <c r="I348" s="276"/>
      <c r="J348" s="272"/>
      <c r="K348" s="272"/>
      <c r="L348" s="277"/>
      <c r="M348" s="278"/>
      <c r="N348" s="279"/>
      <c r="O348" s="279"/>
      <c r="P348" s="279"/>
      <c r="Q348" s="279"/>
      <c r="R348" s="279"/>
      <c r="S348" s="279"/>
      <c r="T348" s="280"/>
      <c r="U348" s="13"/>
      <c r="V348" s="13"/>
      <c r="W348" s="13"/>
      <c r="X348" s="13"/>
      <c r="Y348" s="13"/>
      <c r="Z348" s="13"/>
      <c r="AA348" s="13"/>
      <c r="AB348" s="13"/>
      <c r="AC348" s="13"/>
      <c r="AD348" s="13"/>
      <c r="AE348" s="13"/>
      <c r="AT348" s="281" t="s">
        <v>414</v>
      </c>
      <c r="AU348" s="281" t="s">
        <v>93</v>
      </c>
      <c r="AV348" s="13" t="s">
        <v>93</v>
      </c>
      <c r="AW348" s="13" t="s">
        <v>38</v>
      </c>
      <c r="AX348" s="13" t="s">
        <v>83</v>
      </c>
      <c r="AY348" s="281" t="s">
        <v>251</v>
      </c>
    </row>
    <row r="349" s="14" customFormat="1">
      <c r="A349" s="14"/>
      <c r="B349" s="282"/>
      <c r="C349" s="283"/>
      <c r="D349" s="259" t="s">
        <v>414</v>
      </c>
      <c r="E349" s="284" t="s">
        <v>1</v>
      </c>
      <c r="F349" s="285" t="s">
        <v>416</v>
      </c>
      <c r="G349" s="283"/>
      <c r="H349" s="286">
        <v>70</v>
      </c>
      <c r="I349" s="287"/>
      <c r="J349" s="283"/>
      <c r="K349" s="283"/>
      <c r="L349" s="288"/>
      <c r="M349" s="289"/>
      <c r="N349" s="290"/>
      <c r="O349" s="290"/>
      <c r="P349" s="290"/>
      <c r="Q349" s="290"/>
      <c r="R349" s="290"/>
      <c r="S349" s="290"/>
      <c r="T349" s="291"/>
      <c r="U349" s="14"/>
      <c r="V349" s="14"/>
      <c r="W349" s="14"/>
      <c r="X349" s="14"/>
      <c r="Y349" s="14"/>
      <c r="Z349" s="14"/>
      <c r="AA349" s="14"/>
      <c r="AB349" s="14"/>
      <c r="AC349" s="14"/>
      <c r="AD349" s="14"/>
      <c r="AE349" s="14"/>
      <c r="AT349" s="292" t="s">
        <v>414</v>
      </c>
      <c r="AU349" s="292" t="s">
        <v>93</v>
      </c>
      <c r="AV349" s="14" t="s">
        <v>182</v>
      </c>
      <c r="AW349" s="14" t="s">
        <v>38</v>
      </c>
      <c r="AX349" s="14" t="s">
        <v>91</v>
      </c>
      <c r="AY349" s="292" t="s">
        <v>251</v>
      </c>
    </row>
    <row r="350" s="2" customFormat="1" ht="16.5" customHeight="1">
      <c r="A350" s="40"/>
      <c r="B350" s="41"/>
      <c r="C350" s="246" t="s">
        <v>1532</v>
      </c>
      <c r="D350" s="246" t="s">
        <v>254</v>
      </c>
      <c r="E350" s="247" t="s">
        <v>1306</v>
      </c>
      <c r="F350" s="248" t="s">
        <v>1307</v>
      </c>
      <c r="G350" s="249" t="s">
        <v>441</v>
      </c>
      <c r="H350" s="250">
        <v>1.2</v>
      </c>
      <c r="I350" s="251"/>
      <c r="J350" s="252">
        <f>ROUND(I350*H350,2)</f>
        <v>0</v>
      </c>
      <c r="K350" s="248" t="s">
        <v>258</v>
      </c>
      <c r="L350" s="46"/>
      <c r="M350" s="253" t="s">
        <v>1</v>
      </c>
      <c r="N350" s="254" t="s">
        <v>48</v>
      </c>
      <c r="O350" s="93"/>
      <c r="P350" s="255">
        <f>O350*H350</f>
        <v>0</v>
      </c>
      <c r="Q350" s="255">
        <v>0.0030899999999999999</v>
      </c>
      <c r="R350" s="255">
        <f>Q350*H350</f>
        <v>0.0037079999999999995</v>
      </c>
      <c r="S350" s="255">
        <v>0.126</v>
      </c>
      <c r="T350" s="256">
        <f>S350*H350</f>
        <v>0.1512</v>
      </c>
      <c r="U350" s="40"/>
      <c r="V350" s="40"/>
      <c r="W350" s="40"/>
      <c r="X350" s="40"/>
      <c r="Y350" s="40"/>
      <c r="Z350" s="40"/>
      <c r="AA350" s="40"/>
      <c r="AB350" s="40"/>
      <c r="AC350" s="40"/>
      <c r="AD350" s="40"/>
      <c r="AE350" s="40"/>
      <c r="AR350" s="257" t="s">
        <v>182</v>
      </c>
      <c r="AT350" s="257" t="s">
        <v>254</v>
      </c>
      <c r="AU350" s="257" t="s">
        <v>93</v>
      </c>
      <c r="AY350" s="18" t="s">
        <v>251</v>
      </c>
      <c r="BE350" s="258">
        <f>IF(N350="základní",J350,0)</f>
        <v>0</v>
      </c>
      <c r="BF350" s="258">
        <f>IF(N350="snížená",J350,0)</f>
        <v>0</v>
      </c>
      <c r="BG350" s="258">
        <f>IF(N350="zákl. přenesená",J350,0)</f>
        <v>0</v>
      </c>
      <c r="BH350" s="258">
        <f>IF(N350="sníž. přenesená",J350,0)</f>
        <v>0</v>
      </c>
      <c r="BI350" s="258">
        <f>IF(N350="nulová",J350,0)</f>
        <v>0</v>
      </c>
      <c r="BJ350" s="18" t="s">
        <v>91</v>
      </c>
      <c r="BK350" s="258">
        <f>ROUND(I350*H350,2)</f>
        <v>0</v>
      </c>
      <c r="BL350" s="18" t="s">
        <v>182</v>
      </c>
      <c r="BM350" s="257" t="s">
        <v>1533</v>
      </c>
    </row>
    <row r="351" s="15" customFormat="1">
      <c r="A351" s="15"/>
      <c r="B351" s="293"/>
      <c r="C351" s="294"/>
      <c r="D351" s="259" t="s">
        <v>414</v>
      </c>
      <c r="E351" s="295" t="s">
        <v>1</v>
      </c>
      <c r="F351" s="296" t="s">
        <v>1362</v>
      </c>
      <c r="G351" s="294"/>
      <c r="H351" s="295" t="s">
        <v>1</v>
      </c>
      <c r="I351" s="297"/>
      <c r="J351" s="294"/>
      <c r="K351" s="294"/>
      <c r="L351" s="298"/>
      <c r="M351" s="299"/>
      <c r="N351" s="300"/>
      <c r="O351" s="300"/>
      <c r="P351" s="300"/>
      <c r="Q351" s="300"/>
      <c r="R351" s="300"/>
      <c r="S351" s="300"/>
      <c r="T351" s="301"/>
      <c r="U351" s="15"/>
      <c r="V351" s="15"/>
      <c r="W351" s="15"/>
      <c r="X351" s="15"/>
      <c r="Y351" s="15"/>
      <c r="Z351" s="15"/>
      <c r="AA351" s="15"/>
      <c r="AB351" s="15"/>
      <c r="AC351" s="15"/>
      <c r="AD351" s="15"/>
      <c r="AE351" s="15"/>
      <c r="AT351" s="302" t="s">
        <v>414</v>
      </c>
      <c r="AU351" s="302" t="s">
        <v>93</v>
      </c>
      <c r="AV351" s="15" t="s">
        <v>91</v>
      </c>
      <c r="AW351" s="15" t="s">
        <v>38</v>
      </c>
      <c r="AX351" s="15" t="s">
        <v>83</v>
      </c>
      <c r="AY351" s="302" t="s">
        <v>251</v>
      </c>
    </row>
    <row r="352" s="13" customFormat="1">
      <c r="A352" s="13"/>
      <c r="B352" s="271"/>
      <c r="C352" s="272"/>
      <c r="D352" s="259" t="s">
        <v>414</v>
      </c>
      <c r="E352" s="273" t="s">
        <v>1</v>
      </c>
      <c r="F352" s="274" t="s">
        <v>1534</v>
      </c>
      <c r="G352" s="272"/>
      <c r="H352" s="275">
        <v>0.80000000000000004</v>
      </c>
      <c r="I352" s="276"/>
      <c r="J352" s="272"/>
      <c r="K352" s="272"/>
      <c r="L352" s="277"/>
      <c r="M352" s="278"/>
      <c r="N352" s="279"/>
      <c r="O352" s="279"/>
      <c r="P352" s="279"/>
      <c r="Q352" s="279"/>
      <c r="R352" s="279"/>
      <c r="S352" s="279"/>
      <c r="T352" s="280"/>
      <c r="U352" s="13"/>
      <c r="V352" s="13"/>
      <c r="W352" s="13"/>
      <c r="X352" s="13"/>
      <c r="Y352" s="13"/>
      <c r="Z352" s="13"/>
      <c r="AA352" s="13"/>
      <c r="AB352" s="13"/>
      <c r="AC352" s="13"/>
      <c r="AD352" s="13"/>
      <c r="AE352" s="13"/>
      <c r="AT352" s="281" t="s">
        <v>414</v>
      </c>
      <c r="AU352" s="281" t="s">
        <v>93</v>
      </c>
      <c r="AV352" s="13" t="s">
        <v>93</v>
      </c>
      <c r="AW352" s="13" t="s">
        <v>38</v>
      </c>
      <c r="AX352" s="13" t="s">
        <v>83</v>
      </c>
      <c r="AY352" s="281" t="s">
        <v>251</v>
      </c>
    </row>
    <row r="353" s="13" customFormat="1">
      <c r="A353" s="13"/>
      <c r="B353" s="271"/>
      <c r="C353" s="272"/>
      <c r="D353" s="259" t="s">
        <v>414</v>
      </c>
      <c r="E353" s="273" t="s">
        <v>1</v>
      </c>
      <c r="F353" s="274" t="s">
        <v>1535</v>
      </c>
      <c r="G353" s="272"/>
      <c r="H353" s="275">
        <v>0.40000000000000002</v>
      </c>
      <c r="I353" s="276"/>
      <c r="J353" s="272"/>
      <c r="K353" s="272"/>
      <c r="L353" s="277"/>
      <c r="M353" s="278"/>
      <c r="N353" s="279"/>
      <c r="O353" s="279"/>
      <c r="P353" s="279"/>
      <c r="Q353" s="279"/>
      <c r="R353" s="279"/>
      <c r="S353" s="279"/>
      <c r="T353" s="280"/>
      <c r="U353" s="13"/>
      <c r="V353" s="13"/>
      <c r="W353" s="13"/>
      <c r="X353" s="13"/>
      <c r="Y353" s="13"/>
      <c r="Z353" s="13"/>
      <c r="AA353" s="13"/>
      <c r="AB353" s="13"/>
      <c r="AC353" s="13"/>
      <c r="AD353" s="13"/>
      <c r="AE353" s="13"/>
      <c r="AT353" s="281" t="s">
        <v>414</v>
      </c>
      <c r="AU353" s="281" t="s">
        <v>93</v>
      </c>
      <c r="AV353" s="13" t="s">
        <v>93</v>
      </c>
      <c r="AW353" s="13" t="s">
        <v>38</v>
      </c>
      <c r="AX353" s="13" t="s">
        <v>83</v>
      </c>
      <c r="AY353" s="281" t="s">
        <v>251</v>
      </c>
    </row>
    <row r="354" s="14" customFormat="1">
      <c r="A354" s="14"/>
      <c r="B354" s="282"/>
      <c r="C354" s="283"/>
      <c r="D354" s="259" t="s">
        <v>414</v>
      </c>
      <c r="E354" s="284" t="s">
        <v>1</v>
      </c>
      <c r="F354" s="285" t="s">
        <v>416</v>
      </c>
      <c r="G354" s="283"/>
      <c r="H354" s="286">
        <v>1.2</v>
      </c>
      <c r="I354" s="287"/>
      <c r="J354" s="283"/>
      <c r="K354" s="283"/>
      <c r="L354" s="288"/>
      <c r="M354" s="289"/>
      <c r="N354" s="290"/>
      <c r="O354" s="290"/>
      <c r="P354" s="290"/>
      <c r="Q354" s="290"/>
      <c r="R354" s="290"/>
      <c r="S354" s="290"/>
      <c r="T354" s="291"/>
      <c r="U354" s="14"/>
      <c r="V354" s="14"/>
      <c r="W354" s="14"/>
      <c r="X354" s="14"/>
      <c r="Y354" s="14"/>
      <c r="Z354" s="14"/>
      <c r="AA354" s="14"/>
      <c r="AB354" s="14"/>
      <c r="AC354" s="14"/>
      <c r="AD354" s="14"/>
      <c r="AE354" s="14"/>
      <c r="AT354" s="292" t="s">
        <v>414</v>
      </c>
      <c r="AU354" s="292" t="s">
        <v>93</v>
      </c>
      <c r="AV354" s="14" t="s">
        <v>182</v>
      </c>
      <c r="AW354" s="14" t="s">
        <v>38</v>
      </c>
      <c r="AX354" s="14" t="s">
        <v>91</v>
      </c>
      <c r="AY354" s="292" t="s">
        <v>251</v>
      </c>
    </row>
    <row r="355" s="12" customFormat="1" ht="22.8" customHeight="1">
      <c r="A355" s="12"/>
      <c r="B355" s="230"/>
      <c r="C355" s="231"/>
      <c r="D355" s="232" t="s">
        <v>82</v>
      </c>
      <c r="E355" s="244" t="s">
        <v>550</v>
      </c>
      <c r="F355" s="244" t="s">
        <v>551</v>
      </c>
      <c r="G355" s="231"/>
      <c r="H355" s="231"/>
      <c r="I355" s="234"/>
      <c r="J355" s="245">
        <f>BK355</f>
        <v>0</v>
      </c>
      <c r="K355" s="231"/>
      <c r="L355" s="236"/>
      <c r="M355" s="237"/>
      <c r="N355" s="238"/>
      <c r="O355" s="238"/>
      <c r="P355" s="239">
        <f>SUM(P356:P362)</f>
        <v>0</v>
      </c>
      <c r="Q355" s="238"/>
      <c r="R355" s="239">
        <f>SUM(R356:R362)</f>
        <v>0</v>
      </c>
      <c r="S355" s="238"/>
      <c r="T355" s="240">
        <f>SUM(T356:T362)</f>
        <v>0</v>
      </c>
      <c r="U355" s="12"/>
      <c r="V355" s="12"/>
      <c r="W355" s="12"/>
      <c r="X355" s="12"/>
      <c r="Y355" s="12"/>
      <c r="Z355" s="12"/>
      <c r="AA355" s="12"/>
      <c r="AB355" s="12"/>
      <c r="AC355" s="12"/>
      <c r="AD355" s="12"/>
      <c r="AE355" s="12"/>
      <c r="AR355" s="241" t="s">
        <v>91</v>
      </c>
      <c r="AT355" s="242" t="s">
        <v>82</v>
      </c>
      <c r="AU355" s="242" t="s">
        <v>91</v>
      </c>
      <c r="AY355" s="241" t="s">
        <v>251</v>
      </c>
      <c r="BK355" s="243">
        <f>SUM(BK356:BK362)</f>
        <v>0</v>
      </c>
    </row>
    <row r="356" s="2" customFormat="1" ht="16.5" customHeight="1">
      <c r="A356" s="40"/>
      <c r="B356" s="41"/>
      <c r="C356" s="246" t="s">
        <v>1019</v>
      </c>
      <c r="D356" s="246" t="s">
        <v>254</v>
      </c>
      <c r="E356" s="247" t="s">
        <v>1536</v>
      </c>
      <c r="F356" s="248" t="s">
        <v>1537</v>
      </c>
      <c r="G356" s="249" t="s">
        <v>398</v>
      </c>
      <c r="H356" s="250">
        <v>8.1899999999999995</v>
      </c>
      <c r="I356" s="251"/>
      <c r="J356" s="252">
        <f>ROUND(I356*H356,2)</f>
        <v>0</v>
      </c>
      <c r="K356" s="248" t="s">
        <v>258</v>
      </c>
      <c r="L356" s="46"/>
      <c r="M356" s="253" t="s">
        <v>1</v>
      </c>
      <c r="N356" s="254" t="s">
        <v>48</v>
      </c>
      <c r="O356" s="93"/>
      <c r="P356" s="255">
        <f>O356*H356</f>
        <v>0</v>
      </c>
      <c r="Q356" s="255">
        <v>0</v>
      </c>
      <c r="R356" s="255">
        <f>Q356*H356</f>
        <v>0</v>
      </c>
      <c r="S356" s="255">
        <v>0</v>
      </c>
      <c r="T356" s="256">
        <f>S356*H356</f>
        <v>0</v>
      </c>
      <c r="U356" s="40"/>
      <c r="V356" s="40"/>
      <c r="W356" s="40"/>
      <c r="X356" s="40"/>
      <c r="Y356" s="40"/>
      <c r="Z356" s="40"/>
      <c r="AA356" s="40"/>
      <c r="AB356" s="40"/>
      <c r="AC356" s="40"/>
      <c r="AD356" s="40"/>
      <c r="AE356" s="40"/>
      <c r="AR356" s="257" t="s">
        <v>182</v>
      </c>
      <c r="AT356" s="257" t="s">
        <v>254</v>
      </c>
      <c r="AU356" s="257" t="s">
        <v>93</v>
      </c>
      <c r="AY356" s="18" t="s">
        <v>251</v>
      </c>
      <c r="BE356" s="258">
        <f>IF(N356="základní",J356,0)</f>
        <v>0</v>
      </c>
      <c r="BF356" s="258">
        <f>IF(N356="snížená",J356,0)</f>
        <v>0</v>
      </c>
      <c r="BG356" s="258">
        <f>IF(N356="zákl. přenesená",J356,0)</f>
        <v>0</v>
      </c>
      <c r="BH356" s="258">
        <f>IF(N356="sníž. přenesená",J356,0)</f>
        <v>0</v>
      </c>
      <c r="BI356" s="258">
        <f>IF(N356="nulová",J356,0)</f>
        <v>0</v>
      </c>
      <c r="BJ356" s="18" t="s">
        <v>91</v>
      </c>
      <c r="BK356" s="258">
        <f>ROUND(I356*H356,2)</f>
        <v>0</v>
      </c>
      <c r="BL356" s="18" t="s">
        <v>182</v>
      </c>
      <c r="BM356" s="257" t="s">
        <v>1538</v>
      </c>
    </row>
    <row r="357" s="2" customFormat="1" ht="16.5" customHeight="1">
      <c r="A357" s="40"/>
      <c r="B357" s="41"/>
      <c r="C357" s="246" t="s">
        <v>1539</v>
      </c>
      <c r="D357" s="246" t="s">
        <v>254</v>
      </c>
      <c r="E357" s="247" t="s">
        <v>553</v>
      </c>
      <c r="F357" s="248" t="s">
        <v>554</v>
      </c>
      <c r="G357" s="249" t="s">
        <v>398</v>
      </c>
      <c r="H357" s="250">
        <v>670.48599999999999</v>
      </c>
      <c r="I357" s="251"/>
      <c r="J357" s="252">
        <f>ROUND(I357*H357,2)</f>
        <v>0</v>
      </c>
      <c r="K357" s="248" t="s">
        <v>307</v>
      </c>
      <c r="L357" s="46"/>
      <c r="M357" s="253" t="s">
        <v>1</v>
      </c>
      <c r="N357" s="254" t="s">
        <v>48</v>
      </c>
      <c r="O357" s="93"/>
      <c r="P357" s="255">
        <f>O357*H357</f>
        <v>0</v>
      </c>
      <c r="Q357" s="255">
        <v>0</v>
      </c>
      <c r="R357" s="255">
        <f>Q357*H357</f>
        <v>0</v>
      </c>
      <c r="S357" s="255">
        <v>0</v>
      </c>
      <c r="T357" s="256">
        <f>S357*H357</f>
        <v>0</v>
      </c>
      <c r="U357" s="40"/>
      <c r="V357" s="40"/>
      <c r="W357" s="40"/>
      <c r="X357" s="40"/>
      <c r="Y357" s="40"/>
      <c r="Z357" s="40"/>
      <c r="AA357" s="40"/>
      <c r="AB357" s="40"/>
      <c r="AC357" s="40"/>
      <c r="AD357" s="40"/>
      <c r="AE357" s="40"/>
      <c r="AR357" s="257" t="s">
        <v>182</v>
      </c>
      <c r="AT357" s="257" t="s">
        <v>254</v>
      </c>
      <c r="AU357" s="257" t="s">
        <v>93</v>
      </c>
      <c r="AY357" s="18" t="s">
        <v>251</v>
      </c>
      <c r="BE357" s="258">
        <f>IF(N357="základní",J357,0)</f>
        <v>0</v>
      </c>
      <c r="BF357" s="258">
        <f>IF(N357="snížená",J357,0)</f>
        <v>0</v>
      </c>
      <c r="BG357" s="258">
        <f>IF(N357="zákl. přenesená",J357,0)</f>
        <v>0</v>
      </c>
      <c r="BH357" s="258">
        <f>IF(N357="sníž. přenesená",J357,0)</f>
        <v>0</v>
      </c>
      <c r="BI357" s="258">
        <f>IF(N357="nulová",J357,0)</f>
        <v>0</v>
      </c>
      <c r="BJ357" s="18" t="s">
        <v>91</v>
      </c>
      <c r="BK357" s="258">
        <f>ROUND(I357*H357,2)</f>
        <v>0</v>
      </c>
      <c r="BL357" s="18" t="s">
        <v>182</v>
      </c>
      <c r="BM357" s="257" t="s">
        <v>1540</v>
      </c>
    </row>
    <row r="358" s="2" customFormat="1">
      <c r="A358" s="40"/>
      <c r="B358" s="41"/>
      <c r="C358" s="42"/>
      <c r="D358" s="259" t="s">
        <v>261</v>
      </c>
      <c r="E358" s="42"/>
      <c r="F358" s="260" t="s">
        <v>556</v>
      </c>
      <c r="G358" s="42"/>
      <c r="H358" s="42"/>
      <c r="I358" s="157"/>
      <c r="J358" s="42"/>
      <c r="K358" s="42"/>
      <c r="L358" s="46"/>
      <c r="M358" s="261"/>
      <c r="N358" s="262"/>
      <c r="O358" s="93"/>
      <c r="P358" s="93"/>
      <c r="Q358" s="93"/>
      <c r="R358" s="93"/>
      <c r="S358" s="93"/>
      <c r="T358" s="94"/>
      <c r="U358" s="40"/>
      <c r="V358" s="40"/>
      <c r="W358" s="40"/>
      <c r="X358" s="40"/>
      <c r="Y358" s="40"/>
      <c r="Z358" s="40"/>
      <c r="AA358" s="40"/>
      <c r="AB358" s="40"/>
      <c r="AC358" s="40"/>
      <c r="AD358" s="40"/>
      <c r="AE358" s="40"/>
      <c r="AT358" s="18" t="s">
        <v>261</v>
      </c>
      <c r="AU358" s="18" t="s">
        <v>93</v>
      </c>
    </row>
    <row r="359" s="2" customFormat="1" ht="16.5" customHeight="1">
      <c r="A359" s="40"/>
      <c r="B359" s="41"/>
      <c r="C359" s="246" t="s">
        <v>1023</v>
      </c>
      <c r="D359" s="246" t="s">
        <v>254</v>
      </c>
      <c r="E359" s="247" t="s">
        <v>557</v>
      </c>
      <c r="F359" s="248" t="s">
        <v>558</v>
      </c>
      <c r="G359" s="249" t="s">
        <v>398</v>
      </c>
      <c r="H359" s="250">
        <v>670.48599999999999</v>
      </c>
      <c r="I359" s="251"/>
      <c r="J359" s="252">
        <f>ROUND(I359*H359,2)</f>
        <v>0</v>
      </c>
      <c r="K359" s="248" t="s">
        <v>258</v>
      </c>
      <c r="L359" s="46"/>
      <c r="M359" s="253" t="s">
        <v>1</v>
      </c>
      <c r="N359" s="254" t="s">
        <v>48</v>
      </c>
      <c r="O359" s="93"/>
      <c r="P359" s="255">
        <f>O359*H359</f>
        <v>0</v>
      </c>
      <c r="Q359" s="255">
        <v>0</v>
      </c>
      <c r="R359" s="255">
        <f>Q359*H359</f>
        <v>0</v>
      </c>
      <c r="S359" s="255">
        <v>0</v>
      </c>
      <c r="T359" s="256">
        <f>S359*H359</f>
        <v>0</v>
      </c>
      <c r="U359" s="40"/>
      <c r="V359" s="40"/>
      <c r="W359" s="40"/>
      <c r="X359" s="40"/>
      <c r="Y359" s="40"/>
      <c r="Z359" s="40"/>
      <c r="AA359" s="40"/>
      <c r="AB359" s="40"/>
      <c r="AC359" s="40"/>
      <c r="AD359" s="40"/>
      <c r="AE359" s="40"/>
      <c r="AR359" s="257" t="s">
        <v>182</v>
      </c>
      <c r="AT359" s="257" t="s">
        <v>254</v>
      </c>
      <c r="AU359" s="257" t="s">
        <v>93</v>
      </c>
      <c r="AY359" s="18" t="s">
        <v>251</v>
      </c>
      <c r="BE359" s="258">
        <f>IF(N359="základní",J359,0)</f>
        <v>0</v>
      </c>
      <c r="BF359" s="258">
        <f>IF(N359="snížená",J359,0)</f>
        <v>0</v>
      </c>
      <c r="BG359" s="258">
        <f>IF(N359="zákl. přenesená",J359,0)</f>
        <v>0</v>
      </c>
      <c r="BH359" s="258">
        <f>IF(N359="sníž. přenesená",J359,0)</f>
        <v>0</v>
      </c>
      <c r="BI359" s="258">
        <f>IF(N359="nulová",J359,0)</f>
        <v>0</v>
      </c>
      <c r="BJ359" s="18" t="s">
        <v>91</v>
      </c>
      <c r="BK359" s="258">
        <f>ROUND(I359*H359,2)</f>
        <v>0</v>
      </c>
      <c r="BL359" s="18" t="s">
        <v>182</v>
      </c>
      <c r="BM359" s="257" t="s">
        <v>1541</v>
      </c>
    </row>
    <row r="360" s="2" customFormat="1" ht="16.5" customHeight="1">
      <c r="A360" s="40"/>
      <c r="B360" s="41"/>
      <c r="C360" s="246" t="s">
        <v>1542</v>
      </c>
      <c r="D360" s="246" t="s">
        <v>254</v>
      </c>
      <c r="E360" s="247" t="s">
        <v>561</v>
      </c>
      <c r="F360" s="248" t="s">
        <v>562</v>
      </c>
      <c r="G360" s="249" t="s">
        <v>398</v>
      </c>
      <c r="H360" s="250">
        <v>6704.8599999999997</v>
      </c>
      <c r="I360" s="251"/>
      <c r="J360" s="252">
        <f>ROUND(I360*H360,2)</f>
        <v>0</v>
      </c>
      <c r="K360" s="248" t="s">
        <v>258</v>
      </c>
      <c r="L360" s="46"/>
      <c r="M360" s="253" t="s">
        <v>1</v>
      </c>
      <c r="N360" s="254" t="s">
        <v>48</v>
      </c>
      <c r="O360" s="93"/>
      <c r="P360" s="255">
        <f>O360*H360</f>
        <v>0</v>
      </c>
      <c r="Q360" s="255">
        <v>0</v>
      </c>
      <c r="R360" s="255">
        <f>Q360*H360</f>
        <v>0</v>
      </c>
      <c r="S360" s="255">
        <v>0</v>
      </c>
      <c r="T360" s="256">
        <f>S360*H360</f>
        <v>0</v>
      </c>
      <c r="U360" s="40"/>
      <c r="V360" s="40"/>
      <c r="W360" s="40"/>
      <c r="X360" s="40"/>
      <c r="Y360" s="40"/>
      <c r="Z360" s="40"/>
      <c r="AA360" s="40"/>
      <c r="AB360" s="40"/>
      <c r="AC360" s="40"/>
      <c r="AD360" s="40"/>
      <c r="AE360" s="40"/>
      <c r="AR360" s="257" t="s">
        <v>182</v>
      </c>
      <c r="AT360" s="257" t="s">
        <v>254</v>
      </c>
      <c r="AU360" s="257" t="s">
        <v>93</v>
      </c>
      <c r="AY360" s="18" t="s">
        <v>251</v>
      </c>
      <c r="BE360" s="258">
        <f>IF(N360="základní",J360,0)</f>
        <v>0</v>
      </c>
      <c r="BF360" s="258">
        <f>IF(N360="snížená",J360,0)</f>
        <v>0</v>
      </c>
      <c r="BG360" s="258">
        <f>IF(N360="zákl. přenesená",J360,0)</f>
        <v>0</v>
      </c>
      <c r="BH360" s="258">
        <f>IF(N360="sníž. přenesená",J360,0)</f>
        <v>0</v>
      </c>
      <c r="BI360" s="258">
        <f>IF(N360="nulová",J360,0)</f>
        <v>0</v>
      </c>
      <c r="BJ360" s="18" t="s">
        <v>91</v>
      </c>
      <c r="BK360" s="258">
        <f>ROUND(I360*H360,2)</f>
        <v>0</v>
      </c>
      <c r="BL360" s="18" t="s">
        <v>182</v>
      </c>
      <c r="BM360" s="257" t="s">
        <v>1543</v>
      </c>
    </row>
    <row r="361" s="13" customFormat="1">
      <c r="A361" s="13"/>
      <c r="B361" s="271"/>
      <c r="C361" s="272"/>
      <c r="D361" s="259" t="s">
        <v>414</v>
      </c>
      <c r="E361" s="272"/>
      <c r="F361" s="274" t="s">
        <v>1544</v>
      </c>
      <c r="G361" s="272"/>
      <c r="H361" s="275">
        <v>6704.8599999999997</v>
      </c>
      <c r="I361" s="276"/>
      <c r="J361" s="272"/>
      <c r="K361" s="272"/>
      <c r="L361" s="277"/>
      <c r="M361" s="278"/>
      <c r="N361" s="279"/>
      <c r="O361" s="279"/>
      <c r="P361" s="279"/>
      <c r="Q361" s="279"/>
      <c r="R361" s="279"/>
      <c r="S361" s="279"/>
      <c r="T361" s="280"/>
      <c r="U361" s="13"/>
      <c r="V361" s="13"/>
      <c r="W361" s="13"/>
      <c r="X361" s="13"/>
      <c r="Y361" s="13"/>
      <c r="Z361" s="13"/>
      <c r="AA361" s="13"/>
      <c r="AB361" s="13"/>
      <c r="AC361" s="13"/>
      <c r="AD361" s="13"/>
      <c r="AE361" s="13"/>
      <c r="AT361" s="281" t="s">
        <v>414</v>
      </c>
      <c r="AU361" s="281" t="s">
        <v>93</v>
      </c>
      <c r="AV361" s="13" t="s">
        <v>93</v>
      </c>
      <c r="AW361" s="13" t="s">
        <v>4</v>
      </c>
      <c r="AX361" s="13" t="s">
        <v>91</v>
      </c>
      <c r="AY361" s="281" t="s">
        <v>251</v>
      </c>
    </row>
    <row r="362" s="2" customFormat="1" ht="16.5" customHeight="1">
      <c r="A362" s="40"/>
      <c r="B362" s="41"/>
      <c r="C362" s="246" t="s">
        <v>1026</v>
      </c>
      <c r="D362" s="246" t="s">
        <v>254</v>
      </c>
      <c r="E362" s="247" t="s">
        <v>565</v>
      </c>
      <c r="F362" s="248" t="s">
        <v>566</v>
      </c>
      <c r="G362" s="249" t="s">
        <v>398</v>
      </c>
      <c r="H362" s="250">
        <v>670.48599999999999</v>
      </c>
      <c r="I362" s="251"/>
      <c r="J362" s="252">
        <f>ROUND(I362*H362,2)</f>
        <v>0</v>
      </c>
      <c r="K362" s="248" t="s">
        <v>258</v>
      </c>
      <c r="L362" s="46"/>
      <c r="M362" s="253" t="s">
        <v>1</v>
      </c>
      <c r="N362" s="254" t="s">
        <v>48</v>
      </c>
      <c r="O362" s="93"/>
      <c r="P362" s="255">
        <f>O362*H362</f>
        <v>0</v>
      </c>
      <c r="Q362" s="255">
        <v>0</v>
      </c>
      <c r="R362" s="255">
        <f>Q362*H362</f>
        <v>0</v>
      </c>
      <c r="S362" s="255">
        <v>0</v>
      </c>
      <c r="T362" s="256">
        <f>S362*H362</f>
        <v>0</v>
      </c>
      <c r="U362" s="40"/>
      <c r="V362" s="40"/>
      <c r="W362" s="40"/>
      <c r="X362" s="40"/>
      <c r="Y362" s="40"/>
      <c r="Z362" s="40"/>
      <c r="AA362" s="40"/>
      <c r="AB362" s="40"/>
      <c r="AC362" s="40"/>
      <c r="AD362" s="40"/>
      <c r="AE362" s="40"/>
      <c r="AR362" s="257" t="s">
        <v>182</v>
      </c>
      <c r="AT362" s="257" t="s">
        <v>254</v>
      </c>
      <c r="AU362" s="257" t="s">
        <v>93</v>
      </c>
      <c r="AY362" s="18" t="s">
        <v>251</v>
      </c>
      <c r="BE362" s="258">
        <f>IF(N362="základní",J362,0)</f>
        <v>0</v>
      </c>
      <c r="BF362" s="258">
        <f>IF(N362="snížená",J362,0)</f>
        <v>0</v>
      </c>
      <c r="BG362" s="258">
        <f>IF(N362="zákl. přenesená",J362,0)</f>
        <v>0</v>
      </c>
      <c r="BH362" s="258">
        <f>IF(N362="sníž. přenesená",J362,0)</f>
        <v>0</v>
      </c>
      <c r="BI362" s="258">
        <f>IF(N362="nulová",J362,0)</f>
        <v>0</v>
      </c>
      <c r="BJ362" s="18" t="s">
        <v>91</v>
      </c>
      <c r="BK362" s="258">
        <f>ROUND(I362*H362,2)</f>
        <v>0</v>
      </c>
      <c r="BL362" s="18" t="s">
        <v>182</v>
      </c>
      <c r="BM362" s="257" t="s">
        <v>1545</v>
      </c>
    </row>
    <row r="363" s="12" customFormat="1" ht="22.8" customHeight="1">
      <c r="A363" s="12"/>
      <c r="B363" s="230"/>
      <c r="C363" s="231"/>
      <c r="D363" s="232" t="s">
        <v>82</v>
      </c>
      <c r="E363" s="244" t="s">
        <v>568</v>
      </c>
      <c r="F363" s="244" t="s">
        <v>569</v>
      </c>
      <c r="G363" s="231"/>
      <c r="H363" s="231"/>
      <c r="I363" s="234"/>
      <c r="J363" s="245">
        <f>BK363</f>
        <v>0</v>
      </c>
      <c r="K363" s="231"/>
      <c r="L363" s="236"/>
      <c r="M363" s="237"/>
      <c r="N363" s="238"/>
      <c r="O363" s="238"/>
      <c r="P363" s="239">
        <f>P364</f>
        <v>0</v>
      </c>
      <c r="Q363" s="238"/>
      <c r="R363" s="239">
        <f>R364</f>
        <v>0</v>
      </c>
      <c r="S363" s="238"/>
      <c r="T363" s="240">
        <f>T364</f>
        <v>0</v>
      </c>
      <c r="U363" s="12"/>
      <c r="V363" s="12"/>
      <c r="W363" s="12"/>
      <c r="X363" s="12"/>
      <c r="Y363" s="12"/>
      <c r="Z363" s="12"/>
      <c r="AA363" s="12"/>
      <c r="AB363" s="12"/>
      <c r="AC363" s="12"/>
      <c r="AD363" s="12"/>
      <c r="AE363" s="12"/>
      <c r="AR363" s="241" t="s">
        <v>91</v>
      </c>
      <c r="AT363" s="242" t="s">
        <v>82</v>
      </c>
      <c r="AU363" s="242" t="s">
        <v>91</v>
      </c>
      <c r="AY363" s="241" t="s">
        <v>251</v>
      </c>
      <c r="BK363" s="243">
        <f>BK364</f>
        <v>0</v>
      </c>
    </row>
    <row r="364" s="2" customFormat="1" ht="16.5" customHeight="1">
      <c r="A364" s="40"/>
      <c r="B364" s="41"/>
      <c r="C364" s="246" t="s">
        <v>1546</v>
      </c>
      <c r="D364" s="246" t="s">
        <v>254</v>
      </c>
      <c r="E364" s="247" t="s">
        <v>1547</v>
      </c>
      <c r="F364" s="248" t="s">
        <v>1548</v>
      </c>
      <c r="G364" s="249" t="s">
        <v>398</v>
      </c>
      <c r="H364" s="250">
        <v>1147.914</v>
      </c>
      <c r="I364" s="251"/>
      <c r="J364" s="252">
        <f>ROUND(I364*H364,2)</f>
        <v>0</v>
      </c>
      <c r="K364" s="248" t="s">
        <v>258</v>
      </c>
      <c r="L364" s="46"/>
      <c r="M364" s="253" t="s">
        <v>1</v>
      </c>
      <c r="N364" s="254" t="s">
        <v>48</v>
      </c>
      <c r="O364" s="93"/>
      <c r="P364" s="255">
        <f>O364*H364</f>
        <v>0</v>
      </c>
      <c r="Q364" s="255">
        <v>0</v>
      </c>
      <c r="R364" s="255">
        <f>Q364*H364</f>
        <v>0</v>
      </c>
      <c r="S364" s="255">
        <v>0</v>
      </c>
      <c r="T364" s="256">
        <f>S364*H364</f>
        <v>0</v>
      </c>
      <c r="U364" s="40"/>
      <c r="V364" s="40"/>
      <c r="W364" s="40"/>
      <c r="X364" s="40"/>
      <c r="Y364" s="40"/>
      <c r="Z364" s="40"/>
      <c r="AA364" s="40"/>
      <c r="AB364" s="40"/>
      <c r="AC364" s="40"/>
      <c r="AD364" s="40"/>
      <c r="AE364" s="40"/>
      <c r="AR364" s="257" t="s">
        <v>182</v>
      </c>
      <c r="AT364" s="257" t="s">
        <v>254</v>
      </c>
      <c r="AU364" s="257" t="s">
        <v>93</v>
      </c>
      <c r="AY364" s="18" t="s">
        <v>251</v>
      </c>
      <c r="BE364" s="258">
        <f>IF(N364="základní",J364,0)</f>
        <v>0</v>
      </c>
      <c r="BF364" s="258">
        <f>IF(N364="snížená",J364,0)</f>
        <v>0</v>
      </c>
      <c r="BG364" s="258">
        <f>IF(N364="zákl. přenesená",J364,0)</f>
        <v>0</v>
      </c>
      <c r="BH364" s="258">
        <f>IF(N364="sníž. přenesená",J364,0)</f>
        <v>0</v>
      </c>
      <c r="BI364" s="258">
        <f>IF(N364="nulová",J364,0)</f>
        <v>0</v>
      </c>
      <c r="BJ364" s="18" t="s">
        <v>91</v>
      </c>
      <c r="BK364" s="258">
        <f>ROUND(I364*H364,2)</f>
        <v>0</v>
      </c>
      <c r="BL364" s="18" t="s">
        <v>182</v>
      </c>
      <c r="BM364" s="257" t="s">
        <v>1549</v>
      </c>
    </row>
    <row r="365" s="12" customFormat="1" ht="25.92" customHeight="1">
      <c r="A365" s="12"/>
      <c r="B365" s="230"/>
      <c r="C365" s="231"/>
      <c r="D365" s="232" t="s">
        <v>82</v>
      </c>
      <c r="E365" s="233" t="s">
        <v>898</v>
      </c>
      <c r="F365" s="233" t="s">
        <v>898</v>
      </c>
      <c r="G365" s="231"/>
      <c r="H365" s="231"/>
      <c r="I365" s="234"/>
      <c r="J365" s="235">
        <f>BK365</f>
        <v>0</v>
      </c>
      <c r="K365" s="231"/>
      <c r="L365" s="236"/>
      <c r="M365" s="237"/>
      <c r="N365" s="238"/>
      <c r="O365" s="238"/>
      <c r="P365" s="239">
        <f>P366</f>
        <v>0</v>
      </c>
      <c r="Q365" s="238"/>
      <c r="R365" s="239">
        <f>R366</f>
        <v>0</v>
      </c>
      <c r="S365" s="238"/>
      <c r="T365" s="240">
        <f>T366</f>
        <v>0</v>
      </c>
      <c r="U365" s="12"/>
      <c r="V365" s="12"/>
      <c r="W365" s="12"/>
      <c r="X365" s="12"/>
      <c r="Y365" s="12"/>
      <c r="Z365" s="12"/>
      <c r="AA365" s="12"/>
      <c r="AB365" s="12"/>
      <c r="AC365" s="12"/>
      <c r="AD365" s="12"/>
      <c r="AE365" s="12"/>
      <c r="AR365" s="241" t="s">
        <v>182</v>
      </c>
      <c r="AT365" s="242" t="s">
        <v>82</v>
      </c>
      <c r="AU365" s="242" t="s">
        <v>83</v>
      </c>
      <c r="AY365" s="241" t="s">
        <v>251</v>
      </c>
      <c r="BK365" s="243">
        <f>BK366</f>
        <v>0</v>
      </c>
    </row>
    <row r="366" s="12" customFormat="1" ht="22.8" customHeight="1">
      <c r="A366" s="12"/>
      <c r="B366" s="230"/>
      <c r="C366" s="231"/>
      <c r="D366" s="232" t="s">
        <v>82</v>
      </c>
      <c r="E366" s="244" t="s">
        <v>899</v>
      </c>
      <c r="F366" s="244" t="s">
        <v>900</v>
      </c>
      <c r="G366" s="231"/>
      <c r="H366" s="231"/>
      <c r="I366" s="234"/>
      <c r="J366" s="245">
        <f>BK366</f>
        <v>0</v>
      </c>
      <c r="K366" s="231"/>
      <c r="L366" s="236"/>
      <c r="M366" s="237"/>
      <c r="N366" s="238"/>
      <c r="O366" s="238"/>
      <c r="P366" s="239">
        <f>SUM(P367:P379)</f>
        <v>0</v>
      </c>
      <c r="Q366" s="238"/>
      <c r="R366" s="239">
        <f>SUM(R367:R379)</f>
        <v>0</v>
      </c>
      <c r="S366" s="238"/>
      <c r="T366" s="240">
        <f>SUM(T367:T379)</f>
        <v>0</v>
      </c>
      <c r="U366" s="12"/>
      <c r="V366" s="12"/>
      <c r="W366" s="12"/>
      <c r="X366" s="12"/>
      <c r="Y366" s="12"/>
      <c r="Z366" s="12"/>
      <c r="AA366" s="12"/>
      <c r="AB366" s="12"/>
      <c r="AC366" s="12"/>
      <c r="AD366" s="12"/>
      <c r="AE366" s="12"/>
      <c r="AR366" s="241" t="s">
        <v>182</v>
      </c>
      <c r="AT366" s="242" t="s">
        <v>82</v>
      </c>
      <c r="AU366" s="242" t="s">
        <v>91</v>
      </c>
      <c r="AY366" s="241" t="s">
        <v>251</v>
      </c>
      <c r="BK366" s="243">
        <f>SUM(BK367:BK379)</f>
        <v>0</v>
      </c>
    </row>
    <row r="367" s="2" customFormat="1" ht="16.5" customHeight="1">
      <c r="A367" s="40"/>
      <c r="B367" s="41"/>
      <c r="C367" s="246" t="s">
        <v>1029</v>
      </c>
      <c r="D367" s="246" t="s">
        <v>254</v>
      </c>
      <c r="E367" s="247" t="s">
        <v>902</v>
      </c>
      <c r="F367" s="248" t="s">
        <v>903</v>
      </c>
      <c r="G367" s="249" t="s">
        <v>346</v>
      </c>
      <c r="H367" s="250">
        <v>6</v>
      </c>
      <c r="I367" s="251"/>
      <c r="J367" s="252">
        <f>ROUND(I367*H367,2)</f>
        <v>0</v>
      </c>
      <c r="K367" s="248" t="s">
        <v>307</v>
      </c>
      <c r="L367" s="46"/>
      <c r="M367" s="253" t="s">
        <v>1</v>
      </c>
      <c r="N367" s="254" t="s">
        <v>48</v>
      </c>
      <c r="O367" s="93"/>
      <c r="P367" s="255">
        <f>O367*H367</f>
        <v>0</v>
      </c>
      <c r="Q367" s="255">
        <v>0</v>
      </c>
      <c r="R367" s="255">
        <f>Q367*H367</f>
        <v>0</v>
      </c>
      <c r="S367" s="255">
        <v>0</v>
      </c>
      <c r="T367" s="256">
        <f>S367*H367</f>
        <v>0</v>
      </c>
      <c r="U367" s="40"/>
      <c r="V367" s="40"/>
      <c r="W367" s="40"/>
      <c r="X367" s="40"/>
      <c r="Y367" s="40"/>
      <c r="Z367" s="40"/>
      <c r="AA367" s="40"/>
      <c r="AB367" s="40"/>
      <c r="AC367" s="40"/>
      <c r="AD367" s="40"/>
      <c r="AE367" s="40"/>
      <c r="AR367" s="257" t="s">
        <v>904</v>
      </c>
      <c r="AT367" s="257" t="s">
        <v>254</v>
      </c>
      <c r="AU367" s="257" t="s">
        <v>93</v>
      </c>
      <c r="AY367" s="18" t="s">
        <v>251</v>
      </c>
      <c r="BE367" s="258">
        <f>IF(N367="základní",J367,0)</f>
        <v>0</v>
      </c>
      <c r="BF367" s="258">
        <f>IF(N367="snížená",J367,0)</f>
        <v>0</v>
      </c>
      <c r="BG367" s="258">
        <f>IF(N367="zákl. přenesená",J367,0)</f>
        <v>0</v>
      </c>
      <c r="BH367" s="258">
        <f>IF(N367="sníž. přenesená",J367,0)</f>
        <v>0</v>
      </c>
      <c r="BI367" s="258">
        <f>IF(N367="nulová",J367,0)</f>
        <v>0</v>
      </c>
      <c r="BJ367" s="18" t="s">
        <v>91</v>
      </c>
      <c r="BK367" s="258">
        <f>ROUND(I367*H367,2)</f>
        <v>0</v>
      </c>
      <c r="BL367" s="18" t="s">
        <v>904</v>
      </c>
      <c r="BM367" s="257" t="s">
        <v>1550</v>
      </c>
    </row>
    <row r="368" s="2" customFormat="1">
      <c r="A368" s="40"/>
      <c r="B368" s="41"/>
      <c r="C368" s="42"/>
      <c r="D368" s="259" t="s">
        <v>261</v>
      </c>
      <c r="E368" s="42"/>
      <c r="F368" s="260" t="s">
        <v>906</v>
      </c>
      <c r="G368" s="42"/>
      <c r="H368" s="42"/>
      <c r="I368" s="157"/>
      <c r="J368" s="42"/>
      <c r="K368" s="42"/>
      <c r="L368" s="46"/>
      <c r="M368" s="261"/>
      <c r="N368" s="262"/>
      <c r="O368" s="93"/>
      <c r="P368" s="93"/>
      <c r="Q368" s="93"/>
      <c r="R368" s="93"/>
      <c r="S368" s="93"/>
      <c r="T368" s="94"/>
      <c r="U368" s="40"/>
      <c r="V368" s="40"/>
      <c r="W368" s="40"/>
      <c r="X368" s="40"/>
      <c r="Y368" s="40"/>
      <c r="Z368" s="40"/>
      <c r="AA368" s="40"/>
      <c r="AB368" s="40"/>
      <c r="AC368" s="40"/>
      <c r="AD368" s="40"/>
      <c r="AE368" s="40"/>
      <c r="AT368" s="18" t="s">
        <v>261</v>
      </c>
      <c r="AU368" s="18" t="s">
        <v>93</v>
      </c>
    </row>
    <row r="369" s="15" customFormat="1">
      <c r="A369" s="15"/>
      <c r="B369" s="293"/>
      <c r="C369" s="294"/>
      <c r="D369" s="259" t="s">
        <v>414</v>
      </c>
      <c r="E369" s="295" t="s">
        <v>1</v>
      </c>
      <c r="F369" s="296" t="s">
        <v>1225</v>
      </c>
      <c r="G369" s="294"/>
      <c r="H369" s="295" t="s">
        <v>1</v>
      </c>
      <c r="I369" s="297"/>
      <c r="J369" s="294"/>
      <c r="K369" s="294"/>
      <c r="L369" s="298"/>
      <c r="M369" s="299"/>
      <c r="N369" s="300"/>
      <c r="O369" s="300"/>
      <c r="P369" s="300"/>
      <c r="Q369" s="300"/>
      <c r="R369" s="300"/>
      <c r="S369" s="300"/>
      <c r="T369" s="301"/>
      <c r="U369" s="15"/>
      <c r="V369" s="15"/>
      <c r="W369" s="15"/>
      <c r="X369" s="15"/>
      <c r="Y369" s="15"/>
      <c r="Z369" s="15"/>
      <c r="AA369" s="15"/>
      <c r="AB369" s="15"/>
      <c r="AC369" s="15"/>
      <c r="AD369" s="15"/>
      <c r="AE369" s="15"/>
      <c r="AT369" s="302" t="s">
        <v>414</v>
      </c>
      <c r="AU369" s="302" t="s">
        <v>93</v>
      </c>
      <c r="AV369" s="15" t="s">
        <v>91</v>
      </c>
      <c r="AW369" s="15" t="s">
        <v>38</v>
      </c>
      <c r="AX369" s="15" t="s">
        <v>83</v>
      </c>
      <c r="AY369" s="302" t="s">
        <v>251</v>
      </c>
    </row>
    <row r="370" s="13" customFormat="1">
      <c r="A370" s="13"/>
      <c r="B370" s="271"/>
      <c r="C370" s="272"/>
      <c r="D370" s="259" t="s">
        <v>414</v>
      </c>
      <c r="E370" s="273" t="s">
        <v>1</v>
      </c>
      <c r="F370" s="274" t="s">
        <v>1551</v>
      </c>
      <c r="G370" s="272"/>
      <c r="H370" s="275">
        <v>6</v>
      </c>
      <c r="I370" s="276"/>
      <c r="J370" s="272"/>
      <c r="K370" s="272"/>
      <c r="L370" s="277"/>
      <c r="M370" s="278"/>
      <c r="N370" s="279"/>
      <c r="O370" s="279"/>
      <c r="P370" s="279"/>
      <c r="Q370" s="279"/>
      <c r="R370" s="279"/>
      <c r="S370" s="279"/>
      <c r="T370" s="280"/>
      <c r="U370" s="13"/>
      <c r="V370" s="13"/>
      <c r="W370" s="13"/>
      <c r="X370" s="13"/>
      <c r="Y370" s="13"/>
      <c r="Z370" s="13"/>
      <c r="AA370" s="13"/>
      <c r="AB370" s="13"/>
      <c r="AC370" s="13"/>
      <c r="AD370" s="13"/>
      <c r="AE370" s="13"/>
      <c r="AT370" s="281" t="s">
        <v>414</v>
      </c>
      <c r="AU370" s="281" t="s">
        <v>93</v>
      </c>
      <c r="AV370" s="13" t="s">
        <v>93</v>
      </c>
      <c r="AW370" s="13" t="s">
        <v>38</v>
      </c>
      <c r="AX370" s="13" t="s">
        <v>83</v>
      </c>
      <c r="AY370" s="281" t="s">
        <v>251</v>
      </c>
    </row>
    <row r="371" s="14" customFormat="1">
      <c r="A371" s="14"/>
      <c r="B371" s="282"/>
      <c r="C371" s="283"/>
      <c r="D371" s="259" t="s">
        <v>414</v>
      </c>
      <c r="E371" s="284" t="s">
        <v>1</v>
      </c>
      <c r="F371" s="285" t="s">
        <v>416</v>
      </c>
      <c r="G371" s="283"/>
      <c r="H371" s="286">
        <v>6</v>
      </c>
      <c r="I371" s="287"/>
      <c r="J371" s="283"/>
      <c r="K371" s="283"/>
      <c r="L371" s="288"/>
      <c r="M371" s="289"/>
      <c r="N371" s="290"/>
      <c r="O371" s="290"/>
      <c r="P371" s="290"/>
      <c r="Q371" s="290"/>
      <c r="R371" s="290"/>
      <c r="S371" s="290"/>
      <c r="T371" s="291"/>
      <c r="U371" s="14"/>
      <c r="V371" s="14"/>
      <c r="W371" s="14"/>
      <c r="X371" s="14"/>
      <c r="Y371" s="14"/>
      <c r="Z371" s="14"/>
      <c r="AA371" s="14"/>
      <c r="AB371" s="14"/>
      <c r="AC371" s="14"/>
      <c r="AD371" s="14"/>
      <c r="AE371" s="14"/>
      <c r="AT371" s="292" t="s">
        <v>414</v>
      </c>
      <c r="AU371" s="292" t="s">
        <v>93</v>
      </c>
      <c r="AV371" s="14" t="s">
        <v>182</v>
      </c>
      <c r="AW371" s="14" t="s">
        <v>38</v>
      </c>
      <c r="AX371" s="14" t="s">
        <v>91</v>
      </c>
      <c r="AY371" s="292" t="s">
        <v>251</v>
      </c>
    </row>
    <row r="372" s="2" customFormat="1" ht="16.5" customHeight="1">
      <c r="A372" s="40"/>
      <c r="B372" s="41"/>
      <c r="C372" s="246" t="s">
        <v>1552</v>
      </c>
      <c r="D372" s="246" t="s">
        <v>254</v>
      </c>
      <c r="E372" s="247" t="s">
        <v>1553</v>
      </c>
      <c r="F372" s="248" t="s">
        <v>1554</v>
      </c>
      <c r="G372" s="249" t="s">
        <v>441</v>
      </c>
      <c r="H372" s="250">
        <v>27</v>
      </c>
      <c r="I372" s="251"/>
      <c r="J372" s="252">
        <f>ROUND(I372*H372,2)</f>
        <v>0</v>
      </c>
      <c r="K372" s="248" t="s">
        <v>307</v>
      </c>
      <c r="L372" s="46"/>
      <c r="M372" s="253" t="s">
        <v>1</v>
      </c>
      <c r="N372" s="254" t="s">
        <v>48</v>
      </c>
      <c r="O372" s="93"/>
      <c r="P372" s="255">
        <f>O372*H372</f>
        <v>0</v>
      </c>
      <c r="Q372" s="255">
        <v>0</v>
      </c>
      <c r="R372" s="255">
        <f>Q372*H372</f>
        <v>0</v>
      </c>
      <c r="S372" s="255">
        <v>0</v>
      </c>
      <c r="T372" s="256">
        <f>S372*H372</f>
        <v>0</v>
      </c>
      <c r="U372" s="40"/>
      <c r="V372" s="40"/>
      <c r="W372" s="40"/>
      <c r="X372" s="40"/>
      <c r="Y372" s="40"/>
      <c r="Z372" s="40"/>
      <c r="AA372" s="40"/>
      <c r="AB372" s="40"/>
      <c r="AC372" s="40"/>
      <c r="AD372" s="40"/>
      <c r="AE372" s="40"/>
      <c r="AR372" s="257" t="s">
        <v>904</v>
      </c>
      <c r="AT372" s="257" t="s">
        <v>254</v>
      </c>
      <c r="AU372" s="257" t="s">
        <v>93</v>
      </c>
      <c r="AY372" s="18" t="s">
        <v>251</v>
      </c>
      <c r="BE372" s="258">
        <f>IF(N372="základní",J372,0)</f>
        <v>0</v>
      </c>
      <c r="BF372" s="258">
        <f>IF(N372="snížená",J372,0)</f>
        <v>0</v>
      </c>
      <c r="BG372" s="258">
        <f>IF(N372="zákl. přenesená",J372,0)</f>
        <v>0</v>
      </c>
      <c r="BH372" s="258">
        <f>IF(N372="sníž. přenesená",J372,0)</f>
        <v>0</v>
      </c>
      <c r="BI372" s="258">
        <f>IF(N372="nulová",J372,0)</f>
        <v>0</v>
      </c>
      <c r="BJ372" s="18" t="s">
        <v>91</v>
      </c>
      <c r="BK372" s="258">
        <f>ROUND(I372*H372,2)</f>
        <v>0</v>
      </c>
      <c r="BL372" s="18" t="s">
        <v>904</v>
      </c>
      <c r="BM372" s="257" t="s">
        <v>1555</v>
      </c>
    </row>
    <row r="373" s="2" customFormat="1">
      <c r="A373" s="40"/>
      <c r="B373" s="41"/>
      <c r="C373" s="42"/>
      <c r="D373" s="259" t="s">
        <v>261</v>
      </c>
      <c r="E373" s="42"/>
      <c r="F373" s="260" t="s">
        <v>1556</v>
      </c>
      <c r="G373" s="42"/>
      <c r="H373" s="42"/>
      <c r="I373" s="157"/>
      <c r="J373" s="42"/>
      <c r="K373" s="42"/>
      <c r="L373" s="46"/>
      <c r="M373" s="261"/>
      <c r="N373" s="262"/>
      <c r="O373" s="93"/>
      <c r="P373" s="93"/>
      <c r="Q373" s="93"/>
      <c r="R373" s="93"/>
      <c r="S373" s="93"/>
      <c r="T373" s="94"/>
      <c r="U373" s="40"/>
      <c r="V373" s="40"/>
      <c r="W373" s="40"/>
      <c r="X373" s="40"/>
      <c r="Y373" s="40"/>
      <c r="Z373" s="40"/>
      <c r="AA373" s="40"/>
      <c r="AB373" s="40"/>
      <c r="AC373" s="40"/>
      <c r="AD373" s="40"/>
      <c r="AE373" s="40"/>
      <c r="AT373" s="18" t="s">
        <v>261</v>
      </c>
      <c r="AU373" s="18" t="s">
        <v>93</v>
      </c>
    </row>
    <row r="374" s="13" customFormat="1">
      <c r="A374" s="13"/>
      <c r="B374" s="271"/>
      <c r="C374" s="272"/>
      <c r="D374" s="259" t="s">
        <v>414</v>
      </c>
      <c r="E374" s="273" t="s">
        <v>1</v>
      </c>
      <c r="F374" s="274" t="s">
        <v>1557</v>
      </c>
      <c r="G374" s="272"/>
      <c r="H374" s="275">
        <v>27</v>
      </c>
      <c r="I374" s="276"/>
      <c r="J374" s="272"/>
      <c r="K374" s="272"/>
      <c r="L374" s="277"/>
      <c r="M374" s="278"/>
      <c r="N374" s="279"/>
      <c r="O374" s="279"/>
      <c r="P374" s="279"/>
      <c r="Q374" s="279"/>
      <c r="R374" s="279"/>
      <c r="S374" s="279"/>
      <c r="T374" s="280"/>
      <c r="U374" s="13"/>
      <c r="V374" s="13"/>
      <c r="W374" s="13"/>
      <c r="X374" s="13"/>
      <c r="Y374" s="13"/>
      <c r="Z374" s="13"/>
      <c r="AA374" s="13"/>
      <c r="AB374" s="13"/>
      <c r="AC374" s="13"/>
      <c r="AD374" s="13"/>
      <c r="AE374" s="13"/>
      <c r="AT374" s="281" t="s">
        <v>414</v>
      </c>
      <c r="AU374" s="281" t="s">
        <v>93</v>
      </c>
      <c r="AV374" s="13" t="s">
        <v>93</v>
      </c>
      <c r="AW374" s="13" t="s">
        <v>38</v>
      </c>
      <c r="AX374" s="13" t="s">
        <v>83</v>
      </c>
      <c r="AY374" s="281" t="s">
        <v>251</v>
      </c>
    </row>
    <row r="375" s="14" customFormat="1">
      <c r="A375" s="14"/>
      <c r="B375" s="282"/>
      <c r="C375" s="283"/>
      <c r="D375" s="259" t="s">
        <v>414</v>
      </c>
      <c r="E375" s="284" t="s">
        <v>1</v>
      </c>
      <c r="F375" s="285" t="s">
        <v>416</v>
      </c>
      <c r="G375" s="283"/>
      <c r="H375" s="286">
        <v>27</v>
      </c>
      <c r="I375" s="287"/>
      <c r="J375" s="283"/>
      <c r="K375" s="283"/>
      <c r="L375" s="288"/>
      <c r="M375" s="289"/>
      <c r="N375" s="290"/>
      <c r="O375" s="290"/>
      <c r="P375" s="290"/>
      <c r="Q375" s="290"/>
      <c r="R375" s="290"/>
      <c r="S375" s="290"/>
      <c r="T375" s="291"/>
      <c r="U375" s="14"/>
      <c r="V375" s="14"/>
      <c r="W375" s="14"/>
      <c r="X375" s="14"/>
      <c r="Y375" s="14"/>
      <c r="Z375" s="14"/>
      <c r="AA375" s="14"/>
      <c r="AB375" s="14"/>
      <c r="AC375" s="14"/>
      <c r="AD375" s="14"/>
      <c r="AE375" s="14"/>
      <c r="AT375" s="292" t="s">
        <v>414</v>
      </c>
      <c r="AU375" s="292" t="s">
        <v>93</v>
      </c>
      <c r="AV375" s="14" t="s">
        <v>182</v>
      </c>
      <c r="AW375" s="14" t="s">
        <v>38</v>
      </c>
      <c r="AX375" s="14" t="s">
        <v>91</v>
      </c>
      <c r="AY375" s="292" t="s">
        <v>251</v>
      </c>
    </row>
    <row r="376" s="2" customFormat="1" ht="16.5" customHeight="1">
      <c r="A376" s="40"/>
      <c r="B376" s="41"/>
      <c r="C376" s="246" t="s">
        <v>1036</v>
      </c>
      <c r="D376" s="246" t="s">
        <v>254</v>
      </c>
      <c r="E376" s="247" t="s">
        <v>1558</v>
      </c>
      <c r="F376" s="248" t="s">
        <v>1559</v>
      </c>
      <c r="G376" s="249" t="s">
        <v>441</v>
      </c>
      <c r="H376" s="250">
        <v>46</v>
      </c>
      <c r="I376" s="251"/>
      <c r="J376" s="252">
        <f>ROUND(I376*H376,2)</f>
        <v>0</v>
      </c>
      <c r="K376" s="248" t="s">
        <v>307</v>
      </c>
      <c r="L376" s="46"/>
      <c r="M376" s="253" t="s">
        <v>1</v>
      </c>
      <c r="N376" s="254" t="s">
        <v>48</v>
      </c>
      <c r="O376" s="93"/>
      <c r="P376" s="255">
        <f>O376*H376</f>
        <v>0</v>
      </c>
      <c r="Q376" s="255">
        <v>0</v>
      </c>
      <c r="R376" s="255">
        <f>Q376*H376</f>
        <v>0</v>
      </c>
      <c r="S376" s="255">
        <v>0</v>
      </c>
      <c r="T376" s="256">
        <f>S376*H376</f>
        <v>0</v>
      </c>
      <c r="U376" s="40"/>
      <c r="V376" s="40"/>
      <c r="W376" s="40"/>
      <c r="X376" s="40"/>
      <c r="Y376" s="40"/>
      <c r="Z376" s="40"/>
      <c r="AA376" s="40"/>
      <c r="AB376" s="40"/>
      <c r="AC376" s="40"/>
      <c r="AD376" s="40"/>
      <c r="AE376" s="40"/>
      <c r="AR376" s="257" t="s">
        <v>904</v>
      </c>
      <c r="AT376" s="257" t="s">
        <v>254</v>
      </c>
      <c r="AU376" s="257" t="s">
        <v>93</v>
      </c>
      <c r="AY376" s="18" t="s">
        <v>251</v>
      </c>
      <c r="BE376" s="258">
        <f>IF(N376="základní",J376,0)</f>
        <v>0</v>
      </c>
      <c r="BF376" s="258">
        <f>IF(N376="snížená",J376,0)</f>
        <v>0</v>
      </c>
      <c r="BG376" s="258">
        <f>IF(N376="zákl. přenesená",J376,0)</f>
        <v>0</v>
      </c>
      <c r="BH376" s="258">
        <f>IF(N376="sníž. přenesená",J376,0)</f>
        <v>0</v>
      </c>
      <c r="BI376" s="258">
        <f>IF(N376="nulová",J376,0)</f>
        <v>0</v>
      </c>
      <c r="BJ376" s="18" t="s">
        <v>91</v>
      </c>
      <c r="BK376" s="258">
        <f>ROUND(I376*H376,2)</f>
        <v>0</v>
      </c>
      <c r="BL376" s="18" t="s">
        <v>904</v>
      </c>
      <c r="BM376" s="257" t="s">
        <v>1560</v>
      </c>
    </row>
    <row r="377" s="2" customFormat="1">
      <c r="A377" s="40"/>
      <c r="B377" s="41"/>
      <c r="C377" s="42"/>
      <c r="D377" s="259" t="s">
        <v>261</v>
      </c>
      <c r="E377" s="42"/>
      <c r="F377" s="260" t="s">
        <v>1556</v>
      </c>
      <c r="G377" s="42"/>
      <c r="H377" s="42"/>
      <c r="I377" s="157"/>
      <c r="J377" s="42"/>
      <c r="K377" s="42"/>
      <c r="L377" s="46"/>
      <c r="M377" s="261"/>
      <c r="N377" s="262"/>
      <c r="O377" s="93"/>
      <c r="P377" s="93"/>
      <c r="Q377" s="93"/>
      <c r="R377" s="93"/>
      <c r="S377" s="93"/>
      <c r="T377" s="94"/>
      <c r="U377" s="40"/>
      <c r="V377" s="40"/>
      <c r="W377" s="40"/>
      <c r="X377" s="40"/>
      <c r="Y377" s="40"/>
      <c r="Z377" s="40"/>
      <c r="AA377" s="40"/>
      <c r="AB377" s="40"/>
      <c r="AC377" s="40"/>
      <c r="AD377" s="40"/>
      <c r="AE377" s="40"/>
      <c r="AT377" s="18" t="s">
        <v>261</v>
      </c>
      <c r="AU377" s="18" t="s">
        <v>93</v>
      </c>
    </row>
    <row r="378" s="13" customFormat="1">
      <c r="A378" s="13"/>
      <c r="B378" s="271"/>
      <c r="C378" s="272"/>
      <c r="D378" s="259" t="s">
        <v>414</v>
      </c>
      <c r="E378" s="273" t="s">
        <v>1</v>
      </c>
      <c r="F378" s="274" t="s">
        <v>1561</v>
      </c>
      <c r="G378" s="272"/>
      <c r="H378" s="275">
        <v>46</v>
      </c>
      <c r="I378" s="276"/>
      <c r="J378" s="272"/>
      <c r="K378" s="272"/>
      <c r="L378" s="277"/>
      <c r="M378" s="278"/>
      <c r="N378" s="279"/>
      <c r="O378" s="279"/>
      <c r="P378" s="279"/>
      <c r="Q378" s="279"/>
      <c r="R378" s="279"/>
      <c r="S378" s="279"/>
      <c r="T378" s="280"/>
      <c r="U378" s="13"/>
      <c r="V378" s="13"/>
      <c r="W378" s="13"/>
      <c r="X378" s="13"/>
      <c r="Y378" s="13"/>
      <c r="Z378" s="13"/>
      <c r="AA378" s="13"/>
      <c r="AB378" s="13"/>
      <c r="AC378" s="13"/>
      <c r="AD378" s="13"/>
      <c r="AE378" s="13"/>
      <c r="AT378" s="281" t="s">
        <v>414</v>
      </c>
      <c r="AU378" s="281" t="s">
        <v>93</v>
      </c>
      <c r="AV378" s="13" t="s">
        <v>93</v>
      </c>
      <c r="AW378" s="13" t="s">
        <v>38</v>
      </c>
      <c r="AX378" s="13" t="s">
        <v>83</v>
      </c>
      <c r="AY378" s="281" t="s">
        <v>251</v>
      </c>
    </row>
    <row r="379" s="14" customFormat="1">
      <c r="A379" s="14"/>
      <c r="B379" s="282"/>
      <c r="C379" s="283"/>
      <c r="D379" s="259" t="s">
        <v>414</v>
      </c>
      <c r="E379" s="284" t="s">
        <v>1</v>
      </c>
      <c r="F379" s="285" t="s">
        <v>416</v>
      </c>
      <c r="G379" s="283"/>
      <c r="H379" s="286">
        <v>46</v>
      </c>
      <c r="I379" s="287"/>
      <c r="J379" s="283"/>
      <c r="K379" s="283"/>
      <c r="L379" s="288"/>
      <c r="M379" s="324"/>
      <c r="N379" s="325"/>
      <c r="O379" s="325"/>
      <c r="P379" s="325"/>
      <c r="Q379" s="325"/>
      <c r="R379" s="325"/>
      <c r="S379" s="325"/>
      <c r="T379" s="326"/>
      <c r="U379" s="14"/>
      <c r="V379" s="14"/>
      <c r="W379" s="14"/>
      <c r="X379" s="14"/>
      <c r="Y379" s="14"/>
      <c r="Z379" s="14"/>
      <c r="AA379" s="14"/>
      <c r="AB379" s="14"/>
      <c r="AC379" s="14"/>
      <c r="AD379" s="14"/>
      <c r="AE379" s="14"/>
      <c r="AT379" s="292" t="s">
        <v>414</v>
      </c>
      <c r="AU379" s="292" t="s">
        <v>93</v>
      </c>
      <c r="AV379" s="14" t="s">
        <v>182</v>
      </c>
      <c r="AW379" s="14" t="s">
        <v>38</v>
      </c>
      <c r="AX379" s="14" t="s">
        <v>91</v>
      </c>
      <c r="AY379" s="292" t="s">
        <v>251</v>
      </c>
    </row>
    <row r="380" s="2" customFormat="1" ht="6.96" customHeight="1">
      <c r="A380" s="40"/>
      <c r="B380" s="68"/>
      <c r="C380" s="69"/>
      <c r="D380" s="69"/>
      <c r="E380" s="69"/>
      <c r="F380" s="69"/>
      <c r="G380" s="69"/>
      <c r="H380" s="69"/>
      <c r="I380" s="195"/>
      <c r="J380" s="69"/>
      <c r="K380" s="69"/>
      <c r="L380" s="46"/>
      <c r="M380" s="40"/>
      <c r="O380" s="40"/>
      <c r="P380" s="40"/>
      <c r="Q380" s="40"/>
      <c r="R380" s="40"/>
      <c r="S380" s="40"/>
      <c r="T380" s="40"/>
      <c r="U380" s="40"/>
      <c r="V380" s="40"/>
      <c r="W380" s="40"/>
      <c r="X380" s="40"/>
      <c r="Y380" s="40"/>
      <c r="Z380" s="40"/>
      <c r="AA380" s="40"/>
      <c r="AB380" s="40"/>
      <c r="AC380" s="40"/>
      <c r="AD380" s="40"/>
      <c r="AE380" s="40"/>
    </row>
  </sheetData>
  <sheetProtection sheet="1" autoFilter="0" formatColumns="0" formatRows="0" objects="1" scenarios="1" spinCount="100000" saltValue="q4qVnvktTEzK6dj77Ejw4V0I807GIh8hrOfX4caHJHY16PYL/YQ1B8fbPcOF742F9OhamlEEmqH+Towut8Gp2g==" hashValue="iCJpGfObCeBPFbUr6ZgGRC1lZZdQhDdUHYR+gpmotTYG6z01EBkagWnBhm/1rxvcjH76aSuZdy7RNt02s2bqiw==" algorithmName="SHA-512" password="E785"/>
  <autoFilter ref="C128:K379"/>
  <mergeCells count="9">
    <mergeCell ref="E7:H7"/>
    <mergeCell ref="E9:H9"/>
    <mergeCell ref="E18:H18"/>
    <mergeCell ref="E27:H27"/>
    <mergeCell ref="E85:H85"/>
    <mergeCell ref="E87:H87"/>
    <mergeCell ref="E119:H119"/>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123</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1562</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ROUND(J133,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ROUND((SUM(BE133:BE415)),  2)</f>
        <v>0</v>
      </c>
      <c r="G33" s="40"/>
      <c r="H33" s="40"/>
      <c r="I33" s="174">
        <v>0.20999999999999999</v>
      </c>
      <c r="J33" s="173">
        <f>ROUND(((SUM(BE133:BE415))*I33),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ROUND((SUM(BF133:BF415)),  2)</f>
        <v>0</v>
      </c>
      <c r="G34" s="40"/>
      <c r="H34" s="40"/>
      <c r="I34" s="174">
        <v>0.14999999999999999</v>
      </c>
      <c r="J34" s="173">
        <f>ROUND(((SUM(BF133:BF415))*I34),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ROUND((SUM(BG133:BG415)),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ROUND((SUM(BH133:BH415)),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ROUND((SUM(BI133:BI415)),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06.2 - Veřejné parkoviště</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J133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J134</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J135</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J184</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681</v>
      </c>
      <c r="E100" s="214"/>
      <c r="F100" s="214"/>
      <c r="G100" s="214"/>
      <c r="H100" s="214"/>
      <c r="I100" s="215"/>
      <c r="J100" s="216">
        <f>J205</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682</v>
      </c>
      <c r="E101" s="214"/>
      <c r="F101" s="214"/>
      <c r="G101" s="214"/>
      <c r="H101" s="214"/>
      <c r="I101" s="215"/>
      <c r="J101" s="216">
        <f>J221</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576</v>
      </c>
      <c r="E102" s="214"/>
      <c r="F102" s="214"/>
      <c r="G102" s="214"/>
      <c r="H102" s="214"/>
      <c r="I102" s="215"/>
      <c r="J102" s="216">
        <f>J236</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1563</v>
      </c>
      <c r="E103" s="214"/>
      <c r="F103" s="214"/>
      <c r="G103" s="214"/>
      <c r="H103" s="214"/>
      <c r="I103" s="215"/>
      <c r="J103" s="216">
        <f>J270</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405</v>
      </c>
      <c r="E104" s="214"/>
      <c r="F104" s="214"/>
      <c r="G104" s="214"/>
      <c r="H104" s="214"/>
      <c r="I104" s="215"/>
      <c r="J104" s="216">
        <f>J299</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406</v>
      </c>
      <c r="E105" s="214"/>
      <c r="F105" s="214"/>
      <c r="G105" s="214"/>
      <c r="H105" s="214"/>
      <c r="I105" s="215"/>
      <c r="J105" s="216">
        <f>J348</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407</v>
      </c>
      <c r="E106" s="214"/>
      <c r="F106" s="214"/>
      <c r="G106" s="214"/>
      <c r="H106" s="214"/>
      <c r="I106" s="215"/>
      <c r="J106" s="216">
        <f>J355</f>
        <v>0</v>
      </c>
      <c r="K106" s="135"/>
      <c r="L106" s="217"/>
      <c r="S106" s="10"/>
      <c r="T106" s="10"/>
      <c r="U106" s="10"/>
      <c r="V106" s="10"/>
      <c r="W106" s="10"/>
      <c r="X106" s="10"/>
      <c r="Y106" s="10"/>
      <c r="Z106" s="10"/>
      <c r="AA106" s="10"/>
      <c r="AB106" s="10"/>
      <c r="AC106" s="10"/>
      <c r="AD106" s="10"/>
      <c r="AE106" s="10"/>
    </row>
    <row r="107" s="9" customFormat="1" ht="24.96" customHeight="1">
      <c r="A107" s="9"/>
      <c r="B107" s="205"/>
      <c r="C107" s="206"/>
      <c r="D107" s="207" t="s">
        <v>577</v>
      </c>
      <c r="E107" s="208"/>
      <c r="F107" s="208"/>
      <c r="G107" s="208"/>
      <c r="H107" s="208"/>
      <c r="I107" s="209"/>
      <c r="J107" s="210">
        <f>J358</f>
        <v>0</v>
      </c>
      <c r="K107" s="206"/>
      <c r="L107" s="211"/>
      <c r="S107" s="9"/>
      <c r="T107" s="9"/>
      <c r="U107" s="9"/>
      <c r="V107" s="9"/>
      <c r="W107" s="9"/>
      <c r="X107" s="9"/>
      <c r="Y107" s="9"/>
      <c r="Z107" s="9"/>
      <c r="AA107" s="9"/>
      <c r="AB107" s="9"/>
      <c r="AC107" s="9"/>
      <c r="AD107" s="9"/>
      <c r="AE107" s="9"/>
    </row>
    <row r="108" s="10" customFormat="1" ht="19.92" customHeight="1">
      <c r="A108" s="10"/>
      <c r="B108" s="212"/>
      <c r="C108" s="135"/>
      <c r="D108" s="213" t="s">
        <v>1564</v>
      </c>
      <c r="E108" s="214"/>
      <c r="F108" s="214"/>
      <c r="G108" s="214"/>
      <c r="H108" s="214"/>
      <c r="I108" s="215"/>
      <c r="J108" s="216">
        <f>J359</f>
        <v>0</v>
      </c>
      <c r="K108" s="135"/>
      <c r="L108" s="217"/>
      <c r="S108" s="10"/>
      <c r="T108" s="10"/>
      <c r="U108" s="10"/>
      <c r="V108" s="10"/>
      <c r="W108" s="10"/>
      <c r="X108" s="10"/>
      <c r="Y108" s="10"/>
      <c r="Z108" s="10"/>
      <c r="AA108" s="10"/>
      <c r="AB108" s="10"/>
      <c r="AC108" s="10"/>
      <c r="AD108" s="10"/>
      <c r="AE108" s="10"/>
    </row>
    <row r="109" s="10" customFormat="1" ht="19.92" customHeight="1">
      <c r="A109" s="10"/>
      <c r="B109" s="212"/>
      <c r="C109" s="135"/>
      <c r="D109" s="213" t="s">
        <v>1565</v>
      </c>
      <c r="E109" s="214"/>
      <c r="F109" s="214"/>
      <c r="G109" s="214"/>
      <c r="H109" s="214"/>
      <c r="I109" s="215"/>
      <c r="J109" s="216">
        <f>J404</f>
        <v>0</v>
      </c>
      <c r="K109" s="135"/>
      <c r="L109" s="217"/>
      <c r="S109" s="10"/>
      <c r="T109" s="10"/>
      <c r="U109" s="10"/>
      <c r="V109" s="10"/>
      <c r="W109" s="10"/>
      <c r="X109" s="10"/>
      <c r="Y109" s="10"/>
      <c r="Z109" s="10"/>
      <c r="AA109" s="10"/>
      <c r="AB109" s="10"/>
      <c r="AC109" s="10"/>
      <c r="AD109" s="10"/>
      <c r="AE109" s="10"/>
    </row>
    <row r="110" s="9" customFormat="1" ht="24.96" customHeight="1">
      <c r="A110" s="9"/>
      <c r="B110" s="205"/>
      <c r="C110" s="206"/>
      <c r="D110" s="207" t="s">
        <v>683</v>
      </c>
      <c r="E110" s="208"/>
      <c r="F110" s="208"/>
      <c r="G110" s="208"/>
      <c r="H110" s="208"/>
      <c r="I110" s="209"/>
      <c r="J110" s="210">
        <f>J406</f>
        <v>0</v>
      </c>
      <c r="K110" s="206"/>
      <c r="L110" s="211"/>
      <c r="S110" s="9"/>
      <c r="T110" s="9"/>
      <c r="U110" s="9"/>
      <c r="V110" s="9"/>
      <c r="W110" s="9"/>
      <c r="X110" s="9"/>
      <c r="Y110" s="9"/>
      <c r="Z110" s="9"/>
      <c r="AA110" s="9"/>
      <c r="AB110" s="9"/>
      <c r="AC110" s="9"/>
      <c r="AD110" s="9"/>
      <c r="AE110" s="9"/>
    </row>
    <row r="111" s="10" customFormat="1" ht="19.92" customHeight="1">
      <c r="A111" s="10"/>
      <c r="B111" s="212"/>
      <c r="C111" s="135"/>
      <c r="D111" s="213" t="s">
        <v>1566</v>
      </c>
      <c r="E111" s="214"/>
      <c r="F111" s="214"/>
      <c r="G111" s="214"/>
      <c r="H111" s="214"/>
      <c r="I111" s="215"/>
      <c r="J111" s="216">
        <f>J407</f>
        <v>0</v>
      </c>
      <c r="K111" s="135"/>
      <c r="L111" s="217"/>
      <c r="S111" s="10"/>
      <c r="T111" s="10"/>
      <c r="U111" s="10"/>
      <c r="V111" s="10"/>
      <c r="W111" s="10"/>
      <c r="X111" s="10"/>
      <c r="Y111" s="10"/>
      <c r="Z111" s="10"/>
      <c r="AA111" s="10"/>
      <c r="AB111" s="10"/>
      <c r="AC111" s="10"/>
      <c r="AD111" s="10"/>
      <c r="AE111" s="10"/>
    </row>
    <row r="112" s="9" customFormat="1" ht="24.96" customHeight="1">
      <c r="A112" s="9"/>
      <c r="B112" s="205"/>
      <c r="C112" s="206"/>
      <c r="D112" s="207" t="s">
        <v>1567</v>
      </c>
      <c r="E112" s="208"/>
      <c r="F112" s="208"/>
      <c r="G112" s="208"/>
      <c r="H112" s="208"/>
      <c r="I112" s="209"/>
      <c r="J112" s="210">
        <f>J412</f>
        <v>0</v>
      </c>
      <c r="K112" s="206"/>
      <c r="L112" s="211"/>
      <c r="S112" s="9"/>
      <c r="T112" s="9"/>
      <c r="U112" s="9"/>
      <c r="V112" s="9"/>
      <c r="W112" s="9"/>
      <c r="X112" s="9"/>
      <c r="Y112" s="9"/>
      <c r="Z112" s="9"/>
      <c r="AA112" s="9"/>
      <c r="AB112" s="9"/>
      <c r="AC112" s="9"/>
      <c r="AD112" s="9"/>
      <c r="AE112" s="9"/>
    </row>
    <row r="113" s="10" customFormat="1" ht="19.92" customHeight="1">
      <c r="A113" s="10"/>
      <c r="B113" s="212"/>
      <c r="C113" s="135"/>
      <c r="D113" s="213" t="s">
        <v>230</v>
      </c>
      <c r="E113" s="214"/>
      <c r="F113" s="214"/>
      <c r="G113" s="214"/>
      <c r="H113" s="214"/>
      <c r="I113" s="215"/>
      <c r="J113" s="216">
        <f>J413</f>
        <v>0</v>
      </c>
      <c r="K113" s="135"/>
      <c r="L113" s="217"/>
      <c r="S113" s="10"/>
      <c r="T113" s="10"/>
      <c r="U113" s="10"/>
      <c r="V113" s="10"/>
      <c r="W113" s="10"/>
      <c r="X113" s="10"/>
      <c r="Y113" s="10"/>
      <c r="Z113" s="10"/>
      <c r="AA113" s="10"/>
      <c r="AB113" s="10"/>
      <c r="AC113" s="10"/>
      <c r="AD113" s="10"/>
      <c r="AE113" s="10"/>
    </row>
    <row r="114" s="2" customFormat="1" ht="21.84" customHeight="1">
      <c r="A114" s="40"/>
      <c r="B114" s="41"/>
      <c r="C114" s="42"/>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68"/>
      <c r="C115" s="69"/>
      <c r="D115" s="69"/>
      <c r="E115" s="69"/>
      <c r="F115" s="69"/>
      <c r="G115" s="69"/>
      <c r="H115" s="69"/>
      <c r="I115" s="195"/>
      <c r="J115" s="69"/>
      <c r="K115" s="69"/>
      <c r="L115" s="65"/>
      <c r="S115" s="40"/>
      <c r="T115" s="40"/>
      <c r="U115" s="40"/>
      <c r="V115" s="40"/>
      <c r="W115" s="40"/>
      <c r="X115" s="40"/>
      <c r="Y115" s="40"/>
      <c r="Z115" s="40"/>
      <c r="AA115" s="40"/>
      <c r="AB115" s="40"/>
      <c r="AC115" s="40"/>
      <c r="AD115" s="40"/>
      <c r="AE115" s="40"/>
    </row>
    <row r="119" s="2" customFormat="1" ht="6.96" customHeight="1">
      <c r="A119" s="40"/>
      <c r="B119" s="70"/>
      <c r="C119" s="71"/>
      <c r="D119" s="71"/>
      <c r="E119" s="71"/>
      <c r="F119" s="71"/>
      <c r="G119" s="71"/>
      <c r="H119" s="71"/>
      <c r="I119" s="198"/>
      <c r="J119" s="71"/>
      <c r="K119" s="71"/>
      <c r="L119" s="65"/>
      <c r="S119" s="40"/>
      <c r="T119" s="40"/>
      <c r="U119" s="40"/>
      <c r="V119" s="40"/>
      <c r="W119" s="40"/>
      <c r="X119" s="40"/>
      <c r="Y119" s="40"/>
      <c r="Z119" s="40"/>
      <c r="AA119" s="40"/>
      <c r="AB119" s="40"/>
      <c r="AC119" s="40"/>
      <c r="AD119" s="40"/>
      <c r="AE119" s="40"/>
    </row>
    <row r="120" s="2" customFormat="1" ht="24.96" customHeight="1">
      <c r="A120" s="40"/>
      <c r="B120" s="41"/>
      <c r="C120" s="24" t="s">
        <v>236</v>
      </c>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16</v>
      </c>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6.5" customHeight="1">
      <c r="A123" s="40"/>
      <c r="B123" s="41"/>
      <c r="C123" s="42"/>
      <c r="D123" s="42"/>
      <c r="E123" s="199" t="str">
        <f>E7</f>
        <v>Sportovní areál ul. Leonovova, Karviná - Hranice</v>
      </c>
      <c r="F123" s="33"/>
      <c r="G123" s="33"/>
      <c r="H123" s="33"/>
      <c r="I123" s="157"/>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222</v>
      </c>
      <c r="D124" s="42"/>
      <c r="E124" s="42"/>
      <c r="F124" s="42"/>
      <c r="G124" s="42"/>
      <c r="H124" s="42"/>
      <c r="I124" s="157"/>
      <c r="J124" s="42"/>
      <c r="K124" s="42"/>
      <c r="L124" s="65"/>
      <c r="S124" s="40"/>
      <c r="T124" s="40"/>
      <c r="U124" s="40"/>
      <c r="V124" s="40"/>
      <c r="W124" s="40"/>
      <c r="X124" s="40"/>
      <c r="Y124" s="40"/>
      <c r="Z124" s="40"/>
      <c r="AA124" s="40"/>
      <c r="AB124" s="40"/>
      <c r="AC124" s="40"/>
      <c r="AD124" s="40"/>
      <c r="AE124" s="40"/>
    </row>
    <row r="125" s="2" customFormat="1" ht="16.5" customHeight="1">
      <c r="A125" s="40"/>
      <c r="B125" s="41"/>
      <c r="C125" s="42"/>
      <c r="D125" s="42"/>
      <c r="E125" s="78" t="str">
        <f>E9</f>
        <v>SO 06.2 - Veřejné parkoviště</v>
      </c>
      <c r="F125" s="42"/>
      <c r="G125" s="42"/>
      <c r="H125" s="42"/>
      <c r="I125" s="157"/>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157"/>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3" t="s">
        <v>22</v>
      </c>
      <c r="D127" s="42"/>
      <c r="E127" s="42"/>
      <c r="F127" s="28" t="str">
        <f>F12</f>
        <v>Karviná - Hranice</v>
      </c>
      <c r="G127" s="42"/>
      <c r="H127" s="42"/>
      <c r="I127" s="159" t="s">
        <v>24</v>
      </c>
      <c r="J127" s="81" t="str">
        <f>IF(J12="","",J12)</f>
        <v>27. 2. 2020</v>
      </c>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157"/>
      <c r="J128" s="42"/>
      <c r="K128" s="42"/>
      <c r="L128" s="65"/>
      <c r="S128" s="40"/>
      <c r="T128" s="40"/>
      <c r="U128" s="40"/>
      <c r="V128" s="40"/>
      <c r="W128" s="40"/>
      <c r="X128" s="40"/>
      <c r="Y128" s="40"/>
      <c r="Z128" s="40"/>
      <c r="AA128" s="40"/>
      <c r="AB128" s="40"/>
      <c r="AC128" s="40"/>
      <c r="AD128" s="40"/>
      <c r="AE128" s="40"/>
    </row>
    <row r="129" s="2" customFormat="1" ht="15.15" customHeight="1">
      <c r="A129" s="40"/>
      <c r="B129" s="41"/>
      <c r="C129" s="33" t="s">
        <v>30</v>
      </c>
      <c r="D129" s="42"/>
      <c r="E129" s="42"/>
      <c r="F129" s="28" t="str">
        <f>E15</f>
        <v xml:space="preserve">Statutární město Karviná </v>
      </c>
      <c r="G129" s="42"/>
      <c r="H129" s="42"/>
      <c r="I129" s="159" t="s">
        <v>36</v>
      </c>
      <c r="J129" s="38" t="str">
        <f>E21</f>
        <v>ADEA projekt s.r.o.</v>
      </c>
      <c r="K129" s="42"/>
      <c r="L129" s="65"/>
      <c r="S129" s="40"/>
      <c r="T129" s="40"/>
      <c r="U129" s="40"/>
      <c r="V129" s="40"/>
      <c r="W129" s="40"/>
      <c r="X129" s="40"/>
      <c r="Y129" s="40"/>
      <c r="Z129" s="40"/>
      <c r="AA129" s="40"/>
      <c r="AB129" s="40"/>
      <c r="AC129" s="40"/>
      <c r="AD129" s="40"/>
      <c r="AE129" s="40"/>
    </row>
    <row r="130" s="2" customFormat="1" ht="15.15" customHeight="1">
      <c r="A130" s="40"/>
      <c r="B130" s="41"/>
      <c r="C130" s="33" t="s">
        <v>34</v>
      </c>
      <c r="D130" s="42"/>
      <c r="E130" s="42"/>
      <c r="F130" s="28" t="str">
        <f>IF(E18="","",E18)</f>
        <v>Vyplň údaj</v>
      </c>
      <c r="G130" s="42"/>
      <c r="H130" s="42"/>
      <c r="I130" s="159" t="s">
        <v>39</v>
      </c>
      <c r="J130" s="38" t="str">
        <f>E24</f>
        <v xml:space="preserve"> </v>
      </c>
      <c r="K130" s="42"/>
      <c r="L130" s="65"/>
      <c r="S130" s="40"/>
      <c r="T130" s="40"/>
      <c r="U130" s="40"/>
      <c r="V130" s="40"/>
      <c r="W130" s="40"/>
      <c r="X130" s="40"/>
      <c r="Y130" s="40"/>
      <c r="Z130" s="40"/>
      <c r="AA130" s="40"/>
      <c r="AB130" s="40"/>
      <c r="AC130" s="40"/>
      <c r="AD130" s="40"/>
      <c r="AE130" s="40"/>
    </row>
    <row r="131" s="2" customFormat="1" ht="10.32" customHeight="1">
      <c r="A131" s="40"/>
      <c r="B131" s="41"/>
      <c r="C131" s="42"/>
      <c r="D131" s="42"/>
      <c r="E131" s="42"/>
      <c r="F131" s="42"/>
      <c r="G131" s="42"/>
      <c r="H131" s="42"/>
      <c r="I131" s="157"/>
      <c r="J131" s="42"/>
      <c r="K131" s="42"/>
      <c r="L131" s="65"/>
      <c r="S131" s="40"/>
      <c r="T131" s="40"/>
      <c r="U131" s="40"/>
      <c r="V131" s="40"/>
      <c r="W131" s="40"/>
      <c r="X131" s="40"/>
      <c r="Y131" s="40"/>
      <c r="Z131" s="40"/>
      <c r="AA131" s="40"/>
      <c r="AB131" s="40"/>
      <c r="AC131" s="40"/>
      <c r="AD131" s="40"/>
      <c r="AE131" s="40"/>
    </row>
    <row r="132" s="11" customFormat="1" ht="29.28" customHeight="1">
      <c r="A132" s="218"/>
      <c r="B132" s="219"/>
      <c r="C132" s="220" t="s">
        <v>237</v>
      </c>
      <c r="D132" s="221" t="s">
        <v>68</v>
      </c>
      <c r="E132" s="221" t="s">
        <v>64</v>
      </c>
      <c r="F132" s="221" t="s">
        <v>65</v>
      </c>
      <c r="G132" s="221" t="s">
        <v>238</v>
      </c>
      <c r="H132" s="221" t="s">
        <v>239</v>
      </c>
      <c r="I132" s="222" t="s">
        <v>240</v>
      </c>
      <c r="J132" s="221" t="s">
        <v>226</v>
      </c>
      <c r="K132" s="223" t="s">
        <v>241</v>
      </c>
      <c r="L132" s="224"/>
      <c r="M132" s="102" t="s">
        <v>1</v>
      </c>
      <c r="N132" s="103" t="s">
        <v>47</v>
      </c>
      <c r="O132" s="103" t="s">
        <v>242</v>
      </c>
      <c r="P132" s="103" t="s">
        <v>243</v>
      </c>
      <c r="Q132" s="103" t="s">
        <v>244</v>
      </c>
      <c r="R132" s="103" t="s">
        <v>245</v>
      </c>
      <c r="S132" s="103" t="s">
        <v>246</v>
      </c>
      <c r="T132" s="104" t="s">
        <v>247</v>
      </c>
      <c r="U132" s="218"/>
      <c r="V132" s="218"/>
      <c r="W132" s="218"/>
      <c r="X132" s="218"/>
      <c r="Y132" s="218"/>
      <c r="Z132" s="218"/>
      <c r="AA132" s="218"/>
      <c r="AB132" s="218"/>
      <c r="AC132" s="218"/>
      <c r="AD132" s="218"/>
      <c r="AE132" s="218"/>
    </row>
    <row r="133" s="2" customFormat="1" ht="22.8" customHeight="1">
      <c r="A133" s="40"/>
      <c r="B133" s="41"/>
      <c r="C133" s="109" t="s">
        <v>248</v>
      </c>
      <c r="D133" s="42"/>
      <c r="E133" s="42"/>
      <c r="F133" s="42"/>
      <c r="G133" s="42"/>
      <c r="H133" s="42"/>
      <c r="I133" s="157"/>
      <c r="J133" s="225">
        <f>BK133</f>
        <v>0</v>
      </c>
      <c r="K133" s="42"/>
      <c r="L133" s="46"/>
      <c r="M133" s="105"/>
      <c r="N133" s="226"/>
      <c r="O133" s="106"/>
      <c r="P133" s="227">
        <f>P134+P358+P406+P412</f>
        <v>0</v>
      </c>
      <c r="Q133" s="106"/>
      <c r="R133" s="227">
        <f>R134+R358+R406+R412</f>
        <v>412.38906565000002</v>
      </c>
      <c r="S133" s="106"/>
      <c r="T133" s="228">
        <f>T134+T358+T406+T412</f>
        <v>34.27966</v>
      </c>
      <c r="U133" s="40"/>
      <c r="V133" s="40"/>
      <c r="W133" s="40"/>
      <c r="X133" s="40"/>
      <c r="Y133" s="40"/>
      <c r="Z133" s="40"/>
      <c r="AA133" s="40"/>
      <c r="AB133" s="40"/>
      <c r="AC133" s="40"/>
      <c r="AD133" s="40"/>
      <c r="AE133" s="40"/>
      <c r="AT133" s="18" t="s">
        <v>82</v>
      </c>
      <c r="AU133" s="18" t="s">
        <v>228</v>
      </c>
      <c r="BK133" s="229">
        <f>BK134+BK358+BK406+BK412</f>
        <v>0</v>
      </c>
    </row>
    <row r="134" s="12" customFormat="1" ht="25.92" customHeight="1">
      <c r="A134" s="12"/>
      <c r="B134" s="230"/>
      <c r="C134" s="231"/>
      <c r="D134" s="232" t="s">
        <v>82</v>
      </c>
      <c r="E134" s="233" t="s">
        <v>408</v>
      </c>
      <c r="F134" s="233" t="s">
        <v>409</v>
      </c>
      <c r="G134" s="231"/>
      <c r="H134" s="231"/>
      <c r="I134" s="234"/>
      <c r="J134" s="235">
        <f>BK134</f>
        <v>0</v>
      </c>
      <c r="K134" s="231"/>
      <c r="L134" s="236"/>
      <c r="M134" s="237"/>
      <c r="N134" s="238"/>
      <c r="O134" s="238"/>
      <c r="P134" s="239">
        <f>P135+P205+P221+P236+P270+P299+P348+P355</f>
        <v>0</v>
      </c>
      <c r="Q134" s="238"/>
      <c r="R134" s="239">
        <f>R135+R205+R221+R236+R270+R299+R348+R355</f>
        <v>411.76563385000003</v>
      </c>
      <c r="S134" s="238"/>
      <c r="T134" s="240">
        <f>T135+T205+T221+T236+T270+T299+T348+T355</f>
        <v>33.133600000000001</v>
      </c>
      <c r="U134" s="12"/>
      <c r="V134" s="12"/>
      <c r="W134" s="12"/>
      <c r="X134" s="12"/>
      <c r="Y134" s="12"/>
      <c r="Z134" s="12"/>
      <c r="AA134" s="12"/>
      <c r="AB134" s="12"/>
      <c r="AC134" s="12"/>
      <c r="AD134" s="12"/>
      <c r="AE134" s="12"/>
      <c r="AR134" s="241" t="s">
        <v>91</v>
      </c>
      <c r="AT134" s="242" t="s">
        <v>82</v>
      </c>
      <c r="AU134" s="242" t="s">
        <v>83</v>
      </c>
      <c r="AY134" s="241" t="s">
        <v>251</v>
      </c>
      <c r="BK134" s="243">
        <f>BK135+BK205+BK221+BK236+BK270+BK299+BK348+BK355</f>
        <v>0</v>
      </c>
    </row>
    <row r="135" s="12" customFormat="1" ht="22.8" customHeight="1">
      <c r="A135" s="12"/>
      <c r="B135" s="230"/>
      <c r="C135" s="231"/>
      <c r="D135" s="232" t="s">
        <v>82</v>
      </c>
      <c r="E135" s="244" t="s">
        <v>91</v>
      </c>
      <c r="F135" s="244" t="s">
        <v>410</v>
      </c>
      <c r="G135" s="231"/>
      <c r="H135" s="231"/>
      <c r="I135" s="234"/>
      <c r="J135" s="245">
        <f>BK135</f>
        <v>0</v>
      </c>
      <c r="K135" s="231"/>
      <c r="L135" s="236"/>
      <c r="M135" s="237"/>
      <c r="N135" s="238"/>
      <c r="O135" s="238"/>
      <c r="P135" s="239">
        <f>P136+SUM(P137:P184)</f>
        <v>0</v>
      </c>
      <c r="Q135" s="238"/>
      <c r="R135" s="239">
        <f>R136+SUM(R137:R184)</f>
        <v>0.00777</v>
      </c>
      <c r="S135" s="238"/>
      <c r="T135" s="240">
        <f>T136+SUM(T137:T184)</f>
        <v>0</v>
      </c>
      <c r="U135" s="12"/>
      <c r="V135" s="12"/>
      <c r="W135" s="12"/>
      <c r="X135" s="12"/>
      <c r="Y135" s="12"/>
      <c r="Z135" s="12"/>
      <c r="AA135" s="12"/>
      <c r="AB135" s="12"/>
      <c r="AC135" s="12"/>
      <c r="AD135" s="12"/>
      <c r="AE135" s="12"/>
      <c r="AR135" s="241" t="s">
        <v>91</v>
      </c>
      <c r="AT135" s="242" t="s">
        <v>82</v>
      </c>
      <c r="AU135" s="242" t="s">
        <v>91</v>
      </c>
      <c r="AY135" s="241" t="s">
        <v>251</v>
      </c>
      <c r="BK135" s="243">
        <f>BK136+SUM(BK137:BK184)</f>
        <v>0</v>
      </c>
    </row>
    <row r="136" s="2" customFormat="1" ht="16.5" customHeight="1">
      <c r="A136" s="40"/>
      <c r="B136" s="41"/>
      <c r="C136" s="246" t="s">
        <v>91</v>
      </c>
      <c r="D136" s="246" t="s">
        <v>254</v>
      </c>
      <c r="E136" s="247" t="s">
        <v>1378</v>
      </c>
      <c r="F136" s="248" t="s">
        <v>1379</v>
      </c>
      <c r="G136" s="249" t="s">
        <v>687</v>
      </c>
      <c r="H136" s="250">
        <v>360</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1568</v>
      </c>
    </row>
    <row r="137" s="13" customFormat="1">
      <c r="A137" s="13"/>
      <c r="B137" s="271"/>
      <c r="C137" s="272"/>
      <c r="D137" s="259" t="s">
        <v>414</v>
      </c>
      <c r="E137" s="273" t="s">
        <v>1</v>
      </c>
      <c r="F137" s="274" t="s">
        <v>1230</v>
      </c>
      <c r="G137" s="272"/>
      <c r="H137" s="275">
        <v>360</v>
      </c>
      <c r="I137" s="276"/>
      <c r="J137" s="272"/>
      <c r="K137" s="272"/>
      <c r="L137" s="277"/>
      <c r="M137" s="278"/>
      <c r="N137" s="279"/>
      <c r="O137" s="279"/>
      <c r="P137" s="279"/>
      <c r="Q137" s="279"/>
      <c r="R137" s="279"/>
      <c r="S137" s="279"/>
      <c r="T137" s="280"/>
      <c r="U137" s="13"/>
      <c r="V137" s="13"/>
      <c r="W137" s="13"/>
      <c r="X137" s="13"/>
      <c r="Y137" s="13"/>
      <c r="Z137" s="13"/>
      <c r="AA137" s="13"/>
      <c r="AB137" s="13"/>
      <c r="AC137" s="13"/>
      <c r="AD137" s="13"/>
      <c r="AE137" s="13"/>
      <c r="AT137" s="281" t="s">
        <v>414</v>
      </c>
      <c r="AU137" s="281" t="s">
        <v>93</v>
      </c>
      <c r="AV137" s="13" t="s">
        <v>93</v>
      </c>
      <c r="AW137" s="13" t="s">
        <v>38</v>
      </c>
      <c r="AX137" s="13" t="s">
        <v>83</v>
      </c>
      <c r="AY137" s="281" t="s">
        <v>251</v>
      </c>
    </row>
    <row r="138" s="14" customFormat="1">
      <c r="A138" s="14"/>
      <c r="B138" s="282"/>
      <c r="C138" s="283"/>
      <c r="D138" s="259" t="s">
        <v>414</v>
      </c>
      <c r="E138" s="284" t="s">
        <v>1</v>
      </c>
      <c r="F138" s="285" t="s">
        <v>416</v>
      </c>
      <c r="G138" s="283"/>
      <c r="H138" s="286">
        <v>360</v>
      </c>
      <c r="I138" s="287"/>
      <c r="J138" s="283"/>
      <c r="K138" s="283"/>
      <c r="L138" s="288"/>
      <c r="M138" s="289"/>
      <c r="N138" s="290"/>
      <c r="O138" s="290"/>
      <c r="P138" s="290"/>
      <c r="Q138" s="290"/>
      <c r="R138" s="290"/>
      <c r="S138" s="290"/>
      <c r="T138" s="291"/>
      <c r="U138" s="14"/>
      <c r="V138" s="14"/>
      <c r="W138" s="14"/>
      <c r="X138" s="14"/>
      <c r="Y138" s="14"/>
      <c r="Z138" s="14"/>
      <c r="AA138" s="14"/>
      <c r="AB138" s="14"/>
      <c r="AC138" s="14"/>
      <c r="AD138" s="14"/>
      <c r="AE138" s="14"/>
      <c r="AT138" s="292" t="s">
        <v>414</v>
      </c>
      <c r="AU138" s="292" t="s">
        <v>93</v>
      </c>
      <c r="AV138" s="14" t="s">
        <v>182</v>
      </c>
      <c r="AW138" s="14" t="s">
        <v>38</v>
      </c>
      <c r="AX138" s="14" t="s">
        <v>91</v>
      </c>
      <c r="AY138" s="292" t="s">
        <v>251</v>
      </c>
    </row>
    <row r="139" s="2" customFormat="1" ht="16.5" customHeight="1">
      <c r="A139" s="40"/>
      <c r="B139" s="41"/>
      <c r="C139" s="246" t="s">
        <v>93</v>
      </c>
      <c r="D139" s="246" t="s">
        <v>254</v>
      </c>
      <c r="E139" s="247" t="s">
        <v>444</v>
      </c>
      <c r="F139" s="248" t="s">
        <v>445</v>
      </c>
      <c r="G139" s="249" t="s">
        <v>446</v>
      </c>
      <c r="H139" s="250">
        <v>90</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1382</v>
      </c>
    </row>
    <row r="140" s="13" customFormat="1">
      <c r="A140" s="13"/>
      <c r="B140" s="271"/>
      <c r="C140" s="272"/>
      <c r="D140" s="259" t="s">
        <v>414</v>
      </c>
      <c r="E140" s="273" t="s">
        <v>1</v>
      </c>
      <c r="F140" s="274" t="s">
        <v>1569</v>
      </c>
      <c r="G140" s="272"/>
      <c r="H140" s="275">
        <v>90</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4" customFormat="1">
      <c r="A141" s="14"/>
      <c r="B141" s="282"/>
      <c r="C141" s="283"/>
      <c r="D141" s="259" t="s">
        <v>414</v>
      </c>
      <c r="E141" s="284" t="s">
        <v>1</v>
      </c>
      <c r="F141" s="285" t="s">
        <v>416</v>
      </c>
      <c r="G141" s="283"/>
      <c r="H141" s="286">
        <v>90</v>
      </c>
      <c r="I141" s="287"/>
      <c r="J141" s="283"/>
      <c r="K141" s="283"/>
      <c r="L141" s="288"/>
      <c r="M141" s="289"/>
      <c r="N141" s="290"/>
      <c r="O141" s="290"/>
      <c r="P141" s="290"/>
      <c r="Q141" s="290"/>
      <c r="R141" s="290"/>
      <c r="S141" s="290"/>
      <c r="T141" s="291"/>
      <c r="U141" s="14"/>
      <c r="V141" s="14"/>
      <c r="W141" s="14"/>
      <c r="X141" s="14"/>
      <c r="Y141" s="14"/>
      <c r="Z141" s="14"/>
      <c r="AA141" s="14"/>
      <c r="AB141" s="14"/>
      <c r="AC141" s="14"/>
      <c r="AD141" s="14"/>
      <c r="AE141" s="14"/>
      <c r="AT141" s="292" t="s">
        <v>414</v>
      </c>
      <c r="AU141" s="292" t="s">
        <v>93</v>
      </c>
      <c r="AV141" s="14" t="s">
        <v>182</v>
      </c>
      <c r="AW141" s="14" t="s">
        <v>38</v>
      </c>
      <c r="AX141" s="14" t="s">
        <v>91</v>
      </c>
      <c r="AY141" s="292" t="s">
        <v>251</v>
      </c>
    </row>
    <row r="142" s="2" customFormat="1" ht="16.5" customHeight="1">
      <c r="A142" s="40"/>
      <c r="B142" s="41"/>
      <c r="C142" s="246" t="s">
        <v>174</v>
      </c>
      <c r="D142" s="246" t="s">
        <v>254</v>
      </c>
      <c r="E142" s="247" t="s">
        <v>1386</v>
      </c>
      <c r="F142" s="248" t="s">
        <v>1387</v>
      </c>
      <c r="G142" s="249" t="s">
        <v>446</v>
      </c>
      <c r="H142" s="250">
        <v>260</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1570</v>
      </c>
    </row>
    <row r="143" s="13" customFormat="1">
      <c r="A143" s="13"/>
      <c r="B143" s="271"/>
      <c r="C143" s="272"/>
      <c r="D143" s="259" t="s">
        <v>414</v>
      </c>
      <c r="E143" s="273" t="s">
        <v>1</v>
      </c>
      <c r="F143" s="274" t="s">
        <v>1571</v>
      </c>
      <c r="G143" s="272"/>
      <c r="H143" s="275">
        <v>260</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83</v>
      </c>
      <c r="AY143" s="281" t="s">
        <v>251</v>
      </c>
    </row>
    <row r="144" s="14" customFormat="1">
      <c r="A144" s="14"/>
      <c r="B144" s="282"/>
      <c r="C144" s="283"/>
      <c r="D144" s="259" t="s">
        <v>414</v>
      </c>
      <c r="E144" s="284" t="s">
        <v>1</v>
      </c>
      <c r="F144" s="285" t="s">
        <v>416</v>
      </c>
      <c r="G144" s="283"/>
      <c r="H144" s="286">
        <v>260</v>
      </c>
      <c r="I144" s="287"/>
      <c r="J144" s="283"/>
      <c r="K144" s="283"/>
      <c r="L144" s="288"/>
      <c r="M144" s="289"/>
      <c r="N144" s="290"/>
      <c r="O144" s="290"/>
      <c r="P144" s="290"/>
      <c r="Q144" s="290"/>
      <c r="R144" s="290"/>
      <c r="S144" s="290"/>
      <c r="T144" s="291"/>
      <c r="U144" s="14"/>
      <c r="V144" s="14"/>
      <c r="W144" s="14"/>
      <c r="X144" s="14"/>
      <c r="Y144" s="14"/>
      <c r="Z144" s="14"/>
      <c r="AA144" s="14"/>
      <c r="AB144" s="14"/>
      <c r="AC144" s="14"/>
      <c r="AD144" s="14"/>
      <c r="AE144" s="14"/>
      <c r="AT144" s="292" t="s">
        <v>414</v>
      </c>
      <c r="AU144" s="292" t="s">
        <v>93</v>
      </c>
      <c r="AV144" s="14" t="s">
        <v>182</v>
      </c>
      <c r="AW144" s="14" t="s">
        <v>38</v>
      </c>
      <c r="AX144" s="14" t="s">
        <v>91</v>
      </c>
      <c r="AY144" s="292" t="s">
        <v>251</v>
      </c>
    </row>
    <row r="145" s="2" customFormat="1" ht="16.5" customHeight="1">
      <c r="A145" s="40"/>
      <c r="B145" s="41"/>
      <c r="C145" s="246" t="s">
        <v>182</v>
      </c>
      <c r="D145" s="246" t="s">
        <v>254</v>
      </c>
      <c r="E145" s="247" t="s">
        <v>1572</v>
      </c>
      <c r="F145" s="248" t="s">
        <v>1573</v>
      </c>
      <c r="G145" s="249" t="s">
        <v>446</v>
      </c>
      <c r="H145" s="250">
        <v>82.200000000000003</v>
      </c>
      <c r="I145" s="251"/>
      <c r="J145" s="252">
        <f>ROUND(I145*H145,2)</f>
        <v>0</v>
      </c>
      <c r="K145" s="248" t="s">
        <v>258</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1574</v>
      </c>
    </row>
    <row r="146" s="13" customFormat="1">
      <c r="A146" s="13"/>
      <c r="B146" s="271"/>
      <c r="C146" s="272"/>
      <c r="D146" s="259" t="s">
        <v>414</v>
      </c>
      <c r="E146" s="273" t="s">
        <v>1</v>
      </c>
      <c r="F146" s="274" t="s">
        <v>1575</v>
      </c>
      <c r="G146" s="272"/>
      <c r="H146" s="275">
        <v>82.200000000000003</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4" customFormat="1">
      <c r="A147" s="14"/>
      <c r="B147" s="282"/>
      <c r="C147" s="283"/>
      <c r="D147" s="259" t="s">
        <v>414</v>
      </c>
      <c r="E147" s="284" t="s">
        <v>1</v>
      </c>
      <c r="F147" s="285" t="s">
        <v>416</v>
      </c>
      <c r="G147" s="283"/>
      <c r="H147" s="286">
        <v>82.200000000000003</v>
      </c>
      <c r="I147" s="287"/>
      <c r="J147" s="283"/>
      <c r="K147" s="283"/>
      <c r="L147" s="288"/>
      <c r="M147" s="289"/>
      <c r="N147" s="290"/>
      <c r="O147" s="290"/>
      <c r="P147" s="290"/>
      <c r="Q147" s="290"/>
      <c r="R147" s="290"/>
      <c r="S147" s="290"/>
      <c r="T147" s="291"/>
      <c r="U147" s="14"/>
      <c r="V147" s="14"/>
      <c r="W147" s="14"/>
      <c r="X147" s="14"/>
      <c r="Y147" s="14"/>
      <c r="Z147" s="14"/>
      <c r="AA147" s="14"/>
      <c r="AB147" s="14"/>
      <c r="AC147" s="14"/>
      <c r="AD147" s="14"/>
      <c r="AE147" s="14"/>
      <c r="AT147" s="292" t="s">
        <v>414</v>
      </c>
      <c r="AU147" s="292" t="s">
        <v>93</v>
      </c>
      <c r="AV147" s="14" t="s">
        <v>182</v>
      </c>
      <c r="AW147" s="14" t="s">
        <v>38</v>
      </c>
      <c r="AX147" s="14" t="s">
        <v>91</v>
      </c>
      <c r="AY147" s="292" t="s">
        <v>251</v>
      </c>
    </row>
    <row r="148" s="2" customFormat="1" ht="16.5" customHeight="1">
      <c r="A148" s="40"/>
      <c r="B148" s="41"/>
      <c r="C148" s="246" t="s">
        <v>250</v>
      </c>
      <c r="D148" s="246" t="s">
        <v>254</v>
      </c>
      <c r="E148" s="247" t="s">
        <v>584</v>
      </c>
      <c r="F148" s="248" t="s">
        <v>585</v>
      </c>
      <c r="G148" s="249" t="s">
        <v>446</v>
      </c>
      <c r="H148" s="250">
        <v>54.799999999999997</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1576</v>
      </c>
    </row>
    <row r="149" s="13" customFormat="1">
      <c r="A149" s="13"/>
      <c r="B149" s="271"/>
      <c r="C149" s="272"/>
      <c r="D149" s="259" t="s">
        <v>414</v>
      </c>
      <c r="E149" s="273" t="s">
        <v>1</v>
      </c>
      <c r="F149" s="274" t="s">
        <v>1577</v>
      </c>
      <c r="G149" s="272"/>
      <c r="H149" s="275">
        <v>54.799999999999997</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54.799999999999997</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278</v>
      </c>
      <c r="D151" s="246" t="s">
        <v>254</v>
      </c>
      <c r="E151" s="247" t="s">
        <v>458</v>
      </c>
      <c r="F151" s="248" t="s">
        <v>459</v>
      </c>
      <c r="G151" s="249" t="s">
        <v>446</v>
      </c>
      <c r="H151" s="250">
        <v>304</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1401</v>
      </c>
    </row>
    <row r="152" s="2" customFormat="1">
      <c r="A152" s="40"/>
      <c r="B152" s="41"/>
      <c r="C152" s="42"/>
      <c r="D152" s="259" t="s">
        <v>261</v>
      </c>
      <c r="E152" s="42"/>
      <c r="F152" s="260" t="s">
        <v>461</v>
      </c>
      <c r="G152" s="42"/>
      <c r="H152" s="42"/>
      <c r="I152" s="157"/>
      <c r="J152" s="42"/>
      <c r="K152" s="42"/>
      <c r="L152" s="46"/>
      <c r="M152" s="261"/>
      <c r="N152" s="262"/>
      <c r="O152" s="93"/>
      <c r="P152" s="93"/>
      <c r="Q152" s="93"/>
      <c r="R152" s="93"/>
      <c r="S152" s="93"/>
      <c r="T152" s="94"/>
      <c r="U152" s="40"/>
      <c r="V152" s="40"/>
      <c r="W152" s="40"/>
      <c r="X152" s="40"/>
      <c r="Y152" s="40"/>
      <c r="Z152" s="40"/>
      <c r="AA152" s="40"/>
      <c r="AB152" s="40"/>
      <c r="AC152" s="40"/>
      <c r="AD152" s="40"/>
      <c r="AE152" s="40"/>
      <c r="AT152" s="18" t="s">
        <v>261</v>
      </c>
      <c r="AU152" s="18" t="s">
        <v>93</v>
      </c>
    </row>
    <row r="153" s="13" customFormat="1">
      <c r="A153" s="13"/>
      <c r="B153" s="271"/>
      <c r="C153" s="272"/>
      <c r="D153" s="259" t="s">
        <v>414</v>
      </c>
      <c r="E153" s="272"/>
      <c r="F153" s="274" t="s">
        <v>1578</v>
      </c>
      <c r="G153" s="272"/>
      <c r="H153" s="275">
        <v>304</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285</v>
      </c>
      <c r="D154" s="246" t="s">
        <v>254</v>
      </c>
      <c r="E154" s="247" t="s">
        <v>482</v>
      </c>
      <c r="F154" s="248" t="s">
        <v>483</v>
      </c>
      <c r="G154" s="249" t="s">
        <v>446</v>
      </c>
      <c r="H154" s="250">
        <v>26</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1403</v>
      </c>
    </row>
    <row r="155" s="2" customFormat="1">
      <c r="A155" s="40"/>
      <c r="B155" s="41"/>
      <c r="C155" s="42"/>
      <c r="D155" s="259" t="s">
        <v>261</v>
      </c>
      <c r="E155" s="42"/>
      <c r="F155" s="260" t="s">
        <v>486</v>
      </c>
      <c r="G155" s="42"/>
      <c r="H155" s="42"/>
      <c r="I155" s="157"/>
      <c r="J155" s="42"/>
      <c r="K155" s="42"/>
      <c r="L155" s="46"/>
      <c r="M155" s="261"/>
      <c r="N155" s="262"/>
      <c r="O155" s="93"/>
      <c r="P155" s="93"/>
      <c r="Q155" s="93"/>
      <c r="R155" s="93"/>
      <c r="S155" s="93"/>
      <c r="T155" s="94"/>
      <c r="U155" s="40"/>
      <c r="V155" s="40"/>
      <c r="W155" s="40"/>
      <c r="X155" s="40"/>
      <c r="Y155" s="40"/>
      <c r="Z155" s="40"/>
      <c r="AA155" s="40"/>
      <c r="AB155" s="40"/>
      <c r="AC155" s="40"/>
      <c r="AD155" s="40"/>
      <c r="AE155" s="40"/>
      <c r="AT155" s="18" t="s">
        <v>261</v>
      </c>
      <c r="AU155" s="18" t="s">
        <v>93</v>
      </c>
    </row>
    <row r="156" s="15" customFormat="1">
      <c r="A156" s="15"/>
      <c r="B156" s="293"/>
      <c r="C156" s="294"/>
      <c r="D156" s="259" t="s">
        <v>414</v>
      </c>
      <c r="E156" s="295" t="s">
        <v>1</v>
      </c>
      <c r="F156" s="296" t="s">
        <v>1579</v>
      </c>
      <c r="G156" s="294"/>
      <c r="H156" s="295" t="s">
        <v>1</v>
      </c>
      <c r="I156" s="297"/>
      <c r="J156" s="294"/>
      <c r="K156" s="294"/>
      <c r="L156" s="298"/>
      <c r="M156" s="299"/>
      <c r="N156" s="300"/>
      <c r="O156" s="300"/>
      <c r="P156" s="300"/>
      <c r="Q156" s="300"/>
      <c r="R156" s="300"/>
      <c r="S156" s="300"/>
      <c r="T156" s="301"/>
      <c r="U156" s="15"/>
      <c r="V156" s="15"/>
      <c r="W156" s="15"/>
      <c r="X156" s="15"/>
      <c r="Y156" s="15"/>
      <c r="Z156" s="15"/>
      <c r="AA156" s="15"/>
      <c r="AB156" s="15"/>
      <c r="AC156" s="15"/>
      <c r="AD156" s="15"/>
      <c r="AE156" s="15"/>
      <c r="AT156" s="302" t="s">
        <v>414</v>
      </c>
      <c r="AU156" s="302" t="s">
        <v>93</v>
      </c>
      <c r="AV156" s="15" t="s">
        <v>91</v>
      </c>
      <c r="AW156" s="15" t="s">
        <v>38</v>
      </c>
      <c r="AX156" s="15" t="s">
        <v>83</v>
      </c>
      <c r="AY156" s="302" t="s">
        <v>251</v>
      </c>
    </row>
    <row r="157" s="13" customFormat="1">
      <c r="A157" s="13"/>
      <c r="B157" s="271"/>
      <c r="C157" s="272"/>
      <c r="D157" s="259" t="s">
        <v>414</v>
      </c>
      <c r="E157" s="273" t="s">
        <v>1</v>
      </c>
      <c r="F157" s="274" t="s">
        <v>1580</v>
      </c>
      <c r="G157" s="272"/>
      <c r="H157" s="275">
        <v>26</v>
      </c>
      <c r="I157" s="276"/>
      <c r="J157" s="272"/>
      <c r="K157" s="272"/>
      <c r="L157" s="277"/>
      <c r="M157" s="278"/>
      <c r="N157" s="279"/>
      <c r="O157" s="279"/>
      <c r="P157" s="279"/>
      <c r="Q157" s="279"/>
      <c r="R157" s="279"/>
      <c r="S157" s="279"/>
      <c r="T157" s="280"/>
      <c r="U157" s="13"/>
      <c r="V157" s="13"/>
      <c r="W157" s="13"/>
      <c r="X157" s="13"/>
      <c r="Y157" s="13"/>
      <c r="Z157" s="13"/>
      <c r="AA157" s="13"/>
      <c r="AB157" s="13"/>
      <c r="AC157" s="13"/>
      <c r="AD157" s="13"/>
      <c r="AE157" s="13"/>
      <c r="AT157" s="281" t="s">
        <v>414</v>
      </c>
      <c r="AU157" s="281" t="s">
        <v>93</v>
      </c>
      <c r="AV157" s="13" t="s">
        <v>93</v>
      </c>
      <c r="AW157" s="13" t="s">
        <v>38</v>
      </c>
      <c r="AX157" s="13" t="s">
        <v>83</v>
      </c>
      <c r="AY157" s="281" t="s">
        <v>251</v>
      </c>
    </row>
    <row r="158" s="14" customFormat="1">
      <c r="A158" s="14"/>
      <c r="B158" s="282"/>
      <c r="C158" s="283"/>
      <c r="D158" s="259" t="s">
        <v>414</v>
      </c>
      <c r="E158" s="284" t="s">
        <v>1</v>
      </c>
      <c r="F158" s="285" t="s">
        <v>416</v>
      </c>
      <c r="G158" s="283"/>
      <c r="H158" s="286">
        <v>26</v>
      </c>
      <c r="I158" s="287"/>
      <c r="J158" s="283"/>
      <c r="K158" s="283"/>
      <c r="L158" s="288"/>
      <c r="M158" s="289"/>
      <c r="N158" s="290"/>
      <c r="O158" s="290"/>
      <c r="P158" s="290"/>
      <c r="Q158" s="290"/>
      <c r="R158" s="290"/>
      <c r="S158" s="290"/>
      <c r="T158" s="291"/>
      <c r="U158" s="14"/>
      <c r="V158" s="14"/>
      <c r="W158" s="14"/>
      <c r="X158" s="14"/>
      <c r="Y158" s="14"/>
      <c r="Z158" s="14"/>
      <c r="AA158" s="14"/>
      <c r="AB158" s="14"/>
      <c r="AC158" s="14"/>
      <c r="AD158" s="14"/>
      <c r="AE158" s="14"/>
      <c r="AT158" s="292" t="s">
        <v>414</v>
      </c>
      <c r="AU158" s="292" t="s">
        <v>93</v>
      </c>
      <c r="AV158" s="14" t="s">
        <v>182</v>
      </c>
      <c r="AW158" s="14" t="s">
        <v>38</v>
      </c>
      <c r="AX158" s="14" t="s">
        <v>91</v>
      </c>
      <c r="AY158" s="292" t="s">
        <v>251</v>
      </c>
    </row>
    <row r="159" s="2" customFormat="1" ht="16.5" customHeight="1">
      <c r="A159" s="40"/>
      <c r="B159" s="41"/>
      <c r="C159" s="246" t="s">
        <v>292</v>
      </c>
      <c r="D159" s="246" t="s">
        <v>254</v>
      </c>
      <c r="E159" s="247" t="s">
        <v>475</v>
      </c>
      <c r="F159" s="248" t="s">
        <v>476</v>
      </c>
      <c r="G159" s="249" t="s">
        <v>446</v>
      </c>
      <c r="H159" s="250">
        <v>26</v>
      </c>
      <c r="I159" s="251"/>
      <c r="J159" s="252">
        <f>ROUND(I159*H159,2)</f>
        <v>0</v>
      </c>
      <c r="K159" s="248" t="s">
        <v>258</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1405</v>
      </c>
    </row>
    <row r="160" s="2" customFormat="1">
      <c r="A160" s="40"/>
      <c r="B160" s="41"/>
      <c r="C160" s="42"/>
      <c r="D160" s="259" t="s">
        <v>261</v>
      </c>
      <c r="E160" s="42"/>
      <c r="F160" s="260" t="s">
        <v>490</v>
      </c>
      <c r="G160" s="42"/>
      <c r="H160" s="42"/>
      <c r="I160" s="157"/>
      <c r="J160" s="42"/>
      <c r="K160" s="42"/>
      <c r="L160" s="46"/>
      <c r="M160" s="261"/>
      <c r="N160" s="262"/>
      <c r="O160" s="93"/>
      <c r="P160" s="93"/>
      <c r="Q160" s="93"/>
      <c r="R160" s="93"/>
      <c r="S160" s="93"/>
      <c r="T160" s="94"/>
      <c r="U160" s="40"/>
      <c r="V160" s="40"/>
      <c r="W160" s="40"/>
      <c r="X160" s="40"/>
      <c r="Y160" s="40"/>
      <c r="Z160" s="40"/>
      <c r="AA160" s="40"/>
      <c r="AB160" s="40"/>
      <c r="AC160" s="40"/>
      <c r="AD160" s="40"/>
      <c r="AE160" s="40"/>
      <c r="AT160" s="18" t="s">
        <v>261</v>
      </c>
      <c r="AU160" s="18" t="s">
        <v>93</v>
      </c>
    </row>
    <row r="161" s="2" customFormat="1" ht="16.5" customHeight="1">
      <c r="A161" s="40"/>
      <c r="B161" s="41"/>
      <c r="C161" s="246" t="s">
        <v>297</v>
      </c>
      <c r="D161" s="246" t="s">
        <v>254</v>
      </c>
      <c r="E161" s="247" t="s">
        <v>463</v>
      </c>
      <c r="F161" s="248" t="s">
        <v>464</v>
      </c>
      <c r="G161" s="249" t="s">
        <v>446</v>
      </c>
      <c r="H161" s="250">
        <v>309</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1406</v>
      </c>
    </row>
    <row r="162" s="15" customFormat="1">
      <c r="A162" s="15"/>
      <c r="B162" s="293"/>
      <c r="C162" s="294"/>
      <c r="D162" s="259" t="s">
        <v>414</v>
      </c>
      <c r="E162" s="295" t="s">
        <v>1</v>
      </c>
      <c r="F162" s="296" t="s">
        <v>1579</v>
      </c>
      <c r="G162" s="294"/>
      <c r="H162" s="295" t="s">
        <v>1</v>
      </c>
      <c r="I162" s="297"/>
      <c r="J162" s="294"/>
      <c r="K162" s="294"/>
      <c r="L162" s="298"/>
      <c r="M162" s="299"/>
      <c r="N162" s="300"/>
      <c r="O162" s="300"/>
      <c r="P162" s="300"/>
      <c r="Q162" s="300"/>
      <c r="R162" s="300"/>
      <c r="S162" s="300"/>
      <c r="T162" s="301"/>
      <c r="U162" s="15"/>
      <c r="V162" s="15"/>
      <c r="W162" s="15"/>
      <c r="X162" s="15"/>
      <c r="Y162" s="15"/>
      <c r="Z162" s="15"/>
      <c r="AA162" s="15"/>
      <c r="AB162" s="15"/>
      <c r="AC162" s="15"/>
      <c r="AD162" s="15"/>
      <c r="AE162" s="15"/>
      <c r="AT162" s="302" t="s">
        <v>414</v>
      </c>
      <c r="AU162" s="302" t="s">
        <v>93</v>
      </c>
      <c r="AV162" s="15" t="s">
        <v>91</v>
      </c>
      <c r="AW162" s="15" t="s">
        <v>38</v>
      </c>
      <c r="AX162" s="15" t="s">
        <v>83</v>
      </c>
      <c r="AY162" s="302" t="s">
        <v>251</v>
      </c>
    </row>
    <row r="163" s="13" customFormat="1">
      <c r="A163" s="13"/>
      <c r="B163" s="271"/>
      <c r="C163" s="272"/>
      <c r="D163" s="259" t="s">
        <v>414</v>
      </c>
      <c r="E163" s="273" t="s">
        <v>1</v>
      </c>
      <c r="F163" s="274" t="s">
        <v>1581</v>
      </c>
      <c r="G163" s="272"/>
      <c r="H163" s="275">
        <v>64</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38</v>
      </c>
      <c r="AX163" s="13" t="s">
        <v>83</v>
      </c>
      <c r="AY163" s="281" t="s">
        <v>251</v>
      </c>
    </row>
    <row r="164" s="13" customFormat="1">
      <c r="A164" s="13"/>
      <c r="B164" s="271"/>
      <c r="C164" s="272"/>
      <c r="D164" s="259" t="s">
        <v>414</v>
      </c>
      <c r="E164" s="273" t="s">
        <v>1</v>
      </c>
      <c r="F164" s="274" t="s">
        <v>1582</v>
      </c>
      <c r="G164" s="272"/>
      <c r="H164" s="275">
        <v>245</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38</v>
      </c>
      <c r="AX164" s="13" t="s">
        <v>83</v>
      </c>
      <c r="AY164" s="281" t="s">
        <v>251</v>
      </c>
    </row>
    <row r="165" s="14" customFormat="1">
      <c r="A165" s="14"/>
      <c r="B165" s="282"/>
      <c r="C165" s="283"/>
      <c r="D165" s="259" t="s">
        <v>414</v>
      </c>
      <c r="E165" s="284" t="s">
        <v>1</v>
      </c>
      <c r="F165" s="285" t="s">
        <v>416</v>
      </c>
      <c r="G165" s="283"/>
      <c r="H165" s="286">
        <v>309</v>
      </c>
      <c r="I165" s="287"/>
      <c r="J165" s="283"/>
      <c r="K165" s="283"/>
      <c r="L165" s="288"/>
      <c r="M165" s="289"/>
      <c r="N165" s="290"/>
      <c r="O165" s="290"/>
      <c r="P165" s="290"/>
      <c r="Q165" s="290"/>
      <c r="R165" s="290"/>
      <c r="S165" s="290"/>
      <c r="T165" s="291"/>
      <c r="U165" s="14"/>
      <c r="V165" s="14"/>
      <c r="W165" s="14"/>
      <c r="X165" s="14"/>
      <c r="Y165" s="14"/>
      <c r="Z165" s="14"/>
      <c r="AA165" s="14"/>
      <c r="AB165" s="14"/>
      <c r="AC165" s="14"/>
      <c r="AD165" s="14"/>
      <c r="AE165" s="14"/>
      <c r="AT165" s="292" t="s">
        <v>414</v>
      </c>
      <c r="AU165" s="292" t="s">
        <v>93</v>
      </c>
      <c r="AV165" s="14" t="s">
        <v>182</v>
      </c>
      <c r="AW165" s="14" t="s">
        <v>38</v>
      </c>
      <c r="AX165" s="14" t="s">
        <v>91</v>
      </c>
      <c r="AY165" s="292" t="s">
        <v>251</v>
      </c>
    </row>
    <row r="166" s="2" customFormat="1" ht="16.5" customHeight="1">
      <c r="A166" s="40"/>
      <c r="B166" s="41"/>
      <c r="C166" s="246" t="s">
        <v>304</v>
      </c>
      <c r="D166" s="246" t="s">
        <v>254</v>
      </c>
      <c r="E166" s="247" t="s">
        <v>470</v>
      </c>
      <c r="F166" s="248" t="s">
        <v>471</v>
      </c>
      <c r="G166" s="249" t="s">
        <v>446</v>
      </c>
      <c r="H166" s="250">
        <v>15</v>
      </c>
      <c r="I166" s="251"/>
      <c r="J166" s="252">
        <f>ROUND(I166*H166,2)</f>
        <v>0</v>
      </c>
      <c r="K166" s="248" t="s">
        <v>258</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1410</v>
      </c>
    </row>
    <row r="167" s="2" customFormat="1">
      <c r="A167" s="40"/>
      <c r="B167" s="41"/>
      <c r="C167" s="42"/>
      <c r="D167" s="259" t="s">
        <v>261</v>
      </c>
      <c r="E167" s="42"/>
      <c r="F167" s="260" t="s">
        <v>473</v>
      </c>
      <c r="G167" s="42"/>
      <c r="H167" s="42"/>
      <c r="I167" s="157"/>
      <c r="J167" s="42"/>
      <c r="K167" s="42"/>
      <c r="L167" s="46"/>
      <c r="M167" s="261"/>
      <c r="N167" s="262"/>
      <c r="O167" s="93"/>
      <c r="P167" s="93"/>
      <c r="Q167" s="93"/>
      <c r="R167" s="93"/>
      <c r="S167" s="93"/>
      <c r="T167" s="94"/>
      <c r="U167" s="40"/>
      <c r="V167" s="40"/>
      <c r="W167" s="40"/>
      <c r="X167" s="40"/>
      <c r="Y167" s="40"/>
      <c r="Z167" s="40"/>
      <c r="AA167" s="40"/>
      <c r="AB167" s="40"/>
      <c r="AC167" s="40"/>
      <c r="AD167" s="40"/>
      <c r="AE167" s="40"/>
      <c r="AT167" s="18" t="s">
        <v>261</v>
      </c>
      <c r="AU167" s="18" t="s">
        <v>93</v>
      </c>
    </row>
    <row r="168" s="13" customFormat="1">
      <c r="A168" s="13"/>
      <c r="B168" s="271"/>
      <c r="C168" s="272"/>
      <c r="D168" s="259" t="s">
        <v>414</v>
      </c>
      <c r="E168" s="273" t="s">
        <v>1</v>
      </c>
      <c r="F168" s="274" t="s">
        <v>1583</v>
      </c>
      <c r="G168" s="272"/>
      <c r="H168" s="275">
        <v>15</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4" customFormat="1">
      <c r="A169" s="14"/>
      <c r="B169" s="282"/>
      <c r="C169" s="283"/>
      <c r="D169" s="259" t="s">
        <v>414</v>
      </c>
      <c r="E169" s="284" t="s">
        <v>1</v>
      </c>
      <c r="F169" s="285" t="s">
        <v>416</v>
      </c>
      <c r="G169" s="283"/>
      <c r="H169" s="286">
        <v>15</v>
      </c>
      <c r="I169" s="287"/>
      <c r="J169" s="283"/>
      <c r="K169" s="283"/>
      <c r="L169" s="288"/>
      <c r="M169" s="289"/>
      <c r="N169" s="290"/>
      <c r="O169" s="290"/>
      <c r="P169" s="290"/>
      <c r="Q169" s="290"/>
      <c r="R169" s="290"/>
      <c r="S169" s="290"/>
      <c r="T169" s="291"/>
      <c r="U169" s="14"/>
      <c r="V169" s="14"/>
      <c r="W169" s="14"/>
      <c r="X169" s="14"/>
      <c r="Y169" s="14"/>
      <c r="Z169" s="14"/>
      <c r="AA169" s="14"/>
      <c r="AB169" s="14"/>
      <c r="AC169" s="14"/>
      <c r="AD169" s="14"/>
      <c r="AE169" s="14"/>
      <c r="AT169" s="292" t="s">
        <v>414</v>
      </c>
      <c r="AU169" s="292" t="s">
        <v>93</v>
      </c>
      <c r="AV169" s="14" t="s">
        <v>182</v>
      </c>
      <c r="AW169" s="14" t="s">
        <v>38</v>
      </c>
      <c r="AX169" s="14" t="s">
        <v>91</v>
      </c>
      <c r="AY169" s="292" t="s">
        <v>251</v>
      </c>
    </row>
    <row r="170" s="2" customFormat="1" ht="16.5" customHeight="1">
      <c r="A170" s="40"/>
      <c r="B170" s="41"/>
      <c r="C170" s="246" t="s">
        <v>309</v>
      </c>
      <c r="D170" s="246" t="s">
        <v>254</v>
      </c>
      <c r="E170" s="247" t="s">
        <v>475</v>
      </c>
      <c r="F170" s="248" t="s">
        <v>476</v>
      </c>
      <c r="G170" s="249" t="s">
        <v>446</v>
      </c>
      <c r="H170" s="250">
        <v>309</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182</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1412</v>
      </c>
    </row>
    <row r="171" s="2" customFormat="1" ht="16.5" customHeight="1">
      <c r="A171" s="40"/>
      <c r="B171" s="41"/>
      <c r="C171" s="246" t="s">
        <v>313</v>
      </c>
      <c r="D171" s="246" t="s">
        <v>254</v>
      </c>
      <c r="E171" s="247" t="s">
        <v>478</v>
      </c>
      <c r="F171" s="248" t="s">
        <v>479</v>
      </c>
      <c r="G171" s="249" t="s">
        <v>398</v>
      </c>
      <c r="H171" s="250">
        <v>556.20000000000005</v>
      </c>
      <c r="I171" s="251"/>
      <c r="J171" s="252">
        <f>ROUND(I171*H171,2)</f>
        <v>0</v>
      </c>
      <c r="K171" s="248" t="s">
        <v>307</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1413</v>
      </c>
    </row>
    <row r="172" s="13" customFormat="1">
      <c r="A172" s="13"/>
      <c r="B172" s="271"/>
      <c r="C172" s="272"/>
      <c r="D172" s="259" t="s">
        <v>414</v>
      </c>
      <c r="E172" s="272"/>
      <c r="F172" s="274" t="s">
        <v>1584</v>
      </c>
      <c r="G172" s="272"/>
      <c r="H172" s="275">
        <v>556.20000000000005</v>
      </c>
      <c r="I172" s="276"/>
      <c r="J172" s="272"/>
      <c r="K172" s="272"/>
      <c r="L172" s="277"/>
      <c r="M172" s="278"/>
      <c r="N172" s="279"/>
      <c r="O172" s="279"/>
      <c r="P172" s="279"/>
      <c r="Q172" s="279"/>
      <c r="R172" s="279"/>
      <c r="S172" s="279"/>
      <c r="T172" s="280"/>
      <c r="U172" s="13"/>
      <c r="V172" s="13"/>
      <c r="W172" s="13"/>
      <c r="X172" s="13"/>
      <c r="Y172" s="13"/>
      <c r="Z172" s="13"/>
      <c r="AA172" s="13"/>
      <c r="AB172" s="13"/>
      <c r="AC172" s="13"/>
      <c r="AD172" s="13"/>
      <c r="AE172" s="13"/>
      <c r="AT172" s="281" t="s">
        <v>414</v>
      </c>
      <c r="AU172" s="281" t="s">
        <v>93</v>
      </c>
      <c r="AV172" s="13" t="s">
        <v>93</v>
      </c>
      <c r="AW172" s="13" t="s">
        <v>4</v>
      </c>
      <c r="AX172" s="13" t="s">
        <v>91</v>
      </c>
      <c r="AY172" s="281" t="s">
        <v>251</v>
      </c>
    </row>
    <row r="173" s="2" customFormat="1" ht="16.5" customHeight="1">
      <c r="A173" s="40"/>
      <c r="B173" s="41"/>
      <c r="C173" s="246" t="s">
        <v>318</v>
      </c>
      <c r="D173" s="246" t="s">
        <v>254</v>
      </c>
      <c r="E173" s="247" t="s">
        <v>491</v>
      </c>
      <c r="F173" s="248" t="s">
        <v>492</v>
      </c>
      <c r="G173" s="249" t="s">
        <v>446</v>
      </c>
      <c r="H173" s="250">
        <v>152</v>
      </c>
      <c r="I173" s="251"/>
      <c r="J173" s="252">
        <f>ROUND(I173*H173,2)</f>
        <v>0</v>
      </c>
      <c r="K173" s="248" t="s">
        <v>258</v>
      </c>
      <c r="L173" s="46"/>
      <c r="M173" s="253" t="s">
        <v>1</v>
      </c>
      <c r="N173" s="254"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1415</v>
      </c>
    </row>
    <row r="174" s="13" customFormat="1">
      <c r="A174" s="13"/>
      <c r="B174" s="271"/>
      <c r="C174" s="272"/>
      <c r="D174" s="259" t="s">
        <v>414</v>
      </c>
      <c r="E174" s="273" t="s">
        <v>1</v>
      </c>
      <c r="F174" s="274" t="s">
        <v>1585</v>
      </c>
      <c r="G174" s="272"/>
      <c r="H174" s="275">
        <v>152</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4" customFormat="1">
      <c r="A175" s="14"/>
      <c r="B175" s="282"/>
      <c r="C175" s="283"/>
      <c r="D175" s="259" t="s">
        <v>414</v>
      </c>
      <c r="E175" s="284" t="s">
        <v>1</v>
      </c>
      <c r="F175" s="285" t="s">
        <v>416</v>
      </c>
      <c r="G175" s="283"/>
      <c r="H175" s="286">
        <v>152</v>
      </c>
      <c r="I175" s="287"/>
      <c r="J175" s="283"/>
      <c r="K175" s="283"/>
      <c r="L175" s="288"/>
      <c r="M175" s="289"/>
      <c r="N175" s="290"/>
      <c r="O175" s="290"/>
      <c r="P175" s="290"/>
      <c r="Q175" s="290"/>
      <c r="R175" s="290"/>
      <c r="S175" s="290"/>
      <c r="T175" s="291"/>
      <c r="U175" s="14"/>
      <c r="V175" s="14"/>
      <c r="W175" s="14"/>
      <c r="X175" s="14"/>
      <c r="Y175" s="14"/>
      <c r="Z175" s="14"/>
      <c r="AA175" s="14"/>
      <c r="AB175" s="14"/>
      <c r="AC175" s="14"/>
      <c r="AD175" s="14"/>
      <c r="AE175" s="14"/>
      <c r="AT175" s="292" t="s">
        <v>414</v>
      </c>
      <c r="AU175" s="292" t="s">
        <v>93</v>
      </c>
      <c r="AV175" s="14" t="s">
        <v>182</v>
      </c>
      <c r="AW175" s="14" t="s">
        <v>38</v>
      </c>
      <c r="AX175" s="14" t="s">
        <v>91</v>
      </c>
      <c r="AY175" s="292" t="s">
        <v>251</v>
      </c>
    </row>
    <row r="176" s="2" customFormat="1" ht="16.5" customHeight="1">
      <c r="A176" s="40"/>
      <c r="B176" s="41"/>
      <c r="C176" s="246" t="s">
        <v>325</v>
      </c>
      <c r="D176" s="246" t="s">
        <v>254</v>
      </c>
      <c r="E176" s="247" t="s">
        <v>495</v>
      </c>
      <c r="F176" s="248" t="s">
        <v>496</v>
      </c>
      <c r="G176" s="249" t="s">
        <v>342</v>
      </c>
      <c r="H176" s="250">
        <v>1222</v>
      </c>
      <c r="I176" s="251"/>
      <c r="J176" s="252">
        <f>ROUND(I176*H176,2)</f>
        <v>0</v>
      </c>
      <c r="K176" s="248" t="s">
        <v>258</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182</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1427</v>
      </c>
    </row>
    <row r="177" s="13" customFormat="1">
      <c r="A177" s="13"/>
      <c r="B177" s="271"/>
      <c r="C177" s="272"/>
      <c r="D177" s="259" t="s">
        <v>414</v>
      </c>
      <c r="E177" s="273" t="s">
        <v>1</v>
      </c>
      <c r="F177" s="274" t="s">
        <v>1586</v>
      </c>
      <c r="G177" s="272"/>
      <c r="H177" s="275">
        <v>1222</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4" customFormat="1">
      <c r="A178" s="14"/>
      <c r="B178" s="282"/>
      <c r="C178" s="283"/>
      <c r="D178" s="259" t="s">
        <v>414</v>
      </c>
      <c r="E178" s="284" t="s">
        <v>1</v>
      </c>
      <c r="F178" s="285" t="s">
        <v>416</v>
      </c>
      <c r="G178" s="283"/>
      <c r="H178" s="286">
        <v>1222</v>
      </c>
      <c r="I178" s="287"/>
      <c r="J178" s="283"/>
      <c r="K178" s="283"/>
      <c r="L178" s="288"/>
      <c r="M178" s="289"/>
      <c r="N178" s="290"/>
      <c r="O178" s="290"/>
      <c r="P178" s="290"/>
      <c r="Q178" s="290"/>
      <c r="R178" s="290"/>
      <c r="S178" s="290"/>
      <c r="T178" s="291"/>
      <c r="U178" s="14"/>
      <c r="V178" s="14"/>
      <c r="W178" s="14"/>
      <c r="X178" s="14"/>
      <c r="Y178" s="14"/>
      <c r="Z178" s="14"/>
      <c r="AA178" s="14"/>
      <c r="AB178" s="14"/>
      <c r="AC178" s="14"/>
      <c r="AD178" s="14"/>
      <c r="AE178" s="14"/>
      <c r="AT178" s="292" t="s">
        <v>414</v>
      </c>
      <c r="AU178" s="292" t="s">
        <v>93</v>
      </c>
      <c r="AV178" s="14" t="s">
        <v>182</v>
      </c>
      <c r="AW178" s="14" t="s">
        <v>38</v>
      </c>
      <c r="AX178" s="14" t="s">
        <v>91</v>
      </c>
      <c r="AY178" s="292" t="s">
        <v>251</v>
      </c>
    </row>
    <row r="179" s="2" customFormat="1" ht="16.5" customHeight="1">
      <c r="A179" s="40"/>
      <c r="B179" s="41"/>
      <c r="C179" s="246" t="s">
        <v>8</v>
      </c>
      <c r="D179" s="246" t="s">
        <v>254</v>
      </c>
      <c r="E179" s="247" t="s">
        <v>606</v>
      </c>
      <c r="F179" s="248" t="s">
        <v>1429</v>
      </c>
      <c r="G179" s="249" t="s">
        <v>342</v>
      </c>
      <c r="H179" s="250">
        <v>58.950000000000003</v>
      </c>
      <c r="I179" s="251"/>
      <c r="J179" s="252">
        <f>ROUND(I179*H179,2)</f>
        <v>0</v>
      </c>
      <c r="K179" s="248" t="s">
        <v>307</v>
      </c>
      <c r="L179" s="46"/>
      <c r="M179" s="253" t="s">
        <v>1</v>
      </c>
      <c r="N179" s="254" t="s">
        <v>48</v>
      </c>
      <c r="O179" s="93"/>
      <c r="P179" s="255">
        <f>O179*H179</f>
        <v>0</v>
      </c>
      <c r="Q179" s="255">
        <v>0</v>
      </c>
      <c r="R179" s="255">
        <f>Q179*H179</f>
        <v>0</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1430</v>
      </c>
    </row>
    <row r="180" s="15" customFormat="1">
      <c r="A180" s="15"/>
      <c r="B180" s="293"/>
      <c r="C180" s="294"/>
      <c r="D180" s="259" t="s">
        <v>414</v>
      </c>
      <c r="E180" s="295" t="s">
        <v>1</v>
      </c>
      <c r="F180" s="296" t="s">
        <v>1579</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1587</v>
      </c>
      <c r="G181" s="272"/>
      <c r="H181" s="275">
        <v>58.950000000000003</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58.950000000000003</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91</v>
      </c>
      <c r="AY182" s="292" t="s">
        <v>251</v>
      </c>
    </row>
    <row r="183" s="2" customFormat="1" ht="16.5" customHeight="1">
      <c r="A183" s="40"/>
      <c r="B183" s="41"/>
      <c r="C183" s="246" t="s">
        <v>359</v>
      </c>
      <c r="D183" s="246" t="s">
        <v>254</v>
      </c>
      <c r="E183" s="247" t="s">
        <v>499</v>
      </c>
      <c r="F183" s="248" t="s">
        <v>500</v>
      </c>
      <c r="G183" s="249" t="s">
        <v>446</v>
      </c>
      <c r="H183" s="250">
        <v>152</v>
      </c>
      <c r="I183" s="251"/>
      <c r="J183" s="252">
        <f>ROUND(I183*H183,2)</f>
        <v>0</v>
      </c>
      <c r="K183" s="248" t="s">
        <v>258</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501</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501</v>
      </c>
      <c r="BM183" s="257" t="s">
        <v>1433</v>
      </c>
    </row>
    <row r="184" s="12" customFormat="1" ht="20.88" customHeight="1">
      <c r="A184" s="12"/>
      <c r="B184" s="230"/>
      <c r="C184" s="231"/>
      <c r="D184" s="232" t="s">
        <v>82</v>
      </c>
      <c r="E184" s="244" t="s">
        <v>362</v>
      </c>
      <c r="F184" s="244" t="s">
        <v>1251</v>
      </c>
      <c r="G184" s="231"/>
      <c r="H184" s="231"/>
      <c r="I184" s="234"/>
      <c r="J184" s="245">
        <f>BK184</f>
        <v>0</v>
      </c>
      <c r="K184" s="231"/>
      <c r="L184" s="236"/>
      <c r="M184" s="237"/>
      <c r="N184" s="238"/>
      <c r="O184" s="238"/>
      <c r="P184" s="239">
        <f>SUM(P185:P204)</f>
        <v>0</v>
      </c>
      <c r="Q184" s="238"/>
      <c r="R184" s="239">
        <f>SUM(R185:R204)</f>
        <v>0.00777</v>
      </c>
      <c r="S184" s="238"/>
      <c r="T184" s="240">
        <f>SUM(T185:T204)</f>
        <v>0</v>
      </c>
      <c r="U184" s="12"/>
      <c r="V184" s="12"/>
      <c r="W184" s="12"/>
      <c r="X184" s="12"/>
      <c r="Y184" s="12"/>
      <c r="Z184" s="12"/>
      <c r="AA184" s="12"/>
      <c r="AB184" s="12"/>
      <c r="AC184" s="12"/>
      <c r="AD184" s="12"/>
      <c r="AE184" s="12"/>
      <c r="AR184" s="241" t="s">
        <v>91</v>
      </c>
      <c r="AT184" s="242" t="s">
        <v>82</v>
      </c>
      <c r="AU184" s="242" t="s">
        <v>93</v>
      </c>
      <c r="AY184" s="241" t="s">
        <v>251</v>
      </c>
      <c r="BK184" s="243">
        <f>SUM(BK185:BK204)</f>
        <v>0</v>
      </c>
    </row>
    <row r="185" s="2" customFormat="1" ht="16.5" customHeight="1">
      <c r="A185" s="40"/>
      <c r="B185" s="41"/>
      <c r="C185" s="246" t="s">
        <v>386</v>
      </c>
      <c r="D185" s="246" t="s">
        <v>254</v>
      </c>
      <c r="E185" s="247" t="s">
        <v>1252</v>
      </c>
      <c r="F185" s="248" t="s">
        <v>1253</v>
      </c>
      <c r="G185" s="249" t="s">
        <v>342</v>
      </c>
      <c r="H185" s="250">
        <v>259</v>
      </c>
      <c r="I185" s="251"/>
      <c r="J185" s="252">
        <f>ROUND(I185*H185,2)</f>
        <v>0</v>
      </c>
      <c r="K185" s="248" t="s">
        <v>258</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182</v>
      </c>
      <c r="AT185" s="257" t="s">
        <v>254</v>
      </c>
      <c r="AU185" s="257" t="s">
        <v>174</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1434</v>
      </c>
    </row>
    <row r="186" s="13" customFormat="1">
      <c r="A186" s="13"/>
      <c r="B186" s="271"/>
      <c r="C186" s="272"/>
      <c r="D186" s="259" t="s">
        <v>414</v>
      </c>
      <c r="E186" s="273" t="s">
        <v>1</v>
      </c>
      <c r="F186" s="274" t="s">
        <v>1588</v>
      </c>
      <c r="G186" s="272"/>
      <c r="H186" s="275">
        <v>259</v>
      </c>
      <c r="I186" s="276"/>
      <c r="J186" s="272"/>
      <c r="K186" s="272"/>
      <c r="L186" s="277"/>
      <c r="M186" s="278"/>
      <c r="N186" s="279"/>
      <c r="O186" s="279"/>
      <c r="P186" s="279"/>
      <c r="Q186" s="279"/>
      <c r="R186" s="279"/>
      <c r="S186" s="279"/>
      <c r="T186" s="280"/>
      <c r="U186" s="13"/>
      <c r="V186" s="13"/>
      <c r="W186" s="13"/>
      <c r="X186" s="13"/>
      <c r="Y186" s="13"/>
      <c r="Z186" s="13"/>
      <c r="AA186" s="13"/>
      <c r="AB186" s="13"/>
      <c r="AC186" s="13"/>
      <c r="AD186" s="13"/>
      <c r="AE186" s="13"/>
      <c r="AT186" s="281" t="s">
        <v>414</v>
      </c>
      <c r="AU186" s="281" t="s">
        <v>174</v>
      </c>
      <c r="AV186" s="13" t="s">
        <v>93</v>
      </c>
      <c r="AW186" s="13" t="s">
        <v>38</v>
      </c>
      <c r="AX186" s="13" t="s">
        <v>83</v>
      </c>
      <c r="AY186" s="281" t="s">
        <v>251</v>
      </c>
    </row>
    <row r="187" s="14" customFormat="1">
      <c r="A187" s="14"/>
      <c r="B187" s="282"/>
      <c r="C187" s="283"/>
      <c r="D187" s="259" t="s">
        <v>414</v>
      </c>
      <c r="E187" s="284" t="s">
        <v>1</v>
      </c>
      <c r="F187" s="285" t="s">
        <v>416</v>
      </c>
      <c r="G187" s="283"/>
      <c r="H187" s="286">
        <v>259</v>
      </c>
      <c r="I187" s="287"/>
      <c r="J187" s="283"/>
      <c r="K187" s="283"/>
      <c r="L187" s="288"/>
      <c r="M187" s="289"/>
      <c r="N187" s="290"/>
      <c r="O187" s="290"/>
      <c r="P187" s="290"/>
      <c r="Q187" s="290"/>
      <c r="R187" s="290"/>
      <c r="S187" s="290"/>
      <c r="T187" s="291"/>
      <c r="U187" s="14"/>
      <c r="V187" s="14"/>
      <c r="W187" s="14"/>
      <c r="X187" s="14"/>
      <c r="Y187" s="14"/>
      <c r="Z187" s="14"/>
      <c r="AA187" s="14"/>
      <c r="AB187" s="14"/>
      <c r="AC187" s="14"/>
      <c r="AD187" s="14"/>
      <c r="AE187" s="14"/>
      <c r="AT187" s="292" t="s">
        <v>414</v>
      </c>
      <c r="AU187" s="292" t="s">
        <v>174</v>
      </c>
      <c r="AV187" s="14" t="s">
        <v>182</v>
      </c>
      <c r="AW187" s="14" t="s">
        <v>38</v>
      </c>
      <c r="AX187" s="14" t="s">
        <v>91</v>
      </c>
      <c r="AY187" s="292" t="s">
        <v>251</v>
      </c>
    </row>
    <row r="188" s="2" customFormat="1" ht="16.5" customHeight="1">
      <c r="A188" s="40"/>
      <c r="B188" s="41"/>
      <c r="C188" s="246" t="s">
        <v>362</v>
      </c>
      <c r="D188" s="246" t="s">
        <v>254</v>
      </c>
      <c r="E188" s="247" t="s">
        <v>1436</v>
      </c>
      <c r="F188" s="248" t="s">
        <v>1437</v>
      </c>
      <c r="G188" s="249" t="s">
        <v>342</v>
      </c>
      <c r="H188" s="250">
        <v>259</v>
      </c>
      <c r="I188" s="251"/>
      <c r="J188" s="252">
        <f>ROUND(I188*H188,2)</f>
        <v>0</v>
      </c>
      <c r="K188" s="248" t="s">
        <v>258</v>
      </c>
      <c r="L188" s="46"/>
      <c r="M188" s="253" t="s">
        <v>1</v>
      </c>
      <c r="N188" s="254"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182</v>
      </c>
      <c r="AT188" s="257" t="s">
        <v>254</v>
      </c>
      <c r="AU188" s="257" t="s">
        <v>174</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182</v>
      </c>
      <c r="BM188" s="257" t="s">
        <v>1438</v>
      </c>
    </row>
    <row r="189" s="13" customFormat="1">
      <c r="A189" s="13"/>
      <c r="B189" s="271"/>
      <c r="C189" s="272"/>
      <c r="D189" s="259" t="s">
        <v>414</v>
      </c>
      <c r="E189" s="273" t="s">
        <v>1</v>
      </c>
      <c r="F189" s="274" t="s">
        <v>1588</v>
      </c>
      <c r="G189" s="272"/>
      <c r="H189" s="275">
        <v>259</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174</v>
      </c>
      <c r="AV189" s="13" t="s">
        <v>93</v>
      </c>
      <c r="AW189" s="13" t="s">
        <v>38</v>
      </c>
      <c r="AX189" s="13" t="s">
        <v>83</v>
      </c>
      <c r="AY189" s="281" t="s">
        <v>251</v>
      </c>
    </row>
    <row r="190" s="14" customFormat="1">
      <c r="A190" s="14"/>
      <c r="B190" s="282"/>
      <c r="C190" s="283"/>
      <c r="D190" s="259" t="s">
        <v>414</v>
      </c>
      <c r="E190" s="284" t="s">
        <v>1</v>
      </c>
      <c r="F190" s="285" t="s">
        <v>416</v>
      </c>
      <c r="G190" s="283"/>
      <c r="H190" s="286">
        <v>259</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174</v>
      </c>
      <c r="AV190" s="14" t="s">
        <v>182</v>
      </c>
      <c r="AW190" s="14" t="s">
        <v>38</v>
      </c>
      <c r="AX190" s="14" t="s">
        <v>91</v>
      </c>
      <c r="AY190" s="292" t="s">
        <v>251</v>
      </c>
    </row>
    <row r="191" s="2" customFormat="1" ht="16.5" customHeight="1">
      <c r="A191" s="40"/>
      <c r="B191" s="41"/>
      <c r="C191" s="246" t="s">
        <v>395</v>
      </c>
      <c r="D191" s="246" t="s">
        <v>254</v>
      </c>
      <c r="E191" s="247" t="s">
        <v>1259</v>
      </c>
      <c r="F191" s="248" t="s">
        <v>1260</v>
      </c>
      <c r="G191" s="249" t="s">
        <v>342</v>
      </c>
      <c r="H191" s="250">
        <v>259</v>
      </c>
      <c r="I191" s="251"/>
      <c r="J191" s="252">
        <f>ROUND(I191*H191,2)</f>
        <v>0</v>
      </c>
      <c r="K191" s="248" t="s">
        <v>258</v>
      </c>
      <c r="L191" s="46"/>
      <c r="M191" s="253" t="s">
        <v>1</v>
      </c>
      <c r="N191" s="254" t="s">
        <v>48</v>
      </c>
      <c r="O191" s="93"/>
      <c r="P191" s="255">
        <f>O191*H191</f>
        <v>0</v>
      </c>
      <c r="Q191" s="255">
        <v>0</v>
      </c>
      <c r="R191" s="255">
        <f>Q191*H191</f>
        <v>0</v>
      </c>
      <c r="S191" s="255">
        <v>0</v>
      </c>
      <c r="T191" s="256">
        <f>S191*H191</f>
        <v>0</v>
      </c>
      <c r="U191" s="40"/>
      <c r="V191" s="40"/>
      <c r="W191" s="40"/>
      <c r="X191" s="40"/>
      <c r="Y191" s="40"/>
      <c r="Z191" s="40"/>
      <c r="AA191" s="40"/>
      <c r="AB191" s="40"/>
      <c r="AC191" s="40"/>
      <c r="AD191" s="40"/>
      <c r="AE191" s="40"/>
      <c r="AR191" s="257" t="s">
        <v>182</v>
      </c>
      <c r="AT191" s="257" t="s">
        <v>254</v>
      </c>
      <c r="AU191" s="257" t="s">
        <v>174</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1439</v>
      </c>
    </row>
    <row r="192" s="13" customFormat="1">
      <c r="A192" s="13"/>
      <c r="B192" s="271"/>
      <c r="C192" s="272"/>
      <c r="D192" s="259" t="s">
        <v>414</v>
      </c>
      <c r="E192" s="273" t="s">
        <v>1</v>
      </c>
      <c r="F192" s="274" t="s">
        <v>1588</v>
      </c>
      <c r="G192" s="272"/>
      <c r="H192" s="275">
        <v>259</v>
      </c>
      <c r="I192" s="276"/>
      <c r="J192" s="272"/>
      <c r="K192" s="272"/>
      <c r="L192" s="277"/>
      <c r="M192" s="278"/>
      <c r="N192" s="279"/>
      <c r="O192" s="279"/>
      <c r="P192" s="279"/>
      <c r="Q192" s="279"/>
      <c r="R192" s="279"/>
      <c r="S192" s="279"/>
      <c r="T192" s="280"/>
      <c r="U192" s="13"/>
      <c r="V192" s="13"/>
      <c r="W192" s="13"/>
      <c r="X192" s="13"/>
      <c r="Y192" s="13"/>
      <c r="Z192" s="13"/>
      <c r="AA192" s="13"/>
      <c r="AB192" s="13"/>
      <c r="AC192" s="13"/>
      <c r="AD192" s="13"/>
      <c r="AE192" s="13"/>
      <c r="AT192" s="281" t="s">
        <v>414</v>
      </c>
      <c r="AU192" s="281" t="s">
        <v>174</v>
      </c>
      <c r="AV192" s="13" t="s">
        <v>93</v>
      </c>
      <c r="AW192" s="13" t="s">
        <v>38</v>
      </c>
      <c r="AX192" s="13" t="s">
        <v>83</v>
      </c>
      <c r="AY192" s="281" t="s">
        <v>251</v>
      </c>
    </row>
    <row r="193" s="14" customFormat="1">
      <c r="A193" s="14"/>
      <c r="B193" s="282"/>
      <c r="C193" s="283"/>
      <c r="D193" s="259" t="s">
        <v>414</v>
      </c>
      <c r="E193" s="284" t="s">
        <v>1</v>
      </c>
      <c r="F193" s="285" t="s">
        <v>416</v>
      </c>
      <c r="G193" s="283"/>
      <c r="H193" s="286">
        <v>259</v>
      </c>
      <c r="I193" s="287"/>
      <c r="J193" s="283"/>
      <c r="K193" s="283"/>
      <c r="L193" s="288"/>
      <c r="M193" s="289"/>
      <c r="N193" s="290"/>
      <c r="O193" s="290"/>
      <c r="P193" s="290"/>
      <c r="Q193" s="290"/>
      <c r="R193" s="290"/>
      <c r="S193" s="290"/>
      <c r="T193" s="291"/>
      <c r="U193" s="14"/>
      <c r="V193" s="14"/>
      <c r="W193" s="14"/>
      <c r="X193" s="14"/>
      <c r="Y193" s="14"/>
      <c r="Z193" s="14"/>
      <c r="AA193" s="14"/>
      <c r="AB193" s="14"/>
      <c r="AC193" s="14"/>
      <c r="AD193" s="14"/>
      <c r="AE193" s="14"/>
      <c r="AT193" s="292" t="s">
        <v>414</v>
      </c>
      <c r="AU193" s="292" t="s">
        <v>174</v>
      </c>
      <c r="AV193" s="14" t="s">
        <v>182</v>
      </c>
      <c r="AW193" s="14" t="s">
        <v>38</v>
      </c>
      <c r="AX193" s="14" t="s">
        <v>91</v>
      </c>
      <c r="AY193" s="292" t="s">
        <v>251</v>
      </c>
    </row>
    <row r="194" s="2" customFormat="1" ht="16.5" customHeight="1">
      <c r="A194" s="40"/>
      <c r="B194" s="41"/>
      <c r="C194" s="314" t="s">
        <v>366</v>
      </c>
      <c r="D194" s="314" t="s">
        <v>648</v>
      </c>
      <c r="E194" s="315" t="s">
        <v>1262</v>
      </c>
      <c r="F194" s="316" t="s">
        <v>1263</v>
      </c>
      <c r="G194" s="317" t="s">
        <v>975</v>
      </c>
      <c r="H194" s="318">
        <v>7.7699999999999996</v>
      </c>
      <c r="I194" s="319"/>
      <c r="J194" s="320">
        <f>ROUND(I194*H194,2)</f>
        <v>0</v>
      </c>
      <c r="K194" s="316" t="s">
        <v>258</v>
      </c>
      <c r="L194" s="321"/>
      <c r="M194" s="322" t="s">
        <v>1</v>
      </c>
      <c r="N194" s="323" t="s">
        <v>48</v>
      </c>
      <c r="O194" s="93"/>
      <c r="P194" s="255">
        <f>O194*H194</f>
        <v>0</v>
      </c>
      <c r="Q194" s="255">
        <v>0.001</v>
      </c>
      <c r="R194" s="255">
        <f>Q194*H194</f>
        <v>0.00777</v>
      </c>
      <c r="S194" s="255">
        <v>0</v>
      </c>
      <c r="T194" s="256">
        <f>S194*H194</f>
        <v>0</v>
      </c>
      <c r="U194" s="40"/>
      <c r="V194" s="40"/>
      <c r="W194" s="40"/>
      <c r="X194" s="40"/>
      <c r="Y194" s="40"/>
      <c r="Z194" s="40"/>
      <c r="AA194" s="40"/>
      <c r="AB194" s="40"/>
      <c r="AC194" s="40"/>
      <c r="AD194" s="40"/>
      <c r="AE194" s="40"/>
      <c r="AR194" s="257" t="s">
        <v>292</v>
      </c>
      <c r="AT194" s="257" t="s">
        <v>648</v>
      </c>
      <c r="AU194" s="257" t="s">
        <v>174</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182</v>
      </c>
      <c r="BM194" s="257" t="s">
        <v>1440</v>
      </c>
    </row>
    <row r="195" s="13" customFormat="1">
      <c r="A195" s="13"/>
      <c r="B195" s="271"/>
      <c r="C195" s="272"/>
      <c r="D195" s="259" t="s">
        <v>414</v>
      </c>
      <c r="E195" s="272"/>
      <c r="F195" s="274" t="s">
        <v>1589</v>
      </c>
      <c r="G195" s="272"/>
      <c r="H195" s="275">
        <v>7.7699999999999996</v>
      </c>
      <c r="I195" s="276"/>
      <c r="J195" s="272"/>
      <c r="K195" s="272"/>
      <c r="L195" s="277"/>
      <c r="M195" s="278"/>
      <c r="N195" s="279"/>
      <c r="O195" s="279"/>
      <c r="P195" s="279"/>
      <c r="Q195" s="279"/>
      <c r="R195" s="279"/>
      <c r="S195" s="279"/>
      <c r="T195" s="280"/>
      <c r="U195" s="13"/>
      <c r="V195" s="13"/>
      <c r="W195" s="13"/>
      <c r="X195" s="13"/>
      <c r="Y195" s="13"/>
      <c r="Z195" s="13"/>
      <c r="AA195" s="13"/>
      <c r="AB195" s="13"/>
      <c r="AC195" s="13"/>
      <c r="AD195" s="13"/>
      <c r="AE195" s="13"/>
      <c r="AT195" s="281" t="s">
        <v>414</v>
      </c>
      <c r="AU195" s="281" t="s">
        <v>174</v>
      </c>
      <c r="AV195" s="13" t="s">
        <v>93</v>
      </c>
      <c r="AW195" s="13" t="s">
        <v>4</v>
      </c>
      <c r="AX195" s="13" t="s">
        <v>91</v>
      </c>
      <c r="AY195" s="281" t="s">
        <v>251</v>
      </c>
    </row>
    <row r="196" s="2" customFormat="1" ht="16.5" customHeight="1">
      <c r="A196" s="40"/>
      <c r="B196" s="41"/>
      <c r="C196" s="246" t="s">
        <v>7</v>
      </c>
      <c r="D196" s="246" t="s">
        <v>254</v>
      </c>
      <c r="E196" s="247" t="s">
        <v>1266</v>
      </c>
      <c r="F196" s="248" t="s">
        <v>1267</v>
      </c>
      <c r="G196" s="249" t="s">
        <v>342</v>
      </c>
      <c r="H196" s="250">
        <v>259</v>
      </c>
      <c r="I196" s="251"/>
      <c r="J196" s="252">
        <f>ROUND(I196*H196,2)</f>
        <v>0</v>
      </c>
      <c r="K196" s="248" t="s">
        <v>258</v>
      </c>
      <c r="L196" s="46"/>
      <c r="M196" s="253" t="s">
        <v>1</v>
      </c>
      <c r="N196" s="254"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182</v>
      </c>
      <c r="AT196" s="257" t="s">
        <v>254</v>
      </c>
      <c r="AU196" s="257" t="s">
        <v>174</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182</v>
      </c>
      <c r="BM196" s="257" t="s">
        <v>1442</v>
      </c>
    </row>
    <row r="197" s="13" customFormat="1">
      <c r="A197" s="13"/>
      <c r="B197" s="271"/>
      <c r="C197" s="272"/>
      <c r="D197" s="259" t="s">
        <v>414</v>
      </c>
      <c r="E197" s="273" t="s">
        <v>1</v>
      </c>
      <c r="F197" s="274" t="s">
        <v>1588</v>
      </c>
      <c r="G197" s="272"/>
      <c r="H197" s="275">
        <v>259</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174</v>
      </c>
      <c r="AV197" s="13" t="s">
        <v>93</v>
      </c>
      <c r="AW197" s="13" t="s">
        <v>38</v>
      </c>
      <c r="AX197" s="13" t="s">
        <v>83</v>
      </c>
      <c r="AY197" s="281" t="s">
        <v>251</v>
      </c>
    </row>
    <row r="198" s="14" customFormat="1">
      <c r="A198" s="14"/>
      <c r="B198" s="282"/>
      <c r="C198" s="283"/>
      <c r="D198" s="259" t="s">
        <v>414</v>
      </c>
      <c r="E198" s="284" t="s">
        <v>1</v>
      </c>
      <c r="F198" s="285" t="s">
        <v>416</v>
      </c>
      <c r="G198" s="283"/>
      <c r="H198" s="286">
        <v>259</v>
      </c>
      <c r="I198" s="287"/>
      <c r="J198" s="283"/>
      <c r="K198" s="283"/>
      <c r="L198" s="288"/>
      <c r="M198" s="289"/>
      <c r="N198" s="290"/>
      <c r="O198" s="290"/>
      <c r="P198" s="290"/>
      <c r="Q198" s="290"/>
      <c r="R198" s="290"/>
      <c r="S198" s="290"/>
      <c r="T198" s="291"/>
      <c r="U198" s="14"/>
      <c r="V198" s="14"/>
      <c r="W198" s="14"/>
      <c r="X198" s="14"/>
      <c r="Y198" s="14"/>
      <c r="Z198" s="14"/>
      <c r="AA198" s="14"/>
      <c r="AB198" s="14"/>
      <c r="AC198" s="14"/>
      <c r="AD198" s="14"/>
      <c r="AE198" s="14"/>
      <c r="AT198" s="292" t="s">
        <v>414</v>
      </c>
      <c r="AU198" s="292" t="s">
        <v>174</v>
      </c>
      <c r="AV198" s="14" t="s">
        <v>182</v>
      </c>
      <c r="AW198" s="14" t="s">
        <v>38</v>
      </c>
      <c r="AX198" s="14" t="s">
        <v>91</v>
      </c>
      <c r="AY198" s="292" t="s">
        <v>251</v>
      </c>
    </row>
    <row r="199" s="2" customFormat="1" ht="16.5" customHeight="1">
      <c r="A199" s="40"/>
      <c r="B199" s="41"/>
      <c r="C199" s="246" t="s">
        <v>369</v>
      </c>
      <c r="D199" s="246" t="s">
        <v>254</v>
      </c>
      <c r="E199" s="247" t="s">
        <v>1269</v>
      </c>
      <c r="F199" s="248" t="s">
        <v>1270</v>
      </c>
      <c r="G199" s="249" t="s">
        <v>342</v>
      </c>
      <c r="H199" s="250">
        <v>259</v>
      </c>
      <c r="I199" s="251"/>
      <c r="J199" s="252">
        <f>ROUND(I199*H199,2)</f>
        <v>0</v>
      </c>
      <c r="K199" s="248" t="s">
        <v>258</v>
      </c>
      <c r="L199" s="46"/>
      <c r="M199" s="253" t="s">
        <v>1</v>
      </c>
      <c r="N199" s="254" t="s">
        <v>48</v>
      </c>
      <c r="O199" s="93"/>
      <c r="P199" s="255">
        <f>O199*H199</f>
        <v>0</v>
      </c>
      <c r="Q199" s="255">
        <v>0</v>
      </c>
      <c r="R199" s="255">
        <f>Q199*H199</f>
        <v>0</v>
      </c>
      <c r="S199" s="255">
        <v>0</v>
      </c>
      <c r="T199" s="256">
        <f>S199*H199</f>
        <v>0</v>
      </c>
      <c r="U199" s="40"/>
      <c r="V199" s="40"/>
      <c r="W199" s="40"/>
      <c r="X199" s="40"/>
      <c r="Y199" s="40"/>
      <c r="Z199" s="40"/>
      <c r="AA199" s="40"/>
      <c r="AB199" s="40"/>
      <c r="AC199" s="40"/>
      <c r="AD199" s="40"/>
      <c r="AE199" s="40"/>
      <c r="AR199" s="257" t="s">
        <v>182</v>
      </c>
      <c r="AT199" s="257" t="s">
        <v>254</v>
      </c>
      <c r="AU199" s="257" t="s">
        <v>174</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182</v>
      </c>
      <c r="BM199" s="257" t="s">
        <v>1443</v>
      </c>
    </row>
    <row r="200" s="13" customFormat="1">
      <c r="A200" s="13"/>
      <c r="B200" s="271"/>
      <c r="C200" s="272"/>
      <c r="D200" s="259" t="s">
        <v>414</v>
      </c>
      <c r="E200" s="273" t="s">
        <v>1</v>
      </c>
      <c r="F200" s="274" t="s">
        <v>1588</v>
      </c>
      <c r="G200" s="272"/>
      <c r="H200" s="275">
        <v>259</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174</v>
      </c>
      <c r="AV200" s="13" t="s">
        <v>93</v>
      </c>
      <c r="AW200" s="13" t="s">
        <v>38</v>
      </c>
      <c r="AX200" s="13" t="s">
        <v>83</v>
      </c>
      <c r="AY200" s="281" t="s">
        <v>251</v>
      </c>
    </row>
    <row r="201" s="14" customFormat="1">
      <c r="A201" s="14"/>
      <c r="B201" s="282"/>
      <c r="C201" s="283"/>
      <c r="D201" s="259" t="s">
        <v>414</v>
      </c>
      <c r="E201" s="284" t="s">
        <v>1</v>
      </c>
      <c r="F201" s="285" t="s">
        <v>416</v>
      </c>
      <c r="G201" s="283"/>
      <c r="H201" s="286">
        <v>259</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174</v>
      </c>
      <c r="AV201" s="14" t="s">
        <v>182</v>
      </c>
      <c r="AW201" s="14" t="s">
        <v>38</v>
      </c>
      <c r="AX201" s="14" t="s">
        <v>91</v>
      </c>
      <c r="AY201" s="292" t="s">
        <v>251</v>
      </c>
    </row>
    <row r="202" s="2" customFormat="1" ht="16.5" customHeight="1">
      <c r="A202" s="40"/>
      <c r="B202" s="41"/>
      <c r="C202" s="246" t="s">
        <v>509</v>
      </c>
      <c r="D202" s="246" t="s">
        <v>254</v>
      </c>
      <c r="E202" s="247" t="s">
        <v>1272</v>
      </c>
      <c r="F202" s="248" t="s">
        <v>1273</v>
      </c>
      <c r="G202" s="249" t="s">
        <v>342</v>
      </c>
      <c r="H202" s="250">
        <v>259</v>
      </c>
      <c r="I202" s="251"/>
      <c r="J202" s="252">
        <f>ROUND(I202*H202,2)</f>
        <v>0</v>
      </c>
      <c r="K202" s="248" t="s">
        <v>258</v>
      </c>
      <c r="L202" s="46"/>
      <c r="M202" s="253" t="s">
        <v>1</v>
      </c>
      <c r="N202" s="254"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182</v>
      </c>
      <c r="AT202" s="257" t="s">
        <v>254</v>
      </c>
      <c r="AU202" s="257" t="s">
        <v>174</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182</v>
      </c>
      <c r="BM202" s="257" t="s">
        <v>1444</v>
      </c>
    </row>
    <row r="203" s="13" customFormat="1">
      <c r="A203" s="13"/>
      <c r="B203" s="271"/>
      <c r="C203" s="272"/>
      <c r="D203" s="259" t="s">
        <v>414</v>
      </c>
      <c r="E203" s="273" t="s">
        <v>1</v>
      </c>
      <c r="F203" s="274" t="s">
        <v>1588</v>
      </c>
      <c r="G203" s="272"/>
      <c r="H203" s="275">
        <v>259</v>
      </c>
      <c r="I203" s="276"/>
      <c r="J203" s="272"/>
      <c r="K203" s="272"/>
      <c r="L203" s="277"/>
      <c r="M203" s="278"/>
      <c r="N203" s="279"/>
      <c r="O203" s="279"/>
      <c r="P203" s="279"/>
      <c r="Q203" s="279"/>
      <c r="R203" s="279"/>
      <c r="S203" s="279"/>
      <c r="T203" s="280"/>
      <c r="U203" s="13"/>
      <c r="V203" s="13"/>
      <c r="W203" s="13"/>
      <c r="X203" s="13"/>
      <c r="Y203" s="13"/>
      <c r="Z203" s="13"/>
      <c r="AA203" s="13"/>
      <c r="AB203" s="13"/>
      <c r="AC203" s="13"/>
      <c r="AD203" s="13"/>
      <c r="AE203" s="13"/>
      <c r="AT203" s="281" t="s">
        <v>414</v>
      </c>
      <c r="AU203" s="281" t="s">
        <v>174</v>
      </c>
      <c r="AV203" s="13" t="s">
        <v>93</v>
      </c>
      <c r="AW203" s="13" t="s">
        <v>38</v>
      </c>
      <c r="AX203" s="13" t="s">
        <v>83</v>
      </c>
      <c r="AY203" s="281" t="s">
        <v>251</v>
      </c>
    </row>
    <row r="204" s="14" customFormat="1">
      <c r="A204" s="14"/>
      <c r="B204" s="282"/>
      <c r="C204" s="283"/>
      <c r="D204" s="259" t="s">
        <v>414</v>
      </c>
      <c r="E204" s="284" t="s">
        <v>1</v>
      </c>
      <c r="F204" s="285" t="s">
        <v>416</v>
      </c>
      <c r="G204" s="283"/>
      <c r="H204" s="286">
        <v>259</v>
      </c>
      <c r="I204" s="287"/>
      <c r="J204" s="283"/>
      <c r="K204" s="283"/>
      <c r="L204" s="288"/>
      <c r="M204" s="289"/>
      <c r="N204" s="290"/>
      <c r="O204" s="290"/>
      <c r="P204" s="290"/>
      <c r="Q204" s="290"/>
      <c r="R204" s="290"/>
      <c r="S204" s="290"/>
      <c r="T204" s="291"/>
      <c r="U204" s="14"/>
      <c r="V204" s="14"/>
      <c r="W204" s="14"/>
      <c r="X204" s="14"/>
      <c r="Y204" s="14"/>
      <c r="Z204" s="14"/>
      <c r="AA204" s="14"/>
      <c r="AB204" s="14"/>
      <c r="AC204" s="14"/>
      <c r="AD204" s="14"/>
      <c r="AE204" s="14"/>
      <c r="AT204" s="292" t="s">
        <v>414</v>
      </c>
      <c r="AU204" s="292" t="s">
        <v>174</v>
      </c>
      <c r="AV204" s="14" t="s">
        <v>182</v>
      </c>
      <c r="AW204" s="14" t="s">
        <v>38</v>
      </c>
      <c r="AX204" s="14" t="s">
        <v>91</v>
      </c>
      <c r="AY204" s="292" t="s">
        <v>251</v>
      </c>
    </row>
    <row r="205" s="12" customFormat="1" ht="22.8" customHeight="1">
      <c r="A205" s="12"/>
      <c r="B205" s="230"/>
      <c r="C205" s="231"/>
      <c r="D205" s="232" t="s">
        <v>82</v>
      </c>
      <c r="E205" s="244" t="s">
        <v>174</v>
      </c>
      <c r="F205" s="244" t="s">
        <v>766</v>
      </c>
      <c r="G205" s="231"/>
      <c r="H205" s="231"/>
      <c r="I205" s="234"/>
      <c r="J205" s="245">
        <f>BK205</f>
        <v>0</v>
      </c>
      <c r="K205" s="231"/>
      <c r="L205" s="236"/>
      <c r="M205" s="237"/>
      <c r="N205" s="238"/>
      <c r="O205" s="238"/>
      <c r="P205" s="239">
        <f>SUM(P206:P220)</f>
        <v>0</v>
      </c>
      <c r="Q205" s="238"/>
      <c r="R205" s="239">
        <f>SUM(R206:R220)</f>
        <v>2.0584175</v>
      </c>
      <c r="S205" s="238"/>
      <c r="T205" s="240">
        <f>SUM(T206:T220)</f>
        <v>0</v>
      </c>
      <c r="U205" s="12"/>
      <c r="V205" s="12"/>
      <c r="W205" s="12"/>
      <c r="X205" s="12"/>
      <c r="Y205" s="12"/>
      <c r="Z205" s="12"/>
      <c r="AA205" s="12"/>
      <c r="AB205" s="12"/>
      <c r="AC205" s="12"/>
      <c r="AD205" s="12"/>
      <c r="AE205" s="12"/>
      <c r="AR205" s="241" t="s">
        <v>91</v>
      </c>
      <c r="AT205" s="242" t="s">
        <v>82</v>
      </c>
      <c r="AU205" s="242" t="s">
        <v>91</v>
      </c>
      <c r="AY205" s="241" t="s">
        <v>251</v>
      </c>
      <c r="BK205" s="243">
        <f>SUM(BK206:BK220)</f>
        <v>0</v>
      </c>
    </row>
    <row r="206" s="2" customFormat="1" ht="16.5" customHeight="1">
      <c r="A206" s="40"/>
      <c r="B206" s="41"/>
      <c r="C206" s="246" t="s">
        <v>372</v>
      </c>
      <c r="D206" s="246" t="s">
        <v>254</v>
      </c>
      <c r="E206" s="247" t="s">
        <v>1590</v>
      </c>
      <c r="F206" s="248" t="s">
        <v>1591</v>
      </c>
      <c r="G206" s="249" t="s">
        <v>446</v>
      </c>
      <c r="H206" s="250">
        <v>0.64800000000000002</v>
      </c>
      <c r="I206" s="251"/>
      <c r="J206" s="252">
        <f>ROUND(I206*H206,2)</f>
        <v>0</v>
      </c>
      <c r="K206" s="248" t="s">
        <v>258</v>
      </c>
      <c r="L206" s="46"/>
      <c r="M206" s="253" t="s">
        <v>1</v>
      </c>
      <c r="N206" s="254" t="s">
        <v>48</v>
      </c>
      <c r="O206" s="93"/>
      <c r="P206" s="255">
        <f>O206*H206</f>
        <v>0</v>
      </c>
      <c r="Q206" s="255">
        <v>2.4533</v>
      </c>
      <c r="R206" s="255">
        <f>Q206*H206</f>
        <v>1.5897384000000001</v>
      </c>
      <c r="S206" s="255">
        <v>0</v>
      </c>
      <c r="T206" s="256">
        <f>S206*H206</f>
        <v>0</v>
      </c>
      <c r="U206" s="40"/>
      <c r="V206" s="40"/>
      <c r="W206" s="40"/>
      <c r="X206" s="40"/>
      <c r="Y206" s="40"/>
      <c r="Z206" s="40"/>
      <c r="AA206" s="40"/>
      <c r="AB206" s="40"/>
      <c r="AC206" s="40"/>
      <c r="AD206" s="40"/>
      <c r="AE206" s="40"/>
      <c r="AR206" s="257" t="s">
        <v>182</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1592</v>
      </c>
    </row>
    <row r="207" s="13" customFormat="1">
      <c r="A207" s="13"/>
      <c r="B207" s="271"/>
      <c r="C207" s="272"/>
      <c r="D207" s="259" t="s">
        <v>414</v>
      </c>
      <c r="E207" s="273" t="s">
        <v>1</v>
      </c>
      <c r="F207" s="274" t="s">
        <v>1593</v>
      </c>
      <c r="G207" s="272"/>
      <c r="H207" s="275">
        <v>0.64800000000000002</v>
      </c>
      <c r="I207" s="276"/>
      <c r="J207" s="272"/>
      <c r="K207" s="272"/>
      <c r="L207" s="277"/>
      <c r="M207" s="278"/>
      <c r="N207" s="279"/>
      <c r="O207" s="279"/>
      <c r="P207" s="279"/>
      <c r="Q207" s="279"/>
      <c r="R207" s="279"/>
      <c r="S207" s="279"/>
      <c r="T207" s="280"/>
      <c r="U207" s="13"/>
      <c r="V207" s="13"/>
      <c r="W207" s="13"/>
      <c r="X207" s="13"/>
      <c r="Y207" s="13"/>
      <c r="Z207" s="13"/>
      <c r="AA207" s="13"/>
      <c r="AB207" s="13"/>
      <c r="AC207" s="13"/>
      <c r="AD207" s="13"/>
      <c r="AE207" s="13"/>
      <c r="AT207" s="281" t="s">
        <v>414</v>
      </c>
      <c r="AU207" s="281" t="s">
        <v>93</v>
      </c>
      <c r="AV207" s="13" t="s">
        <v>93</v>
      </c>
      <c r="AW207" s="13" t="s">
        <v>38</v>
      </c>
      <c r="AX207" s="13" t="s">
        <v>83</v>
      </c>
      <c r="AY207" s="281" t="s">
        <v>251</v>
      </c>
    </row>
    <row r="208" s="14" customFormat="1">
      <c r="A208" s="14"/>
      <c r="B208" s="282"/>
      <c r="C208" s="283"/>
      <c r="D208" s="259" t="s">
        <v>414</v>
      </c>
      <c r="E208" s="284" t="s">
        <v>1</v>
      </c>
      <c r="F208" s="285" t="s">
        <v>416</v>
      </c>
      <c r="G208" s="283"/>
      <c r="H208" s="286">
        <v>0.64800000000000002</v>
      </c>
      <c r="I208" s="287"/>
      <c r="J208" s="283"/>
      <c r="K208" s="283"/>
      <c r="L208" s="288"/>
      <c r="M208" s="289"/>
      <c r="N208" s="290"/>
      <c r="O208" s="290"/>
      <c r="P208" s="290"/>
      <c r="Q208" s="290"/>
      <c r="R208" s="290"/>
      <c r="S208" s="290"/>
      <c r="T208" s="291"/>
      <c r="U208" s="14"/>
      <c r="V208" s="14"/>
      <c r="W208" s="14"/>
      <c r="X208" s="14"/>
      <c r="Y208" s="14"/>
      <c r="Z208" s="14"/>
      <c r="AA208" s="14"/>
      <c r="AB208" s="14"/>
      <c r="AC208" s="14"/>
      <c r="AD208" s="14"/>
      <c r="AE208" s="14"/>
      <c r="AT208" s="292" t="s">
        <v>414</v>
      </c>
      <c r="AU208" s="292" t="s">
        <v>93</v>
      </c>
      <c r="AV208" s="14" t="s">
        <v>182</v>
      </c>
      <c r="AW208" s="14" t="s">
        <v>38</v>
      </c>
      <c r="AX208" s="14" t="s">
        <v>91</v>
      </c>
      <c r="AY208" s="292" t="s">
        <v>251</v>
      </c>
    </row>
    <row r="209" s="2" customFormat="1" ht="16.5" customHeight="1">
      <c r="A209" s="40"/>
      <c r="B209" s="41"/>
      <c r="C209" s="246" t="s">
        <v>519</v>
      </c>
      <c r="D209" s="246" t="s">
        <v>254</v>
      </c>
      <c r="E209" s="247" t="s">
        <v>1594</v>
      </c>
      <c r="F209" s="248" t="s">
        <v>1595</v>
      </c>
      <c r="G209" s="249" t="s">
        <v>342</v>
      </c>
      <c r="H209" s="250">
        <v>8.6400000000000006</v>
      </c>
      <c r="I209" s="251"/>
      <c r="J209" s="252">
        <f>ROUND(I209*H209,2)</f>
        <v>0</v>
      </c>
      <c r="K209" s="248" t="s">
        <v>258</v>
      </c>
      <c r="L209" s="46"/>
      <c r="M209" s="253" t="s">
        <v>1</v>
      </c>
      <c r="N209" s="254" t="s">
        <v>48</v>
      </c>
      <c r="O209" s="93"/>
      <c r="P209" s="255">
        <f>O209*H209</f>
        <v>0</v>
      </c>
      <c r="Q209" s="255">
        <v>0.0027499999999999998</v>
      </c>
      <c r="R209" s="255">
        <f>Q209*H209</f>
        <v>0.02376</v>
      </c>
      <c r="S209" s="255">
        <v>0</v>
      </c>
      <c r="T209" s="256">
        <f>S209*H209</f>
        <v>0</v>
      </c>
      <c r="U209" s="40"/>
      <c r="V209" s="40"/>
      <c r="W209" s="40"/>
      <c r="X209" s="40"/>
      <c r="Y209" s="40"/>
      <c r="Z209" s="40"/>
      <c r="AA209" s="40"/>
      <c r="AB209" s="40"/>
      <c r="AC209" s="40"/>
      <c r="AD209" s="40"/>
      <c r="AE209" s="40"/>
      <c r="AR209" s="257" t="s">
        <v>182</v>
      </c>
      <c r="AT209" s="257" t="s">
        <v>254</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1596</v>
      </c>
    </row>
    <row r="210" s="13" customFormat="1">
      <c r="A210" s="13"/>
      <c r="B210" s="271"/>
      <c r="C210" s="272"/>
      <c r="D210" s="259" t="s">
        <v>414</v>
      </c>
      <c r="E210" s="273" t="s">
        <v>1</v>
      </c>
      <c r="F210" s="274" t="s">
        <v>1597</v>
      </c>
      <c r="G210" s="272"/>
      <c r="H210" s="275">
        <v>8.6400000000000006</v>
      </c>
      <c r="I210" s="276"/>
      <c r="J210" s="272"/>
      <c r="K210" s="272"/>
      <c r="L210" s="277"/>
      <c r="M210" s="278"/>
      <c r="N210" s="279"/>
      <c r="O210" s="279"/>
      <c r="P210" s="279"/>
      <c r="Q210" s="279"/>
      <c r="R210" s="279"/>
      <c r="S210" s="279"/>
      <c r="T210" s="280"/>
      <c r="U210" s="13"/>
      <c r="V210" s="13"/>
      <c r="W210" s="13"/>
      <c r="X210" s="13"/>
      <c r="Y210" s="13"/>
      <c r="Z210" s="13"/>
      <c r="AA210" s="13"/>
      <c r="AB210" s="13"/>
      <c r="AC210" s="13"/>
      <c r="AD210" s="13"/>
      <c r="AE210" s="13"/>
      <c r="AT210" s="281" t="s">
        <v>414</v>
      </c>
      <c r="AU210" s="281" t="s">
        <v>93</v>
      </c>
      <c r="AV210" s="13" t="s">
        <v>93</v>
      </c>
      <c r="AW210" s="13" t="s">
        <v>38</v>
      </c>
      <c r="AX210" s="13" t="s">
        <v>83</v>
      </c>
      <c r="AY210" s="281" t="s">
        <v>251</v>
      </c>
    </row>
    <row r="211" s="14" customFormat="1">
      <c r="A211" s="14"/>
      <c r="B211" s="282"/>
      <c r="C211" s="283"/>
      <c r="D211" s="259" t="s">
        <v>414</v>
      </c>
      <c r="E211" s="284" t="s">
        <v>1</v>
      </c>
      <c r="F211" s="285" t="s">
        <v>416</v>
      </c>
      <c r="G211" s="283"/>
      <c r="H211" s="286">
        <v>8.6400000000000006</v>
      </c>
      <c r="I211" s="287"/>
      <c r="J211" s="283"/>
      <c r="K211" s="283"/>
      <c r="L211" s="288"/>
      <c r="M211" s="289"/>
      <c r="N211" s="290"/>
      <c r="O211" s="290"/>
      <c r="P211" s="290"/>
      <c r="Q211" s="290"/>
      <c r="R211" s="290"/>
      <c r="S211" s="290"/>
      <c r="T211" s="291"/>
      <c r="U211" s="14"/>
      <c r="V211" s="14"/>
      <c r="W211" s="14"/>
      <c r="X211" s="14"/>
      <c r="Y211" s="14"/>
      <c r="Z211" s="14"/>
      <c r="AA211" s="14"/>
      <c r="AB211" s="14"/>
      <c r="AC211" s="14"/>
      <c r="AD211" s="14"/>
      <c r="AE211" s="14"/>
      <c r="AT211" s="292" t="s">
        <v>414</v>
      </c>
      <c r="AU211" s="292" t="s">
        <v>93</v>
      </c>
      <c r="AV211" s="14" t="s">
        <v>182</v>
      </c>
      <c r="AW211" s="14" t="s">
        <v>38</v>
      </c>
      <c r="AX211" s="14" t="s">
        <v>91</v>
      </c>
      <c r="AY211" s="292" t="s">
        <v>251</v>
      </c>
    </row>
    <row r="212" s="2" customFormat="1" ht="16.5" customHeight="1">
      <c r="A212" s="40"/>
      <c r="B212" s="41"/>
      <c r="C212" s="246" t="s">
        <v>375</v>
      </c>
      <c r="D212" s="246" t="s">
        <v>254</v>
      </c>
      <c r="E212" s="247" t="s">
        <v>1598</v>
      </c>
      <c r="F212" s="248" t="s">
        <v>1599</v>
      </c>
      <c r="G212" s="249" t="s">
        <v>342</v>
      </c>
      <c r="H212" s="250">
        <v>8.6400000000000006</v>
      </c>
      <c r="I212" s="251"/>
      <c r="J212" s="252">
        <f>ROUND(I212*H212,2)</f>
        <v>0</v>
      </c>
      <c r="K212" s="248" t="s">
        <v>258</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182</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182</v>
      </c>
      <c r="BM212" s="257" t="s">
        <v>1600</v>
      </c>
    </row>
    <row r="213" s="2" customFormat="1" ht="16.5" customHeight="1">
      <c r="A213" s="40"/>
      <c r="B213" s="41"/>
      <c r="C213" s="246" t="s">
        <v>531</v>
      </c>
      <c r="D213" s="246" t="s">
        <v>254</v>
      </c>
      <c r="E213" s="247" t="s">
        <v>1601</v>
      </c>
      <c r="F213" s="248" t="s">
        <v>1602</v>
      </c>
      <c r="G213" s="249" t="s">
        <v>342</v>
      </c>
      <c r="H213" s="250">
        <v>8.6400000000000006</v>
      </c>
      <c r="I213" s="251"/>
      <c r="J213" s="252">
        <f>ROUND(I213*H213,2)</f>
        <v>0</v>
      </c>
      <c r="K213" s="248" t="s">
        <v>258</v>
      </c>
      <c r="L213" s="46"/>
      <c r="M213" s="253" t="s">
        <v>1</v>
      </c>
      <c r="N213" s="254" t="s">
        <v>48</v>
      </c>
      <c r="O213" s="93"/>
      <c r="P213" s="255">
        <f>O213*H213</f>
        <v>0</v>
      </c>
      <c r="Q213" s="255">
        <v>0.0025999999999999999</v>
      </c>
      <c r="R213" s="255">
        <f>Q213*H213</f>
        <v>0.022464000000000001</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1603</v>
      </c>
    </row>
    <row r="214" s="2" customFormat="1" ht="16.5" customHeight="1">
      <c r="A214" s="40"/>
      <c r="B214" s="41"/>
      <c r="C214" s="246" t="s">
        <v>378</v>
      </c>
      <c r="D214" s="246" t="s">
        <v>254</v>
      </c>
      <c r="E214" s="247" t="s">
        <v>1604</v>
      </c>
      <c r="F214" s="248" t="s">
        <v>1605</v>
      </c>
      <c r="G214" s="249" t="s">
        <v>398</v>
      </c>
      <c r="H214" s="250">
        <v>0.065000000000000002</v>
      </c>
      <c r="I214" s="251"/>
      <c r="J214" s="252">
        <f>ROUND(I214*H214,2)</f>
        <v>0</v>
      </c>
      <c r="K214" s="248" t="s">
        <v>258</v>
      </c>
      <c r="L214" s="46"/>
      <c r="M214" s="253" t="s">
        <v>1</v>
      </c>
      <c r="N214" s="254" t="s">
        <v>48</v>
      </c>
      <c r="O214" s="93"/>
      <c r="P214" s="255">
        <f>O214*H214</f>
        <v>0</v>
      </c>
      <c r="Q214" s="255">
        <v>1.0461400000000001</v>
      </c>
      <c r="R214" s="255">
        <f>Q214*H214</f>
        <v>0.067999100000000007</v>
      </c>
      <c r="S214" s="255">
        <v>0</v>
      </c>
      <c r="T214" s="256">
        <f>S214*H214</f>
        <v>0</v>
      </c>
      <c r="U214" s="40"/>
      <c r="V214" s="40"/>
      <c r="W214" s="40"/>
      <c r="X214" s="40"/>
      <c r="Y214" s="40"/>
      <c r="Z214" s="40"/>
      <c r="AA214" s="40"/>
      <c r="AB214" s="40"/>
      <c r="AC214" s="40"/>
      <c r="AD214" s="40"/>
      <c r="AE214" s="40"/>
      <c r="AR214" s="257" t="s">
        <v>182</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1606</v>
      </c>
    </row>
    <row r="215" s="13" customFormat="1">
      <c r="A215" s="13"/>
      <c r="B215" s="271"/>
      <c r="C215" s="272"/>
      <c r="D215" s="259" t="s">
        <v>414</v>
      </c>
      <c r="E215" s="273" t="s">
        <v>1</v>
      </c>
      <c r="F215" s="274" t="s">
        <v>1607</v>
      </c>
      <c r="G215" s="272"/>
      <c r="H215" s="275">
        <v>0.065000000000000002</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38</v>
      </c>
      <c r="AX215" s="13" t="s">
        <v>83</v>
      </c>
      <c r="AY215" s="281" t="s">
        <v>251</v>
      </c>
    </row>
    <row r="216" s="14" customFormat="1">
      <c r="A216" s="14"/>
      <c r="B216" s="282"/>
      <c r="C216" s="283"/>
      <c r="D216" s="259" t="s">
        <v>414</v>
      </c>
      <c r="E216" s="284" t="s">
        <v>1</v>
      </c>
      <c r="F216" s="285" t="s">
        <v>416</v>
      </c>
      <c r="G216" s="283"/>
      <c r="H216" s="286">
        <v>0.065000000000000002</v>
      </c>
      <c r="I216" s="287"/>
      <c r="J216" s="283"/>
      <c r="K216" s="283"/>
      <c r="L216" s="288"/>
      <c r="M216" s="289"/>
      <c r="N216" s="290"/>
      <c r="O216" s="290"/>
      <c r="P216" s="290"/>
      <c r="Q216" s="290"/>
      <c r="R216" s="290"/>
      <c r="S216" s="290"/>
      <c r="T216" s="291"/>
      <c r="U216" s="14"/>
      <c r="V216" s="14"/>
      <c r="W216" s="14"/>
      <c r="X216" s="14"/>
      <c r="Y216" s="14"/>
      <c r="Z216" s="14"/>
      <c r="AA216" s="14"/>
      <c r="AB216" s="14"/>
      <c r="AC216" s="14"/>
      <c r="AD216" s="14"/>
      <c r="AE216" s="14"/>
      <c r="AT216" s="292" t="s">
        <v>414</v>
      </c>
      <c r="AU216" s="292" t="s">
        <v>93</v>
      </c>
      <c r="AV216" s="14" t="s">
        <v>182</v>
      </c>
      <c r="AW216" s="14" t="s">
        <v>38</v>
      </c>
      <c r="AX216" s="14" t="s">
        <v>91</v>
      </c>
      <c r="AY216" s="292" t="s">
        <v>251</v>
      </c>
    </row>
    <row r="217" s="2" customFormat="1" ht="16.5" customHeight="1">
      <c r="A217" s="40"/>
      <c r="B217" s="41"/>
      <c r="C217" s="246" t="s">
        <v>540</v>
      </c>
      <c r="D217" s="246" t="s">
        <v>254</v>
      </c>
      <c r="E217" s="247" t="s">
        <v>1608</v>
      </c>
      <c r="F217" s="248" t="s">
        <v>1609</v>
      </c>
      <c r="G217" s="249" t="s">
        <v>342</v>
      </c>
      <c r="H217" s="250">
        <v>3.2400000000000002</v>
      </c>
      <c r="I217" s="251"/>
      <c r="J217" s="252">
        <f>ROUND(I217*H217,2)</f>
        <v>0</v>
      </c>
      <c r="K217" s="248" t="s">
        <v>258</v>
      </c>
      <c r="L217" s="46"/>
      <c r="M217" s="253" t="s">
        <v>1</v>
      </c>
      <c r="N217" s="254" t="s">
        <v>48</v>
      </c>
      <c r="O217" s="93"/>
      <c r="P217" s="255">
        <f>O217*H217</f>
        <v>0</v>
      </c>
      <c r="Q217" s="255">
        <v>0.1094</v>
      </c>
      <c r="R217" s="255">
        <f>Q217*H217</f>
        <v>0.35445599999999999</v>
      </c>
      <c r="S217" s="255">
        <v>0</v>
      </c>
      <c r="T217" s="256">
        <f>S217*H217</f>
        <v>0</v>
      </c>
      <c r="U217" s="40"/>
      <c r="V217" s="40"/>
      <c r="W217" s="40"/>
      <c r="X217" s="40"/>
      <c r="Y217" s="40"/>
      <c r="Z217" s="40"/>
      <c r="AA217" s="40"/>
      <c r="AB217" s="40"/>
      <c r="AC217" s="40"/>
      <c r="AD217" s="40"/>
      <c r="AE217" s="40"/>
      <c r="AR217" s="257" t="s">
        <v>182</v>
      </c>
      <c r="AT217" s="257" t="s">
        <v>254</v>
      </c>
      <c r="AU217" s="257" t="s">
        <v>93</v>
      </c>
      <c r="AY217" s="18" t="s">
        <v>251</v>
      </c>
      <c r="BE217" s="258">
        <f>IF(N217="základní",J217,0)</f>
        <v>0</v>
      </c>
      <c r="BF217" s="258">
        <f>IF(N217="snížená",J217,0)</f>
        <v>0</v>
      </c>
      <c r="BG217" s="258">
        <f>IF(N217="zákl. přenesená",J217,0)</f>
        <v>0</v>
      </c>
      <c r="BH217" s="258">
        <f>IF(N217="sníž. přenesená",J217,0)</f>
        <v>0</v>
      </c>
      <c r="BI217" s="258">
        <f>IF(N217="nulová",J217,0)</f>
        <v>0</v>
      </c>
      <c r="BJ217" s="18" t="s">
        <v>91</v>
      </c>
      <c r="BK217" s="258">
        <f>ROUND(I217*H217,2)</f>
        <v>0</v>
      </c>
      <c r="BL217" s="18" t="s">
        <v>182</v>
      </c>
      <c r="BM217" s="257" t="s">
        <v>1610</v>
      </c>
    </row>
    <row r="218" s="13" customFormat="1">
      <c r="A218" s="13"/>
      <c r="B218" s="271"/>
      <c r="C218" s="272"/>
      <c r="D218" s="259" t="s">
        <v>414</v>
      </c>
      <c r="E218" s="273" t="s">
        <v>1</v>
      </c>
      <c r="F218" s="274" t="s">
        <v>1611</v>
      </c>
      <c r="G218" s="272"/>
      <c r="H218" s="275">
        <v>3.2400000000000002</v>
      </c>
      <c r="I218" s="276"/>
      <c r="J218" s="272"/>
      <c r="K218" s="272"/>
      <c r="L218" s="277"/>
      <c r="M218" s="278"/>
      <c r="N218" s="279"/>
      <c r="O218" s="279"/>
      <c r="P218" s="279"/>
      <c r="Q218" s="279"/>
      <c r="R218" s="279"/>
      <c r="S218" s="279"/>
      <c r="T218" s="280"/>
      <c r="U218" s="13"/>
      <c r="V218" s="13"/>
      <c r="W218" s="13"/>
      <c r="X218" s="13"/>
      <c r="Y218" s="13"/>
      <c r="Z218" s="13"/>
      <c r="AA218" s="13"/>
      <c r="AB218" s="13"/>
      <c r="AC218" s="13"/>
      <c r="AD218" s="13"/>
      <c r="AE218" s="13"/>
      <c r="AT218" s="281" t="s">
        <v>414</v>
      </c>
      <c r="AU218" s="281" t="s">
        <v>93</v>
      </c>
      <c r="AV218" s="13" t="s">
        <v>93</v>
      </c>
      <c r="AW218" s="13" t="s">
        <v>38</v>
      </c>
      <c r="AX218" s="13" t="s">
        <v>83</v>
      </c>
      <c r="AY218" s="281" t="s">
        <v>251</v>
      </c>
    </row>
    <row r="219" s="15" customFormat="1">
      <c r="A219" s="15"/>
      <c r="B219" s="293"/>
      <c r="C219" s="294"/>
      <c r="D219" s="259" t="s">
        <v>414</v>
      </c>
      <c r="E219" s="295" t="s">
        <v>1</v>
      </c>
      <c r="F219" s="296" t="s">
        <v>1612</v>
      </c>
      <c r="G219" s="294"/>
      <c r="H219" s="295" t="s">
        <v>1</v>
      </c>
      <c r="I219" s="297"/>
      <c r="J219" s="294"/>
      <c r="K219" s="294"/>
      <c r="L219" s="298"/>
      <c r="M219" s="299"/>
      <c r="N219" s="300"/>
      <c r="O219" s="300"/>
      <c r="P219" s="300"/>
      <c r="Q219" s="300"/>
      <c r="R219" s="300"/>
      <c r="S219" s="300"/>
      <c r="T219" s="301"/>
      <c r="U219" s="15"/>
      <c r="V219" s="15"/>
      <c r="W219" s="15"/>
      <c r="X219" s="15"/>
      <c r="Y219" s="15"/>
      <c r="Z219" s="15"/>
      <c r="AA219" s="15"/>
      <c r="AB219" s="15"/>
      <c r="AC219" s="15"/>
      <c r="AD219" s="15"/>
      <c r="AE219" s="15"/>
      <c r="AT219" s="302" t="s">
        <v>414</v>
      </c>
      <c r="AU219" s="302" t="s">
        <v>93</v>
      </c>
      <c r="AV219" s="15" t="s">
        <v>91</v>
      </c>
      <c r="AW219" s="15" t="s">
        <v>38</v>
      </c>
      <c r="AX219" s="15" t="s">
        <v>83</v>
      </c>
      <c r="AY219" s="302" t="s">
        <v>251</v>
      </c>
    </row>
    <row r="220" s="14" customFormat="1">
      <c r="A220" s="14"/>
      <c r="B220" s="282"/>
      <c r="C220" s="283"/>
      <c r="D220" s="259" t="s">
        <v>414</v>
      </c>
      <c r="E220" s="284" t="s">
        <v>1</v>
      </c>
      <c r="F220" s="285" t="s">
        <v>416</v>
      </c>
      <c r="G220" s="283"/>
      <c r="H220" s="286">
        <v>3.2400000000000002</v>
      </c>
      <c r="I220" s="287"/>
      <c r="J220" s="283"/>
      <c r="K220" s="283"/>
      <c r="L220" s="288"/>
      <c r="M220" s="289"/>
      <c r="N220" s="290"/>
      <c r="O220" s="290"/>
      <c r="P220" s="290"/>
      <c r="Q220" s="290"/>
      <c r="R220" s="290"/>
      <c r="S220" s="290"/>
      <c r="T220" s="291"/>
      <c r="U220" s="14"/>
      <c r="V220" s="14"/>
      <c r="W220" s="14"/>
      <c r="X220" s="14"/>
      <c r="Y220" s="14"/>
      <c r="Z220" s="14"/>
      <c r="AA220" s="14"/>
      <c r="AB220" s="14"/>
      <c r="AC220" s="14"/>
      <c r="AD220" s="14"/>
      <c r="AE220" s="14"/>
      <c r="AT220" s="292" t="s">
        <v>414</v>
      </c>
      <c r="AU220" s="292" t="s">
        <v>93</v>
      </c>
      <c r="AV220" s="14" t="s">
        <v>182</v>
      </c>
      <c r="AW220" s="14" t="s">
        <v>38</v>
      </c>
      <c r="AX220" s="14" t="s">
        <v>91</v>
      </c>
      <c r="AY220" s="292" t="s">
        <v>251</v>
      </c>
    </row>
    <row r="221" s="12" customFormat="1" ht="22.8" customHeight="1">
      <c r="A221" s="12"/>
      <c r="B221" s="230"/>
      <c r="C221" s="231"/>
      <c r="D221" s="232" t="s">
        <v>82</v>
      </c>
      <c r="E221" s="244" t="s">
        <v>182</v>
      </c>
      <c r="F221" s="244" t="s">
        <v>774</v>
      </c>
      <c r="G221" s="231"/>
      <c r="H221" s="231"/>
      <c r="I221" s="234"/>
      <c r="J221" s="245">
        <f>BK221</f>
        <v>0</v>
      </c>
      <c r="K221" s="231"/>
      <c r="L221" s="236"/>
      <c r="M221" s="237"/>
      <c r="N221" s="238"/>
      <c r="O221" s="238"/>
      <c r="P221" s="239">
        <f>SUM(P222:P235)</f>
        <v>0</v>
      </c>
      <c r="Q221" s="238"/>
      <c r="R221" s="239">
        <f>SUM(R222:R235)</f>
        <v>10.870835850000001</v>
      </c>
      <c r="S221" s="238"/>
      <c r="T221" s="240">
        <f>SUM(T222:T235)</f>
        <v>0</v>
      </c>
      <c r="U221" s="12"/>
      <c r="V221" s="12"/>
      <c r="W221" s="12"/>
      <c r="X221" s="12"/>
      <c r="Y221" s="12"/>
      <c r="Z221" s="12"/>
      <c r="AA221" s="12"/>
      <c r="AB221" s="12"/>
      <c r="AC221" s="12"/>
      <c r="AD221" s="12"/>
      <c r="AE221" s="12"/>
      <c r="AR221" s="241" t="s">
        <v>91</v>
      </c>
      <c r="AT221" s="242" t="s">
        <v>82</v>
      </c>
      <c r="AU221" s="242" t="s">
        <v>91</v>
      </c>
      <c r="AY221" s="241" t="s">
        <v>251</v>
      </c>
      <c r="BK221" s="243">
        <f>SUM(BK222:BK235)</f>
        <v>0</v>
      </c>
    </row>
    <row r="222" s="2" customFormat="1" ht="16.5" customHeight="1">
      <c r="A222" s="40"/>
      <c r="B222" s="41"/>
      <c r="C222" s="246" t="s">
        <v>381</v>
      </c>
      <c r="D222" s="246" t="s">
        <v>254</v>
      </c>
      <c r="E222" s="247" t="s">
        <v>1613</v>
      </c>
      <c r="F222" s="248" t="s">
        <v>1614</v>
      </c>
      <c r="G222" s="249" t="s">
        <v>446</v>
      </c>
      <c r="H222" s="250">
        <v>4.1310000000000002</v>
      </c>
      <c r="I222" s="251"/>
      <c r="J222" s="252">
        <f>ROUND(I222*H222,2)</f>
        <v>0</v>
      </c>
      <c r="K222" s="248" t="s">
        <v>258</v>
      </c>
      <c r="L222" s="46"/>
      <c r="M222" s="253" t="s">
        <v>1</v>
      </c>
      <c r="N222" s="254" t="s">
        <v>48</v>
      </c>
      <c r="O222" s="93"/>
      <c r="P222" s="255">
        <f>O222*H222</f>
        <v>0</v>
      </c>
      <c r="Q222" s="255">
        <v>2.45343</v>
      </c>
      <c r="R222" s="255">
        <f>Q222*H222</f>
        <v>10.13511933</v>
      </c>
      <c r="S222" s="255">
        <v>0</v>
      </c>
      <c r="T222" s="256">
        <f>S222*H222</f>
        <v>0</v>
      </c>
      <c r="U222" s="40"/>
      <c r="V222" s="40"/>
      <c r="W222" s="40"/>
      <c r="X222" s="40"/>
      <c r="Y222" s="40"/>
      <c r="Z222" s="40"/>
      <c r="AA222" s="40"/>
      <c r="AB222" s="40"/>
      <c r="AC222" s="40"/>
      <c r="AD222" s="40"/>
      <c r="AE222" s="40"/>
      <c r="AR222" s="257" t="s">
        <v>182</v>
      </c>
      <c r="AT222" s="257" t="s">
        <v>254</v>
      </c>
      <c r="AU222" s="257" t="s">
        <v>93</v>
      </c>
      <c r="AY222" s="18" t="s">
        <v>251</v>
      </c>
      <c r="BE222" s="258">
        <f>IF(N222="základní",J222,0)</f>
        <v>0</v>
      </c>
      <c r="BF222" s="258">
        <f>IF(N222="snížená",J222,0)</f>
        <v>0</v>
      </c>
      <c r="BG222" s="258">
        <f>IF(N222="zákl. přenesená",J222,0)</f>
        <v>0</v>
      </c>
      <c r="BH222" s="258">
        <f>IF(N222="sníž. přenesená",J222,0)</f>
        <v>0</v>
      </c>
      <c r="BI222" s="258">
        <f>IF(N222="nulová",J222,0)</f>
        <v>0</v>
      </c>
      <c r="BJ222" s="18" t="s">
        <v>91</v>
      </c>
      <c r="BK222" s="258">
        <f>ROUND(I222*H222,2)</f>
        <v>0</v>
      </c>
      <c r="BL222" s="18" t="s">
        <v>182</v>
      </c>
      <c r="BM222" s="257" t="s">
        <v>1615</v>
      </c>
    </row>
    <row r="223" s="13" customFormat="1">
      <c r="A223" s="13"/>
      <c r="B223" s="271"/>
      <c r="C223" s="272"/>
      <c r="D223" s="259" t="s">
        <v>414</v>
      </c>
      <c r="E223" s="273" t="s">
        <v>1</v>
      </c>
      <c r="F223" s="274" t="s">
        <v>1616</v>
      </c>
      <c r="G223" s="272"/>
      <c r="H223" s="275">
        <v>4.1310000000000002</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4" customFormat="1">
      <c r="A224" s="14"/>
      <c r="B224" s="282"/>
      <c r="C224" s="283"/>
      <c r="D224" s="259" t="s">
        <v>414</v>
      </c>
      <c r="E224" s="284" t="s">
        <v>1</v>
      </c>
      <c r="F224" s="285" t="s">
        <v>416</v>
      </c>
      <c r="G224" s="283"/>
      <c r="H224" s="286">
        <v>4.1310000000000002</v>
      </c>
      <c r="I224" s="287"/>
      <c r="J224" s="283"/>
      <c r="K224" s="283"/>
      <c r="L224" s="288"/>
      <c r="M224" s="289"/>
      <c r="N224" s="290"/>
      <c r="O224" s="290"/>
      <c r="P224" s="290"/>
      <c r="Q224" s="290"/>
      <c r="R224" s="290"/>
      <c r="S224" s="290"/>
      <c r="T224" s="291"/>
      <c r="U224" s="14"/>
      <c r="V224" s="14"/>
      <c r="W224" s="14"/>
      <c r="X224" s="14"/>
      <c r="Y224" s="14"/>
      <c r="Z224" s="14"/>
      <c r="AA224" s="14"/>
      <c r="AB224" s="14"/>
      <c r="AC224" s="14"/>
      <c r="AD224" s="14"/>
      <c r="AE224" s="14"/>
      <c r="AT224" s="292" t="s">
        <v>414</v>
      </c>
      <c r="AU224" s="292" t="s">
        <v>93</v>
      </c>
      <c r="AV224" s="14" t="s">
        <v>182</v>
      </c>
      <c r="AW224" s="14" t="s">
        <v>38</v>
      </c>
      <c r="AX224" s="14" t="s">
        <v>91</v>
      </c>
      <c r="AY224" s="292" t="s">
        <v>251</v>
      </c>
    </row>
    <row r="225" s="2" customFormat="1" ht="16.5" customHeight="1">
      <c r="A225" s="40"/>
      <c r="B225" s="41"/>
      <c r="C225" s="246" t="s">
        <v>552</v>
      </c>
      <c r="D225" s="246" t="s">
        <v>254</v>
      </c>
      <c r="E225" s="247" t="s">
        <v>1617</v>
      </c>
      <c r="F225" s="248" t="s">
        <v>1618</v>
      </c>
      <c r="G225" s="249" t="s">
        <v>342</v>
      </c>
      <c r="H225" s="250">
        <v>27.539999999999999</v>
      </c>
      <c r="I225" s="251"/>
      <c r="J225" s="252">
        <f>ROUND(I225*H225,2)</f>
        <v>0</v>
      </c>
      <c r="K225" s="248" t="s">
        <v>258</v>
      </c>
      <c r="L225" s="46"/>
      <c r="M225" s="253" t="s">
        <v>1</v>
      </c>
      <c r="N225" s="254" t="s">
        <v>48</v>
      </c>
      <c r="O225" s="93"/>
      <c r="P225" s="255">
        <f>O225*H225</f>
        <v>0</v>
      </c>
      <c r="Q225" s="255">
        <v>0.0053299999999999997</v>
      </c>
      <c r="R225" s="255">
        <f>Q225*H225</f>
        <v>0.14678819999999998</v>
      </c>
      <c r="S225" s="255">
        <v>0</v>
      </c>
      <c r="T225" s="256">
        <f>S225*H225</f>
        <v>0</v>
      </c>
      <c r="U225" s="40"/>
      <c r="V225" s="40"/>
      <c r="W225" s="40"/>
      <c r="X225" s="40"/>
      <c r="Y225" s="40"/>
      <c r="Z225" s="40"/>
      <c r="AA225" s="40"/>
      <c r="AB225" s="40"/>
      <c r="AC225" s="40"/>
      <c r="AD225" s="40"/>
      <c r="AE225" s="40"/>
      <c r="AR225" s="257" t="s">
        <v>182</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182</v>
      </c>
      <c r="BM225" s="257" t="s">
        <v>1619</v>
      </c>
    </row>
    <row r="226" s="13" customFormat="1">
      <c r="A226" s="13"/>
      <c r="B226" s="271"/>
      <c r="C226" s="272"/>
      <c r="D226" s="259" t="s">
        <v>414</v>
      </c>
      <c r="E226" s="273" t="s">
        <v>1</v>
      </c>
      <c r="F226" s="274" t="s">
        <v>1620</v>
      </c>
      <c r="G226" s="272"/>
      <c r="H226" s="275">
        <v>27.539999999999999</v>
      </c>
      <c r="I226" s="276"/>
      <c r="J226" s="272"/>
      <c r="K226" s="272"/>
      <c r="L226" s="277"/>
      <c r="M226" s="278"/>
      <c r="N226" s="279"/>
      <c r="O226" s="279"/>
      <c r="P226" s="279"/>
      <c r="Q226" s="279"/>
      <c r="R226" s="279"/>
      <c r="S226" s="279"/>
      <c r="T226" s="280"/>
      <c r="U226" s="13"/>
      <c r="V226" s="13"/>
      <c r="W226" s="13"/>
      <c r="X226" s="13"/>
      <c r="Y226" s="13"/>
      <c r="Z226" s="13"/>
      <c r="AA226" s="13"/>
      <c r="AB226" s="13"/>
      <c r="AC226" s="13"/>
      <c r="AD226" s="13"/>
      <c r="AE226" s="13"/>
      <c r="AT226" s="281" t="s">
        <v>414</v>
      </c>
      <c r="AU226" s="281" t="s">
        <v>93</v>
      </c>
      <c r="AV226" s="13" t="s">
        <v>93</v>
      </c>
      <c r="AW226" s="13" t="s">
        <v>38</v>
      </c>
      <c r="AX226" s="13" t="s">
        <v>83</v>
      </c>
      <c r="AY226" s="281" t="s">
        <v>251</v>
      </c>
    </row>
    <row r="227" s="14" customFormat="1">
      <c r="A227" s="14"/>
      <c r="B227" s="282"/>
      <c r="C227" s="283"/>
      <c r="D227" s="259" t="s">
        <v>414</v>
      </c>
      <c r="E227" s="284" t="s">
        <v>1</v>
      </c>
      <c r="F227" s="285" t="s">
        <v>416</v>
      </c>
      <c r="G227" s="283"/>
      <c r="H227" s="286">
        <v>27.539999999999999</v>
      </c>
      <c r="I227" s="287"/>
      <c r="J227" s="283"/>
      <c r="K227" s="283"/>
      <c r="L227" s="288"/>
      <c r="M227" s="289"/>
      <c r="N227" s="290"/>
      <c r="O227" s="290"/>
      <c r="P227" s="290"/>
      <c r="Q227" s="290"/>
      <c r="R227" s="290"/>
      <c r="S227" s="290"/>
      <c r="T227" s="291"/>
      <c r="U227" s="14"/>
      <c r="V227" s="14"/>
      <c r="W227" s="14"/>
      <c r="X227" s="14"/>
      <c r="Y227" s="14"/>
      <c r="Z227" s="14"/>
      <c r="AA227" s="14"/>
      <c r="AB227" s="14"/>
      <c r="AC227" s="14"/>
      <c r="AD227" s="14"/>
      <c r="AE227" s="14"/>
      <c r="AT227" s="292" t="s">
        <v>414</v>
      </c>
      <c r="AU227" s="292" t="s">
        <v>93</v>
      </c>
      <c r="AV227" s="14" t="s">
        <v>182</v>
      </c>
      <c r="AW227" s="14" t="s">
        <v>38</v>
      </c>
      <c r="AX227" s="14" t="s">
        <v>91</v>
      </c>
      <c r="AY227" s="292" t="s">
        <v>251</v>
      </c>
    </row>
    <row r="228" s="2" customFormat="1" ht="16.5" customHeight="1">
      <c r="A228" s="40"/>
      <c r="B228" s="41"/>
      <c r="C228" s="246" t="s">
        <v>384</v>
      </c>
      <c r="D228" s="246" t="s">
        <v>254</v>
      </c>
      <c r="E228" s="247" t="s">
        <v>1621</v>
      </c>
      <c r="F228" s="248" t="s">
        <v>1622</v>
      </c>
      <c r="G228" s="249" t="s">
        <v>342</v>
      </c>
      <c r="H228" s="250">
        <v>27.539999999999999</v>
      </c>
      <c r="I228" s="251"/>
      <c r="J228" s="252">
        <f>ROUND(I228*H228,2)</f>
        <v>0</v>
      </c>
      <c r="K228" s="248" t="s">
        <v>258</v>
      </c>
      <c r="L228" s="46"/>
      <c r="M228" s="253" t="s">
        <v>1</v>
      </c>
      <c r="N228" s="254" t="s">
        <v>48</v>
      </c>
      <c r="O228" s="93"/>
      <c r="P228" s="255">
        <f>O228*H228</f>
        <v>0</v>
      </c>
      <c r="Q228" s="255">
        <v>0</v>
      </c>
      <c r="R228" s="255">
        <f>Q228*H228</f>
        <v>0</v>
      </c>
      <c r="S228" s="255">
        <v>0</v>
      </c>
      <c r="T228" s="256">
        <f>S228*H228</f>
        <v>0</v>
      </c>
      <c r="U228" s="40"/>
      <c r="V228" s="40"/>
      <c r="W228" s="40"/>
      <c r="X228" s="40"/>
      <c r="Y228" s="40"/>
      <c r="Z228" s="40"/>
      <c r="AA228" s="40"/>
      <c r="AB228" s="40"/>
      <c r="AC228" s="40"/>
      <c r="AD228" s="40"/>
      <c r="AE228" s="40"/>
      <c r="AR228" s="257" t="s">
        <v>182</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182</v>
      </c>
      <c r="BM228" s="257" t="s">
        <v>1623</v>
      </c>
    </row>
    <row r="229" s="2" customFormat="1" ht="16.5" customHeight="1">
      <c r="A229" s="40"/>
      <c r="B229" s="41"/>
      <c r="C229" s="246" t="s">
        <v>560</v>
      </c>
      <c r="D229" s="246" t="s">
        <v>254</v>
      </c>
      <c r="E229" s="247" t="s">
        <v>1624</v>
      </c>
      <c r="F229" s="248" t="s">
        <v>1625</v>
      </c>
      <c r="G229" s="249" t="s">
        <v>342</v>
      </c>
      <c r="H229" s="250">
        <v>27.539999999999999</v>
      </c>
      <c r="I229" s="251"/>
      <c r="J229" s="252">
        <f>ROUND(I229*H229,2)</f>
        <v>0</v>
      </c>
      <c r="K229" s="248" t="s">
        <v>258</v>
      </c>
      <c r="L229" s="46"/>
      <c r="M229" s="253" t="s">
        <v>1</v>
      </c>
      <c r="N229" s="254" t="s">
        <v>48</v>
      </c>
      <c r="O229" s="93"/>
      <c r="P229" s="255">
        <f>O229*H229</f>
        <v>0</v>
      </c>
      <c r="Q229" s="255">
        <v>0.00080999999999999996</v>
      </c>
      <c r="R229" s="255">
        <f>Q229*H229</f>
        <v>0.022307399999999998</v>
      </c>
      <c r="S229" s="255">
        <v>0</v>
      </c>
      <c r="T229" s="256">
        <f>S229*H229</f>
        <v>0</v>
      </c>
      <c r="U229" s="40"/>
      <c r="V229" s="40"/>
      <c r="W229" s="40"/>
      <c r="X229" s="40"/>
      <c r="Y229" s="40"/>
      <c r="Z229" s="40"/>
      <c r="AA229" s="40"/>
      <c r="AB229" s="40"/>
      <c r="AC229" s="40"/>
      <c r="AD229" s="40"/>
      <c r="AE229" s="40"/>
      <c r="AR229" s="257" t="s">
        <v>182</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182</v>
      </c>
      <c r="BM229" s="257" t="s">
        <v>1626</v>
      </c>
    </row>
    <row r="230" s="13" customFormat="1">
      <c r="A230" s="13"/>
      <c r="B230" s="271"/>
      <c r="C230" s="272"/>
      <c r="D230" s="259" t="s">
        <v>414</v>
      </c>
      <c r="E230" s="273" t="s">
        <v>1</v>
      </c>
      <c r="F230" s="274" t="s">
        <v>1620</v>
      </c>
      <c r="G230" s="272"/>
      <c r="H230" s="275">
        <v>27.539999999999999</v>
      </c>
      <c r="I230" s="276"/>
      <c r="J230" s="272"/>
      <c r="K230" s="272"/>
      <c r="L230" s="277"/>
      <c r="M230" s="278"/>
      <c r="N230" s="279"/>
      <c r="O230" s="279"/>
      <c r="P230" s="279"/>
      <c r="Q230" s="279"/>
      <c r="R230" s="279"/>
      <c r="S230" s="279"/>
      <c r="T230" s="280"/>
      <c r="U230" s="13"/>
      <c r="V230" s="13"/>
      <c r="W230" s="13"/>
      <c r="X230" s="13"/>
      <c r="Y230" s="13"/>
      <c r="Z230" s="13"/>
      <c r="AA230" s="13"/>
      <c r="AB230" s="13"/>
      <c r="AC230" s="13"/>
      <c r="AD230" s="13"/>
      <c r="AE230" s="13"/>
      <c r="AT230" s="281" t="s">
        <v>414</v>
      </c>
      <c r="AU230" s="281" t="s">
        <v>93</v>
      </c>
      <c r="AV230" s="13" t="s">
        <v>93</v>
      </c>
      <c r="AW230" s="13" t="s">
        <v>38</v>
      </c>
      <c r="AX230" s="13" t="s">
        <v>83</v>
      </c>
      <c r="AY230" s="281" t="s">
        <v>251</v>
      </c>
    </row>
    <row r="231" s="14" customFormat="1">
      <c r="A231" s="14"/>
      <c r="B231" s="282"/>
      <c r="C231" s="283"/>
      <c r="D231" s="259" t="s">
        <v>414</v>
      </c>
      <c r="E231" s="284" t="s">
        <v>1</v>
      </c>
      <c r="F231" s="285" t="s">
        <v>416</v>
      </c>
      <c r="G231" s="283"/>
      <c r="H231" s="286">
        <v>27.539999999999999</v>
      </c>
      <c r="I231" s="287"/>
      <c r="J231" s="283"/>
      <c r="K231" s="283"/>
      <c r="L231" s="288"/>
      <c r="M231" s="289"/>
      <c r="N231" s="290"/>
      <c r="O231" s="290"/>
      <c r="P231" s="290"/>
      <c r="Q231" s="290"/>
      <c r="R231" s="290"/>
      <c r="S231" s="290"/>
      <c r="T231" s="291"/>
      <c r="U231" s="14"/>
      <c r="V231" s="14"/>
      <c r="W231" s="14"/>
      <c r="X231" s="14"/>
      <c r="Y231" s="14"/>
      <c r="Z231" s="14"/>
      <c r="AA231" s="14"/>
      <c r="AB231" s="14"/>
      <c r="AC231" s="14"/>
      <c r="AD231" s="14"/>
      <c r="AE231" s="14"/>
      <c r="AT231" s="292" t="s">
        <v>414</v>
      </c>
      <c r="AU231" s="292" t="s">
        <v>93</v>
      </c>
      <c r="AV231" s="14" t="s">
        <v>182</v>
      </c>
      <c r="AW231" s="14" t="s">
        <v>38</v>
      </c>
      <c r="AX231" s="14" t="s">
        <v>91</v>
      </c>
      <c r="AY231" s="292" t="s">
        <v>251</v>
      </c>
    </row>
    <row r="232" s="2" customFormat="1" ht="16.5" customHeight="1">
      <c r="A232" s="40"/>
      <c r="B232" s="41"/>
      <c r="C232" s="246" t="s">
        <v>388</v>
      </c>
      <c r="D232" s="246" t="s">
        <v>254</v>
      </c>
      <c r="E232" s="247" t="s">
        <v>1627</v>
      </c>
      <c r="F232" s="248" t="s">
        <v>1628</v>
      </c>
      <c r="G232" s="249" t="s">
        <v>342</v>
      </c>
      <c r="H232" s="250">
        <v>27.539999999999999</v>
      </c>
      <c r="I232" s="251"/>
      <c r="J232" s="252">
        <f>ROUND(I232*H232,2)</f>
        <v>0</v>
      </c>
      <c r="K232" s="248" t="s">
        <v>258</v>
      </c>
      <c r="L232" s="46"/>
      <c r="M232" s="253" t="s">
        <v>1</v>
      </c>
      <c r="N232" s="254" t="s">
        <v>48</v>
      </c>
      <c r="O232" s="93"/>
      <c r="P232" s="255">
        <f>O232*H232</f>
        <v>0</v>
      </c>
      <c r="Q232" s="255">
        <v>0</v>
      </c>
      <c r="R232" s="255">
        <f>Q232*H232</f>
        <v>0</v>
      </c>
      <c r="S232" s="255">
        <v>0</v>
      </c>
      <c r="T232" s="256">
        <f>S232*H232</f>
        <v>0</v>
      </c>
      <c r="U232" s="40"/>
      <c r="V232" s="40"/>
      <c r="W232" s="40"/>
      <c r="X232" s="40"/>
      <c r="Y232" s="40"/>
      <c r="Z232" s="40"/>
      <c r="AA232" s="40"/>
      <c r="AB232" s="40"/>
      <c r="AC232" s="40"/>
      <c r="AD232" s="40"/>
      <c r="AE232" s="40"/>
      <c r="AR232" s="257" t="s">
        <v>182</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182</v>
      </c>
      <c r="BM232" s="257" t="s">
        <v>1629</v>
      </c>
    </row>
    <row r="233" s="2" customFormat="1" ht="16.5" customHeight="1">
      <c r="A233" s="40"/>
      <c r="B233" s="41"/>
      <c r="C233" s="246" t="s">
        <v>570</v>
      </c>
      <c r="D233" s="246" t="s">
        <v>254</v>
      </c>
      <c r="E233" s="247" t="s">
        <v>1630</v>
      </c>
      <c r="F233" s="248" t="s">
        <v>1631</v>
      </c>
      <c r="G233" s="249" t="s">
        <v>398</v>
      </c>
      <c r="H233" s="250">
        <v>0.53700000000000003</v>
      </c>
      <c r="I233" s="251"/>
      <c r="J233" s="252">
        <f>ROUND(I233*H233,2)</f>
        <v>0</v>
      </c>
      <c r="K233" s="248" t="s">
        <v>258</v>
      </c>
      <c r="L233" s="46"/>
      <c r="M233" s="253" t="s">
        <v>1</v>
      </c>
      <c r="N233" s="254" t="s">
        <v>48</v>
      </c>
      <c r="O233" s="93"/>
      <c r="P233" s="255">
        <f>O233*H233</f>
        <v>0</v>
      </c>
      <c r="Q233" s="255">
        <v>1.0551600000000001</v>
      </c>
      <c r="R233" s="255">
        <f>Q233*H233</f>
        <v>0.56662092000000008</v>
      </c>
      <c r="S233" s="255">
        <v>0</v>
      </c>
      <c r="T233" s="256">
        <f>S233*H233</f>
        <v>0</v>
      </c>
      <c r="U233" s="40"/>
      <c r="V233" s="40"/>
      <c r="W233" s="40"/>
      <c r="X233" s="40"/>
      <c r="Y233" s="40"/>
      <c r="Z233" s="40"/>
      <c r="AA233" s="40"/>
      <c r="AB233" s="40"/>
      <c r="AC233" s="40"/>
      <c r="AD233" s="40"/>
      <c r="AE233" s="40"/>
      <c r="AR233" s="257" t="s">
        <v>182</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182</v>
      </c>
      <c r="BM233" s="257" t="s">
        <v>1632</v>
      </c>
    </row>
    <row r="234" s="13" customFormat="1">
      <c r="A234" s="13"/>
      <c r="B234" s="271"/>
      <c r="C234" s="272"/>
      <c r="D234" s="259" t="s">
        <v>414</v>
      </c>
      <c r="E234" s="273" t="s">
        <v>1</v>
      </c>
      <c r="F234" s="274" t="s">
        <v>1633</v>
      </c>
      <c r="G234" s="272"/>
      <c r="H234" s="275">
        <v>0.53700000000000003</v>
      </c>
      <c r="I234" s="276"/>
      <c r="J234" s="272"/>
      <c r="K234" s="272"/>
      <c r="L234" s="277"/>
      <c r="M234" s="278"/>
      <c r="N234" s="279"/>
      <c r="O234" s="279"/>
      <c r="P234" s="279"/>
      <c r="Q234" s="279"/>
      <c r="R234" s="279"/>
      <c r="S234" s="279"/>
      <c r="T234" s="280"/>
      <c r="U234" s="13"/>
      <c r="V234" s="13"/>
      <c r="W234" s="13"/>
      <c r="X234" s="13"/>
      <c r="Y234" s="13"/>
      <c r="Z234" s="13"/>
      <c r="AA234" s="13"/>
      <c r="AB234" s="13"/>
      <c r="AC234" s="13"/>
      <c r="AD234" s="13"/>
      <c r="AE234" s="13"/>
      <c r="AT234" s="281" t="s">
        <v>414</v>
      </c>
      <c r="AU234" s="281" t="s">
        <v>93</v>
      </c>
      <c r="AV234" s="13" t="s">
        <v>93</v>
      </c>
      <c r="AW234" s="13" t="s">
        <v>38</v>
      </c>
      <c r="AX234" s="13" t="s">
        <v>83</v>
      </c>
      <c r="AY234" s="281" t="s">
        <v>251</v>
      </c>
    </row>
    <row r="235" s="14" customFormat="1">
      <c r="A235" s="14"/>
      <c r="B235" s="282"/>
      <c r="C235" s="283"/>
      <c r="D235" s="259" t="s">
        <v>414</v>
      </c>
      <c r="E235" s="284" t="s">
        <v>1</v>
      </c>
      <c r="F235" s="285" t="s">
        <v>416</v>
      </c>
      <c r="G235" s="283"/>
      <c r="H235" s="286">
        <v>0.53700000000000003</v>
      </c>
      <c r="I235" s="287"/>
      <c r="J235" s="283"/>
      <c r="K235" s="283"/>
      <c r="L235" s="288"/>
      <c r="M235" s="289"/>
      <c r="N235" s="290"/>
      <c r="O235" s="290"/>
      <c r="P235" s="290"/>
      <c r="Q235" s="290"/>
      <c r="R235" s="290"/>
      <c r="S235" s="290"/>
      <c r="T235" s="291"/>
      <c r="U235" s="14"/>
      <c r="V235" s="14"/>
      <c r="W235" s="14"/>
      <c r="X235" s="14"/>
      <c r="Y235" s="14"/>
      <c r="Z235" s="14"/>
      <c r="AA235" s="14"/>
      <c r="AB235" s="14"/>
      <c r="AC235" s="14"/>
      <c r="AD235" s="14"/>
      <c r="AE235" s="14"/>
      <c r="AT235" s="292" t="s">
        <v>414</v>
      </c>
      <c r="AU235" s="292" t="s">
        <v>93</v>
      </c>
      <c r="AV235" s="14" t="s">
        <v>182</v>
      </c>
      <c r="AW235" s="14" t="s">
        <v>38</v>
      </c>
      <c r="AX235" s="14" t="s">
        <v>91</v>
      </c>
      <c r="AY235" s="292" t="s">
        <v>251</v>
      </c>
    </row>
    <row r="236" s="12" customFormat="1" ht="22.8" customHeight="1">
      <c r="A236" s="12"/>
      <c r="B236" s="230"/>
      <c r="C236" s="231"/>
      <c r="D236" s="232" t="s">
        <v>82</v>
      </c>
      <c r="E236" s="244" t="s">
        <v>250</v>
      </c>
      <c r="F236" s="244" t="s">
        <v>618</v>
      </c>
      <c r="G236" s="231"/>
      <c r="H236" s="231"/>
      <c r="I236" s="234"/>
      <c r="J236" s="245">
        <f>BK236</f>
        <v>0</v>
      </c>
      <c r="K236" s="231"/>
      <c r="L236" s="236"/>
      <c r="M236" s="237"/>
      <c r="N236" s="238"/>
      <c r="O236" s="238"/>
      <c r="P236" s="239">
        <f>SUM(P237:P269)</f>
        <v>0</v>
      </c>
      <c r="Q236" s="238"/>
      <c r="R236" s="239">
        <f>SUM(R237:R269)</f>
        <v>323.35432600000001</v>
      </c>
      <c r="S236" s="238"/>
      <c r="T236" s="240">
        <f>SUM(T237:T269)</f>
        <v>0</v>
      </c>
      <c r="U236" s="12"/>
      <c r="V236" s="12"/>
      <c r="W236" s="12"/>
      <c r="X236" s="12"/>
      <c r="Y236" s="12"/>
      <c r="Z236" s="12"/>
      <c r="AA236" s="12"/>
      <c r="AB236" s="12"/>
      <c r="AC236" s="12"/>
      <c r="AD236" s="12"/>
      <c r="AE236" s="12"/>
      <c r="AR236" s="241" t="s">
        <v>91</v>
      </c>
      <c r="AT236" s="242" t="s">
        <v>82</v>
      </c>
      <c r="AU236" s="242" t="s">
        <v>91</v>
      </c>
      <c r="AY236" s="241" t="s">
        <v>251</v>
      </c>
      <c r="BK236" s="243">
        <f>SUM(BK237:BK269)</f>
        <v>0</v>
      </c>
    </row>
    <row r="237" s="2" customFormat="1" ht="16.5" customHeight="1">
      <c r="A237" s="40"/>
      <c r="B237" s="41"/>
      <c r="C237" s="246" t="s">
        <v>391</v>
      </c>
      <c r="D237" s="246" t="s">
        <v>254</v>
      </c>
      <c r="E237" s="247" t="s">
        <v>1454</v>
      </c>
      <c r="F237" s="248" t="s">
        <v>1634</v>
      </c>
      <c r="G237" s="249" t="s">
        <v>342</v>
      </c>
      <c r="H237" s="250">
        <v>52</v>
      </c>
      <c r="I237" s="251"/>
      <c r="J237" s="252">
        <f>ROUND(I237*H237,2)</f>
        <v>0</v>
      </c>
      <c r="K237" s="248" t="s">
        <v>258</v>
      </c>
      <c r="L237" s="46"/>
      <c r="M237" s="253" t="s">
        <v>1</v>
      </c>
      <c r="N237" s="254" t="s">
        <v>48</v>
      </c>
      <c r="O237" s="93"/>
      <c r="P237" s="255">
        <f>O237*H237</f>
        <v>0</v>
      </c>
      <c r="Q237" s="255">
        <v>0.080960000000000004</v>
      </c>
      <c r="R237" s="255">
        <f>Q237*H237</f>
        <v>4.2099200000000003</v>
      </c>
      <c r="S237" s="255">
        <v>0</v>
      </c>
      <c r="T237" s="256">
        <f>S237*H237</f>
        <v>0</v>
      </c>
      <c r="U237" s="40"/>
      <c r="V237" s="40"/>
      <c r="W237" s="40"/>
      <c r="X237" s="40"/>
      <c r="Y237" s="40"/>
      <c r="Z237" s="40"/>
      <c r="AA237" s="40"/>
      <c r="AB237" s="40"/>
      <c r="AC237" s="40"/>
      <c r="AD237" s="40"/>
      <c r="AE237" s="40"/>
      <c r="AR237" s="257" t="s">
        <v>182</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182</v>
      </c>
      <c r="BM237" s="257" t="s">
        <v>1456</v>
      </c>
    </row>
    <row r="238" s="2" customFormat="1">
      <c r="A238" s="40"/>
      <c r="B238" s="41"/>
      <c r="C238" s="42"/>
      <c r="D238" s="259" t="s">
        <v>261</v>
      </c>
      <c r="E238" s="42"/>
      <c r="F238" s="260" t="s">
        <v>1635</v>
      </c>
      <c r="G238" s="42"/>
      <c r="H238" s="42"/>
      <c r="I238" s="157"/>
      <c r="J238" s="42"/>
      <c r="K238" s="42"/>
      <c r="L238" s="46"/>
      <c r="M238" s="261"/>
      <c r="N238" s="262"/>
      <c r="O238" s="93"/>
      <c r="P238" s="93"/>
      <c r="Q238" s="93"/>
      <c r="R238" s="93"/>
      <c r="S238" s="93"/>
      <c r="T238" s="94"/>
      <c r="U238" s="40"/>
      <c r="V238" s="40"/>
      <c r="W238" s="40"/>
      <c r="X238" s="40"/>
      <c r="Y238" s="40"/>
      <c r="Z238" s="40"/>
      <c r="AA238" s="40"/>
      <c r="AB238" s="40"/>
      <c r="AC238" s="40"/>
      <c r="AD238" s="40"/>
      <c r="AE238" s="40"/>
      <c r="AT238" s="18" t="s">
        <v>261</v>
      </c>
      <c r="AU238" s="18" t="s">
        <v>93</v>
      </c>
    </row>
    <row r="239" s="13" customFormat="1">
      <c r="A239" s="13"/>
      <c r="B239" s="271"/>
      <c r="C239" s="272"/>
      <c r="D239" s="259" t="s">
        <v>414</v>
      </c>
      <c r="E239" s="273" t="s">
        <v>1</v>
      </c>
      <c r="F239" s="274" t="s">
        <v>1636</v>
      </c>
      <c r="G239" s="272"/>
      <c r="H239" s="275">
        <v>52</v>
      </c>
      <c r="I239" s="276"/>
      <c r="J239" s="272"/>
      <c r="K239" s="272"/>
      <c r="L239" s="277"/>
      <c r="M239" s="278"/>
      <c r="N239" s="279"/>
      <c r="O239" s="279"/>
      <c r="P239" s="279"/>
      <c r="Q239" s="279"/>
      <c r="R239" s="279"/>
      <c r="S239" s="279"/>
      <c r="T239" s="280"/>
      <c r="U239" s="13"/>
      <c r="V239" s="13"/>
      <c r="W239" s="13"/>
      <c r="X239" s="13"/>
      <c r="Y239" s="13"/>
      <c r="Z239" s="13"/>
      <c r="AA239" s="13"/>
      <c r="AB239" s="13"/>
      <c r="AC239" s="13"/>
      <c r="AD239" s="13"/>
      <c r="AE239" s="13"/>
      <c r="AT239" s="281" t="s">
        <v>414</v>
      </c>
      <c r="AU239" s="281" t="s">
        <v>93</v>
      </c>
      <c r="AV239" s="13" t="s">
        <v>93</v>
      </c>
      <c r="AW239" s="13" t="s">
        <v>38</v>
      </c>
      <c r="AX239" s="13" t="s">
        <v>83</v>
      </c>
      <c r="AY239" s="281" t="s">
        <v>251</v>
      </c>
    </row>
    <row r="240" s="14" customFormat="1">
      <c r="A240" s="14"/>
      <c r="B240" s="282"/>
      <c r="C240" s="283"/>
      <c r="D240" s="259" t="s">
        <v>414</v>
      </c>
      <c r="E240" s="284" t="s">
        <v>1</v>
      </c>
      <c r="F240" s="285" t="s">
        <v>416</v>
      </c>
      <c r="G240" s="283"/>
      <c r="H240" s="286">
        <v>52</v>
      </c>
      <c r="I240" s="287"/>
      <c r="J240" s="283"/>
      <c r="K240" s="283"/>
      <c r="L240" s="288"/>
      <c r="M240" s="289"/>
      <c r="N240" s="290"/>
      <c r="O240" s="290"/>
      <c r="P240" s="290"/>
      <c r="Q240" s="290"/>
      <c r="R240" s="290"/>
      <c r="S240" s="290"/>
      <c r="T240" s="291"/>
      <c r="U240" s="14"/>
      <c r="V240" s="14"/>
      <c r="W240" s="14"/>
      <c r="X240" s="14"/>
      <c r="Y240" s="14"/>
      <c r="Z240" s="14"/>
      <c r="AA240" s="14"/>
      <c r="AB240" s="14"/>
      <c r="AC240" s="14"/>
      <c r="AD240" s="14"/>
      <c r="AE240" s="14"/>
      <c r="AT240" s="292" t="s">
        <v>414</v>
      </c>
      <c r="AU240" s="292" t="s">
        <v>93</v>
      </c>
      <c r="AV240" s="14" t="s">
        <v>182</v>
      </c>
      <c r="AW240" s="14" t="s">
        <v>38</v>
      </c>
      <c r="AX240" s="14" t="s">
        <v>91</v>
      </c>
      <c r="AY240" s="292" t="s">
        <v>251</v>
      </c>
    </row>
    <row r="241" s="2" customFormat="1" ht="16.5" customHeight="1">
      <c r="A241" s="40"/>
      <c r="B241" s="41"/>
      <c r="C241" s="246" t="s">
        <v>863</v>
      </c>
      <c r="D241" s="246" t="s">
        <v>254</v>
      </c>
      <c r="E241" s="247" t="s">
        <v>1637</v>
      </c>
      <c r="F241" s="248" t="s">
        <v>1638</v>
      </c>
      <c r="G241" s="249" t="s">
        <v>342</v>
      </c>
      <c r="H241" s="250">
        <v>559</v>
      </c>
      <c r="I241" s="251"/>
      <c r="J241" s="252">
        <f>ROUND(I241*H241,2)</f>
        <v>0</v>
      </c>
      <c r="K241" s="248" t="s">
        <v>307</v>
      </c>
      <c r="L241" s="46"/>
      <c r="M241" s="253" t="s">
        <v>1</v>
      </c>
      <c r="N241" s="254" t="s">
        <v>48</v>
      </c>
      <c r="O241" s="93"/>
      <c r="P241" s="255">
        <f>O241*H241</f>
        <v>0</v>
      </c>
      <c r="Q241" s="255">
        <v>0.080960000000000004</v>
      </c>
      <c r="R241" s="255">
        <f>Q241*H241</f>
        <v>45.256640000000004</v>
      </c>
      <c r="S241" s="255">
        <v>0</v>
      </c>
      <c r="T241" s="256">
        <f>S241*H241</f>
        <v>0</v>
      </c>
      <c r="U241" s="40"/>
      <c r="V241" s="40"/>
      <c r="W241" s="40"/>
      <c r="X241" s="40"/>
      <c r="Y241" s="40"/>
      <c r="Z241" s="40"/>
      <c r="AA241" s="40"/>
      <c r="AB241" s="40"/>
      <c r="AC241" s="40"/>
      <c r="AD241" s="40"/>
      <c r="AE241" s="40"/>
      <c r="AR241" s="257" t="s">
        <v>182</v>
      </c>
      <c r="AT241" s="257" t="s">
        <v>254</v>
      </c>
      <c r="AU241" s="257" t="s">
        <v>93</v>
      </c>
      <c r="AY241" s="18" t="s">
        <v>251</v>
      </c>
      <c r="BE241" s="258">
        <f>IF(N241="základní",J241,0)</f>
        <v>0</v>
      </c>
      <c r="BF241" s="258">
        <f>IF(N241="snížená",J241,0)</f>
        <v>0</v>
      </c>
      <c r="BG241" s="258">
        <f>IF(N241="zákl. přenesená",J241,0)</f>
        <v>0</v>
      </c>
      <c r="BH241" s="258">
        <f>IF(N241="sníž. přenesená",J241,0)</f>
        <v>0</v>
      </c>
      <c r="BI241" s="258">
        <f>IF(N241="nulová",J241,0)</f>
        <v>0</v>
      </c>
      <c r="BJ241" s="18" t="s">
        <v>91</v>
      </c>
      <c r="BK241" s="258">
        <f>ROUND(I241*H241,2)</f>
        <v>0</v>
      </c>
      <c r="BL241" s="18" t="s">
        <v>182</v>
      </c>
      <c r="BM241" s="257" t="s">
        <v>1639</v>
      </c>
    </row>
    <row r="242" s="13" customFormat="1">
      <c r="A242" s="13"/>
      <c r="B242" s="271"/>
      <c r="C242" s="272"/>
      <c r="D242" s="259" t="s">
        <v>414</v>
      </c>
      <c r="E242" s="273" t="s">
        <v>1</v>
      </c>
      <c r="F242" s="274" t="s">
        <v>1640</v>
      </c>
      <c r="G242" s="272"/>
      <c r="H242" s="275">
        <v>559</v>
      </c>
      <c r="I242" s="276"/>
      <c r="J242" s="272"/>
      <c r="K242" s="272"/>
      <c r="L242" s="277"/>
      <c r="M242" s="278"/>
      <c r="N242" s="279"/>
      <c r="O242" s="279"/>
      <c r="P242" s="279"/>
      <c r="Q242" s="279"/>
      <c r="R242" s="279"/>
      <c r="S242" s="279"/>
      <c r="T242" s="280"/>
      <c r="U242" s="13"/>
      <c r="V242" s="13"/>
      <c r="W242" s="13"/>
      <c r="X242" s="13"/>
      <c r="Y242" s="13"/>
      <c r="Z242" s="13"/>
      <c r="AA242" s="13"/>
      <c r="AB242" s="13"/>
      <c r="AC242" s="13"/>
      <c r="AD242" s="13"/>
      <c r="AE242" s="13"/>
      <c r="AT242" s="281" t="s">
        <v>414</v>
      </c>
      <c r="AU242" s="281" t="s">
        <v>93</v>
      </c>
      <c r="AV242" s="13" t="s">
        <v>93</v>
      </c>
      <c r="AW242" s="13" t="s">
        <v>38</v>
      </c>
      <c r="AX242" s="13" t="s">
        <v>83</v>
      </c>
      <c r="AY242" s="281" t="s">
        <v>251</v>
      </c>
    </row>
    <row r="243" s="14" customFormat="1">
      <c r="A243" s="14"/>
      <c r="B243" s="282"/>
      <c r="C243" s="283"/>
      <c r="D243" s="259" t="s">
        <v>414</v>
      </c>
      <c r="E243" s="284" t="s">
        <v>1</v>
      </c>
      <c r="F243" s="285" t="s">
        <v>416</v>
      </c>
      <c r="G243" s="283"/>
      <c r="H243" s="286">
        <v>559</v>
      </c>
      <c r="I243" s="287"/>
      <c r="J243" s="283"/>
      <c r="K243" s="283"/>
      <c r="L243" s="288"/>
      <c r="M243" s="289"/>
      <c r="N243" s="290"/>
      <c r="O243" s="290"/>
      <c r="P243" s="290"/>
      <c r="Q243" s="290"/>
      <c r="R243" s="290"/>
      <c r="S243" s="290"/>
      <c r="T243" s="291"/>
      <c r="U243" s="14"/>
      <c r="V243" s="14"/>
      <c r="W243" s="14"/>
      <c r="X243" s="14"/>
      <c r="Y243" s="14"/>
      <c r="Z243" s="14"/>
      <c r="AA243" s="14"/>
      <c r="AB243" s="14"/>
      <c r="AC243" s="14"/>
      <c r="AD243" s="14"/>
      <c r="AE243" s="14"/>
      <c r="AT243" s="292" t="s">
        <v>414</v>
      </c>
      <c r="AU243" s="292" t="s">
        <v>93</v>
      </c>
      <c r="AV243" s="14" t="s">
        <v>182</v>
      </c>
      <c r="AW243" s="14" t="s">
        <v>38</v>
      </c>
      <c r="AX243" s="14" t="s">
        <v>91</v>
      </c>
      <c r="AY243" s="292" t="s">
        <v>251</v>
      </c>
    </row>
    <row r="244" s="2" customFormat="1" ht="16.5" customHeight="1">
      <c r="A244" s="40"/>
      <c r="B244" s="41"/>
      <c r="C244" s="246" t="s">
        <v>399</v>
      </c>
      <c r="D244" s="246" t="s">
        <v>254</v>
      </c>
      <c r="E244" s="247" t="s">
        <v>619</v>
      </c>
      <c r="F244" s="248" t="s">
        <v>620</v>
      </c>
      <c r="G244" s="249" t="s">
        <v>342</v>
      </c>
      <c r="H244" s="250">
        <v>52</v>
      </c>
      <c r="I244" s="251"/>
      <c r="J244" s="252">
        <f>ROUND(I244*H244,2)</f>
        <v>0</v>
      </c>
      <c r="K244" s="248" t="s">
        <v>258</v>
      </c>
      <c r="L244" s="46"/>
      <c r="M244" s="253" t="s">
        <v>1</v>
      </c>
      <c r="N244" s="254" t="s">
        <v>48</v>
      </c>
      <c r="O244" s="93"/>
      <c r="P244" s="255">
        <f>O244*H244</f>
        <v>0</v>
      </c>
      <c r="Q244" s="255">
        <v>0.27994000000000002</v>
      </c>
      <c r="R244" s="255">
        <f>Q244*H244</f>
        <v>14.556880000000001</v>
      </c>
      <c r="S244" s="255">
        <v>0</v>
      </c>
      <c r="T244" s="256">
        <f>S244*H244</f>
        <v>0</v>
      </c>
      <c r="U244" s="40"/>
      <c r="V244" s="40"/>
      <c r="W244" s="40"/>
      <c r="X244" s="40"/>
      <c r="Y244" s="40"/>
      <c r="Z244" s="40"/>
      <c r="AA244" s="40"/>
      <c r="AB244" s="40"/>
      <c r="AC244" s="40"/>
      <c r="AD244" s="40"/>
      <c r="AE244" s="40"/>
      <c r="AR244" s="257" t="s">
        <v>182</v>
      </c>
      <c r="AT244" s="257" t="s">
        <v>254</v>
      </c>
      <c r="AU244" s="257" t="s">
        <v>93</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182</v>
      </c>
      <c r="BM244" s="257" t="s">
        <v>1458</v>
      </c>
    </row>
    <row r="245" s="2" customFormat="1">
      <c r="A245" s="40"/>
      <c r="B245" s="41"/>
      <c r="C245" s="42"/>
      <c r="D245" s="259" t="s">
        <v>261</v>
      </c>
      <c r="E245" s="42"/>
      <c r="F245" s="260" t="s">
        <v>1641</v>
      </c>
      <c r="G245" s="42"/>
      <c r="H245" s="42"/>
      <c r="I245" s="157"/>
      <c r="J245" s="42"/>
      <c r="K245" s="42"/>
      <c r="L245" s="46"/>
      <c r="M245" s="261"/>
      <c r="N245" s="262"/>
      <c r="O245" s="93"/>
      <c r="P245" s="93"/>
      <c r="Q245" s="93"/>
      <c r="R245" s="93"/>
      <c r="S245" s="93"/>
      <c r="T245" s="94"/>
      <c r="U245" s="40"/>
      <c r="V245" s="40"/>
      <c r="W245" s="40"/>
      <c r="X245" s="40"/>
      <c r="Y245" s="40"/>
      <c r="Z245" s="40"/>
      <c r="AA245" s="40"/>
      <c r="AB245" s="40"/>
      <c r="AC245" s="40"/>
      <c r="AD245" s="40"/>
      <c r="AE245" s="40"/>
      <c r="AT245" s="18" t="s">
        <v>261</v>
      </c>
      <c r="AU245" s="18" t="s">
        <v>93</v>
      </c>
    </row>
    <row r="246" s="13" customFormat="1">
      <c r="A246" s="13"/>
      <c r="B246" s="271"/>
      <c r="C246" s="272"/>
      <c r="D246" s="259" t="s">
        <v>414</v>
      </c>
      <c r="E246" s="273" t="s">
        <v>1</v>
      </c>
      <c r="F246" s="274" t="s">
        <v>1636</v>
      </c>
      <c r="G246" s="272"/>
      <c r="H246" s="275">
        <v>52</v>
      </c>
      <c r="I246" s="276"/>
      <c r="J246" s="272"/>
      <c r="K246" s="272"/>
      <c r="L246" s="277"/>
      <c r="M246" s="278"/>
      <c r="N246" s="279"/>
      <c r="O246" s="279"/>
      <c r="P246" s="279"/>
      <c r="Q246" s="279"/>
      <c r="R246" s="279"/>
      <c r="S246" s="279"/>
      <c r="T246" s="280"/>
      <c r="U246" s="13"/>
      <c r="V246" s="13"/>
      <c r="W246" s="13"/>
      <c r="X246" s="13"/>
      <c r="Y246" s="13"/>
      <c r="Z246" s="13"/>
      <c r="AA246" s="13"/>
      <c r="AB246" s="13"/>
      <c r="AC246" s="13"/>
      <c r="AD246" s="13"/>
      <c r="AE246" s="13"/>
      <c r="AT246" s="281" t="s">
        <v>414</v>
      </c>
      <c r="AU246" s="281" t="s">
        <v>93</v>
      </c>
      <c r="AV246" s="13" t="s">
        <v>93</v>
      </c>
      <c r="AW246" s="13" t="s">
        <v>38</v>
      </c>
      <c r="AX246" s="13" t="s">
        <v>83</v>
      </c>
      <c r="AY246" s="281" t="s">
        <v>251</v>
      </c>
    </row>
    <row r="247" s="14" customFormat="1">
      <c r="A247" s="14"/>
      <c r="B247" s="282"/>
      <c r="C247" s="283"/>
      <c r="D247" s="259" t="s">
        <v>414</v>
      </c>
      <c r="E247" s="284" t="s">
        <v>1</v>
      </c>
      <c r="F247" s="285" t="s">
        <v>416</v>
      </c>
      <c r="G247" s="283"/>
      <c r="H247" s="286">
        <v>52</v>
      </c>
      <c r="I247" s="287"/>
      <c r="J247" s="283"/>
      <c r="K247" s="283"/>
      <c r="L247" s="288"/>
      <c r="M247" s="289"/>
      <c r="N247" s="290"/>
      <c r="O247" s="290"/>
      <c r="P247" s="290"/>
      <c r="Q247" s="290"/>
      <c r="R247" s="290"/>
      <c r="S247" s="290"/>
      <c r="T247" s="291"/>
      <c r="U247" s="14"/>
      <c r="V247" s="14"/>
      <c r="W247" s="14"/>
      <c r="X247" s="14"/>
      <c r="Y247" s="14"/>
      <c r="Z247" s="14"/>
      <c r="AA247" s="14"/>
      <c r="AB247" s="14"/>
      <c r="AC247" s="14"/>
      <c r="AD247" s="14"/>
      <c r="AE247" s="14"/>
      <c r="AT247" s="292" t="s">
        <v>414</v>
      </c>
      <c r="AU247" s="292" t="s">
        <v>93</v>
      </c>
      <c r="AV247" s="14" t="s">
        <v>182</v>
      </c>
      <c r="AW247" s="14" t="s">
        <v>38</v>
      </c>
      <c r="AX247" s="14" t="s">
        <v>91</v>
      </c>
      <c r="AY247" s="292" t="s">
        <v>251</v>
      </c>
    </row>
    <row r="248" s="2" customFormat="1" ht="16.5" customHeight="1">
      <c r="A248" s="40"/>
      <c r="B248" s="41"/>
      <c r="C248" s="246" t="s">
        <v>872</v>
      </c>
      <c r="D248" s="246" t="s">
        <v>254</v>
      </c>
      <c r="E248" s="247" t="s">
        <v>1642</v>
      </c>
      <c r="F248" s="248" t="s">
        <v>1643</v>
      </c>
      <c r="G248" s="249" t="s">
        <v>342</v>
      </c>
      <c r="H248" s="250">
        <v>559</v>
      </c>
      <c r="I248" s="251"/>
      <c r="J248" s="252">
        <f>ROUND(I248*H248,2)</f>
        <v>0</v>
      </c>
      <c r="K248" s="248" t="s">
        <v>307</v>
      </c>
      <c r="L248" s="46"/>
      <c r="M248" s="253" t="s">
        <v>1</v>
      </c>
      <c r="N248" s="254" t="s">
        <v>48</v>
      </c>
      <c r="O248" s="93"/>
      <c r="P248" s="255">
        <f>O248*H248</f>
        <v>0</v>
      </c>
      <c r="Q248" s="255">
        <v>0.39974999999999999</v>
      </c>
      <c r="R248" s="255">
        <f>Q248*H248</f>
        <v>223.46025</v>
      </c>
      <c r="S248" s="255">
        <v>0</v>
      </c>
      <c r="T248" s="256">
        <f>S248*H248</f>
        <v>0</v>
      </c>
      <c r="U248" s="40"/>
      <c r="V248" s="40"/>
      <c r="W248" s="40"/>
      <c r="X248" s="40"/>
      <c r="Y248" s="40"/>
      <c r="Z248" s="40"/>
      <c r="AA248" s="40"/>
      <c r="AB248" s="40"/>
      <c r="AC248" s="40"/>
      <c r="AD248" s="40"/>
      <c r="AE248" s="40"/>
      <c r="AR248" s="257" t="s">
        <v>182</v>
      </c>
      <c r="AT248" s="257" t="s">
        <v>254</v>
      </c>
      <c r="AU248" s="257" t="s">
        <v>93</v>
      </c>
      <c r="AY248" s="18" t="s">
        <v>251</v>
      </c>
      <c r="BE248" s="258">
        <f>IF(N248="základní",J248,0)</f>
        <v>0</v>
      </c>
      <c r="BF248" s="258">
        <f>IF(N248="snížená",J248,0)</f>
        <v>0</v>
      </c>
      <c r="BG248" s="258">
        <f>IF(N248="zákl. přenesená",J248,0)</f>
        <v>0</v>
      </c>
      <c r="BH248" s="258">
        <f>IF(N248="sníž. přenesená",J248,0)</f>
        <v>0</v>
      </c>
      <c r="BI248" s="258">
        <f>IF(N248="nulová",J248,0)</f>
        <v>0</v>
      </c>
      <c r="BJ248" s="18" t="s">
        <v>91</v>
      </c>
      <c r="BK248" s="258">
        <f>ROUND(I248*H248,2)</f>
        <v>0</v>
      </c>
      <c r="BL248" s="18" t="s">
        <v>182</v>
      </c>
      <c r="BM248" s="257" t="s">
        <v>1644</v>
      </c>
    </row>
    <row r="249" s="2" customFormat="1">
      <c r="A249" s="40"/>
      <c r="B249" s="41"/>
      <c r="C249" s="42"/>
      <c r="D249" s="259" t="s">
        <v>261</v>
      </c>
      <c r="E249" s="42"/>
      <c r="F249" s="260" t="s">
        <v>1645</v>
      </c>
      <c r="G249" s="42"/>
      <c r="H249" s="42"/>
      <c r="I249" s="157"/>
      <c r="J249" s="42"/>
      <c r="K249" s="42"/>
      <c r="L249" s="46"/>
      <c r="M249" s="261"/>
      <c r="N249" s="262"/>
      <c r="O249" s="93"/>
      <c r="P249" s="93"/>
      <c r="Q249" s="93"/>
      <c r="R249" s="93"/>
      <c r="S249" s="93"/>
      <c r="T249" s="94"/>
      <c r="U249" s="40"/>
      <c r="V249" s="40"/>
      <c r="W249" s="40"/>
      <c r="X249" s="40"/>
      <c r="Y249" s="40"/>
      <c r="Z249" s="40"/>
      <c r="AA249" s="40"/>
      <c r="AB249" s="40"/>
      <c r="AC249" s="40"/>
      <c r="AD249" s="40"/>
      <c r="AE249" s="40"/>
      <c r="AT249" s="18" t="s">
        <v>261</v>
      </c>
      <c r="AU249" s="18" t="s">
        <v>93</v>
      </c>
    </row>
    <row r="250" s="13" customFormat="1">
      <c r="A250" s="13"/>
      <c r="B250" s="271"/>
      <c r="C250" s="272"/>
      <c r="D250" s="259" t="s">
        <v>414</v>
      </c>
      <c r="E250" s="273" t="s">
        <v>1</v>
      </c>
      <c r="F250" s="274" t="s">
        <v>1640</v>
      </c>
      <c r="G250" s="272"/>
      <c r="H250" s="275">
        <v>559</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93</v>
      </c>
      <c r="AV250" s="13" t="s">
        <v>93</v>
      </c>
      <c r="AW250" s="13" t="s">
        <v>38</v>
      </c>
      <c r="AX250" s="13" t="s">
        <v>83</v>
      </c>
      <c r="AY250" s="281" t="s">
        <v>251</v>
      </c>
    </row>
    <row r="251" s="14" customFormat="1">
      <c r="A251" s="14"/>
      <c r="B251" s="282"/>
      <c r="C251" s="283"/>
      <c r="D251" s="259" t="s">
        <v>414</v>
      </c>
      <c r="E251" s="284" t="s">
        <v>1</v>
      </c>
      <c r="F251" s="285" t="s">
        <v>416</v>
      </c>
      <c r="G251" s="283"/>
      <c r="H251" s="286">
        <v>559</v>
      </c>
      <c r="I251" s="287"/>
      <c r="J251" s="283"/>
      <c r="K251" s="283"/>
      <c r="L251" s="288"/>
      <c r="M251" s="289"/>
      <c r="N251" s="290"/>
      <c r="O251" s="290"/>
      <c r="P251" s="290"/>
      <c r="Q251" s="290"/>
      <c r="R251" s="290"/>
      <c r="S251" s="290"/>
      <c r="T251" s="291"/>
      <c r="U251" s="14"/>
      <c r="V251" s="14"/>
      <c r="W251" s="14"/>
      <c r="X251" s="14"/>
      <c r="Y251" s="14"/>
      <c r="Z251" s="14"/>
      <c r="AA251" s="14"/>
      <c r="AB251" s="14"/>
      <c r="AC251" s="14"/>
      <c r="AD251" s="14"/>
      <c r="AE251" s="14"/>
      <c r="AT251" s="292" t="s">
        <v>414</v>
      </c>
      <c r="AU251" s="292" t="s">
        <v>93</v>
      </c>
      <c r="AV251" s="14" t="s">
        <v>182</v>
      </c>
      <c r="AW251" s="14" t="s">
        <v>38</v>
      </c>
      <c r="AX251" s="14" t="s">
        <v>91</v>
      </c>
      <c r="AY251" s="292" t="s">
        <v>251</v>
      </c>
    </row>
    <row r="252" s="2" customFormat="1" ht="16.5" customHeight="1">
      <c r="A252" s="40"/>
      <c r="B252" s="41"/>
      <c r="C252" s="246" t="s">
        <v>877</v>
      </c>
      <c r="D252" s="246" t="s">
        <v>254</v>
      </c>
      <c r="E252" s="247" t="s">
        <v>1646</v>
      </c>
      <c r="F252" s="248" t="s">
        <v>1647</v>
      </c>
      <c r="G252" s="249" t="s">
        <v>342</v>
      </c>
      <c r="H252" s="250">
        <v>559</v>
      </c>
      <c r="I252" s="251"/>
      <c r="J252" s="252">
        <f>ROUND(I252*H252,2)</f>
        <v>0</v>
      </c>
      <c r="K252" s="248" t="s">
        <v>258</v>
      </c>
      <c r="L252" s="46"/>
      <c r="M252" s="253" t="s">
        <v>1</v>
      </c>
      <c r="N252" s="254" t="s">
        <v>48</v>
      </c>
      <c r="O252" s="93"/>
      <c r="P252" s="255">
        <f>O252*H252</f>
        <v>0</v>
      </c>
      <c r="Q252" s="255">
        <v>0.040000000000000001</v>
      </c>
      <c r="R252" s="255">
        <f>Q252*H252</f>
        <v>22.359999999999999</v>
      </c>
      <c r="S252" s="255">
        <v>0</v>
      </c>
      <c r="T252" s="256">
        <f>S252*H252</f>
        <v>0</v>
      </c>
      <c r="U252" s="40"/>
      <c r="V252" s="40"/>
      <c r="W252" s="40"/>
      <c r="X252" s="40"/>
      <c r="Y252" s="40"/>
      <c r="Z252" s="40"/>
      <c r="AA252" s="40"/>
      <c r="AB252" s="40"/>
      <c r="AC252" s="40"/>
      <c r="AD252" s="40"/>
      <c r="AE252" s="40"/>
      <c r="AR252" s="257" t="s">
        <v>182</v>
      </c>
      <c r="AT252" s="257" t="s">
        <v>254</v>
      </c>
      <c r="AU252" s="257" t="s">
        <v>93</v>
      </c>
      <c r="AY252" s="18" t="s">
        <v>251</v>
      </c>
      <c r="BE252" s="258">
        <f>IF(N252="základní",J252,0)</f>
        <v>0</v>
      </c>
      <c r="BF252" s="258">
        <f>IF(N252="snížená",J252,0)</f>
        <v>0</v>
      </c>
      <c r="BG252" s="258">
        <f>IF(N252="zákl. přenesená",J252,0)</f>
        <v>0</v>
      </c>
      <c r="BH252" s="258">
        <f>IF(N252="sníž. přenesená",J252,0)</f>
        <v>0</v>
      </c>
      <c r="BI252" s="258">
        <f>IF(N252="nulová",J252,0)</f>
        <v>0</v>
      </c>
      <c r="BJ252" s="18" t="s">
        <v>91</v>
      </c>
      <c r="BK252" s="258">
        <f>ROUND(I252*H252,2)</f>
        <v>0</v>
      </c>
      <c r="BL252" s="18" t="s">
        <v>182</v>
      </c>
      <c r="BM252" s="257" t="s">
        <v>1648</v>
      </c>
    </row>
    <row r="253" s="2" customFormat="1">
      <c r="A253" s="40"/>
      <c r="B253" s="41"/>
      <c r="C253" s="42"/>
      <c r="D253" s="259" t="s">
        <v>261</v>
      </c>
      <c r="E253" s="42"/>
      <c r="F253" s="260" t="s">
        <v>1649</v>
      </c>
      <c r="G253" s="42"/>
      <c r="H253" s="42"/>
      <c r="I253" s="157"/>
      <c r="J253" s="42"/>
      <c r="K253" s="42"/>
      <c r="L253" s="46"/>
      <c r="M253" s="261"/>
      <c r="N253" s="262"/>
      <c r="O253" s="93"/>
      <c r="P253" s="93"/>
      <c r="Q253" s="93"/>
      <c r="R253" s="93"/>
      <c r="S253" s="93"/>
      <c r="T253" s="94"/>
      <c r="U253" s="40"/>
      <c r="V253" s="40"/>
      <c r="W253" s="40"/>
      <c r="X253" s="40"/>
      <c r="Y253" s="40"/>
      <c r="Z253" s="40"/>
      <c r="AA253" s="40"/>
      <c r="AB253" s="40"/>
      <c r="AC253" s="40"/>
      <c r="AD253" s="40"/>
      <c r="AE253" s="40"/>
      <c r="AT253" s="18" t="s">
        <v>261</v>
      </c>
      <c r="AU253" s="18" t="s">
        <v>93</v>
      </c>
    </row>
    <row r="254" s="13" customFormat="1">
      <c r="A254" s="13"/>
      <c r="B254" s="271"/>
      <c r="C254" s="272"/>
      <c r="D254" s="259" t="s">
        <v>414</v>
      </c>
      <c r="E254" s="273" t="s">
        <v>1</v>
      </c>
      <c r="F254" s="274" t="s">
        <v>1640</v>
      </c>
      <c r="G254" s="272"/>
      <c r="H254" s="275">
        <v>559</v>
      </c>
      <c r="I254" s="276"/>
      <c r="J254" s="272"/>
      <c r="K254" s="272"/>
      <c r="L254" s="277"/>
      <c r="M254" s="278"/>
      <c r="N254" s="279"/>
      <c r="O254" s="279"/>
      <c r="P254" s="279"/>
      <c r="Q254" s="279"/>
      <c r="R254" s="279"/>
      <c r="S254" s="279"/>
      <c r="T254" s="280"/>
      <c r="U254" s="13"/>
      <c r="V254" s="13"/>
      <c r="W254" s="13"/>
      <c r="X254" s="13"/>
      <c r="Y254" s="13"/>
      <c r="Z254" s="13"/>
      <c r="AA254" s="13"/>
      <c r="AB254" s="13"/>
      <c r="AC254" s="13"/>
      <c r="AD254" s="13"/>
      <c r="AE254" s="13"/>
      <c r="AT254" s="281" t="s">
        <v>414</v>
      </c>
      <c r="AU254" s="281" t="s">
        <v>93</v>
      </c>
      <c r="AV254" s="13" t="s">
        <v>93</v>
      </c>
      <c r="AW254" s="13" t="s">
        <v>38</v>
      </c>
      <c r="AX254" s="13" t="s">
        <v>83</v>
      </c>
      <c r="AY254" s="281" t="s">
        <v>251</v>
      </c>
    </row>
    <row r="255" s="14" customFormat="1">
      <c r="A255" s="14"/>
      <c r="B255" s="282"/>
      <c r="C255" s="283"/>
      <c r="D255" s="259" t="s">
        <v>414</v>
      </c>
      <c r="E255" s="284" t="s">
        <v>1</v>
      </c>
      <c r="F255" s="285" t="s">
        <v>416</v>
      </c>
      <c r="G255" s="283"/>
      <c r="H255" s="286">
        <v>559</v>
      </c>
      <c r="I255" s="287"/>
      <c r="J255" s="283"/>
      <c r="K255" s="283"/>
      <c r="L255" s="288"/>
      <c r="M255" s="289"/>
      <c r="N255" s="290"/>
      <c r="O255" s="290"/>
      <c r="P255" s="290"/>
      <c r="Q255" s="290"/>
      <c r="R255" s="290"/>
      <c r="S255" s="290"/>
      <c r="T255" s="291"/>
      <c r="U255" s="14"/>
      <c r="V255" s="14"/>
      <c r="W255" s="14"/>
      <c r="X255" s="14"/>
      <c r="Y255" s="14"/>
      <c r="Z255" s="14"/>
      <c r="AA255" s="14"/>
      <c r="AB255" s="14"/>
      <c r="AC255" s="14"/>
      <c r="AD255" s="14"/>
      <c r="AE255" s="14"/>
      <c r="AT255" s="292" t="s">
        <v>414</v>
      </c>
      <c r="AU255" s="292" t="s">
        <v>93</v>
      </c>
      <c r="AV255" s="14" t="s">
        <v>182</v>
      </c>
      <c r="AW255" s="14" t="s">
        <v>38</v>
      </c>
      <c r="AX255" s="14" t="s">
        <v>91</v>
      </c>
      <c r="AY255" s="292" t="s">
        <v>251</v>
      </c>
    </row>
    <row r="256" s="2" customFormat="1" ht="16.5" customHeight="1">
      <c r="A256" s="40"/>
      <c r="B256" s="41"/>
      <c r="C256" s="314" t="s">
        <v>882</v>
      </c>
      <c r="D256" s="314" t="s">
        <v>648</v>
      </c>
      <c r="E256" s="315" t="s">
        <v>1650</v>
      </c>
      <c r="F256" s="316" t="s">
        <v>1651</v>
      </c>
      <c r="G256" s="317" t="s">
        <v>342</v>
      </c>
      <c r="H256" s="318">
        <v>614.89999999999998</v>
      </c>
      <c r="I256" s="319"/>
      <c r="J256" s="320">
        <f>ROUND(I256*H256,2)</f>
        <v>0</v>
      </c>
      <c r="K256" s="316" t="s">
        <v>307</v>
      </c>
      <c r="L256" s="321"/>
      <c r="M256" s="322" t="s">
        <v>1</v>
      </c>
      <c r="N256" s="323" t="s">
        <v>48</v>
      </c>
      <c r="O256" s="93"/>
      <c r="P256" s="255">
        <f>O256*H256</f>
        <v>0</v>
      </c>
      <c r="Q256" s="255">
        <v>0.00264</v>
      </c>
      <c r="R256" s="255">
        <f>Q256*H256</f>
        <v>1.6233359999999999</v>
      </c>
      <c r="S256" s="255">
        <v>0</v>
      </c>
      <c r="T256" s="256">
        <f>S256*H256</f>
        <v>0</v>
      </c>
      <c r="U256" s="40"/>
      <c r="V256" s="40"/>
      <c r="W256" s="40"/>
      <c r="X256" s="40"/>
      <c r="Y256" s="40"/>
      <c r="Z256" s="40"/>
      <c r="AA256" s="40"/>
      <c r="AB256" s="40"/>
      <c r="AC256" s="40"/>
      <c r="AD256" s="40"/>
      <c r="AE256" s="40"/>
      <c r="AR256" s="257" t="s">
        <v>292</v>
      </c>
      <c r="AT256" s="257" t="s">
        <v>648</v>
      </c>
      <c r="AU256" s="257" t="s">
        <v>93</v>
      </c>
      <c r="AY256" s="18" t="s">
        <v>251</v>
      </c>
      <c r="BE256" s="258">
        <f>IF(N256="základní",J256,0)</f>
        <v>0</v>
      </c>
      <c r="BF256" s="258">
        <f>IF(N256="snížená",J256,0)</f>
        <v>0</v>
      </c>
      <c r="BG256" s="258">
        <f>IF(N256="zákl. přenesená",J256,0)</f>
        <v>0</v>
      </c>
      <c r="BH256" s="258">
        <f>IF(N256="sníž. přenesená",J256,0)</f>
        <v>0</v>
      </c>
      <c r="BI256" s="258">
        <f>IF(N256="nulová",J256,0)</f>
        <v>0</v>
      </c>
      <c r="BJ256" s="18" t="s">
        <v>91</v>
      </c>
      <c r="BK256" s="258">
        <f>ROUND(I256*H256,2)</f>
        <v>0</v>
      </c>
      <c r="BL256" s="18" t="s">
        <v>182</v>
      </c>
      <c r="BM256" s="257" t="s">
        <v>1652</v>
      </c>
    </row>
    <row r="257" s="2" customFormat="1">
      <c r="A257" s="40"/>
      <c r="B257" s="41"/>
      <c r="C257" s="42"/>
      <c r="D257" s="259" t="s">
        <v>261</v>
      </c>
      <c r="E257" s="42"/>
      <c r="F257" s="260" t="s">
        <v>1653</v>
      </c>
      <c r="G257" s="42"/>
      <c r="H257" s="42"/>
      <c r="I257" s="157"/>
      <c r="J257" s="42"/>
      <c r="K257" s="42"/>
      <c r="L257" s="46"/>
      <c r="M257" s="261"/>
      <c r="N257" s="262"/>
      <c r="O257" s="93"/>
      <c r="P257" s="93"/>
      <c r="Q257" s="93"/>
      <c r="R257" s="93"/>
      <c r="S257" s="93"/>
      <c r="T257" s="94"/>
      <c r="U257" s="40"/>
      <c r="V257" s="40"/>
      <c r="W257" s="40"/>
      <c r="X257" s="40"/>
      <c r="Y257" s="40"/>
      <c r="Z257" s="40"/>
      <c r="AA257" s="40"/>
      <c r="AB257" s="40"/>
      <c r="AC257" s="40"/>
      <c r="AD257" s="40"/>
      <c r="AE257" s="40"/>
      <c r="AT257" s="18" t="s">
        <v>261</v>
      </c>
      <c r="AU257" s="18" t="s">
        <v>93</v>
      </c>
    </row>
    <row r="258" s="13" customFormat="1">
      <c r="A258" s="13"/>
      <c r="B258" s="271"/>
      <c r="C258" s="272"/>
      <c r="D258" s="259" t="s">
        <v>414</v>
      </c>
      <c r="E258" s="272"/>
      <c r="F258" s="274" t="s">
        <v>1654</v>
      </c>
      <c r="G258" s="272"/>
      <c r="H258" s="275">
        <v>614.89999999999998</v>
      </c>
      <c r="I258" s="276"/>
      <c r="J258" s="272"/>
      <c r="K258" s="272"/>
      <c r="L258" s="277"/>
      <c r="M258" s="278"/>
      <c r="N258" s="279"/>
      <c r="O258" s="279"/>
      <c r="P258" s="279"/>
      <c r="Q258" s="279"/>
      <c r="R258" s="279"/>
      <c r="S258" s="279"/>
      <c r="T258" s="280"/>
      <c r="U258" s="13"/>
      <c r="V258" s="13"/>
      <c r="W258" s="13"/>
      <c r="X258" s="13"/>
      <c r="Y258" s="13"/>
      <c r="Z258" s="13"/>
      <c r="AA258" s="13"/>
      <c r="AB258" s="13"/>
      <c r="AC258" s="13"/>
      <c r="AD258" s="13"/>
      <c r="AE258" s="13"/>
      <c r="AT258" s="281" t="s">
        <v>414</v>
      </c>
      <c r="AU258" s="281" t="s">
        <v>93</v>
      </c>
      <c r="AV258" s="13" t="s">
        <v>93</v>
      </c>
      <c r="AW258" s="13" t="s">
        <v>4</v>
      </c>
      <c r="AX258" s="13" t="s">
        <v>91</v>
      </c>
      <c r="AY258" s="281" t="s">
        <v>251</v>
      </c>
    </row>
    <row r="259" s="2" customFormat="1" ht="21.75" customHeight="1">
      <c r="A259" s="40"/>
      <c r="B259" s="41"/>
      <c r="C259" s="314" t="s">
        <v>885</v>
      </c>
      <c r="D259" s="314" t="s">
        <v>648</v>
      </c>
      <c r="E259" s="315" t="s">
        <v>1655</v>
      </c>
      <c r="F259" s="316" t="s">
        <v>1656</v>
      </c>
      <c r="G259" s="317" t="s">
        <v>342</v>
      </c>
      <c r="H259" s="318">
        <v>551</v>
      </c>
      <c r="I259" s="319"/>
      <c r="J259" s="320">
        <f>ROUND(I259*H259,2)</f>
        <v>0</v>
      </c>
      <c r="K259" s="316" t="s">
        <v>307</v>
      </c>
      <c r="L259" s="321"/>
      <c r="M259" s="322" t="s">
        <v>1</v>
      </c>
      <c r="N259" s="323" t="s">
        <v>48</v>
      </c>
      <c r="O259" s="93"/>
      <c r="P259" s="255">
        <f>O259*H259</f>
        <v>0</v>
      </c>
      <c r="Q259" s="255">
        <v>0</v>
      </c>
      <c r="R259" s="255">
        <f>Q259*H259</f>
        <v>0</v>
      </c>
      <c r="S259" s="255">
        <v>0</v>
      </c>
      <c r="T259" s="256">
        <f>S259*H259</f>
        <v>0</v>
      </c>
      <c r="U259" s="40"/>
      <c r="V259" s="40"/>
      <c r="W259" s="40"/>
      <c r="X259" s="40"/>
      <c r="Y259" s="40"/>
      <c r="Z259" s="40"/>
      <c r="AA259" s="40"/>
      <c r="AB259" s="40"/>
      <c r="AC259" s="40"/>
      <c r="AD259" s="40"/>
      <c r="AE259" s="40"/>
      <c r="AR259" s="257" t="s">
        <v>292</v>
      </c>
      <c r="AT259" s="257" t="s">
        <v>648</v>
      </c>
      <c r="AU259" s="257" t="s">
        <v>93</v>
      </c>
      <c r="AY259" s="18" t="s">
        <v>251</v>
      </c>
      <c r="BE259" s="258">
        <f>IF(N259="základní",J259,0)</f>
        <v>0</v>
      </c>
      <c r="BF259" s="258">
        <f>IF(N259="snížená",J259,0)</f>
        <v>0</v>
      </c>
      <c r="BG259" s="258">
        <f>IF(N259="zákl. přenesená",J259,0)</f>
        <v>0</v>
      </c>
      <c r="BH259" s="258">
        <f>IF(N259="sníž. přenesená",J259,0)</f>
        <v>0</v>
      </c>
      <c r="BI259" s="258">
        <f>IF(N259="nulová",J259,0)</f>
        <v>0</v>
      </c>
      <c r="BJ259" s="18" t="s">
        <v>91</v>
      </c>
      <c r="BK259" s="258">
        <f>ROUND(I259*H259,2)</f>
        <v>0</v>
      </c>
      <c r="BL259" s="18" t="s">
        <v>182</v>
      </c>
      <c r="BM259" s="257" t="s">
        <v>1657</v>
      </c>
    </row>
    <row r="260" s="2" customFormat="1">
      <c r="A260" s="40"/>
      <c r="B260" s="41"/>
      <c r="C260" s="42"/>
      <c r="D260" s="259" t="s">
        <v>261</v>
      </c>
      <c r="E260" s="42"/>
      <c r="F260" s="260" t="s">
        <v>1658</v>
      </c>
      <c r="G260" s="42"/>
      <c r="H260" s="42"/>
      <c r="I260" s="157"/>
      <c r="J260" s="42"/>
      <c r="K260" s="42"/>
      <c r="L260" s="46"/>
      <c r="M260" s="261"/>
      <c r="N260" s="262"/>
      <c r="O260" s="93"/>
      <c r="P260" s="93"/>
      <c r="Q260" s="93"/>
      <c r="R260" s="93"/>
      <c r="S260" s="93"/>
      <c r="T260" s="94"/>
      <c r="U260" s="40"/>
      <c r="V260" s="40"/>
      <c r="W260" s="40"/>
      <c r="X260" s="40"/>
      <c r="Y260" s="40"/>
      <c r="Z260" s="40"/>
      <c r="AA260" s="40"/>
      <c r="AB260" s="40"/>
      <c r="AC260" s="40"/>
      <c r="AD260" s="40"/>
      <c r="AE260" s="40"/>
      <c r="AT260" s="18" t="s">
        <v>261</v>
      </c>
      <c r="AU260" s="18" t="s">
        <v>93</v>
      </c>
    </row>
    <row r="261" s="2" customFormat="1" ht="16.5" customHeight="1">
      <c r="A261" s="40"/>
      <c r="B261" s="41"/>
      <c r="C261" s="314" t="s">
        <v>887</v>
      </c>
      <c r="D261" s="314" t="s">
        <v>648</v>
      </c>
      <c r="E261" s="315" t="s">
        <v>1659</v>
      </c>
      <c r="F261" s="316" t="s">
        <v>1660</v>
      </c>
      <c r="G261" s="317" t="s">
        <v>342</v>
      </c>
      <c r="H261" s="318">
        <v>23</v>
      </c>
      <c r="I261" s="319"/>
      <c r="J261" s="320">
        <f>ROUND(I261*H261,2)</f>
        <v>0</v>
      </c>
      <c r="K261" s="316" t="s">
        <v>307</v>
      </c>
      <c r="L261" s="321"/>
      <c r="M261" s="322" t="s">
        <v>1</v>
      </c>
      <c r="N261" s="323" t="s">
        <v>48</v>
      </c>
      <c r="O261" s="93"/>
      <c r="P261" s="255">
        <f>O261*H261</f>
        <v>0</v>
      </c>
      <c r="Q261" s="255">
        <v>0</v>
      </c>
      <c r="R261" s="255">
        <f>Q261*H261</f>
        <v>0</v>
      </c>
      <c r="S261" s="255">
        <v>0</v>
      </c>
      <c r="T261" s="256">
        <f>S261*H261</f>
        <v>0</v>
      </c>
      <c r="U261" s="40"/>
      <c r="V261" s="40"/>
      <c r="W261" s="40"/>
      <c r="X261" s="40"/>
      <c r="Y261" s="40"/>
      <c r="Z261" s="40"/>
      <c r="AA261" s="40"/>
      <c r="AB261" s="40"/>
      <c r="AC261" s="40"/>
      <c r="AD261" s="40"/>
      <c r="AE261" s="40"/>
      <c r="AR261" s="257" t="s">
        <v>292</v>
      </c>
      <c r="AT261" s="257" t="s">
        <v>648</v>
      </c>
      <c r="AU261" s="257" t="s">
        <v>93</v>
      </c>
      <c r="AY261" s="18" t="s">
        <v>251</v>
      </c>
      <c r="BE261" s="258">
        <f>IF(N261="základní",J261,0)</f>
        <v>0</v>
      </c>
      <c r="BF261" s="258">
        <f>IF(N261="snížená",J261,0)</f>
        <v>0</v>
      </c>
      <c r="BG261" s="258">
        <f>IF(N261="zákl. přenesená",J261,0)</f>
        <v>0</v>
      </c>
      <c r="BH261" s="258">
        <f>IF(N261="sníž. přenesená",J261,0)</f>
        <v>0</v>
      </c>
      <c r="BI261" s="258">
        <f>IF(N261="nulová",J261,0)</f>
        <v>0</v>
      </c>
      <c r="BJ261" s="18" t="s">
        <v>91</v>
      </c>
      <c r="BK261" s="258">
        <f>ROUND(I261*H261,2)</f>
        <v>0</v>
      </c>
      <c r="BL261" s="18" t="s">
        <v>182</v>
      </c>
      <c r="BM261" s="257" t="s">
        <v>1661</v>
      </c>
    </row>
    <row r="262" s="2" customFormat="1">
      <c r="A262" s="40"/>
      <c r="B262" s="41"/>
      <c r="C262" s="42"/>
      <c r="D262" s="259" t="s">
        <v>261</v>
      </c>
      <c r="E262" s="42"/>
      <c r="F262" s="260" t="s">
        <v>1658</v>
      </c>
      <c r="G262" s="42"/>
      <c r="H262" s="42"/>
      <c r="I262" s="157"/>
      <c r="J262" s="42"/>
      <c r="K262" s="42"/>
      <c r="L262" s="46"/>
      <c r="M262" s="261"/>
      <c r="N262" s="262"/>
      <c r="O262" s="93"/>
      <c r="P262" s="93"/>
      <c r="Q262" s="93"/>
      <c r="R262" s="93"/>
      <c r="S262" s="93"/>
      <c r="T262" s="94"/>
      <c r="U262" s="40"/>
      <c r="V262" s="40"/>
      <c r="W262" s="40"/>
      <c r="X262" s="40"/>
      <c r="Y262" s="40"/>
      <c r="Z262" s="40"/>
      <c r="AA262" s="40"/>
      <c r="AB262" s="40"/>
      <c r="AC262" s="40"/>
      <c r="AD262" s="40"/>
      <c r="AE262" s="40"/>
      <c r="AT262" s="18" t="s">
        <v>261</v>
      </c>
      <c r="AU262" s="18" t="s">
        <v>93</v>
      </c>
    </row>
    <row r="263" s="2" customFormat="1" ht="16.5" customHeight="1">
      <c r="A263" s="40"/>
      <c r="B263" s="41"/>
      <c r="C263" s="314" t="s">
        <v>889</v>
      </c>
      <c r="D263" s="314" t="s">
        <v>648</v>
      </c>
      <c r="E263" s="315" t="s">
        <v>1662</v>
      </c>
      <c r="F263" s="316" t="s">
        <v>1663</v>
      </c>
      <c r="G263" s="317" t="s">
        <v>342</v>
      </c>
      <c r="H263" s="318">
        <v>35</v>
      </c>
      <c r="I263" s="319"/>
      <c r="J263" s="320">
        <f>ROUND(I263*H263,2)</f>
        <v>0</v>
      </c>
      <c r="K263" s="316" t="s">
        <v>307</v>
      </c>
      <c r="L263" s="321"/>
      <c r="M263" s="322" t="s">
        <v>1</v>
      </c>
      <c r="N263" s="323" t="s">
        <v>48</v>
      </c>
      <c r="O263" s="93"/>
      <c r="P263" s="255">
        <f>O263*H263</f>
        <v>0</v>
      </c>
      <c r="Q263" s="255">
        <v>0</v>
      </c>
      <c r="R263" s="255">
        <f>Q263*H263</f>
        <v>0</v>
      </c>
      <c r="S263" s="255">
        <v>0</v>
      </c>
      <c r="T263" s="256">
        <f>S263*H263</f>
        <v>0</v>
      </c>
      <c r="U263" s="40"/>
      <c r="V263" s="40"/>
      <c r="W263" s="40"/>
      <c r="X263" s="40"/>
      <c r="Y263" s="40"/>
      <c r="Z263" s="40"/>
      <c r="AA263" s="40"/>
      <c r="AB263" s="40"/>
      <c r="AC263" s="40"/>
      <c r="AD263" s="40"/>
      <c r="AE263" s="40"/>
      <c r="AR263" s="257" t="s">
        <v>292</v>
      </c>
      <c r="AT263" s="257" t="s">
        <v>648</v>
      </c>
      <c r="AU263" s="257" t="s">
        <v>93</v>
      </c>
      <c r="AY263" s="18" t="s">
        <v>251</v>
      </c>
      <c r="BE263" s="258">
        <f>IF(N263="základní",J263,0)</f>
        <v>0</v>
      </c>
      <c r="BF263" s="258">
        <f>IF(N263="snížená",J263,0)</f>
        <v>0</v>
      </c>
      <c r="BG263" s="258">
        <f>IF(N263="zákl. přenesená",J263,0)</f>
        <v>0</v>
      </c>
      <c r="BH263" s="258">
        <f>IF(N263="sníž. přenesená",J263,0)</f>
        <v>0</v>
      </c>
      <c r="BI263" s="258">
        <f>IF(N263="nulová",J263,0)</f>
        <v>0</v>
      </c>
      <c r="BJ263" s="18" t="s">
        <v>91</v>
      </c>
      <c r="BK263" s="258">
        <f>ROUND(I263*H263,2)</f>
        <v>0</v>
      </c>
      <c r="BL263" s="18" t="s">
        <v>182</v>
      </c>
      <c r="BM263" s="257" t="s">
        <v>1664</v>
      </c>
    </row>
    <row r="264" s="2" customFormat="1">
      <c r="A264" s="40"/>
      <c r="B264" s="41"/>
      <c r="C264" s="42"/>
      <c r="D264" s="259" t="s">
        <v>261</v>
      </c>
      <c r="E264" s="42"/>
      <c r="F264" s="260" t="s">
        <v>1658</v>
      </c>
      <c r="G264" s="42"/>
      <c r="H264" s="42"/>
      <c r="I264" s="157"/>
      <c r="J264" s="42"/>
      <c r="K264" s="42"/>
      <c r="L264" s="46"/>
      <c r="M264" s="261"/>
      <c r="N264" s="262"/>
      <c r="O264" s="93"/>
      <c r="P264" s="93"/>
      <c r="Q264" s="93"/>
      <c r="R264" s="93"/>
      <c r="S264" s="93"/>
      <c r="T264" s="94"/>
      <c r="U264" s="40"/>
      <c r="V264" s="40"/>
      <c r="W264" s="40"/>
      <c r="X264" s="40"/>
      <c r="Y264" s="40"/>
      <c r="Z264" s="40"/>
      <c r="AA264" s="40"/>
      <c r="AB264" s="40"/>
      <c r="AC264" s="40"/>
      <c r="AD264" s="40"/>
      <c r="AE264" s="40"/>
      <c r="AT264" s="18" t="s">
        <v>261</v>
      </c>
      <c r="AU264" s="18" t="s">
        <v>93</v>
      </c>
    </row>
    <row r="265" s="2" customFormat="1" ht="16.5" customHeight="1">
      <c r="A265" s="40"/>
      <c r="B265" s="41"/>
      <c r="C265" s="246" t="s">
        <v>892</v>
      </c>
      <c r="D265" s="246" t="s">
        <v>254</v>
      </c>
      <c r="E265" s="247" t="s">
        <v>1665</v>
      </c>
      <c r="F265" s="248" t="s">
        <v>1666</v>
      </c>
      <c r="G265" s="249" t="s">
        <v>342</v>
      </c>
      <c r="H265" s="250">
        <v>52</v>
      </c>
      <c r="I265" s="251"/>
      <c r="J265" s="252">
        <f>ROUND(I265*H265,2)</f>
        <v>0</v>
      </c>
      <c r="K265" s="248" t="s">
        <v>258</v>
      </c>
      <c r="L265" s="46"/>
      <c r="M265" s="253" t="s">
        <v>1</v>
      </c>
      <c r="N265" s="254" t="s">
        <v>48</v>
      </c>
      <c r="O265" s="93"/>
      <c r="P265" s="255">
        <f>O265*H265</f>
        <v>0</v>
      </c>
      <c r="Q265" s="255">
        <v>0.084250000000000005</v>
      </c>
      <c r="R265" s="255">
        <f>Q265*H265</f>
        <v>4.3810000000000002</v>
      </c>
      <c r="S265" s="255">
        <v>0</v>
      </c>
      <c r="T265" s="256">
        <f>S265*H265</f>
        <v>0</v>
      </c>
      <c r="U265" s="40"/>
      <c r="V265" s="40"/>
      <c r="W265" s="40"/>
      <c r="X265" s="40"/>
      <c r="Y265" s="40"/>
      <c r="Z265" s="40"/>
      <c r="AA265" s="40"/>
      <c r="AB265" s="40"/>
      <c r="AC265" s="40"/>
      <c r="AD265" s="40"/>
      <c r="AE265" s="40"/>
      <c r="AR265" s="257" t="s">
        <v>182</v>
      </c>
      <c r="AT265" s="257" t="s">
        <v>254</v>
      </c>
      <c r="AU265" s="257" t="s">
        <v>93</v>
      </c>
      <c r="AY265" s="18" t="s">
        <v>251</v>
      </c>
      <c r="BE265" s="258">
        <f>IF(N265="základní",J265,0)</f>
        <v>0</v>
      </c>
      <c r="BF265" s="258">
        <f>IF(N265="snížená",J265,0)</f>
        <v>0</v>
      </c>
      <c r="BG265" s="258">
        <f>IF(N265="zákl. přenesená",J265,0)</f>
        <v>0</v>
      </c>
      <c r="BH265" s="258">
        <f>IF(N265="sníž. přenesená",J265,0)</f>
        <v>0</v>
      </c>
      <c r="BI265" s="258">
        <f>IF(N265="nulová",J265,0)</f>
        <v>0</v>
      </c>
      <c r="BJ265" s="18" t="s">
        <v>91</v>
      </c>
      <c r="BK265" s="258">
        <f>ROUND(I265*H265,2)</f>
        <v>0</v>
      </c>
      <c r="BL265" s="18" t="s">
        <v>182</v>
      </c>
      <c r="BM265" s="257" t="s">
        <v>1667</v>
      </c>
    </row>
    <row r="266" s="13" customFormat="1">
      <c r="A266" s="13"/>
      <c r="B266" s="271"/>
      <c r="C266" s="272"/>
      <c r="D266" s="259" t="s">
        <v>414</v>
      </c>
      <c r="E266" s="273" t="s">
        <v>1</v>
      </c>
      <c r="F266" s="274" t="s">
        <v>1668</v>
      </c>
      <c r="G266" s="272"/>
      <c r="H266" s="275">
        <v>52</v>
      </c>
      <c r="I266" s="276"/>
      <c r="J266" s="272"/>
      <c r="K266" s="272"/>
      <c r="L266" s="277"/>
      <c r="M266" s="278"/>
      <c r="N266" s="279"/>
      <c r="O266" s="279"/>
      <c r="P266" s="279"/>
      <c r="Q266" s="279"/>
      <c r="R266" s="279"/>
      <c r="S266" s="279"/>
      <c r="T266" s="280"/>
      <c r="U266" s="13"/>
      <c r="V266" s="13"/>
      <c r="W266" s="13"/>
      <c r="X266" s="13"/>
      <c r="Y266" s="13"/>
      <c r="Z266" s="13"/>
      <c r="AA266" s="13"/>
      <c r="AB266" s="13"/>
      <c r="AC266" s="13"/>
      <c r="AD266" s="13"/>
      <c r="AE266" s="13"/>
      <c r="AT266" s="281" t="s">
        <v>414</v>
      </c>
      <c r="AU266" s="281" t="s">
        <v>93</v>
      </c>
      <c r="AV266" s="13" t="s">
        <v>93</v>
      </c>
      <c r="AW266" s="13" t="s">
        <v>38</v>
      </c>
      <c r="AX266" s="13" t="s">
        <v>83</v>
      </c>
      <c r="AY266" s="281" t="s">
        <v>251</v>
      </c>
    </row>
    <row r="267" s="14" customFormat="1">
      <c r="A267" s="14"/>
      <c r="B267" s="282"/>
      <c r="C267" s="283"/>
      <c r="D267" s="259" t="s">
        <v>414</v>
      </c>
      <c r="E267" s="284" t="s">
        <v>1</v>
      </c>
      <c r="F267" s="285" t="s">
        <v>416</v>
      </c>
      <c r="G267" s="283"/>
      <c r="H267" s="286">
        <v>52</v>
      </c>
      <c r="I267" s="287"/>
      <c r="J267" s="283"/>
      <c r="K267" s="283"/>
      <c r="L267" s="288"/>
      <c r="M267" s="289"/>
      <c r="N267" s="290"/>
      <c r="O267" s="290"/>
      <c r="P267" s="290"/>
      <c r="Q267" s="290"/>
      <c r="R267" s="290"/>
      <c r="S267" s="290"/>
      <c r="T267" s="291"/>
      <c r="U267" s="14"/>
      <c r="V267" s="14"/>
      <c r="W267" s="14"/>
      <c r="X267" s="14"/>
      <c r="Y267" s="14"/>
      <c r="Z267" s="14"/>
      <c r="AA267" s="14"/>
      <c r="AB267" s="14"/>
      <c r="AC267" s="14"/>
      <c r="AD267" s="14"/>
      <c r="AE267" s="14"/>
      <c r="AT267" s="292" t="s">
        <v>414</v>
      </c>
      <c r="AU267" s="292" t="s">
        <v>93</v>
      </c>
      <c r="AV267" s="14" t="s">
        <v>182</v>
      </c>
      <c r="AW267" s="14" t="s">
        <v>38</v>
      </c>
      <c r="AX267" s="14" t="s">
        <v>91</v>
      </c>
      <c r="AY267" s="292" t="s">
        <v>251</v>
      </c>
    </row>
    <row r="268" s="2" customFormat="1" ht="16.5" customHeight="1">
      <c r="A268" s="40"/>
      <c r="B268" s="41"/>
      <c r="C268" s="314" t="s">
        <v>894</v>
      </c>
      <c r="D268" s="314" t="s">
        <v>648</v>
      </c>
      <c r="E268" s="315" t="s">
        <v>1669</v>
      </c>
      <c r="F268" s="316" t="s">
        <v>1670</v>
      </c>
      <c r="G268" s="317" t="s">
        <v>342</v>
      </c>
      <c r="H268" s="318">
        <v>56.100000000000001</v>
      </c>
      <c r="I268" s="319"/>
      <c r="J268" s="320">
        <f>ROUND(I268*H268,2)</f>
        <v>0</v>
      </c>
      <c r="K268" s="316" t="s">
        <v>258</v>
      </c>
      <c r="L268" s="321"/>
      <c r="M268" s="322" t="s">
        <v>1</v>
      </c>
      <c r="N268" s="323" t="s">
        <v>48</v>
      </c>
      <c r="O268" s="93"/>
      <c r="P268" s="255">
        <f>O268*H268</f>
        <v>0</v>
      </c>
      <c r="Q268" s="255">
        <v>0.13100000000000001</v>
      </c>
      <c r="R268" s="255">
        <f>Q268*H268</f>
        <v>7.3491000000000009</v>
      </c>
      <c r="S268" s="255">
        <v>0</v>
      </c>
      <c r="T268" s="256">
        <f>S268*H268</f>
        <v>0</v>
      </c>
      <c r="U268" s="40"/>
      <c r="V268" s="40"/>
      <c r="W268" s="40"/>
      <c r="X268" s="40"/>
      <c r="Y268" s="40"/>
      <c r="Z268" s="40"/>
      <c r="AA268" s="40"/>
      <c r="AB268" s="40"/>
      <c r="AC268" s="40"/>
      <c r="AD268" s="40"/>
      <c r="AE268" s="40"/>
      <c r="AR268" s="257" t="s">
        <v>292</v>
      </c>
      <c r="AT268" s="257" t="s">
        <v>648</v>
      </c>
      <c r="AU268" s="257" t="s">
        <v>93</v>
      </c>
      <c r="AY268" s="18" t="s">
        <v>251</v>
      </c>
      <c r="BE268" s="258">
        <f>IF(N268="základní",J268,0)</f>
        <v>0</v>
      </c>
      <c r="BF268" s="258">
        <f>IF(N268="snížená",J268,0)</f>
        <v>0</v>
      </c>
      <c r="BG268" s="258">
        <f>IF(N268="zákl. přenesená",J268,0)</f>
        <v>0</v>
      </c>
      <c r="BH268" s="258">
        <f>IF(N268="sníž. přenesená",J268,0)</f>
        <v>0</v>
      </c>
      <c r="BI268" s="258">
        <f>IF(N268="nulová",J268,0)</f>
        <v>0</v>
      </c>
      <c r="BJ268" s="18" t="s">
        <v>91</v>
      </c>
      <c r="BK268" s="258">
        <f>ROUND(I268*H268,2)</f>
        <v>0</v>
      </c>
      <c r="BL268" s="18" t="s">
        <v>182</v>
      </c>
      <c r="BM268" s="257" t="s">
        <v>1671</v>
      </c>
    </row>
    <row r="269" s="2" customFormat="1" ht="16.5" customHeight="1">
      <c r="A269" s="40"/>
      <c r="B269" s="41"/>
      <c r="C269" s="314" t="s">
        <v>901</v>
      </c>
      <c r="D269" s="314" t="s">
        <v>648</v>
      </c>
      <c r="E269" s="315" t="s">
        <v>1672</v>
      </c>
      <c r="F269" s="316" t="s">
        <v>1673</v>
      </c>
      <c r="G269" s="317" t="s">
        <v>342</v>
      </c>
      <c r="H269" s="318">
        <v>1.2</v>
      </c>
      <c r="I269" s="319"/>
      <c r="J269" s="320">
        <f>ROUND(I269*H269,2)</f>
        <v>0</v>
      </c>
      <c r="K269" s="316" t="s">
        <v>258</v>
      </c>
      <c r="L269" s="321"/>
      <c r="M269" s="322" t="s">
        <v>1</v>
      </c>
      <c r="N269" s="323" t="s">
        <v>48</v>
      </c>
      <c r="O269" s="93"/>
      <c r="P269" s="255">
        <f>O269*H269</f>
        <v>0</v>
      </c>
      <c r="Q269" s="255">
        <v>0.13100000000000001</v>
      </c>
      <c r="R269" s="255">
        <f>Q269*H269</f>
        <v>0.15720000000000001</v>
      </c>
      <c r="S269" s="255">
        <v>0</v>
      </c>
      <c r="T269" s="256">
        <f>S269*H269</f>
        <v>0</v>
      </c>
      <c r="U269" s="40"/>
      <c r="V269" s="40"/>
      <c r="W269" s="40"/>
      <c r="X269" s="40"/>
      <c r="Y269" s="40"/>
      <c r="Z269" s="40"/>
      <c r="AA269" s="40"/>
      <c r="AB269" s="40"/>
      <c r="AC269" s="40"/>
      <c r="AD269" s="40"/>
      <c r="AE269" s="40"/>
      <c r="AR269" s="257" t="s">
        <v>292</v>
      </c>
      <c r="AT269" s="257" t="s">
        <v>648</v>
      </c>
      <c r="AU269" s="257" t="s">
        <v>93</v>
      </c>
      <c r="AY269" s="18" t="s">
        <v>251</v>
      </c>
      <c r="BE269" s="258">
        <f>IF(N269="základní",J269,0)</f>
        <v>0</v>
      </c>
      <c r="BF269" s="258">
        <f>IF(N269="snížená",J269,0)</f>
        <v>0</v>
      </c>
      <c r="BG269" s="258">
        <f>IF(N269="zákl. přenesená",J269,0)</f>
        <v>0</v>
      </c>
      <c r="BH269" s="258">
        <f>IF(N269="sníž. přenesená",J269,0)</f>
        <v>0</v>
      </c>
      <c r="BI269" s="258">
        <f>IF(N269="nulová",J269,0)</f>
        <v>0</v>
      </c>
      <c r="BJ269" s="18" t="s">
        <v>91</v>
      </c>
      <c r="BK269" s="258">
        <f>ROUND(I269*H269,2)</f>
        <v>0</v>
      </c>
      <c r="BL269" s="18" t="s">
        <v>182</v>
      </c>
      <c r="BM269" s="257" t="s">
        <v>1674</v>
      </c>
    </row>
    <row r="270" s="12" customFormat="1" ht="22.8" customHeight="1">
      <c r="A270" s="12"/>
      <c r="B270" s="230"/>
      <c r="C270" s="231"/>
      <c r="D270" s="232" t="s">
        <v>82</v>
      </c>
      <c r="E270" s="244" t="s">
        <v>278</v>
      </c>
      <c r="F270" s="244" t="s">
        <v>1675</v>
      </c>
      <c r="G270" s="231"/>
      <c r="H270" s="231"/>
      <c r="I270" s="234"/>
      <c r="J270" s="245">
        <f>BK270</f>
        <v>0</v>
      </c>
      <c r="K270" s="231"/>
      <c r="L270" s="236"/>
      <c r="M270" s="237"/>
      <c r="N270" s="238"/>
      <c r="O270" s="238"/>
      <c r="P270" s="239">
        <f>SUM(P271:P298)</f>
        <v>0</v>
      </c>
      <c r="Q270" s="238"/>
      <c r="R270" s="239">
        <f>SUM(R271:R298)</f>
        <v>13.65588</v>
      </c>
      <c r="S270" s="238"/>
      <c r="T270" s="240">
        <f>SUM(T271:T298)</f>
        <v>0</v>
      </c>
      <c r="U270" s="12"/>
      <c r="V270" s="12"/>
      <c r="W270" s="12"/>
      <c r="X270" s="12"/>
      <c r="Y270" s="12"/>
      <c r="Z270" s="12"/>
      <c r="AA270" s="12"/>
      <c r="AB270" s="12"/>
      <c r="AC270" s="12"/>
      <c r="AD270" s="12"/>
      <c r="AE270" s="12"/>
      <c r="AR270" s="241" t="s">
        <v>91</v>
      </c>
      <c r="AT270" s="242" t="s">
        <v>82</v>
      </c>
      <c r="AU270" s="242" t="s">
        <v>91</v>
      </c>
      <c r="AY270" s="241" t="s">
        <v>251</v>
      </c>
      <c r="BK270" s="243">
        <f>SUM(BK271:BK298)</f>
        <v>0</v>
      </c>
    </row>
    <row r="271" s="2" customFormat="1" ht="16.5" customHeight="1">
      <c r="A271" s="40"/>
      <c r="B271" s="41"/>
      <c r="C271" s="246" t="s">
        <v>987</v>
      </c>
      <c r="D271" s="246" t="s">
        <v>254</v>
      </c>
      <c r="E271" s="247" t="s">
        <v>1676</v>
      </c>
      <c r="F271" s="248" t="s">
        <v>1677</v>
      </c>
      <c r="G271" s="249" t="s">
        <v>342</v>
      </c>
      <c r="H271" s="250">
        <v>40</v>
      </c>
      <c r="I271" s="251"/>
      <c r="J271" s="252">
        <f>ROUND(I271*H271,2)</f>
        <v>0</v>
      </c>
      <c r="K271" s="248" t="s">
        <v>258</v>
      </c>
      <c r="L271" s="46"/>
      <c r="M271" s="253" t="s">
        <v>1</v>
      </c>
      <c r="N271" s="254" t="s">
        <v>48</v>
      </c>
      <c r="O271" s="93"/>
      <c r="P271" s="255">
        <f>O271*H271</f>
        <v>0</v>
      </c>
      <c r="Q271" s="255">
        <v>0.0073499999999999998</v>
      </c>
      <c r="R271" s="255">
        <f>Q271*H271</f>
        <v>0.29399999999999998</v>
      </c>
      <c r="S271" s="255">
        <v>0</v>
      </c>
      <c r="T271" s="256">
        <f>S271*H271</f>
        <v>0</v>
      </c>
      <c r="U271" s="40"/>
      <c r="V271" s="40"/>
      <c r="W271" s="40"/>
      <c r="X271" s="40"/>
      <c r="Y271" s="40"/>
      <c r="Z271" s="40"/>
      <c r="AA271" s="40"/>
      <c r="AB271" s="40"/>
      <c r="AC271" s="40"/>
      <c r="AD271" s="40"/>
      <c r="AE271" s="40"/>
      <c r="AR271" s="257" t="s">
        <v>182</v>
      </c>
      <c r="AT271" s="257" t="s">
        <v>254</v>
      </c>
      <c r="AU271" s="257" t="s">
        <v>93</v>
      </c>
      <c r="AY271" s="18" t="s">
        <v>251</v>
      </c>
      <c r="BE271" s="258">
        <f>IF(N271="základní",J271,0)</f>
        <v>0</v>
      </c>
      <c r="BF271" s="258">
        <f>IF(N271="snížená",J271,0)</f>
        <v>0</v>
      </c>
      <c r="BG271" s="258">
        <f>IF(N271="zákl. přenesená",J271,0)</f>
        <v>0</v>
      </c>
      <c r="BH271" s="258">
        <f>IF(N271="sníž. přenesená",J271,0)</f>
        <v>0</v>
      </c>
      <c r="BI271" s="258">
        <f>IF(N271="nulová",J271,0)</f>
        <v>0</v>
      </c>
      <c r="BJ271" s="18" t="s">
        <v>91</v>
      </c>
      <c r="BK271" s="258">
        <f>ROUND(I271*H271,2)</f>
        <v>0</v>
      </c>
      <c r="BL271" s="18" t="s">
        <v>182</v>
      </c>
      <c r="BM271" s="257" t="s">
        <v>1678</v>
      </c>
    </row>
    <row r="272" s="13" customFormat="1">
      <c r="A272" s="13"/>
      <c r="B272" s="271"/>
      <c r="C272" s="272"/>
      <c r="D272" s="259" t="s">
        <v>414</v>
      </c>
      <c r="E272" s="273" t="s">
        <v>1</v>
      </c>
      <c r="F272" s="274" t="s">
        <v>1679</v>
      </c>
      <c r="G272" s="272"/>
      <c r="H272" s="275">
        <v>40</v>
      </c>
      <c r="I272" s="276"/>
      <c r="J272" s="272"/>
      <c r="K272" s="272"/>
      <c r="L272" s="277"/>
      <c r="M272" s="278"/>
      <c r="N272" s="279"/>
      <c r="O272" s="279"/>
      <c r="P272" s="279"/>
      <c r="Q272" s="279"/>
      <c r="R272" s="279"/>
      <c r="S272" s="279"/>
      <c r="T272" s="280"/>
      <c r="U272" s="13"/>
      <c r="V272" s="13"/>
      <c r="W272" s="13"/>
      <c r="X272" s="13"/>
      <c r="Y272" s="13"/>
      <c r="Z272" s="13"/>
      <c r="AA272" s="13"/>
      <c r="AB272" s="13"/>
      <c r="AC272" s="13"/>
      <c r="AD272" s="13"/>
      <c r="AE272" s="13"/>
      <c r="AT272" s="281" t="s">
        <v>414</v>
      </c>
      <c r="AU272" s="281" t="s">
        <v>93</v>
      </c>
      <c r="AV272" s="13" t="s">
        <v>93</v>
      </c>
      <c r="AW272" s="13" t="s">
        <v>38</v>
      </c>
      <c r="AX272" s="13" t="s">
        <v>83</v>
      </c>
      <c r="AY272" s="281" t="s">
        <v>251</v>
      </c>
    </row>
    <row r="273" s="14" customFormat="1">
      <c r="A273" s="14"/>
      <c r="B273" s="282"/>
      <c r="C273" s="283"/>
      <c r="D273" s="259" t="s">
        <v>414</v>
      </c>
      <c r="E273" s="284" t="s">
        <v>1</v>
      </c>
      <c r="F273" s="285" t="s">
        <v>416</v>
      </c>
      <c r="G273" s="283"/>
      <c r="H273" s="286">
        <v>40</v>
      </c>
      <c r="I273" s="287"/>
      <c r="J273" s="283"/>
      <c r="K273" s="283"/>
      <c r="L273" s="288"/>
      <c r="M273" s="289"/>
      <c r="N273" s="290"/>
      <c r="O273" s="290"/>
      <c r="P273" s="290"/>
      <c r="Q273" s="290"/>
      <c r="R273" s="290"/>
      <c r="S273" s="290"/>
      <c r="T273" s="291"/>
      <c r="U273" s="14"/>
      <c r="V273" s="14"/>
      <c r="W273" s="14"/>
      <c r="X273" s="14"/>
      <c r="Y273" s="14"/>
      <c r="Z273" s="14"/>
      <c r="AA273" s="14"/>
      <c r="AB273" s="14"/>
      <c r="AC273" s="14"/>
      <c r="AD273" s="14"/>
      <c r="AE273" s="14"/>
      <c r="AT273" s="292" t="s">
        <v>414</v>
      </c>
      <c r="AU273" s="292" t="s">
        <v>93</v>
      </c>
      <c r="AV273" s="14" t="s">
        <v>182</v>
      </c>
      <c r="AW273" s="14" t="s">
        <v>38</v>
      </c>
      <c r="AX273" s="14" t="s">
        <v>91</v>
      </c>
      <c r="AY273" s="292" t="s">
        <v>251</v>
      </c>
    </row>
    <row r="274" s="2" customFormat="1" ht="16.5" customHeight="1">
      <c r="A274" s="40"/>
      <c r="B274" s="41"/>
      <c r="C274" s="246" t="s">
        <v>1206</v>
      </c>
      <c r="D274" s="246" t="s">
        <v>254</v>
      </c>
      <c r="E274" s="247" t="s">
        <v>1680</v>
      </c>
      <c r="F274" s="248" t="s">
        <v>1681</v>
      </c>
      <c r="G274" s="249" t="s">
        <v>342</v>
      </c>
      <c r="H274" s="250">
        <v>40</v>
      </c>
      <c r="I274" s="251"/>
      <c r="J274" s="252">
        <f>ROUND(I274*H274,2)</f>
        <v>0</v>
      </c>
      <c r="K274" s="248" t="s">
        <v>258</v>
      </c>
      <c r="L274" s="46"/>
      <c r="M274" s="253" t="s">
        <v>1</v>
      </c>
      <c r="N274" s="254" t="s">
        <v>48</v>
      </c>
      <c r="O274" s="93"/>
      <c r="P274" s="255">
        <f>O274*H274</f>
        <v>0</v>
      </c>
      <c r="Q274" s="255">
        <v>0.00025999999999999998</v>
      </c>
      <c r="R274" s="255">
        <f>Q274*H274</f>
        <v>0.0104</v>
      </c>
      <c r="S274" s="255">
        <v>0</v>
      </c>
      <c r="T274" s="256">
        <f>S274*H274</f>
        <v>0</v>
      </c>
      <c r="U274" s="40"/>
      <c r="V274" s="40"/>
      <c r="W274" s="40"/>
      <c r="X274" s="40"/>
      <c r="Y274" s="40"/>
      <c r="Z274" s="40"/>
      <c r="AA274" s="40"/>
      <c r="AB274" s="40"/>
      <c r="AC274" s="40"/>
      <c r="AD274" s="40"/>
      <c r="AE274" s="40"/>
      <c r="AR274" s="257" t="s">
        <v>182</v>
      </c>
      <c r="AT274" s="257" t="s">
        <v>254</v>
      </c>
      <c r="AU274" s="257" t="s">
        <v>93</v>
      </c>
      <c r="AY274" s="18" t="s">
        <v>251</v>
      </c>
      <c r="BE274" s="258">
        <f>IF(N274="základní",J274,0)</f>
        <v>0</v>
      </c>
      <c r="BF274" s="258">
        <f>IF(N274="snížená",J274,0)</f>
        <v>0</v>
      </c>
      <c r="BG274" s="258">
        <f>IF(N274="zákl. přenesená",J274,0)</f>
        <v>0</v>
      </c>
      <c r="BH274" s="258">
        <f>IF(N274="sníž. přenesená",J274,0)</f>
        <v>0</v>
      </c>
      <c r="BI274" s="258">
        <f>IF(N274="nulová",J274,0)</f>
        <v>0</v>
      </c>
      <c r="BJ274" s="18" t="s">
        <v>91</v>
      </c>
      <c r="BK274" s="258">
        <f>ROUND(I274*H274,2)</f>
        <v>0</v>
      </c>
      <c r="BL274" s="18" t="s">
        <v>182</v>
      </c>
      <c r="BM274" s="257" t="s">
        <v>1682</v>
      </c>
    </row>
    <row r="275" s="13" customFormat="1">
      <c r="A275" s="13"/>
      <c r="B275" s="271"/>
      <c r="C275" s="272"/>
      <c r="D275" s="259" t="s">
        <v>414</v>
      </c>
      <c r="E275" s="273" t="s">
        <v>1</v>
      </c>
      <c r="F275" s="274" t="s">
        <v>1679</v>
      </c>
      <c r="G275" s="272"/>
      <c r="H275" s="275">
        <v>40</v>
      </c>
      <c r="I275" s="276"/>
      <c r="J275" s="272"/>
      <c r="K275" s="272"/>
      <c r="L275" s="277"/>
      <c r="M275" s="278"/>
      <c r="N275" s="279"/>
      <c r="O275" s="279"/>
      <c r="P275" s="279"/>
      <c r="Q275" s="279"/>
      <c r="R275" s="279"/>
      <c r="S275" s="279"/>
      <c r="T275" s="280"/>
      <c r="U275" s="13"/>
      <c r="V275" s="13"/>
      <c r="W275" s="13"/>
      <c r="X275" s="13"/>
      <c r="Y275" s="13"/>
      <c r="Z275" s="13"/>
      <c r="AA275" s="13"/>
      <c r="AB275" s="13"/>
      <c r="AC275" s="13"/>
      <c r="AD275" s="13"/>
      <c r="AE275" s="13"/>
      <c r="AT275" s="281" t="s">
        <v>414</v>
      </c>
      <c r="AU275" s="281" t="s">
        <v>93</v>
      </c>
      <c r="AV275" s="13" t="s">
        <v>93</v>
      </c>
      <c r="AW275" s="13" t="s">
        <v>38</v>
      </c>
      <c r="AX275" s="13" t="s">
        <v>83</v>
      </c>
      <c r="AY275" s="281" t="s">
        <v>251</v>
      </c>
    </row>
    <row r="276" s="14" customFormat="1">
      <c r="A276" s="14"/>
      <c r="B276" s="282"/>
      <c r="C276" s="283"/>
      <c r="D276" s="259" t="s">
        <v>414</v>
      </c>
      <c r="E276" s="284" t="s">
        <v>1</v>
      </c>
      <c r="F276" s="285" t="s">
        <v>416</v>
      </c>
      <c r="G276" s="283"/>
      <c r="H276" s="286">
        <v>40</v>
      </c>
      <c r="I276" s="287"/>
      <c r="J276" s="283"/>
      <c r="K276" s="283"/>
      <c r="L276" s="288"/>
      <c r="M276" s="289"/>
      <c r="N276" s="290"/>
      <c r="O276" s="290"/>
      <c r="P276" s="290"/>
      <c r="Q276" s="290"/>
      <c r="R276" s="290"/>
      <c r="S276" s="290"/>
      <c r="T276" s="291"/>
      <c r="U276" s="14"/>
      <c r="V276" s="14"/>
      <c r="W276" s="14"/>
      <c r="X276" s="14"/>
      <c r="Y276" s="14"/>
      <c r="Z276" s="14"/>
      <c r="AA276" s="14"/>
      <c r="AB276" s="14"/>
      <c r="AC276" s="14"/>
      <c r="AD276" s="14"/>
      <c r="AE276" s="14"/>
      <c r="AT276" s="292" t="s">
        <v>414</v>
      </c>
      <c r="AU276" s="292" t="s">
        <v>93</v>
      </c>
      <c r="AV276" s="14" t="s">
        <v>182</v>
      </c>
      <c r="AW276" s="14" t="s">
        <v>38</v>
      </c>
      <c r="AX276" s="14" t="s">
        <v>91</v>
      </c>
      <c r="AY276" s="292" t="s">
        <v>251</v>
      </c>
    </row>
    <row r="277" s="2" customFormat="1" ht="16.5" customHeight="1">
      <c r="A277" s="40"/>
      <c r="B277" s="41"/>
      <c r="C277" s="246" t="s">
        <v>990</v>
      </c>
      <c r="D277" s="246" t="s">
        <v>254</v>
      </c>
      <c r="E277" s="247" t="s">
        <v>1683</v>
      </c>
      <c r="F277" s="248" t="s">
        <v>1684</v>
      </c>
      <c r="G277" s="249" t="s">
        <v>342</v>
      </c>
      <c r="H277" s="250">
        <v>40</v>
      </c>
      <c r="I277" s="251"/>
      <c r="J277" s="252">
        <f>ROUND(I277*H277,2)</f>
        <v>0</v>
      </c>
      <c r="K277" s="248" t="s">
        <v>258</v>
      </c>
      <c r="L277" s="46"/>
      <c r="M277" s="253" t="s">
        <v>1</v>
      </c>
      <c r="N277" s="254" t="s">
        <v>48</v>
      </c>
      <c r="O277" s="93"/>
      <c r="P277" s="255">
        <f>O277*H277</f>
        <v>0</v>
      </c>
      <c r="Q277" s="255">
        <v>0.0043800000000000002</v>
      </c>
      <c r="R277" s="255">
        <f>Q277*H277</f>
        <v>0.17520000000000002</v>
      </c>
      <c r="S277" s="255">
        <v>0</v>
      </c>
      <c r="T277" s="256">
        <f>S277*H277</f>
        <v>0</v>
      </c>
      <c r="U277" s="40"/>
      <c r="V277" s="40"/>
      <c r="W277" s="40"/>
      <c r="X277" s="40"/>
      <c r="Y277" s="40"/>
      <c r="Z277" s="40"/>
      <c r="AA277" s="40"/>
      <c r="AB277" s="40"/>
      <c r="AC277" s="40"/>
      <c r="AD277" s="40"/>
      <c r="AE277" s="40"/>
      <c r="AR277" s="257" t="s">
        <v>182</v>
      </c>
      <c r="AT277" s="257" t="s">
        <v>254</v>
      </c>
      <c r="AU277" s="257" t="s">
        <v>93</v>
      </c>
      <c r="AY277" s="18" t="s">
        <v>251</v>
      </c>
      <c r="BE277" s="258">
        <f>IF(N277="základní",J277,0)</f>
        <v>0</v>
      </c>
      <c r="BF277" s="258">
        <f>IF(N277="snížená",J277,0)</f>
        <v>0</v>
      </c>
      <c r="BG277" s="258">
        <f>IF(N277="zákl. přenesená",J277,0)</f>
        <v>0</v>
      </c>
      <c r="BH277" s="258">
        <f>IF(N277="sníž. přenesená",J277,0)</f>
        <v>0</v>
      </c>
      <c r="BI277" s="258">
        <f>IF(N277="nulová",J277,0)</f>
        <v>0</v>
      </c>
      <c r="BJ277" s="18" t="s">
        <v>91</v>
      </c>
      <c r="BK277" s="258">
        <f>ROUND(I277*H277,2)</f>
        <v>0</v>
      </c>
      <c r="BL277" s="18" t="s">
        <v>182</v>
      </c>
      <c r="BM277" s="257" t="s">
        <v>1685</v>
      </c>
    </row>
    <row r="278" s="13" customFormat="1">
      <c r="A278" s="13"/>
      <c r="B278" s="271"/>
      <c r="C278" s="272"/>
      <c r="D278" s="259" t="s">
        <v>414</v>
      </c>
      <c r="E278" s="273" t="s">
        <v>1</v>
      </c>
      <c r="F278" s="274" t="s">
        <v>1679</v>
      </c>
      <c r="G278" s="272"/>
      <c r="H278" s="275">
        <v>40</v>
      </c>
      <c r="I278" s="276"/>
      <c r="J278" s="272"/>
      <c r="K278" s="272"/>
      <c r="L278" s="277"/>
      <c r="M278" s="278"/>
      <c r="N278" s="279"/>
      <c r="O278" s="279"/>
      <c r="P278" s="279"/>
      <c r="Q278" s="279"/>
      <c r="R278" s="279"/>
      <c r="S278" s="279"/>
      <c r="T278" s="280"/>
      <c r="U278" s="13"/>
      <c r="V278" s="13"/>
      <c r="W278" s="13"/>
      <c r="X278" s="13"/>
      <c r="Y278" s="13"/>
      <c r="Z278" s="13"/>
      <c r="AA278" s="13"/>
      <c r="AB278" s="13"/>
      <c r="AC278" s="13"/>
      <c r="AD278" s="13"/>
      <c r="AE278" s="13"/>
      <c r="AT278" s="281" t="s">
        <v>414</v>
      </c>
      <c r="AU278" s="281" t="s">
        <v>93</v>
      </c>
      <c r="AV278" s="13" t="s">
        <v>93</v>
      </c>
      <c r="AW278" s="13" t="s">
        <v>38</v>
      </c>
      <c r="AX278" s="13" t="s">
        <v>83</v>
      </c>
      <c r="AY278" s="281" t="s">
        <v>251</v>
      </c>
    </row>
    <row r="279" s="14" customFormat="1">
      <c r="A279" s="14"/>
      <c r="B279" s="282"/>
      <c r="C279" s="283"/>
      <c r="D279" s="259" t="s">
        <v>414</v>
      </c>
      <c r="E279" s="284" t="s">
        <v>1</v>
      </c>
      <c r="F279" s="285" t="s">
        <v>416</v>
      </c>
      <c r="G279" s="283"/>
      <c r="H279" s="286">
        <v>40</v>
      </c>
      <c r="I279" s="287"/>
      <c r="J279" s="283"/>
      <c r="K279" s="283"/>
      <c r="L279" s="288"/>
      <c r="M279" s="289"/>
      <c r="N279" s="290"/>
      <c r="O279" s="290"/>
      <c r="P279" s="290"/>
      <c r="Q279" s="290"/>
      <c r="R279" s="290"/>
      <c r="S279" s="290"/>
      <c r="T279" s="291"/>
      <c r="U279" s="14"/>
      <c r="V279" s="14"/>
      <c r="W279" s="14"/>
      <c r="X279" s="14"/>
      <c r="Y279" s="14"/>
      <c r="Z279" s="14"/>
      <c r="AA279" s="14"/>
      <c r="AB279" s="14"/>
      <c r="AC279" s="14"/>
      <c r="AD279" s="14"/>
      <c r="AE279" s="14"/>
      <c r="AT279" s="292" t="s">
        <v>414</v>
      </c>
      <c r="AU279" s="292" t="s">
        <v>93</v>
      </c>
      <c r="AV279" s="14" t="s">
        <v>182</v>
      </c>
      <c r="AW279" s="14" t="s">
        <v>38</v>
      </c>
      <c r="AX279" s="14" t="s">
        <v>91</v>
      </c>
      <c r="AY279" s="292" t="s">
        <v>251</v>
      </c>
    </row>
    <row r="280" s="2" customFormat="1" ht="16.5" customHeight="1">
      <c r="A280" s="40"/>
      <c r="B280" s="41"/>
      <c r="C280" s="246" t="s">
        <v>1213</v>
      </c>
      <c r="D280" s="246" t="s">
        <v>254</v>
      </c>
      <c r="E280" s="247" t="s">
        <v>1686</v>
      </c>
      <c r="F280" s="248" t="s">
        <v>1687</v>
      </c>
      <c r="G280" s="249" t="s">
        <v>342</v>
      </c>
      <c r="H280" s="250">
        <v>40</v>
      </c>
      <c r="I280" s="251"/>
      <c r="J280" s="252">
        <f>ROUND(I280*H280,2)</f>
        <v>0</v>
      </c>
      <c r="K280" s="248" t="s">
        <v>258</v>
      </c>
      <c r="L280" s="46"/>
      <c r="M280" s="253" t="s">
        <v>1</v>
      </c>
      <c r="N280" s="254" t="s">
        <v>48</v>
      </c>
      <c r="O280" s="93"/>
      <c r="P280" s="255">
        <f>O280*H280</f>
        <v>0</v>
      </c>
      <c r="Q280" s="255">
        <v>0.0315</v>
      </c>
      <c r="R280" s="255">
        <f>Q280*H280</f>
        <v>1.26</v>
      </c>
      <c r="S280" s="255">
        <v>0</v>
      </c>
      <c r="T280" s="256">
        <f>S280*H280</f>
        <v>0</v>
      </c>
      <c r="U280" s="40"/>
      <c r="V280" s="40"/>
      <c r="W280" s="40"/>
      <c r="X280" s="40"/>
      <c r="Y280" s="40"/>
      <c r="Z280" s="40"/>
      <c r="AA280" s="40"/>
      <c r="AB280" s="40"/>
      <c r="AC280" s="40"/>
      <c r="AD280" s="40"/>
      <c r="AE280" s="40"/>
      <c r="AR280" s="257" t="s">
        <v>182</v>
      </c>
      <c r="AT280" s="257" t="s">
        <v>254</v>
      </c>
      <c r="AU280" s="257" t="s">
        <v>93</v>
      </c>
      <c r="AY280" s="18" t="s">
        <v>251</v>
      </c>
      <c r="BE280" s="258">
        <f>IF(N280="základní",J280,0)</f>
        <v>0</v>
      </c>
      <c r="BF280" s="258">
        <f>IF(N280="snížená",J280,0)</f>
        <v>0</v>
      </c>
      <c r="BG280" s="258">
        <f>IF(N280="zákl. přenesená",J280,0)</f>
        <v>0</v>
      </c>
      <c r="BH280" s="258">
        <f>IF(N280="sníž. přenesená",J280,0)</f>
        <v>0</v>
      </c>
      <c r="BI280" s="258">
        <f>IF(N280="nulová",J280,0)</f>
        <v>0</v>
      </c>
      <c r="BJ280" s="18" t="s">
        <v>91</v>
      </c>
      <c r="BK280" s="258">
        <f>ROUND(I280*H280,2)</f>
        <v>0</v>
      </c>
      <c r="BL280" s="18" t="s">
        <v>182</v>
      </c>
      <c r="BM280" s="257" t="s">
        <v>1688</v>
      </c>
    </row>
    <row r="281" s="13" customFormat="1">
      <c r="A281" s="13"/>
      <c r="B281" s="271"/>
      <c r="C281" s="272"/>
      <c r="D281" s="259" t="s">
        <v>414</v>
      </c>
      <c r="E281" s="273" t="s">
        <v>1</v>
      </c>
      <c r="F281" s="274" t="s">
        <v>1679</v>
      </c>
      <c r="G281" s="272"/>
      <c r="H281" s="275">
        <v>40</v>
      </c>
      <c r="I281" s="276"/>
      <c r="J281" s="272"/>
      <c r="K281" s="272"/>
      <c r="L281" s="277"/>
      <c r="M281" s="278"/>
      <c r="N281" s="279"/>
      <c r="O281" s="279"/>
      <c r="P281" s="279"/>
      <c r="Q281" s="279"/>
      <c r="R281" s="279"/>
      <c r="S281" s="279"/>
      <c r="T281" s="280"/>
      <c r="U281" s="13"/>
      <c r="V281" s="13"/>
      <c r="W281" s="13"/>
      <c r="X281" s="13"/>
      <c r="Y281" s="13"/>
      <c r="Z281" s="13"/>
      <c r="AA281" s="13"/>
      <c r="AB281" s="13"/>
      <c r="AC281" s="13"/>
      <c r="AD281" s="13"/>
      <c r="AE281" s="13"/>
      <c r="AT281" s="281" t="s">
        <v>414</v>
      </c>
      <c r="AU281" s="281" t="s">
        <v>93</v>
      </c>
      <c r="AV281" s="13" t="s">
        <v>93</v>
      </c>
      <c r="AW281" s="13" t="s">
        <v>38</v>
      </c>
      <c r="AX281" s="13" t="s">
        <v>83</v>
      </c>
      <c r="AY281" s="281" t="s">
        <v>251</v>
      </c>
    </row>
    <row r="282" s="14" customFormat="1">
      <c r="A282" s="14"/>
      <c r="B282" s="282"/>
      <c r="C282" s="283"/>
      <c r="D282" s="259" t="s">
        <v>414</v>
      </c>
      <c r="E282" s="284" t="s">
        <v>1</v>
      </c>
      <c r="F282" s="285" t="s">
        <v>416</v>
      </c>
      <c r="G282" s="283"/>
      <c r="H282" s="286">
        <v>40</v>
      </c>
      <c r="I282" s="287"/>
      <c r="J282" s="283"/>
      <c r="K282" s="283"/>
      <c r="L282" s="288"/>
      <c r="M282" s="289"/>
      <c r="N282" s="290"/>
      <c r="O282" s="290"/>
      <c r="P282" s="290"/>
      <c r="Q282" s="290"/>
      <c r="R282" s="290"/>
      <c r="S282" s="290"/>
      <c r="T282" s="291"/>
      <c r="U282" s="14"/>
      <c r="V282" s="14"/>
      <c r="W282" s="14"/>
      <c r="X282" s="14"/>
      <c r="Y282" s="14"/>
      <c r="Z282" s="14"/>
      <c r="AA282" s="14"/>
      <c r="AB282" s="14"/>
      <c r="AC282" s="14"/>
      <c r="AD282" s="14"/>
      <c r="AE282" s="14"/>
      <c r="AT282" s="292" t="s">
        <v>414</v>
      </c>
      <c r="AU282" s="292" t="s">
        <v>93</v>
      </c>
      <c r="AV282" s="14" t="s">
        <v>182</v>
      </c>
      <c r="AW282" s="14" t="s">
        <v>38</v>
      </c>
      <c r="AX282" s="14" t="s">
        <v>91</v>
      </c>
      <c r="AY282" s="292" t="s">
        <v>251</v>
      </c>
    </row>
    <row r="283" s="2" customFormat="1" ht="16.5" customHeight="1">
      <c r="A283" s="40"/>
      <c r="B283" s="41"/>
      <c r="C283" s="246" t="s">
        <v>993</v>
      </c>
      <c r="D283" s="246" t="s">
        <v>254</v>
      </c>
      <c r="E283" s="247" t="s">
        <v>1689</v>
      </c>
      <c r="F283" s="248" t="s">
        <v>1690</v>
      </c>
      <c r="G283" s="249" t="s">
        <v>342</v>
      </c>
      <c r="H283" s="250">
        <v>40</v>
      </c>
      <c r="I283" s="251"/>
      <c r="J283" s="252">
        <f>ROUND(I283*H283,2)</f>
        <v>0</v>
      </c>
      <c r="K283" s="248" t="s">
        <v>258</v>
      </c>
      <c r="L283" s="46"/>
      <c r="M283" s="253" t="s">
        <v>1</v>
      </c>
      <c r="N283" s="254" t="s">
        <v>48</v>
      </c>
      <c r="O283" s="93"/>
      <c r="P283" s="255">
        <f>O283*H283</f>
        <v>0</v>
      </c>
      <c r="Q283" s="255">
        <v>0.00628</v>
      </c>
      <c r="R283" s="255">
        <f>Q283*H283</f>
        <v>0.25119999999999998</v>
      </c>
      <c r="S283" s="255">
        <v>0</v>
      </c>
      <c r="T283" s="256">
        <f>S283*H283</f>
        <v>0</v>
      </c>
      <c r="U283" s="40"/>
      <c r="V283" s="40"/>
      <c r="W283" s="40"/>
      <c r="X283" s="40"/>
      <c r="Y283" s="40"/>
      <c r="Z283" s="40"/>
      <c r="AA283" s="40"/>
      <c r="AB283" s="40"/>
      <c r="AC283" s="40"/>
      <c r="AD283" s="40"/>
      <c r="AE283" s="40"/>
      <c r="AR283" s="257" t="s">
        <v>182</v>
      </c>
      <c r="AT283" s="257" t="s">
        <v>254</v>
      </c>
      <c r="AU283" s="257" t="s">
        <v>93</v>
      </c>
      <c r="AY283" s="18" t="s">
        <v>251</v>
      </c>
      <c r="BE283" s="258">
        <f>IF(N283="základní",J283,0)</f>
        <v>0</v>
      </c>
      <c r="BF283" s="258">
        <f>IF(N283="snížená",J283,0)</f>
        <v>0</v>
      </c>
      <c r="BG283" s="258">
        <f>IF(N283="zákl. přenesená",J283,0)</f>
        <v>0</v>
      </c>
      <c r="BH283" s="258">
        <f>IF(N283="sníž. přenesená",J283,0)</f>
        <v>0</v>
      </c>
      <c r="BI283" s="258">
        <f>IF(N283="nulová",J283,0)</f>
        <v>0</v>
      </c>
      <c r="BJ283" s="18" t="s">
        <v>91</v>
      </c>
      <c r="BK283" s="258">
        <f>ROUND(I283*H283,2)</f>
        <v>0</v>
      </c>
      <c r="BL283" s="18" t="s">
        <v>182</v>
      </c>
      <c r="BM283" s="257" t="s">
        <v>1691</v>
      </c>
    </row>
    <row r="284" s="2" customFormat="1">
      <c r="A284" s="40"/>
      <c r="B284" s="41"/>
      <c r="C284" s="42"/>
      <c r="D284" s="259" t="s">
        <v>261</v>
      </c>
      <c r="E284" s="42"/>
      <c r="F284" s="260" t="s">
        <v>1692</v>
      </c>
      <c r="G284" s="42"/>
      <c r="H284" s="42"/>
      <c r="I284" s="157"/>
      <c r="J284" s="42"/>
      <c r="K284" s="42"/>
      <c r="L284" s="46"/>
      <c r="M284" s="261"/>
      <c r="N284" s="262"/>
      <c r="O284" s="93"/>
      <c r="P284" s="93"/>
      <c r="Q284" s="93"/>
      <c r="R284" s="93"/>
      <c r="S284" s="93"/>
      <c r="T284" s="94"/>
      <c r="U284" s="40"/>
      <c r="V284" s="40"/>
      <c r="W284" s="40"/>
      <c r="X284" s="40"/>
      <c r="Y284" s="40"/>
      <c r="Z284" s="40"/>
      <c r="AA284" s="40"/>
      <c r="AB284" s="40"/>
      <c r="AC284" s="40"/>
      <c r="AD284" s="40"/>
      <c r="AE284" s="40"/>
      <c r="AT284" s="18" t="s">
        <v>261</v>
      </c>
      <c r="AU284" s="18" t="s">
        <v>93</v>
      </c>
    </row>
    <row r="285" s="13" customFormat="1">
      <c r="A285" s="13"/>
      <c r="B285" s="271"/>
      <c r="C285" s="272"/>
      <c r="D285" s="259" t="s">
        <v>414</v>
      </c>
      <c r="E285" s="273" t="s">
        <v>1</v>
      </c>
      <c r="F285" s="274" t="s">
        <v>1679</v>
      </c>
      <c r="G285" s="272"/>
      <c r="H285" s="275">
        <v>40</v>
      </c>
      <c r="I285" s="276"/>
      <c r="J285" s="272"/>
      <c r="K285" s="272"/>
      <c r="L285" s="277"/>
      <c r="M285" s="278"/>
      <c r="N285" s="279"/>
      <c r="O285" s="279"/>
      <c r="P285" s="279"/>
      <c r="Q285" s="279"/>
      <c r="R285" s="279"/>
      <c r="S285" s="279"/>
      <c r="T285" s="280"/>
      <c r="U285" s="13"/>
      <c r="V285" s="13"/>
      <c r="W285" s="13"/>
      <c r="X285" s="13"/>
      <c r="Y285" s="13"/>
      <c r="Z285" s="13"/>
      <c r="AA285" s="13"/>
      <c r="AB285" s="13"/>
      <c r="AC285" s="13"/>
      <c r="AD285" s="13"/>
      <c r="AE285" s="13"/>
      <c r="AT285" s="281" t="s">
        <v>414</v>
      </c>
      <c r="AU285" s="281" t="s">
        <v>93</v>
      </c>
      <c r="AV285" s="13" t="s">
        <v>93</v>
      </c>
      <c r="AW285" s="13" t="s">
        <v>38</v>
      </c>
      <c r="AX285" s="13" t="s">
        <v>83</v>
      </c>
      <c r="AY285" s="281" t="s">
        <v>251</v>
      </c>
    </row>
    <row r="286" s="14" customFormat="1">
      <c r="A286" s="14"/>
      <c r="B286" s="282"/>
      <c r="C286" s="283"/>
      <c r="D286" s="259" t="s">
        <v>414</v>
      </c>
      <c r="E286" s="284" t="s">
        <v>1</v>
      </c>
      <c r="F286" s="285" t="s">
        <v>416</v>
      </c>
      <c r="G286" s="283"/>
      <c r="H286" s="286">
        <v>40</v>
      </c>
      <c r="I286" s="287"/>
      <c r="J286" s="283"/>
      <c r="K286" s="283"/>
      <c r="L286" s="288"/>
      <c r="M286" s="289"/>
      <c r="N286" s="290"/>
      <c r="O286" s="290"/>
      <c r="P286" s="290"/>
      <c r="Q286" s="290"/>
      <c r="R286" s="290"/>
      <c r="S286" s="290"/>
      <c r="T286" s="291"/>
      <c r="U286" s="14"/>
      <c r="V286" s="14"/>
      <c r="W286" s="14"/>
      <c r="X286" s="14"/>
      <c r="Y286" s="14"/>
      <c r="Z286" s="14"/>
      <c r="AA286" s="14"/>
      <c r="AB286" s="14"/>
      <c r="AC286" s="14"/>
      <c r="AD286" s="14"/>
      <c r="AE286" s="14"/>
      <c r="AT286" s="292" t="s">
        <v>414</v>
      </c>
      <c r="AU286" s="292" t="s">
        <v>93</v>
      </c>
      <c r="AV286" s="14" t="s">
        <v>182</v>
      </c>
      <c r="AW286" s="14" t="s">
        <v>38</v>
      </c>
      <c r="AX286" s="14" t="s">
        <v>91</v>
      </c>
      <c r="AY286" s="292" t="s">
        <v>251</v>
      </c>
    </row>
    <row r="287" s="2" customFormat="1" ht="16.5" customHeight="1">
      <c r="A287" s="40"/>
      <c r="B287" s="41"/>
      <c r="C287" s="246" t="s">
        <v>1485</v>
      </c>
      <c r="D287" s="246" t="s">
        <v>254</v>
      </c>
      <c r="E287" s="247" t="s">
        <v>1693</v>
      </c>
      <c r="F287" s="248" t="s">
        <v>1694</v>
      </c>
      <c r="G287" s="249" t="s">
        <v>342</v>
      </c>
      <c r="H287" s="250">
        <v>67.140000000000001</v>
      </c>
      <c r="I287" s="251"/>
      <c r="J287" s="252">
        <f>ROUND(I287*H287,2)</f>
        <v>0</v>
      </c>
      <c r="K287" s="248" t="s">
        <v>258</v>
      </c>
      <c r="L287" s="46"/>
      <c r="M287" s="253" t="s">
        <v>1</v>
      </c>
      <c r="N287" s="254" t="s">
        <v>48</v>
      </c>
      <c r="O287" s="93"/>
      <c r="P287" s="255">
        <f>O287*H287</f>
        <v>0</v>
      </c>
      <c r="Q287" s="255">
        <v>0.063</v>
      </c>
      <c r="R287" s="255">
        <f>Q287*H287</f>
        <v>4.2298200000000001</v>
      </c>
      <c r="S287" s="255">
        <v>0</v>
      </c>
      <c r="T287" s="256">
        <f>S287*H287</f>
        <v>0</v>
      </c>
      <c r="U287" s="40"/>
      <c r="V287" s="40"/>
      <c r="W287" s="40"/>
      <c r="X287" s="40"/>
      <c r="Y287" s="40"/>
      <c r="Z287" s="40"/>
      <c r="AA287" s="40"/>
      <c r="AB287" s="40"/>
      <c r="AC287" s="40"/>
      <c r="AD287" s="40"/>
      <c r="AE287" s="40"/>
      <c r="AR287" s="257" t="s">
        <v>182</v>
      </c>
      <c r="AT287" s="257" t="s">
        <v>254</v>
      </c>
      <c r="AU287" s="257" t="s">
        <v>93</v>
      </c>
      <c r="AY287" s="18" t="s">
        <v>251</v>
      </c>
      <c r="BE287" s="258">
        <f>IF(N287="základní",J287,0)</f>
        <v>0</v>
      </c>
      <c r="BF287" s="258">
        <f>IF(N287="snížená",J287,0)</f>
        <v>0</v>
      </c>
      <c r="BG287" s="258">
        <f>IF(N287="zákl. přenesená",J287,0)</f>
        <v>0</v>
      </c>
      <c r="BH287" s="258">
        <f>IF(N287="sníž. přenesená",J287,0)</f>
        <v>0</v>
      </c>
      <c r="BI287" s="258">
        <f>IF(N287="nulová",J287,0)</f>
        <v>0</v>
      </c>
      <c r="BJ287" s="18" t="s">
        <v>91</v>
      </c>
      <c r="BK287" s="258">
        <f>ROUND(I287*H287,2)</f>
        <v>0</v>
      </c>
      <c r="BL287" s="18" t="s">
        <v>182</v>
      </c>
      <c r="BM287" s="257" t="s">
        <v>1695</v>
      </c>
    </row>
    <row r="288" s="13" customFormat="1">
      <c r="A288" s="13"/>
      <c r="B288" s="271"/>
      <c r="C288" s="272"/>
      <c r="D288" s="259" t="s">
        <v>414</v>
      </c>
      <c r="E288" s="273" t="s">
        <v>1</v>
      </c>
      <c r="F288" s="274" t="s">
        <v>1696</v>
      </c>
      <c r="G288" s="272"/>
      <c r="H288" s="275">
        <v>67.140000000000001</v>
      </c>
      <c r="I288" s="276"/>
      <c r="J288" s="272"/>
      <c r="K288" s="272"/>
      <c r="L288" s="277"/>
      <c r="M288" s="278"/>
      <c r="N288" s="279"/>
      <c r="O288" s="279"/>
      <c r="P288" s="279"/>
      <c r="Q288" s="279"/>
      <c r="R288" s="279"/>
      <c r="S288" s="279"/>
      <c r="T288" s="280"/>
      <c r="U288" s="13"/>
      <c r="V288" s="13"/>
      <c r="W288" s="13"/>
      <c r="X288" s="13"/>
      <c r="Y288" s="13"/>
      <c r="Z288" s="13"/>
      <c r="AA288" s="13"/>
      <c r="AB288" s="13"/>
      <c r="AC288" s="13"/>
      <c r="AD288" s="13"/>
      <c r="AE288" s="13"/>
      <c r="AT288" s="281" t="s">
        <v>414</v>
      </c>
      <c r="AU288" s="281" t="s">
        <v>93</v>
      </c>
      <c r="AV288" s="13" t="s">
        <v>93</v>
      </c>
      <c r="AW288" s="13" t="s">
        <v>38</v>
      </c>
      <c r="AX288" s="13" t="s">
        <v>83</v>
      </c>
      <c r="AY288" s="281" t="s">
        <v>251</v>
      </c>
    </row>
    <row r="289" s="15" customFormat="1">
      <c r="A289" s="15"/>
      <c r="B289" s="293"/>
      <c r="C289" s="294"/>
      <c r="D289" s="259" t="s">
        <v>414</v>
      </c>
      <c r="E289" s="295" t="s">
        <v>1</v>
      </c>
      <c r="F289" s="296" t="s">
        <v>1697</v>
      </c>
      <c r="G289" s="294"/>
      <c r="H289" s="295" t="s">
        <v>1</v>
      </c>
      <c r="I289" s="297"/>
      <c r="J289" s="294"/>
      <c r="K289" s="294"/>
      <c r="L289" s="298"/>
      <c r="M289" s="299"/>
      <c r="N289" s="300"/>
      <c r="O289" s="300"/>
      <c r="P289" s="300"/>
      <c r="Q289" s="300"/>
      <c r="R289" s="300"/>
      <c r="S289" s="300"/>
      <c r="T289" s="301"/>
      <c r="U289" s="15"/>
      <c r="V289" s="15"/>
      <c r="W289" s="15"/>
      <c r="X289" s="15"/>
      <c r="Y289" s="15"/>
      <c r="Z289" s="15"/>
      <c r="AA289" s="15"/>
      <c r="AB289" s="15"/>
      <c r="AC289" s="15"/>
      <c r="AD289" s="15"/>
      <c r="AE289" s="15"/>
      <c r="AT289" s="302" t="s">
        <v>414</v>
      </c>
      <c r="AU289" s="302" t="s">
        <v>93</v>
      </c>
      <c r="AV289" s="15" t="s">
        <v>91</v>
      </c>
      <c r="AW289" s="15" t="s">
        <v>38</v>
      </c>
      <c r="AX289" s="15" t="s">
        <v>83</v>
      </c>
      <c r="AY289" s="302" t="s">
        <v>251</v>
      </c>
    </row>
    <row r="290" s="14" customFormat="1">
      <c r="A290" s="14"/>
      <c r="B290" s="282"/>
      <c r="C290" s="283"/>
      <c r="D290" s="259" t="s">
        <v>414</v>
      </c>
      <c r="E290" s="284" t="s">
        <v>1</v>
      </c>
      <c r="F290" s="285" t="s">
        <v>416</v>
      </c>
      <c r="G290" s="283"/>
      <c r="H290" s="286">
        <v>67.140000000000001</v>
      </c>
      <c r="I290" s="287"/>
      <c r="J290" s="283"/>
      <c r="K290" s="283"/>
      <c r="L290" s="288"/>
      <c r="M290" s="289"/>
      <c r="N290" s="290"/>
      <c r="O290" s="290"/>
      <c r="P290" s="290"/>
      <c r="Q290" s="290"/>
      <c r="R290" s="290"/>
      <c r="S290" s="290"/>
      <c r="T290" s="291"/>
      <c r="U290" s="14"/>
      <c r="V290" s="14"/>
      <c r="W290" s="14"/>
      <c r="X290" s="14"/>
      <c r="Y290" s="14"/>
      <c r="Z290" s="14"/>
      <c r="AA290" s="14"/>
      <c r="AB290" s="14"/>
      <c r="AC290" s="14"/>
      <c r="AD290" s="14"/>
      <c r="AE290" s="14"/>
      <c r="AT290" s="292" t="s">
        <v>414</v>
      </c>
      <c r="AU290" s="292" t="s">
        <v>93</v>
      </c>
      <c r="AV290" s="14" t="s">
        <v>182</v>
      </c>
      <c r="AW290" s="14" t="s">
        <v>38</v>
      </c>
      <c r="AX290" s="14" t="s">
        <v>91</v>
      </c>
      <c r="AY290" s="292" t="s">
        <v>251</v>
      </c>
    </row>
    <row r="291" s="2" customFormat="1" ht="16.5" customHeight="1">
      <c r="A291" s="40"/>
      <c r="B291" s="41"/>
      <c r="C291" s="246" t="s">
        <v>996</v>
      </c>
      <c r="D291" s="246" t="s">
        <v>254</v>
      </c>
      <c r="E291" s="247" t="s">
        <v>1698</v>
      </c>
      <c r="F291" s="248" t="s">
        <v>1699</v>
      </c>
      <c r="G291" s="249" t="s">
        <v>342</v>
      </c>
      <c r="H291" s="250">
        <v>4.5899999999999999</v>
      </c>
      <c r="I291" s="251"/>
      <c r="J291" s="252">
        <f>ROUND(I291*H291,2)</f>
        <v>0</v>
      </c>
      <c r="K291" s="248" t="s">
        <v>258</v>
      </c>
      <c r="L291" s="46"/>
      <c r="M291" s="253" t="s">
        <v>1</v>
      </c>
      <c r="N291" s="254" t="s">
        <v>48</v>
      </c>
      <c r="O291" s="93"/>
      <c r="P291" s="255">
        <f>O291*H291</f>
        <v>0</v>
      </c>
      <c r="Q291" s="255">
        <v>0.084000000000000005</v>
      </c>
      <c r="R291" s="255">
        <f>Q291*H291</f>
        <v>0.38556000000000001</v>
      </c>
      <c r="S291" s="255">
        <v>0</v>
      </c>
      <c r="T291" s="256">
        <f>S291*H291</f>
        <v>0</v>
      </c>
      <c r="U291" s="40"/>
      <c r="V291" s="40"/>
      <c r="W291" s="40"/>
      <c r="X291" s="40"/>
      <c r="Y291" s="40"/>
      <c r="Z291" s="40"/>
      <c r="AA291" s="40"/>
      <c r="AB291" s="40"/>
      <c r="AC291" s="40"/>
      <c r="AD291" s="40"/>
      <c r="AE291" s="40"/>
      <c r="AR291" s="257" t="s">
        <v>182</v>
      </c>
      <c r="AT291" s="257" t="s">
        <v>254</v>
      </c>
      <c r="AU291" s="257" t="s">
        <v>93</v>
      </c>
      <c r="AY291" s="18" t="s">
        <v>251</v>
      </c>
      <c r="BE291" s="258">
        <f>IF(N291="základní",J291,0)</f>
        <v>0</v>
      </c>
      <c r="BF291" s="258">
        <f>IF(N291="snížená",J291,0)</f>
        <v>0</v>
      </c>
      <c r="BG291" s="258">
        <f>IF(N291="zákl. přenesená",J291,0)</f>
        <v>0</v>
      </c>
      <c r="BH291" s="258">
        <f>IF(N291="sníž. přenesená",J291,0)</f>
        <v>0</v>
      </c>
      <c r="BI291" s="258">
        <f>IF(N291="nulová",J291,0)</f>
        <v>0</v>
      </c>
      <c r="BJ291" s="18" t="s">
        <v>91</v>
      </c>
      <c r="BK291" s="258">
        <f>ROUND(I291*H291,2)</f>
        <v>0</v>
      </c>
      <c r="BL291" s="18" t="s">
        <v>182</v>
      </c>
      <c r="BM291" s="257" t="s">
        <v>1700</v>
      </c>
    </row>
    <row r="292" s="13" customFormat="1">
      <c r="A292" s="13"/>
      <c r="B292" s="271"/>
      <c r="C292" s="272"/>
      <c r="D292" s="259" t="s">
        <v>414</v>
      </c>
      <c r="E292" s="273" t="s">
        <v>1</v>
      </c>
      <c r="F292" s="274" t="s">
        <v>1701</v>
      </c>
      <c r="G292" s="272"/>
      <c r="H292" s="275">
        <v>4.5899999999999999</v>
      </c>
      <c r="I292" s="276"/>
      <c r="J292" s="272"/>
      <c r="K292" s="272"/>
      <c r="L292" s="277"/>
      <c r="M292" s="278"/>
      <c r="N292" s="279"/>
      <c r="O292" s="279"/>
      <c r="P292" s="279"/>
      <c r="Q292" s="279"/>
      <c r="R292" s="279"/>
      <c r="S292" s="279"/>
      <c r="T292" s="280"/>
      <c r="U292" s="13"/>
      <c r="V292" s="13"/>
      <c r="W292" s="13"/>
      <c r="X292" s="13"/>
      <c r="Y292" s="13"/>
      <c r="Z292" s="13"/>
      <c r="AA292" s="13"/>
      <c r="AB292" s="13"/>
      <c r="AC292" s="13"/>
      <c r="AD292" s="13"/>
      <c r="AE292" s="13"/>
      <c r="AT292" s="281" t="s">
        <v>414</v>
      </c>
      <c r="AU292" s="281" t="s">
        <v>93</v>
      </c>
      <c r="AV292" s="13" t="s">
        <v>93</v>
      </c>
      <c r="AW292" s="13" t="s">
        <v>38</v>
      </c>
      <c r="AX292" s="13" t="s">
        <v>83</v>
      </c>
      <c r="AY292" s="281" t="s">
        <v>251</v>
      </c>
    </row>
    <row r="293" s="15" customFormat="1">
      <c r="A293" s="15"/>
      <c r="B293" s="293"/>
      <c r="C293" s="294"/>
      <c r="D293" s="259" t="s">
        <v>414</v>
      </c>
      <c r="E293" s="295" t="s">
        <v>1</v>
      </c>
      <c r="F293" s="296" t="s">
        <v>1702</v>
      </c>
      <c r="G293" s="294"/>
      <c r="H293" s="295" t="s">
        <v>1</v>
      </c>
      <c r="I293" s="297"/>
      <c r="J293" s="294"/>
      <c r="K293" s="294"/>
      <c r="L293" s="298"/>
      <c r="M293" s="299"/>
      <c r="N293" s="300"/>
      <c r="O293" s="300"/>
      <c r="P293" s="300"/>
      <c r="Q293" s="300"/>
      <c r="R293" s="300"/>
      <c r="S293" s="300"/>
      <c r="T293" s="301"/>
      <c r="U293" s="15"/>
      <c r="V293" s="15"/>
      <c r="W293" s="15"/>
      <c r="X293" s="15"/>
      <c r="Y293" s="15"/>
      <c r="Z293" s="15"/>
      <c r="AA293" s="15"/>
      <c r="AB293" s="15"/>
      <c r="AC293" s="15"/>
      <c r="AD293" s="15"/>
      <c r="AE293" s="15"/>
      <c r="AT293" s="302" t="s">
        <v>414</v>
      </c>
      <c r="AU293" s="302" t="s">
        <v>93</v>
      </c>
      <c r="AV293" s="15" t="s">
        <v>91</v>
      </c>
      <c r="AW293" s="15" t="s">
        <v>38</v>
      </c>
      <c r="AX293" s="15" t="s">
        <v>83</v>
      </c>
      <c r="AY293" s="302" t="s">
        <v>251</v>
      </c>
    </row>
    <row r="294" s="14" customFormat="1">
      <c r="A294" s="14"/>
      <c r="B294" s="282"/>
      <c r="C294" s="283"/>
      <c r="D294" s="259" t="s">
        <v>414</v>
      </c>
      <c r="E294" s="284" t="s">
        <v>1</v>
      </c>
      <c r="F294" s="285" t="s">
        <v>416</v>
      </c>
      <c r="G294" s="283"/>
      <c r="H294" s="286">
        <v>4.5899999999999999</v>
      </c>
      <c r="I294" s="287"/>
      <c r="J294" s="283"/>
      <c r="K294" s="283"/>
      <c r="L294" s="288"/>
      <c r="M294" s="289"/>
      <c r="N294" s="290"/>
      <c r="O294" s="290"/>
      <c r="P294" s="290"/>
      <c r="Q294" s="290"/>
      <c r="R294" s="290"/>
      <c r="S294" s="290"/>
      <c r="T294" s="291"/>
      <c r="U294" s="14"/>
      <c r="V294" s="14"/>
      <c r="W294" s="14"/>
      <c r="X294" s="14"/>
      <c r="Y294" s="14"/>
      <c r="Z294" s="14"/>
      <c r="AA294" s="14"/>
      <c r="AB294" s="14"/>
      <c r="AC294" s="14"/>
      <c r="AD294" s="14"/>
      <c r="AE294" s="14"/>
      <c r="AT294" s="292" t="s">
        <v>414</v>
      </c>
      <c r="AU294" s="292" t="s">
        <v>93</v>
      </c>
      <c r="AV294" s="14" t="s">
        <v>182</v>
      </c>
      <c r="AW294" s="14" t="s">
        <v>38</v>
      </c>
      <c r="AX294" s="14" t="s">
        <v>91</v>
      </c>
      <c r="AY294" s="292" t="s">
        <v>251</v>
      </c>
    </row>
    <row r="295" s="2" customFormat="1" ht="16.5" customHeight="1">
      <c r="A295" s="40"/>
      <c r="B295" s="41"/>
      <c r="C295" s="246" t="s">
        <v>1494</v>
      </c>
      <c r="D295" s="246" t="s">
        <v>254</v>
      </c>
      <c r="E295" s="247" t="s">
        <v>1703</v>
      </c>
      <c r="F295" s="248" t="s">
        <v>1704</v>
      </c>
      <c r="G295" s="249" t="s">
        <v>342</v>
      </c>
      <c r="H295" s="250">
        <v>67.140000000000001</v>
      </c>
      <c r="I295" s="251"/>
      <c r="J295" s="252">
        <f>ROUND(I295*H295,2)</f>
        <v>0</v>
      </c>
      <c r="K295" s="248" t="s">
        <v>258</v>
      </c>
      <c r="L295" s="46"/>
      <c r="M295" s="253" t="s">
        <v>1</v>
      </c>
      <c r="N295" s="254" t="s">
        <v>48</v>
      </c>
      <c r="O295" s="93"/>
      <c r="P295" s="255">
        <f>O295*H295</f>
        <v>0</v>
      </c>
      <c r="Q295" s="255">
        <v>0.105</v>
      </c>
      <c r="R295" s="255">
        <f>Q295*H295</f>
        <v>7.0496999999999996</v>
      </c>
      <c r="S295" s="255">
        <v>0</v>
      </c>
      <c r="T295" s="256">
        <f>S295*H295</f>
        <v>0</v>
      </c>
      <c r="U295" s="40"/>
      <c r="V295" s="40"/>
      <c r="W295" s="40"/>
      <c r="X295" s="40"/>
      <c r="Y295" s="40"/>
      <c r="Z295" s="40"/>
      <c r="AA295" s="40"/>
      <c r="AB295" s="40"/>
      <c r="AC295" s="40"/>
      <c r="AD295" s="40"/>
      <c r="AE295" s="40"/>
      <c r="AR295" s="257" t="s">
        <v>182</v>
      </c>
      <c r="AT295" s="257" t="s">
        <v>254</v>
      </c>
      <c r="AU295" s="257" t="s">
        <v>93</v>
      </c>
      <c r="AY295" s="18" t="s">
        <v>251</v>
      </c>
      <c r="BE295" s="258">
        <f>IF(N295="základní",J295,0)</f>
        <v>0</v>
      </c>
      <c r="BF295" s="258">
        <f>IF(N295="snížená",J295,0)</f>
        <v>0</v>
      </c>
      <c r="BG295" s="258">
        <f>IF(N295="zákl. přenesená",J295,0)</f>
        <v>0</v>
      </c>
      <c r="BH295" s="258">
        <f>IF(N295="sníž. přenesená",J295,0)</f>
        <v>0</v>
      </c>
      <c r="BI295" s="258">
        <f>IF(N295="nulová",J295,0)</f>
        <v>0</v>
      </c>
      <c r="BJ295" s="18" t="s">
        <v>91</v>
      </c>
      <c r="BK295" s="258">
        <f>ROUND(I295*H295,2)</f>
        <v>0</v>
      </c>
      <c r="BL295" s="18" t="s">
        <v>182</v>
      </c>
      <c r="BM295" s="257" t="s">
        <v>1705</v>
      </c>
    </row>
    <row r="296" s="13" customFormat="1">
      <c r="A296" s="13"/>
      <c r="B296" s="271"/>
      <c r="C296" s="272"/>
      <c r="D296" s="259" t="s">
        <v>414</v>
      </c>
      <c r="E296" s="273" t="s">
        <v>1</v>
      </c>
      <c r="F296" s="274" t="s">
        <v>1696</v>
      </c>
      <c r="G296" s="272"/>
      <c r="H296" s="275">
        <v>67.140000000000001</v>
      </c>
      <c r="I296" s="276"/>
      <c r="J296" s="272"/>
      <c r="K296" s="272"/>
      <c r="L296" s="277"/>
      <c r="M296" s="278"/>
      <c r="N296" s="279"/>
      <c r="O296" s="279"/>
      <c r="P296" s="279"/>
      <c r="Q296" s="279"/>
      <c r="R296" s="279"/>
      <c r="S296" s="279"/>
      <c r="T296" s="280"/>
      <c r="U296" s="13"/>
      <c r="V296" s="13"/>
      <c r="W296" s="13"/>
      <c r="X296" s="13"/>
      <c r="Y296" s="13"/>
      <c r="Z296" s="13"/>
      <c r="AA296" s="13"/>
      <c r="AB296" s="13"/>
      <c r="AC296" s="13"/>
      <c r="AD296" s="13"/>
      <c r="AE296" s="13"/>
      <c r="AT296" s="281" t="s">
        <v>414</v>
      </c>
      <c r="AU296" s="281" t="s">
        <v>93</v>
      </c>
      <c r="AV296" s="13" t="s">
        <v>93</v>
      </c>
      <c r="AW296" s="13" t="s">
        <v>38</v>
      </c>
      <c r="AX296" s="13" t="s">
        <v>83</v>
      </c>
      <c r="AY296" s="281" t="s">
        <v>251</v>
      </c>
    </row>
    <row r="297" s="15" customFormat="1">
      <c r="A297" s="15"/>
      <c r="B297" s="293"/>
      <c r="C297" s="294"/>
      <c r="D297" s="259" t="s">
        <v>414</v>
      </c>
      <c r="E297" s="295" t="s">
        <v>1</v>
      </c>
      <c r="F297" s="296" t="s">
        <v>1706</v>
      </c>
      <c r="G297" s="294"/>
      <c r="H297" s="295" t="s">
        <v>1</v>
      </c>
      <c r="I297" s="297"/>
      <c r="J297" s="294"/>
      <c r="K297" s="294"/>
      <c r="L297" s="298"/>
      <c r="M297" s="299"/>
      <c r="N297" s="300"/>
      <c r="O297" s="300"/>
      <c r="P297" s="300"/>
      <c r="Q297" s="300"/>
      <c r="R297" s="300"/>
      <c r="S297" s="300"/>
      <c r="T297" s="301"/>
      <c r="U297" s="15"/>
      <c r="V297" s="15"/>
      <c r="W297" s="15"/>
      <c r="X297" s="15"/>
      <c r="Y297" s="15"/>
      <c r="Z297" s="15"/>
      <c r="AA297" s="15"/>
      <c r="AB297" s="15"/>
      <c r="AC297" s="15"/>
      <c r="AD297" s="15"/>
      <c r="AE297" s="15"/>
      <c r="AT297" s="302" t="s">
        <v>414</v>
      </c>
      <c r="AU297" s="302" t="s">
        <v>93</v>
      </c>
      <c r="AV297" s="15" t="s">
        <v>91</v>
      </c>
      <c r="AW297" s="15" t="s">
        <v>38</v>
      </c>
      <c r="AX297" s="15" t="s">
        <v>83</v>
      </c>
      <c r="AY297" s="302" t="s">
        <v>251</v>
      </c>
    </row>
    <row r="298" s="14" customFormat="1">
      <c r="A298" s="14"/>
      <c r="B298" s="282"/>
      <c r="C298" s="283"/>
      <c r="D298" s="259" t="s">
        <v>414</v>
      </c>
      <c r="E298" s="284" t="s">
        <v>1</v>
      </c>
      <c r="F298" s="285" t="s">
        <v>416</v>
      </c>
      <c r="G298" s="283"/>
      <c r="H298" s="286">
        <v>67.140000000000001</v>
      </c>
      <c r="I298" s="287"/>
      <c r="J298" s="283"/>
      <c r="K298" s="283"/>
      <c r="L298" s="288"/>
      <c r="M298" s="289"/>
      <c r="N298" s="290"/>
      <c r="O298" s="290"/>
      <c r="P298" s="290"/>
      <c r="Q298" s="290"/>
      <c r="R298" s="290"/>
      <c r="S298" s="290"/>
      <c r="T298" s="291"/>
      <c r="U298" s="14"/>
      <c r="V298" s="14"/>
      <c r="W298" s="14"/>
      <c r="X298" s="14"/>
      <c r="Y298" s="14"/>
      <c r="Z298" s="14"/>
      <c r="AA298" s="14"/>
      <c r="AB298" s="14"/>
      <c r="AC298" s="14"/>
      <c r="AD298" s="14"/>
      <c r="AE298" s="14"/>
      <c r="AT298" s="292" t="s">
        <v>414</v>
      </c>
      <c r="AU298" s="292" t="s">
        <v>93</v>
      </c>
      <c r="AV298" s="14" t="s">
        <v>182</v>
      </c>
      <c r="AW298" s="14" t="s">
        <v>38</v>
      </c>
      <c r="AX298" s="14" t="s">
        <v>91</v>
      </c>
      <c r="AY298" s="292" t="s">
        <v>251</v>
      </c>
    </row>
    <row r="299" s="12" customFormat="1" ht="22.8" customHeight="1">
      <c r="A299" s="12"/>
      <c r="B299" s="230"/>
      <c r="C299" s="231"/>
      <c r="D299" s="232" t="s">
        <v>82</v>
      </c>
      <c r="E299" s="244" t="s">
        <v>297</v>
      </c>
      <c r="F299" s="244" t="s">
        <v>530</v>
      </c>
      <c r="G299" s="231"/>
      <c r="H299" s="231"/>
      <c r="I299" s="234"/>
      <c r="J299" s="245">
        <f>BK299</f>
        <v>0</v>
      </c>
      <c r="K299" s="231"/>
      <c r="L299" s="236"/>
      <c r="M299" s="237"/>
      <c r="N299" s="238"/>
      <c r="O299" s="238"/>
      <c r="P299" s="239">
        <f>SUM(P300:P347)</f>
        <v>0</v>
      </c>
      <c r="Q299" s="238"/>
      <c r="R299" s="239">
        <f>SUM(R300:R347)</f>
        <v>61.818404500000007</v>
      </c>
      <c r="S299" s="238"/>
      <c r="T299" s="240">
        <f>SUM(T300:T347)</f>
        <v>33.133600000000001</v>
      </c>
      <c r="U299" s="12"/>
      <c r="V299" s="12"/>
      <c r="W299" s="12"/>
      <c r="X299" s="12"/>
      <c r="Y299" s="12"/>
      <c r="Z299" s="12"/>
      <c r="AA299" s="12"/>
      <c r="AB299" s="12"/>
      <c r="AC299" s="12"/>
      <c r="AD299" s="12"/>
      <c r="AE299" s="12"/>
      <c r="AR299" s="241" t="s">
        <v>91</v>
      </c>
      <c r="AT299" s="242" t="s">
        <v>82</v>
      </c>
      <c r="AU299" s="242" t="s">
        <v>91</v>
      </c>
      <c r="AY299" s="241" t="s">
        <v>251</v>
      </c>
      <c r="BK299" s="243">
        <f>SUM(BK300:BK347)</f>
        <v>0</v>
      </c>
    </row>
    <row r="300" s="2" customFormat="1" ht="16.5" customHeight="1">
      <c r="A300" s="40"/>
      <c r="B300" s="41"/>
      <c r="C300" s="246" t="s">
        <v>1000</v>
      </c>
      <c r="D300" s="246" t="s">
        <v>254</v>
      </c>
      <c r="E300" s="247" t="s">
        <v>1707</v>
      </c>
      <c r="F300" s="248" t="s">
        <v>1708</v>
      </c>
      <c r="G300" s="249" t="s">
        <v>346</v>
      </c>
      <c r="H300" s="250">
        <v>1</v>
      </c>
      <c r="I300" s="251"/>
      <c r="J300" s="252">
        <f>ROUND(I300*H300,2)</f>
        <v>0</v>
      </c>
      <c r="K300" s="248" t="s">
        <v>307</v>
      </c>
      <c r="L300" s="46"/>
      <c r="M300" s="253" t="s">
        <v>1</v>
      </c>
      <c r="N300" s="254" t="s">
        <v>48</v>
      </c>
      <c r="O300" s="93"/>
      <c r="P300" s="255">
        <f>O300*H300</f>
        <v>0</v>
      </c>
      <c r="Q300" s="255">
        <v>0.00069999999999999999</v>
      </c>
      <c r="R300" s="255">
        <f>Q300*H300</f>
        <v>0.00069999999999999999</v>
      </c>
      <c r="S300" s="255">
        <v>0</v>
      </c>
      <c r="T300" s="256">
        <f>S300*H300</f>
        <v>0</v>
      </c>
      <c r="U300" s="40"/>
      <c r="V300" s="40"/>
      <c r="W300" s="40"/>
      <c r="X300" s="40"/>
      <c r="Y300" s="40"/>
      <c r="Z300" s="40"/>
      <c r="AA300" s="40"/>
      <c r="AB300" s="40"/>
      <c r="AC300" s="40"/>
      <c r="AD300" s="40"/>
      <c r="AE300" s="40"/>
      <c r="AR300" s="257" t="s">
        <v>182</v>
      </c>
      <c r="AT300" s="257" t="s">
        <v>254</v>
      </c>
      <c r="AU300" s="257" t="s">
        <v>93</v>
      </c>
      <c r="AY300" s="18" t="s">
        <v>251</v>
      </c>
      <c r="BE300" s="258">
        <f>IF(N300="základní",J300,0)</f>
        <v>0</v>
      </c>
      <c r="BF300" s="258">
        <f>IF(N300="snížená",J300,0)</f>
        <v>0</v>
      </c>
      <c r="BG300" s="258">
        <f>IF(N300="zákl. přenesená",J300,0)</f>
        <v>0</v>
      </c>
      <c r="BH300" s="258">
        <f>IF(N300="sníž. přenesená",J300,0)</f>
        <v>0</v>
      </c>
      <c r="BI300" s="258">
        <f>IF(N300="nulová",J300,0)</f>
        <v>0</v>
      </c>
      <c r="BJ300" s="18" t="s">
        <v>91</v>
      </c>
      <c r="BK300" s="258">
        <f>ROUND(I300*H300,2)</f>
        <v>0</v>
      </c>
      <c r="BL300" s="18" t="s">
        <v>182</v>
      </c>
      <c r="BM300" s="257" t="s">
        <v>1709</v>
      </c>
    </row>
    <row r="301" s="2" customFormat="1">
      <c r="A301" s="40"/>
      <c r="B301" s="41"/>
      <c r="C301" s="42"/>
      <c r="D301" s="259" t="s">
        <v>261</v>
      </c>
      <c r="E301" s="42"/>
      <c r="F301" s="260" t="s">
        <v>1710</v>
      </c>
      <c r="G301" s="42"/>
      <c r="H301" s="42"/>
      <c r="I301" s="157"/>
      <c r="J301" s="42"/>
      <c r="K301" s="42"/>
      <c r="L301" s="46"/>
      <c r="M301" s="261"/>
      <c r="N301" s="262"/>
      <c r="O301" s="93"/>
      <c r="P301" s="93"/>
      <c r="Q301" s="93"/>
      <c r="R301" s="93"/>
      <c r="S301" s="93"/>
      <c r="T301" s="94"/>
      <c r="U301" s="40"/>
      <c r="V301" s="40"/>
      <c r="W301" s="40"/>
      <c r="X301" s="40"/>
      <c r="Y301" s="40"/>
      <c r="Z301" s="40"/>
      <c r="AA301" s="40"/>
      <c r="AB301" s="40"/>
      <c r="AC301" s="40"/>
      <c r="AD301" s="40"/>
      <c r="AE301" s="40"/>
      <c r="AT301" s="18" t="s">
        <v>261</v>
      </c>
      <c r="AU301" s="18" t="s">
        <v>93</v>
      </c>
    </row>
    <row r="302" s="2" customFormat="1" ht="16.5" customHeight="1">
      <c r="A302" s="40"/>
      <c r="B302" s="41"/>
      <c r="C302" s="246" t="s">
        <v>1502</v>
      </c>
      <c r="D302" s="246" t="s">
        <v>254</v>
      </c>
      <c r="E302" s="247" t="s">
        <v>1711</v>
      </c>
      <c r="F302" s="248" t="s">
        <v>1712</v>
      </c>
      <c r="G302" s="249" t="s">
        <v>346</v>
      </c>
      <c r="H302" s="250">
        <v>1</v>
      </c>
      <c r="I302" s="251"/>
      <c r="J302" s="252">
        <f>ROUND(I302*H302,2)</f>
        <v>0</v>
      </c>
      <c r="K302" s="248" t="s">
        <v>307</v>
      </c>
      <c r="L302" s="46"/>
      <c r="M302" s="253" t="s">
        <v>1</v>
      </c>
      <c r="N302" s="254" t="s">
        <v>48</v>
      </c>
      <c r="O302" s="93"/>
      <c r="P302" s="255">
        <f>O302*H302</f>
        <v>0</v>
      </c>
      <c r="Q302" s="255">
        <v>0.00069999999999999999</v>
      </c>
      <c r="R302" s="255">
        <f>Q302*H302</f>
        <v>0.00069999999999999999</v>
      </c>
      <c r="S302" s="255">
        <v>0</v>
      </c>
      <c r="T302" s="256">
        <f>S302*H302</f>
        <v>0</v>
      </c>
      <c r="U302" s="40"/>
      <c r="V302" s="40"/>
      <c r="W302" s="40"/>
      <c r="X302" s="40"/>
      <c r="Y302" s="40"/>
      <c r="Z302" s="40"/>
      <c r="AA302" s="40"/>
      <c r="AB302" s="40"/>
      <c r="AC302" s="40"/>
      <c r="AD302" s="40"/>
      <c r="AE302" s="40"/>
      <c r="AR302" s="257" t="s">
        <v>182</v>
      </c>
      <c r="AT302" s="257" t="s">
        <v>254</v>
      </c>
      <c r="AU302" s="257" t="s">
        <v>93</v>
      </c>
      <c r="AY302" s="18" t="s">
        <v>251</v>
      </c>
      <c r="BE302" s="258">
        <f>IF(N302="základní",J302,0)</f>
        <v>0</v>
      </c>
      <c r="BF302" s="258">
        <f>IF(N302="snížená",J302,0)</f>
        <v>0</v>
      </c>
      <c r="BG302" s="258">
        <f>IF(N302="zákl. přenesená",J302,0)</f>
        <v>0</v>
      </c>
      <c r="BH302" s="258">
        <f>IF(N302="sníž. přenesená",J302,0)</f>
        <v>0</v>
      </c>
      <c r="BI302" s="258">
        <f>IF(N302="nulová",J302,0)</f>
        <v>0</v>
      </c>
      <c r="BJ302" s="18" t="s">
        <v>91</v>
      </c>
      <c r="BK302" s="258">
        <f>ROUND(I302*H302,2)</f>
        <v>0</v>
      </c>
      <c r="BL302" s="18" t="s">
        <v>182</v>
      </c>
      <c r="BM302" s="257" t="s">
        <v>1713</v>
      </c>
    </row>
    <row r="303" s="2" customFormat="1">
      <c r="A303" s="40"/>
      <c r="B303" s="41"/>
      <c r="C303" s="42"/>
      <c r="D303" s="259" t="s">
        <v>261</v>
      </c>
      <c r="E303" s="42"/>
      <c r="F303" s="260" t="s">
        <v>1710</v>
      </c>
      <c r="G303" s="42"/>
      <c r="H303" s="42"/>
      <c r="I303" s="157"/>
      <c r="J303" s="42"/>
      <c r="K303" s="42"/>
      <c r="L303" s="46"/>
      <c r="M303" s="261"/>
      <c r="N303" s="262"/>
      <c r="O303" s="93"/>
      <c r="P303" s="93"/>
      <c r="Q303" s="93"/>
      <c r="R303" s="93"/>
      <c r="S303" s="93"/>
      <c r="T303" s="94"/>
      <c r="U303" s="40"/>
      <c r="V303" s="40"/>
      <c r="W303" s="40"/>
      <c r="X303" s="40"/>
      <c r="Y303" s="40"/>
      <c r="Z303" s="40"/>
      <c r="AA303" s="40"/>
      <c r="AB303" s="40"/>
      <c r="AC303" s="40"/>
      <c r="AD303" s="40"/>
      <c r="AE303" s="40"/>
      <c r="AT303" s="18" t="s">
        <v>261</v>
      </c>
      <c r="AU303" s="18" t="s">
        <v>93</v>
      </c>
    </row>
    <row r="304" s="2" customFormat="1" ht="16.5" customHeight="1">
      <c r="A304" s="40"/>
      <c r="B304" s="41"/>
      <c r="C304" s="246" t="s">
        <v>1004</v>
      </c>
      <c r="D304" s="246" t="s">
        <v>254</v>
      </c>
      <c r="E304" s="247" t="s">
        <v>1714</v>
      </c>
      <c r="F304" s="248" t="s">
        <v>1715</v>
      </c>
      <c r="G304" s="249" t="s">
        <v>346</v>
      </c>
      <c r="H304" s="250">
        <v>1</v>
      </c>
      <c r="I304" s="251"/>
      <c r="J304" s="252">
        <f>ROUND(I304*H304,2)</f>
        <v>0</v>
      </c>
      <c r="K304" s="248" t="s">
        <v>307</v>
      </c>
      <c r="L304" s="46"/>
      <c r="M304" s="253" t="s">
        <v>1</v>
      </c>
      <c r="N304" s="254" t="s">
        <v>48</v>
      </c>
      <c r="O304" s="93"/>
      <c r="P304" s="255">
        <f>O304*H304</f>
        <v>0</v>
      </c>
      <c r="Q304" s="255">
        <v>0.00069999999999999999</v>
      </c>
      <c r="R304" s="255">
        <f>Q304*H304</f>
        <v>0.00069999999999999999</v>
      </c>
      <c r="S304" s="255">
        <v>0</v>
      </c>
      <c r="T304" s="256">
        <f>S304*H304</f>
        <v>0</v>
      </c>
      <c r="U304" s="40"/>
      <c r="V304" s="40"/>
      <c r="W304" s="40"/>
      <c r="X304" s="40"/>
      <c r="Y304" s="40"/>
      <c r="Z304" s="40"/>
      <c r="AA304" s="40"/>
      <c r="AB304" s="40"/>
      <c r="AC304" s="40"/>
      <c r="AD304" s="40"/>
      <c r="AE304" s="40"/>
      <c r="AR304" s="257" t="s">
        <v>182</v>
      </c>
      <c r="AT304" s="257" t="s">
        <v>254</v>
      </c>
      <c r="AU304" s="257" t="s">
        <v>93</v>
      </c>
      <c r="AY304" s="18" t="s">
        <v>251</v>
      </c>
      <c r="BE304" s="258">
        <f>IF(N304="základní",J304,0)</f>
        <v>0</v>
      </c>
      <c r="BF304" s="258">
        <f>IF(N304="snížená",J304,0)</f>
        <v>0</v>
      </c>
      <c r="BG304" s="258">
        <f>IF(N304="zákl. přenesená",J304,0)</f>
        <v>0</v>
      </c>
      <c r="BH304" s="258">
        <f>IF(N304="sníž. přenesená",J304,0)</f>
        <v>0</v>
      </c>
      <c r="BI304" s="258">
        <f>IF(N304="nulová",J304,0)</f>
        <v>0</v>
      </c>
      <c r="BJ304" s="18" t="s">
        <v>91</v>
      </c>
      <c r="BK304" s="258">
        <f>ROUND(I304*H304,2)</f>
        <v>0</v>
      </c>
      <c r="BL304" s="18" t="s">
        <v>182</v>
      </c>
      <c r="BM304" s="257" t="s">
        <v>1716</v>
      </c>
    </row>
    <row r="305" s="2" customFormat="1">
      <c r="A305" s="40"/>
      <c r="B305" s="41"/>
      <c r="C305" s="42"/>
      <c r="D305" s="259" t="s">
        <v>261</v>
      </c>
      <c r="E305" s="42"/>
      <c r="F305" s="260" t="s">
        <v>1710</v>
      </c>
      <c r="G305" s="42"/>
      <c r="H305" s="42"/>
      <c r="I305" s="157"/>
      <c r="J305" s="42"/>
      <c r="K305" s="42"/>
      <c r="L305" s="46"/>
      <c r="M305" s="261"/>
      <c r="N305" s="262"/>
      <c r="O305" s="93"/>
      <c r="P305" s="93"/>
      <c r="Q305" s="93"/>
      <c r="R305" s="93"/>
      <c r="S305" s="93"/>
      <c r="T305" s="94"/>
      <c r="U305" s="40"/>
      <c r="V305" s="40"/>
      <c r="W305" s="40"/>
      <c r="X305" s="40"/>
      <c r="Y305" s="40"/>
      <c r="Z305" s="40"/>
      <c r="AA305" s="40"/>
      <c r="AB305" s="40"/>
      <c r="AC305" s="40"/>
      <c r="AD305" s="40"/>
      <c r="AE305" s="40"/>
      <c r="AT305" s="18" t="s">
        <v>261</v>
      </c>
      <c r="AU305" s="18" t="s">
        <v>93</v>
      </c>
    </row>
    <row r="306" s="2" customFormat="1" ht="16.5" customHeight="1">
      <c r="A306" s="40"/>
      <c r="B306" s="41"/>
      <c r="C306" s="246" t="s">
        <v>1512</v>
      </c>
      <c r="D306" s="246" t="s">
        <v>254</v>
      </c>
      <c r="E306" s="247" t="s">
        <v>1717</v>
      </c>
      <c r="F306" s="248" t="s">
        <v>1718</v>
      </c>
      <c r="G306" s="249" t="s">
        <v>346</v>
      </c>
      <c r="H306" s="250">
        <v>1</v>
      </c>
      <c r="I306" s="251"/>
      <c r="J306" s="252">
        <f>ROUND(I306*H306,2)</f>
        <v>0</v>
      </c>
      <c r="K306" s="248" t="s">
        <v>307</v>
      </c>
      <c r="L306" s="46"/>
      <c r="M306" s="253" t="s">
        <v>1</v>
      </c>
      <c r="N306" s="254" t="s">
        <v>48</v>
      </c>
      <c r="O306" s="93"/>
      <c r="P306" s="255">
        <f>O306*H306</f>
        <v>0</v>
      </c>
      <c r="Q306" s="255">
        <v>0.00069999999999999999</v>
      </c>
      <c r="R306" s="255">
        <f>Q306*H306</f>
        <v>0.00069999999999999999</v>
      </c>
      <c r="S306" s="255">
        <v>0</v>
      </c>
      <c r="T306" s="256">
        <f>S306*H306</f>
        <v>0</v>
      </c>
      <c r="U306" s="40"/>
      <c r="V306" s="40"/>
      <c r="W306" s="40"/>
      <c r="X306" s="40"/>
      <c r="Y306" s="40"/>
      <c r="Z306" s="40"/>
      <c r="AA306" s="40"/>
      <c r="AB306" s="40"/>
      <c r="AC306" s="40"/>
      <c r="AD306" s="40"/>
      <c r="AE306" s="40"/>
      <c r="AR306" s="257" t="s">
        <v>182</v>
      </c>
      <c r="AT306" s="257" t="s">
        <v>254</v>
      </c>
      <c r="AU306" s="257" t="s">
        <v>93</v>
      </c>
      <c r="AY306" s="18" t="s">
        <v>251</v>
      </c>
      <c r="BE306" s="258">
        <f>IF(N306="základní",J306,0)</f>
        <v>0</v>
      </c>
      <c r="BF306" s="258">
        <f>IF(N306="snížená",J306,0)</f>
        <v>0</v>
      </c>
      <c r="BG306" s="258">
        <f>IF(N306="zákl. přenesená",J306,0)</f>
        <v>0</v>
      </c>
      <c r="BH306" s="258">
        <f>IF(N306="sníž. přenesená",J306,0)</f>
        <v>0</v>
      </c>
      <c r="BI306" s="258">
        <f>IF(N306="nulová",J306,0)</f>
        <v>0</v>
      </c>
      <c r="BJ306" s="18" t="s">
        <v>91</v>
      </c>
      <c r="BK306" s="258">
        <f>ROUND(I306*H306,2)</f>
        <v>0</v>
      </c>
      <c r="BL306" s="18" t="s">
        <v>182</v>
      </c>
      <c r="BM306" s="257" t="s">
        <v>1719</v>
      </c>
    </row>
    <row r="307" s="2" customFormat="1">
      <c r="A307" s="40"/>
      <c r="B307" s="41"/>
      <c r="C307" s="42"/>
      <c r="D307" s="259" t="s">
        <v>261</v>
      </c>
      <c r="E307" s="42"/>
      <c r="F307" s="260" t="s">
        <v>1710</v>
      </c>
      <c r="G307" s="42"/>
      <c r="H307" s="42"/>
      <c r="I307" s="157"/>
      <c r="J307" s="42"/>
      <c r="K307" s="42"/>
      <c r="L307" s="46"/>
      <c r="M307" s="261"/>
      <c r="N307" s="262"/>
      <c r="O307" s="93"/>
      <c r="P307" s="93"/>
      <c r="Q307" s="93"/>
      <c r="R307" s="93"/>
      <c r="S307" s="93"/>
      <c r="T307" s="94"/>
      <c r="U307" s="40"/>
      <c r="V307" s="40"/>
      <c r="W307" s="40"/>
      <c r="X307" s="40"/>
      <c r="Y307" s="40"/>
      <c r="Z307" s="40"/>
      <c r="AA307" s="40"/>
      <c r="AB307" s="40"/>
      <c r="AC307" s="40"/>
      <c r="AD307" s="40"/>
      <c r="AE307" s="40"/>
      <c r="AT307" s="18" t="s">
        <v>261</v>
      </c>
      <c r="AU307" s="18" t="s">
        <v>93</v>
      </c>
    </row>
    <row r="308" s="2" customFormat="1" ht="16.5" customHeight="1">
      <c r="A308" s="40"/>
      <c r="B308" s="41"/>
      <c r="C308" s="246" t="s">
        <v>1009</v>
      </c>
      <c r="D308" s="246" t="s">
        <v>254</v>
      </c>
      <c r="E308" s="247" t="s">
        <v>1720</v>
      </c>
      <c r="F308" s="248" t="s">
        <v>1721</v>
      </c>
      <c r="G308" s="249" t="s">
        <v>441</v>
      </c>
      <c r="H308" s="250">
        <v>43.5</v>
      </c>
      <c r="I308" s="251"/>
      <c r="J308" s="252">
        <f>ROUND(I308*H308,2)</f>
        <v>0</v>
      </c>
      <c r="K308" s="248" t="s">
        <v>258</v>
      </c>
      <c r="L308" s="46"/>
      <c r="M308" s="253" t="s">
        <v>1</v>
      </c>
      <c r="N308" s="254" t="s">
        <v>48</v>
      </c>
      <c r="O308" s="93"/>
      <c r="P308" s="255">
        <f>O308*H308</f>
        <v>0</v>
      </c>
      <c r="Q308" s="255">
        <v>0.20219000000000001</v>
      </c>
      <c r="R308" s="255">
        <f>Q308*H308</f>
        <v>8.7952650000000006</v>
      </c>
      <c r="S308" s="255">
        <v>0</v>
      </c>
      <c r="T308" s="256">
        <f>S308*H308</f>
        <v>0</v>
      </c>
      <c r="U308" s="40"/>
      <c r="V308" s="40"/>
      <c r="W308" s="40"/>
      <c r="X308" s="40"/>
      <c r="Y308" s="40"/>
      <c r="Z308" s="40"/>
      <c r="AA308" s="40"/>
      <c r="AB308" s="40"/>
      <c r="AC308" s="40"/>
      <c r="AD308" s="40"/>
      <c r="AE308" s="40"/>
      <c r="AR308" s="257" t="s">
        <v>182</v>
      </c>
      <c r="AT308" s="257" t="s">
        <v>254</v>
      </c>
      <c r="AU308" s="257" t="s">
        <v>93</v>
      </c>
      <c r="AY308" s="18" t="s">
        <v>251</v>
      </c>
      <c r="BE308" s="258">
        <f>IF(N308="základní",J308,0)</f>
        <v>0</v>
      </c>
      <c r="BF308" s="258">
        <f>IF(N308="snížená",J308,0)</f>
        <v>0</v>
      </c>
      <c r="BG308" s="258">
        <f>IF(N308="zákl. přenesená",J308,0)</f>
        <v>0</v>
      </c>
      <c r="BH308" s="258">
        <f>IF(N308="sníž. přenesená",J308,0)</f>
        <v>0</v>
      </c>
      <c r="BI308" s="258">
        <f>IF(N308="nulová",J308,0)</f>
        <v>0</v>
      </c>
      <c r="BJ308" s="18" t="s">
        <v>91</v>
      </c>
      <c r="BK308" s="258">
        <f>ROUND(I308*H308,2)</f>
        <v>0</v>
      </c>
      <c r="BL308" s="18" t="s">
        <v>182</v>
      </c>
      <c r="BM308" s="257" t="s">
        <v>1722</v>
      </c>
    </row>
    <row r="309" s="13" customFormat="1">
      <c r="A309" s="13"/>
      <c r="B309" s="271"/>
      <c r="C309" s="272"/>
      <c r="D309" s="259" t="s">
        <v>414</v>
      </c>
      <c r="E309" s="273" t="s">
        <v>1</v>
      </c>
      <c r="F309" s="274" t="s">
        <v>1723</v>
      </c>
      <c r="G309" s="272"/>
      <c r="H309" s="275">
        <v>43.5</v>
      </c>
      <c r="I309" s="276"/>
      <c r="J309" s="272"/>
      <c r="K309" s="272"/>
      <c r="L309" s="277"/>
      <c r="M309" s="278"/>
      <c r="N309" s="279"/>
      <c r="O309" s="279"/>
      <c r="P309" s="279"/>
      <c r="Q309" s="279"/>
      <c r="R309" s="279"/>
      <c r="S309" s="279"/>
      <c r="T309" s="280"/>
      <c r="U309" s="13"/>
      <c r="V309" s="13"/>
      <c r="W309" s="13"/>
      <c r="X309" s="13"/>
      <c r="Y309" s="13"/>
      <c r="Z309" s="13"/>
      <c r="AA309" s="13"/>
      <c r="AB309" s="13"/>
      <c r="AC309" s="13"/>
      <c r="AD309" s="13"/>
      <c r="AE309" s="13"/>
      <c r="AT309" s="281" t="s">
        <v>414</v>
      </c>
      <c r="AU309" s="281" t="s">
        <v>93</v>
      </c>
      <c r="AV309" s="13" t="s">
        <v>93</v>
      </c>
      <c r="AW309" s="13" t="s">
        <v>38</v>
      </c>
      <c r="AX309" s="13" t="s">
        <v>83</v>
      </c>
      <c r="AY309" s="281" t="s">
        <v>251</v>
      </c>
    </row>
    <row r="310" s="14" customFormat="1">
      <c r="A310" s="14"/>
      <c r="B310" s="282"/>
      <c r="C310" s="283"/>
      <c r="D310" s="259" t="s">
        <v>414</v>
      </c>
      <c r="E310" s="284" t="s">
        <v>1</v>
      </c>
      <c r="F310" s="285" t="s">
        <v>416</v>
      </c>
      <c r="G310" s="283"/>
      <c r="H310" s="286">
        <v>43.5</v>
      </c>
      <c r="I310" s="287"/>
      <c r="J310" s="283"/>
      <c r="K310" s="283"/>
      <c r="L310" s="288"/>
      <c r="M310" s="289"/>
      <c r="N310" s="290"/>
      <c r="O310" s="290"/>
      <c r="P310" s="290"/>
      <c r="Q310" s="290"/>
      <c r="R310" s="290"/>
      <c r="S310" s="290"/>
      <c r="T310" s="291"/>
      <c r="U310" s="14"/>
      <c r="V310" s="14"/>
      <c r="W310" s="14"/>
      <c r="X310" s="14"/>
      <c r="Y310" s="14"/>
      <c r="Z310" s="14"/>
      <c r="AA310" s="14"/>
      <c r="AB310" s="14"/>
      <c r="AC310" s="14"/>
      <c r="AD310" s="14"/>
      <c r="AE310" s="14"/>
      <c r="AT310" s="292" t="s">
        <v>414</v>
      </c>
      <c r="AU310" s="292" t="s">
        <v>93</v>
      </c>
      <c r="AV310" s="14" t="s">
        <v>182</v>
      </c>
      <c r="AW310" s="14" t="s">
        <v>38</v>
      </c>
      <c r="AX310" s="14" t="s">
        <v>91</v>
      </c>
      <c r="AY310" s="292" t="s">
        <v>251</v>
      </c>
    </row>
    <row r="311" s="2" customFormat="1" ht="16.5" customHeight="1">
      <c r="A311" s="40"/>
      <c r="B311" s="41"/>
      <c r="C311" s="314" t="s">
        <v>1521</v>
      </c>
      <c r="D311" s="314" t="s">
        <v>648</v>
      </c>
      <c r="E311" s="315" t="s">
        <v>1724</v>
      </c>
      <c r="F311" s="316" t="s">
        <v>1725</v>
      </c>
      <c r="G311" s="317" t="s">
        <v>441</v>
      </c>
      <c r="H311" s="318">
        <v>47.850000000000001</v>
      </c>
      <c r="I311" s="319"/>
      <c r="J311" s="320">
        <f>ROUND(I311*H311,2)</f>
        <v>0</v>
      </c>
      <c r="K311" s="316" t="s">
        <v>258</v>
      </c>
      <c r="L311" s="321"/>
      <c r="M311" s="322" t="s">
        <v>1</v>
      </c>
      <c r="N311" s="323" t="s">
        <v>48</v>
      </c>
      <c r="O311" s="93"/>
      <c r="P311" s="255">
        <f>O311*H311</f>
        <v>0</v>
      </c>
      <c r="Q311" s="255">
        <v>0.048399999999999999</v>
      </c>
      <c r="R311" s="255">
        <f>Q311*H311</f>
        <v>2.3159399999999999</v>
      </c>
      <c r="S311" s="255">
        <v>0</v>
      </c>
      <c r="T311" s="256">
        <f>S311*H311</f>
        <v>0</v>
      </c>
      <c r="U311" s="40"/>
      <c r="V311" s="40"/>
      <c r="W311" s="40"/>
      <c r="X311" s="40"/>
      <c r="Y311" s="40"/>
      <c r="Z311" s="40"/>
      <c r="AA311" s="40"/>
      <c r="AB311" s="40"/>
      <c r="AC311" s="40"/>
      <c r="AD311" s="40"/>
      <c r="AE311" s="40"/>
      <c r="AR311" s="257" t="s">
        <v>292</v>
      </c>
      <c r="AT311" s="257" t="s">
        <v>648</v>
      </c>
      <c r="AU311" s="257" t="s">
        <v>93</v>
      </c>
      <c r="AY311" s="18" t="s">
        <v>251</v>
      </c>
      <c r="BE311" s="258">
        <f>IF(N311="základní",J311,0)</f>
        <v>0</v>
      </c>
      <c r="BF311" s="258">
        <f>IF(N311="snížená",J311,0)</f>
        <v>0</v>
      </c>
      <c r="BG311" s="258">
        <f>IF(N311="zákl. přenesená",J311,0)</f>
        <v>0</v>
      </c>
      <c r="BH311" s="258">
        <f>IF(N311="sníž. přenesená",J311,0)</f>
        <v>0</v>
      </c>
      <c r="BI311" s="258">
        <f>IF(N311="nulová",J311,0)</f>
        <v>0</v>
      </c>
      <c r="BJ311" s="18" t="s">
        <v>91</v>
      </c>
      <c r="BK311" s="258">
        <f>ROUND(I311*H311,2)</f>
        <v>0</v>
      </c>
      <c r="BL311" s="18" t="s">
        <v>182</v>
      </c>
      <c r="BM311" s="257" t="s">
        <v>1726</v>
      </c>
    </row>
    <row r="312" s="13" customFormat="1">
      <c r="A312" s="13"/>
      <c r="B312" s="271"/>
      <c r="C312" s="272"/>
      <c r="D312" s="259" t="s">
        <v>414</v>
      </c>
      <c r="E312" s="272"/>
      <c r="F312" s="274" t="s">
        <v>1727</v>
      </c>
      <c r="G312" s="272"/>
      <c r="H312" s="275">
        <v>47.850000000000001</v>
      </c>
      <c r="I312" s="276"/>
      <c r="J312" s="272"/>
      <c r="K312" s="272"/>
      <c r="L312" s="277"/>
      <c r="M312" s="278"/>
      <c r="N312" s="279"/>
      <c r="O312" s="279"/>
      <c r="P312" s="279"/>
      <c r="Q312" s="279"/>
      <c r="R312" s="279"/>
      <c r="S312" s="279"/>
      <c r="T312" s="280"/>
      <c r="U312" s="13"/>
      <c r="V312" s="13"/>
      <c r="W312" s="13"/>
      <c r="X312" s="13"/>
      <c r="Y312" s="13"/>
      <c r="Z312" s="13"/>
      <c r="AA312" s="13"/>
      <c r="AB312" s="13"/>
      <c r="AC312" s="13"/>
      <c r="AD312" s="13"/>
      <c r="AE312" s="13"/>
      <c r="AT312" s="281" t="s">
        <v>414</v>
      </c>
      <c r="AU312" s="281" t="s">
        <v>93</v>
      </c>
      <c r="AV312" s="13" t="s">
        <v>93</v>
      </c>
      <c r="AW312" s="13" t="s">
        <v>4</v>
      </c>
      <c r="AX312" s="13" t="s">
        <v>91</v>
      </c>
      <c r="AY312" s="281" t="s">
        <v>251</v>
      </c>
    </row>
    <row r="313" s="2" customFormat="1" ht="16.5" customHeight="1">
      <c r="A313" s="40"/>
      <c r="B313" s="41"/>
      <c r="C313" s="246" t="s">
        <v>1012</v>
      </c>
      <c r="D313" s="246" t="s">
        <v>254</v>
      </c>
      <c r="E313" s="247" t="s">
        <v>644</v>
      </c>
      <c r="F313" s="248" t="s">
        <v>645</v>
      </c>
      <c r="G313" s="249" t="s">
        <v>441</v>
      </c>
      <c r="H313" s="250">
        <v>107.5</v>
      </c>
      <c r="I313" s="251"/>
      <c r="J313" s="252">
        <f>ROUND(I313*H313,2)</f>
        <v>0</v>
      </c>
      <c r="K313" s="248" t="s">
        <v>258</v>
      </c>
      <c r="L313" s="46"/>
      <c r="M313" s="253" t="s">
        <v>1</v>
      </c>
      <c r="N313" s="254" t="s">
        <v>48</v>
      </c>
      <c r="O313" s="93"/>
      <c r="P313" s="255">
        <f>O313*H313</f>
        <v>0</v>
      </c>
      <c r="Q313" s="255">
        <v>0.1295</v>
      </c>
      <c r="R313" s="255">
        <f>Q313*H313</f>
        <v>13.921250000000001</v>
      </c>
      <c r="S313" s="255">
        <v>0</v>
      </c>
      <c r="T313" s="256">
        <f>S313*H313</f>
        <v>0</v>
      </c>
      <c r="U313" s="40"/>
      <c r="V313" s="40"/>
      <c r="W313" s="40"/>
      <c r="X313" s="40"/>
      <c r="Y313" s="40"/>
      <c r="Z313" s="40"/>
      <c r="AA313" s="40"/>
      <c r="AB313" s="40"/>
      <c r="AC313" s="40"/>
      <c r="AD313" s="40"/>
      <c r="AE313" s="40"/>
      <c r="AR313" s="257" t="s">
        <v>182</v>
      </c>
      <c r="AT313" s="257" t="s">
        <v>254</v>
      </c>
      <c r="AU313" s="257" t="s">
        <v>93</v>
      </c>
      <c r="AY313" s="18" t="s">
        <v>251</v>
      </c>
      <c r="BE313" s="258">
        <f>IF(N313="základní",J313,0)</f>
        <v>0</v>
      </c>
      <c r="BF313" s="258">
        <f>IF(N313="snížená",J313,0)</f>
        <v>0</v>
      </c>
      <c r="BG313" s="258">
        <f>IF(N313="zákl. přenesená",J313,0)</f>
        <v>0</v>
      </c>
      <c r="BH313" s="258">
        <f>IF(N313="sníž. přenesená",J313,0)</f>
        <v>0</v>
      </c>
      <c r="BI313" s="258">
        <f>IF(N313="nulová",J313,0)</f>
        <v>0</v>
      </c>
      <c r="BJ313" s="18" t="s">
        <v>91</v>
      </c>
      <c r="BK313" s="258">
        <f>ROUND(I313*H313,2)</f>
        <v>0</v>
      </c>
      <c r="BL313" s="18" t="s">
        <v>182</v>
      </c>
      <c r="BM313" s="257" t="s">
        <v>1522</v>
      </c>
    </row>
    <row r="314" s="13" customFormat="1">
      <c r="A314" s="13"/>
      <c r="B314" s="271"/>
      <c r="C314" s="272"/>
      <c r="D314" s="259" t="s">
        <v>414</v>
      </c>
      <c r="E314" s="273" t="s">
        <v>1</v>
      </c>
      <c r="F314" s="274" t="s">
        <v>1728</v>
      </c>
      <c r="G314" s="272"/>
      <c r="H314" s="275">
        <v>107.5</v>
      </c>
      <c r="I314" s="276"/>
      <c r="J314" s="272"/>
      <c r="K314" s="272"/>
      <c r="L314" s="277"/>
      <c r="M314" s="278"/>
      <c r="N314" s="279"/>
      <c r="O314" s="279"/>
      <c r="P314" s="279"/>
      <c r="Q314" s="279"/>
      <c r="R314" s="279"/>
      <c r="S314" s="279"/>
      <c r="T314" s="280"/>
      <c r="U314" s="13"/>
      <c r="V314" s="13"/>
      <c r="W314" s="13"/>
      <c r="X314" s="13"/>
      <c r="Y314" s="13"/>
      <c r="Z314" s="13"/>
      <c r="AA314" s="13"/>
      <c r="AB314" s="13"/>
      <c r="AC314" s="13"/>
      <c r="AD314" s="13"/>
      <c r="AE314" s="13"/>
      <c r="AT314" s="281" t="s">
        <v>414</v>
      </c>
      <c r="AU314" s="281" t="s">
        <v>93</v>
      </c>
      <c r="AV314" s="13" t="s">
        <v>93</v>
      </c>
      <c r="AW314" s="13" t="s">
        <v>38</v>
      </c>
      <c r="AX314" s="13" t="s">
        <v>83</v>
      </c>
      <c r="AY314" s="281" t="s">
        <v>251</v>
      </c>
    </row>
    <row r="315" s="14" customFormat="1">
      <c r="A315" s="14"/>
      <c r="B315" s="282"/>
      <c r="C315" s="283"/>
      <c r="D315" s="259" t="s">
        <v>414</v>
      </c>
      <c r="E315" s="284" t="s">
        <v>1</v>
      </c>
      <c r="F315" s="285" t="s">
        <v>416</v>
      </c>
      <c r="G315" s="283"/>
      <c r="H315" s="286">
        <v>107.5</v>
      </c>
      <c r="I315" s="287"/>
      <c r="J315" s="283"/>
      <c r="K315" s="283"/>
      <c r="L315" s="288"/>
      <c r="M315" s="289"/>
      <c r="N315" s="290"/>
      <c r="O315" s="290"/>
      <c r="P315" s="290"/>
      <c r="Q315" s="290"/>
      <c r="R315" s="290"/>
      <c r="S315" s="290"/>
      <c r="T315" s="291"/>
      <c r="U315" s="14"/>
      <c r="V315" s="14"/>
      <c r="W315" s="14"/>
      <c r="X315" s="14"/>
      <c r="Y315" s="14"/>
      <c r="Z315" s="14"/>
      <c r="AA315" s="14"/>
      <c r="AB315" s="14"/>
      <c r="AC315" s="14"/>
      <c r="AD315" s="14"/>
      <c r="AE315" s="14"/>
      <c r="AT315" s="292" t="s">
        <v>414</v>
      </c>
      <c r="AU315" s="292" t="s">
        <v>93</v>
      </c>
      <c r="AV315" s="14" t="s">
        <v>182</v>
      </c>
      <c r="AW315" s="14" t="s">
        <v>38</v>
      </c>
      <c r="AX315" s="14" t="s">
        <v>91</v>
      </c>
      <c r="AY315" s="292" t="s">
        <v>251</v>
      </c>
    </row>
    <row r="316" s="2" customFormat="1" ht="16.5" customHeight="1">
      <c r="A316" s="40"/>
      <c r="B316" s="41"/>
      <c r="C316" s="314" t="s">
        <v>1526</v>
      </c>
      <c r="D316" s="314" t="s">
        <v>648</v>
      </c>
      <c r="E316" s="315" t="s">
        <v>649</v>
      </c>
      <c r="F316" s="316" t="s">
        <v>650</v>
      </c>
      <c r="G316" s="317" t="s">
        <v>441</v>
      </c>
      <c r="H316" s="318">
        <v>118.25</v>
      </c>
      <c r="I316" s="319"/>
      <c r="J316" s="320">
        <f>ROUND(I316*H316,2)</f>
        <v>0</v>
      </c>
      <c r="K316" s="316" t="s">
        <v>258</v>
      </c>
      <c r="L316" s="321"/>
      <c r="M316" s="322" t="s">
        <v>1</v>
      </c>
      <c r="N316" s="323" t="s">
        <v>48</v>
      </c>
      <c r="O316" s="93"/>
      <c r="P316" s="255">
        <f>O316*H316</f>
        <v>0</v>
      </c>
      <c r="Q316" s="255">
        <v>0.058000000000000003</v>
      </c>
      <c r="R316" s="255">
        <f>Q316*H316</f>
        <v>6.8585000000000003</v>
      </c>
      <c r="S316" s="255">
        <v>0</v>
      </c>
      <c r="T316" s="256">
        <f>S316*H316</f>
        <v>0</v>
      </c>
      <c r="U316" s="40"/>
      <c r="V316" s="40"/>
      <c r="W316" s="40"/>
      <c r="X316" s="40"/>
      <c r="Y316" s="40"/>
      <c r="Z316" s="40"/>
      <c r="AA316" s="40"/>
      <c r="AB316" s="40"/>
      <c r="AC316" s="40"/>
      <c r="AD316" s="40"/>
      <c r="AE316" s="40"/>
      <c r="AR316" s="257" t="s">
        <v>292</v>
      </c>
      <c r="AT316" s="257" t="s">
        <v>648</v>
      </c>
      <c r="AU316" s="257" t="s">
        <v>93</v>
      </c>
      <c r="AY316" s="18" t="s">
        <v>251</v>
      </c>
      <c r="BE316" s="258">
        <f>IF(N316="základní",J316,0)</f>
        <v>0</v>
      </c>
      <c r="BF316" s="258">
        <f>IF(N316="snížená",J316,0)</f>
        <v>0</v>
      </c>
      <c r="BG316" s="258">
        <f>IF(N316="zákl. přenesená",J316,0)</f>
        <v>0</v>
      </c>
      <c r="BH316" s="258">
        <f>IF(N316="sníž. přenesená",J316,0)</f>
        <v>0</v>
      </c>
      <c r="BI316" s="258">
        <f>IF(N316="nulová",J316,0)</f>
        <v>0</v>
      </c>
      <c r="BJ316" s="18" t="s">
        <v>91</v>
      </c>
      <c r="BK316" s="258">
        <f>ROUND(I316*H316,2)</f>
        <v>0</v>
      </c>
      <c r="BL316" s="18" t="s">
        <v>182</v>
      </c>
      <c r="BM316" s="257" t="s">
        <v>1524</v>
      </c>
    </row>
    <row r="317" s="13" customFormat="1">
      <c r="A317" s="13"/>
      <c r="B317" s="271"/>
      <c r="C317" s="272"/>
      <c r="D317" s="259" t="s">
        <v>414</v>
      </c>
      <c r="E317" s="272"/>
      <c r="F317" s="274" t="s">
        <v>1729</v>
      </c>
      <c r="G317" s="272"/>
      <c r="H317" s="275">
        <v>118.25</v>
      </c>
      <c r="I317" s="276"/>
      <c r="J317" s="272"/>
      <c r="K317" s="272"/>
      <c r="L317" s="277"/>
      <c r="M317" s="278"/>
      <c r="N317" s="279"/>
      <c r="O317" s="279"/>
      <c r="P317" s="279"/>
      <c r="Q317" s="279"/>
      <c r="R317" s="279"/>
      <c r="S317" s="279"/>
      <c r="T317" s="280"/>
      <c r="U317" s="13"/>
      <c r="V317" s="13"/>
      <c r="W317" s="13"/>
      <c r="X317" s="13"/>
      <c r="Y317" s="13"/>
      <c r="Z317" s="13"/>
      <c r="AA317" s="13"/>
      <c r="AB317" s="13"/>
      <c r="AC317" s="13"/>
      <c r="AD317" s="13"/>
      <c r="AE317" s="13"/>
      <c r="AT317" s="281" t="s">
        <v>414</v>
      </c>
      <c r="AU317" s="281" t="s">
        <v>93</v>
      </c>
      <c r="AV317" s="13" t="s">
        <v>93</v>
      </c>
      <c r="AW317" s="13" t="s">
        <v>4</v>
      </c>
      <c r="AX317" s="13" t="s">
        <v>91</v>
      </c>
      <c r="AY317" s="281" t="s">
        <v>251</v>
      </c>
    </row>
    <row r="318" s="2" customFormat="1" ht="16.5" customHeight="1">
      <c r="A318" s="40"/>
      <c r="B318" s="41"/>
      <c r="C318" s="246" t="s">
        <v>501</v>
      </c>
      <c r="D318" s="246" t="s">
        <v>254</v>
      </c>
      <c r="E318" s="247" t="s">
        <v>653</v>
      </c>
      <c r="F318" s="248" t="s">
        <v>654</v>
      </c>
      <c r="G318" s="249" t="s">
        <v>441</v>
      </c>
      <c r="H318" s="250">
        <v>45.5</v>
      </c>
      <c r="I318" s="251"/>
      <c r="J318" s="252">
        <f>ROUND(I318*H318,2)</f>
        <v>0</v>
      </c>
      <c r="K318" s="248" t="s">
        <v>258</v>
      </c>
      <c r="L318" s="46"/>
      <c r="M318" s="253" t="s">
        <v>1</v>
      </c>
      <c r="N318" s="254" t="s">
        <v>48</v>
      </c>
      <c r="O318" s="93"/>
      <c r="P318" s="255">
        <f>O318*H318</f>
        <v>0</v>
      </c>
      <c r="Q318" s="255">
        <v>0.10095</v>
      </c>
      <c r="R318" s="255">
        <f>Q318*H318</f>
        <v>4.5932250000000003</v>
      </c>
      <c r="S318" s="255">
        <v>0</v>
      </c>
      <c r="T318" s="256">
        <f>S318*H318</f>
        <v>0</v>
      </c>
      <c r="U318" s="40"/>
      <c r="V318" s="40"/>
      <c r="W318" s="40"/>
      <c r="X318" s="40"/>
      <c r="Y318" s="40"/>
      <c r="Z318" s="40"/>
      <c r="AA318" s="40"/>
      <c r="AB318" s="40"/>
      <c r="AC318" s="40"/>
      <c r="AD318" s="40"/>
      <c r="AE318" s="40"/>
      <c r="AR318" s="257" t="s">
        <v>182</v>
      </c>
      <c r="AT318" s="257" t="s">
        <v>254</v>
      </c>
      <c r="AU318" s="257" t="s">
        <v>93</v>
      </c>
      <c r="AY318" s="18" t="s">
        <v>251</v>
      </c>
      <c r="BE318" s="258">
        <f>IF(N318="základní",J318,0)</f>
        <v>0</v>
      </c>
      <c r="BF318" s="258">
        <f>IF(N318="snížená",J318,0)</f>
        <v>0</v>
      </c>
      <c r="BG318" s="258">
        <f>IF(N318="zákl. přenesená",J318,0)</f>
        <v>0</v>
      </c>
      <c r="BH318" s="258">
        <f>IF(N318="sníž. přenesená",J318,0)</f>
        <v>0</v>
      </c>
      <c r="BI318" s="258">
        <f>IF(N318="nulová",J318,0)</f>
        <v>0</v>
      </c>
      <c r="BJ318" s="18" t="s">
        <v>91</v>
      </c>
      <c r="BK318" s="258">
        <f>ROUND(I318*H318,2)</f>
        <v>0</v>
      </c>
      <c r="BL318" s="18" t="s">
        <v>182</v>
      </c>
      <c r="BM318" s="257" t="s">
        <v>1730</v>
      </c>
    </row>
    <row r="319" s="13" customFormat="1">
      <c r="A319" s="13"/>
      <c r="B319" s="271"/>
      <c r="C319" s="272"/>
      <c r="D319" s="259" t="s">
        <v>414</v>
      </c>
      <c r="E319" s="273" t="s">
        <v>1</v>
      </c>
      <c r="F319" s="274" t="s">
        <v>1731</v>
      </c>
      <c r="G319" s="272"/>
      <c r="H319" s="275">
        <v>45.5</v>
      </c>
      <c r="I319" s="276"/>
      <c r="J319" s="272"/>
      <c r="K319" s="272"/>
      <c r="L319" s="277"/>
      <c r="M319" s="278"/>
      <c r="N319" s="279"/>
      <c r="O319" s="279"/>
      <c r="P319" s="279"/>
      <c r="Q319" s="279"/>
      <c r="R319" s="279"/>
      <c r="S319" s="279"/>
      <c r="T319" s="280"/>
      <c r="U319" s="13"/>
      <c r="V319" s="13"/>
      <c r="W319" s="13"/>
      <c r="X319" s="13"/>
      <c r="Y319" s="13"/>
      <c r="Z319" s="13"/>
      <c r="AA319" s="13"/>
      <c r="AB319" s="13"/>
      <c r="AC319" s="13"/>
      <c r="AD319" s="13"/>
      <c r="AE319" s="13"/>
      <c r="AT319" s="281" t="s">
        <v>414</v>
      </c>
      <c r="AU319" s="281" t="s">
        <v>93</v>
      </c>
      <c r="AV319" s="13" t="s">
        <v>93</v>
      </c>
      <c r="AW319" s="13" t="s">
        <v>38</v>
      </c>
      <c r="AX319" s="13" t="s">
        <v>83</v>
      </c>
      <c r="AY319" s="281" t="s">
        <v>251</v>
      </c>
    </row>
    <row r="320" s="14" customFormat="1">
      <c r="A320" s="14"/>
      <c r="B320" s="282"/>
      <c r="C320" s="283"/>
      <c r="D320" s="259" t="s">
        <v>414</v>
      </c>
      <c r="E320" s="284" t="s">
        <v>1</v>
      </c>
      <c r="F320" s="285" t="s">
        <v>416</v>
      </c>
      <c r="G320" s="283"/>
      <c r="H320" s="286">
        <v>45.5</v>
      </c>
      <c r="I320" s="287"/>
      <c r="J320" s="283"/>
      <c r="K320" s="283"/>
      <c r="L320" s="288"/>
      <c r="M320" s="289"/>
      <c r="N320" s="290"/>
      <c r="O320" s="290"/>
      <c r="P320" s="290"/>
      <c r="Q320" s="290"/>
      <c r="R320" s="290"/>
      <c r="S320" s="290"/>
      <c r="T320" s="291"/>
      <c r="U320" s="14"/>
      <c r="V320" s="14"/>
      <c r="W320" s="14"/>
      <c r="X320" s="14"/>
      <c r="Y320" s="14"/>
      <c r="Z320" s="14"/>
      <c r="AA320" s="14"/>
      <c r="AB320" s="14"/>
      <c r="AC320" s="14"/>
      <c r="AD320" s="14"/>
      <c r="AE320" s="14"/>
      <c r="AT320" s="292" t="s">
        <v>414</v>
      </c>
      <c r="AU320" s="292" t="s">
        <v>93</v>
      </c>
      <c r="AV320" s="14" t="s">
        <v>182</v>
      </c>
      <c r="AW320" s="14" t="s">
        <v>38</v>
      </c>
      <c r="AX320" s="14" t="s">
        <v>91</v>
      </c>
      <c r="AY320" s="292" t="s">
        <v>251</v>
      </c>
    </row>
    <row r="321" s="2" customFormat="1" ht="16.5" customHeight="1">
      <c r="A321" s="40"/>
      <c r="B321" s="41"/>
      <c r="C321" s="314" t="s">
        <v>1532</v>
      </c>
      <c r="D321" s="314" t="s">
        <v>648</v>
      </c>
      <c r="E321" s="315" t="s">
        <v>657</v>
      </c>
      <c r="F321" s="316" t="s">
        <v>658</v>
      </c>
      <c r="G321" s="317" t="s">
        <v>441</v>
      </c>
      <c r="H321" s="318">
        <v>50.049999999999997</v>
      </c>
      <c r="I321" s="319"/>
      <c r="J321" s="320">
        <f>ROUND(I321*H321,2)</f>
        <v>0</v>
      </c>
      <c r="K321" s="316" t="s">
        <v>258</v>
      </c>
      <c r="L321" s="321"/>
      <c r="M321" s="322" t="s">
        <v>1</v>
      </c>
      <c r="N321" s="323" t="s">
        <v>48</v>
      </c>
      <c r="O321" s="93"/>
      <c r="P321" s="255">
        <f>O321*H321</f>
        <v>0</v>
      </c>
      <c r="Q321" s="255">
        <v>0.024</v>
      </c>
      <c r="R321" s="255">
        <f>Q321*H321</f>
        <v>1.2012000000000001</v>
      </c>
      <c r="S321" s="255">
        <v>0</v>
      </c>
      <c r="T321" s="256">
        <f>S321*H321</f>
        <v>0</v>
      </c>
      <c r="U321" s="40"/>
      <c r="V321" s="40"/>
      <c r="W321" s="40"/>
      <c r="X321" s="40"/>
      <c r="Y321" s="40"/>
      <c r="Z321" s="40"/>
      <c r="AA321" s="40"/>
      <c r="AB321" s="40"/>
      <c r="AC321" s="40"/>
      <c r="AD321" s="40"/>
      <c r="AE321" s="40"/>
      <c r="AR321" s="257" t="s">
        <v>292</v>
      </c>
      <c r="AT321" s="257" t="s">
        <v>648</v>
      </c>
      <c r="AU321" s="257" t="s">
        <v>93</v>
      </c>
      <c r="AY321" s="18" t="s">
        <v>251</v>
      </c>
      <c r="BE321" s="258">
        <f>IF(N321="základní",J321,0)</f>
        <v>0</v>
      </c>
      <c r="BF321" s="258">
        <f>IF(N321="snížená",J321,0)</f>
        <v>0</v>
      </c>
      <c r="BG321" s="258">
        <f>IF(N321="zákl. přenesená",J321,0)</f>
        <v>0</v>
      </c>
      <c r="BH321" s="258">
        <f>IF(N321="sníž. přenesená",J321,0)</f>
        <v>0</v>
      </c>
      <c r="BI321" s="258">
        <f>IF(N321="nulová",J321,0)</f>
        <v>0</v>
      </c>
      <c r="BJ321" s="18" t="s">
        <v>91</v>
      </c>
      <c r="BK321" s="258">
        <f>ROUND(I321*H321,2)</f>
        <v>0</v>
      </c>
      <c r="BL321" s="18" t="s">
        <v>182</v>
      </c>
      <c r="BM321" s="257" t="s">
        <v>1732</v>
      </c>
    </row>
    <row r="322" s="13" customFormat="1">
      <c r="A322" s="13"/>
      <c r="B322" s="271"/>
      <c r="C322" s="272"/>
      <c r="D322" s="259" t="s">
        <v>414</v>
      </c>
      <c r="E322" s="272"/>
      <c r="F322" s="274" t="s">
        <v>1733</v>
      </c>
      <c r="G322" s="272"/>
      <c r="H322" s="275">
        <v>50.049999999999997</v>
      </c>
      <c r="I322" s="276"/>
      <c r="J322" s="272"/>
      <c r="K322" s="272"/>
      <c r="L322" s="277"/>
      <c r="M322" s="278"/>
      <c r="N322" s="279"/>
      <c r="O322" s="279"/>
      <c r="P322" s="279"/>
      <c r="Q322" s="279"/>
      <c r="R322" s="279"/>
      <c r="S322" s="279"/>
      <c r="T322" s="280"/>
      <c r="U322" s="13"/>
      <c r="V322" s="13"/>
      <c r="W322" s="13"/>
      <c r="X322" s="13"/>
      <c r="Y322" s="13"/>
      <c r="Z322" s="13"/>
      <c r="AA322" s="13"/>
      <c r="AB322" s="13"/>
      <c r="AC322" s="13"/>
      <c r="AD322" s="13"/>
      <c r="AE322" s="13"/>
      <c r="AT322" s="281" t="s">
        <v>414</v>
      </c>
      <c r="AU322" s="281" t="s">
        <v>93</v>
      </c>
      <c r="AV322" s="13" t="s">
        <v>93</v>
      </c>
      <c r="AW322" s="13" t="s">
        <v>4</v>
      </c>
      <c r="AX322" s="13" t="s">
        <v>91</v>
      </c>
      <c r="AY322" s="281" t="s">
        <v>251</v>
      </c>
    </row>
    <row r="323" s="2" customFormat="1" ht="16.5" customHeight="1">
      <c r="A323" s="40"/>
      <c r="B323" s="41"/>
      <c r="C323" s="314" t="s">
        <v>1019</v>
      </c>
      <c r="D323" s="314" t="s">
        <v>648</v>
      </c>
      <c r="E323" s="315" t="s">
        <v>1527</v>
      </c>
      <c r="F323" s="316" t="s">
        <v>1528</v>
      </c>
      <c r="G323" s="317" t="s">
        <v>446</v>
      </c>
      <c r="H323" s="318">
        <v>9.8499999999999996</v>
      </c>
      <c r="I323" s="319"/>
      <c r="J323" s="320">
        <f>ROUND(I323*H323,2)</f>
        <v>0</v>
      </c>
      <c r="K323" s="316" t="s">
        <v>258</v>
      </c>
      <c r="L323" s="321"/>
      <c r="M323" s="322" t="s">
        <v>1</v>
      </c>
      <c r="N323" s="323" t="s">
        <v>48</v>
      </c>
      <c r="O323" s="93"/>
      <c r="P323" s="255">
        <f>O323*H323</f>
        <v>0</v>
      </c>
      <c r="Q323" s="255">
        <v>2.4289999999999998</v>
      </c>
      <c r="R323" s="255">
        <f>Q323*H323</f>
        <v>23.925649999999997</v>
      </c>
      <c r="S323" s="255">
        <v>0</v>
      </c>
      <c r="T323" s="256">
        <f>S323*H323</f>
        <v>0</v>
      </c>
      <c r="U323" s="40"/>
      <c r="V323" s="40"/>
      <c r="W323" s="40"/>
      <c r="X323" s="40"/>
      <c r="Y323" s="40"/>
      <c r="Z323" s="40"/>
      <c r="AA323" s="40"/>
      <c r="AB323" s="40"/>
      <c r="AC323" s="40"/>
      <c r="AD323" s="40"/>
      <c r="AE323" s="40"/>
      <c r="AR323" s="257" t="s">
        <v>292</v>
      </c>
      <c r="AT323" s="257" t="s">
        <v>648</v>
      </c>
      <c r="AU323" s="257" t="s">
        <v>93</v>
      </c>
      <c r="AY323" s="18" t="s">
        <v>251</v>
      </c>
      <c r="BE323" s="258">
        <f>IF(N323="základní",J323,0)</f>
        <v>0</v>
      </c>
      <c r="BF323" s="258">
        <f>IF(N323="snížená",J323,0)</f>
        <v>0</v>
      </c>
      <c r="BG323" s="258">
        <f>IF(N323="zákl. přenesená",J323,0)</f>
        <v>0</v>
      </c>
      <c r="BH323" s="258">
        <f>IF(N323="sníž. přenesená",J323,0)</f>
        <v>0</v>
      </c>
      <c r="BI323" s="258">
        <f>IF(N323="nulová",J323,0)</f>
        <v>0</v>
      </c>
      <c r="BJ323" s="18" t="s">
        <v>91</v>
      </c>
      <c r="BK323" s="258">
        <f>ROUND(I323*H323,2)</f>
        <v>0</v>
      </c>
      <c r="BL323" s="18" t="s">
        <v>182</v>
      </c>
      <c r="BM323" s="257" t="s">
        <v>1529</v>
      </c>
    </row>
    <row r="324" s="2" customFormat="1" ht="16.5" customHeight="1">
      <c r="A324" s="40"/>
      <c r="B324" s="41"/>
      <c r="C324" s="246" t="s">
        <v>1539</v>
      </c>
      <c r="D324" s="246" t="s">
        <v>254</v>
      </c>
      <c r="E324" s="247" t="s">
        <v>1734</v>
      </c>
      <c r="F324" s="248" t="s">
        <v>1735</v>
      </c>
      <c r="G324" s="249" t="s">
        <v>342</v>
      </c>
      <c r="H324" s="250">
        <v>559</v>
      </c>
      <c r="I324" s="251"/>
      <c r="J324" s="252">
        <f>ROUND(I324*H324,2)</f>
        <v>0</v>
      </c>
      <c r="K324" s="248" t="s">
        <v>258</v>
      </c>
      <c r="L324" s="46"/>
      <c r="M324" s="253" t="s">
        <v>1</v>
      </c>
      <c r="N324" s="254" t="s">
        <v>48</v>
      </c>
      <c r="O324" s="93"/>
      <c r="P324" s="255">
        <f>O324*H324</f>
        <v>0</v>
      </c>
      <c r="Q324" s="255">
        <v>0.00036000000000000002</v>
      </c>
      <c r="R324" s="255">
        <f>Q324*H324</f>
        <v>0.20124</v>
      </c>
      <c r="S324" s="255">
        <v>0</v>
      </c>
      <c r="T324" s="256">
        <f>S324*H324</f>
        <v>0</v>
      </c>
      <c r="U324" s="40"/>
      <c r="V324" s="40"/>
      <c r="W324" s="40"/>
      <c r="X324" s="40"/>
      <c r="Y324" s="40"/>
      <c r="Z324" s="40"/>
      <c r="AA324" s="40"/>
      <c r="AB324" s="40"/>
      <c r="AC324" s="40"/>
      <c r="AD324" s="40"/>
      <c r="AE324" s="40"/>
      <c r="AR324" s="257" t="s">
        <v>182</v>
      </c>
      <c r="AT324" s="257" t="s">
        <v>254</v>
      </c>
      <c r="AU324" s="257" t="s">
        <v>93</v>
      </c>
      <c r="AY324" s="18" t="s">
        <v>251</v>
      </c>
      <c r="BE324" s="258">
        <f>IF(N324="základní",J324,0)</f>
        <v>0</v>
      </c>
      <c r="BF324" s="258">
        <f>IF(N324="snížená",J324,0)</f>
        <v>0</v>
      </c>
      <c r="BG324" s="258">
        <f>IF(N324="zákl. přenesená",J324,0)</f>
        <v>0</v>
      </c>
      <c r="BH324" s="258">
        <f>IF(N324="sníž. přenesená",J324,0)</f>
        <v>0</v>
      </c>
      <c r="BI324" s="258">
        <f>IF(N324="nulová",J324,0)</f>
        <v>0</v>
      </c>
      <c r="BJ324" s="18" t="s">
        <v>91</v>
      </c>
      <c r="BK324" s="258">
        <f>ROUND(I324*H324,2)</f>
        <v>0</v>
      </c>
      <c r="BL324" s="18" t="s">
        <v>182</v>
      </c>
      <c r="BM324" s="257" t="s">
        <v>1736</v>
      </c>
    </row>
    <row r="325" s="13" customFormat="1">
      <c r="A325" s="13"/>
      <c r="B325" s="271"/>
      <c r="C325" s="272"/>
      <c r="D325" s="259" t="s">
        <v>414</v>
      </c>
      <c r="E325" s="273" t="s">
        <v>1</v>
      </c>
      <c r="F325" s="274" t="s">
        <v>1640</v>
      </c>
      <c r="G325" s="272"/>
      <c r="H325" s="275">
        <v>559</v>
      </c>
      <c r="I325" s="276"/>
      <c r="J325" s="272"/>
      <c r="K325" s="272"/>
      <c r="L325" s="277"/>
      <c r="M325" s="278"/>
      <c r="N325" s="279"/>
      <c r="O325" s="279"/>
      <c r="P325" s="279"/>
      <c r="Q325" s="279"/>
      <c r="R325" s="279"/>
      <c r="S325" s="279"/>
      <c r="T325" s="280"/>
      <c r="U325" s="13"/>
      <c r="V325" s="13"/>
      <c r="W325" s="13"/>
      <c r="X325" s="13"/>
      <c r="Y325" s="13"/>
      <c r="Z325" s="13"/>
      <c r="AA325" s="13"/>
      <c r="AB325" s="13"/>
      <c r="AC325" s="13"/>
      <c r="AD325" s="13"/>
      <c r="AE325" s="13"/>
      <c r="AT325" s="281" t="s">
        <v>414</v>
      </c>
      <c r="AU325" s="281" t="s">
        <v>93</v>
      </c>
      <c r="AV325" s="13" t="s">
        <v>93</v>
      </c>
      <c r="AW325" s="13" t="s">
        <v>38</v>
      </c>
      <c r="AX325" s="13" t="s">
        <v>83</v>
      </c>
      <c r="AY325" s="281" t="s">
        <v>251</v>
      </c>
    </row>
    <row r="326" s="14" customFormat="1">
      <c r="A326" s="14"/>
      <c r="B326" s="282"/>
      <c r="C326" s="283"/>
      <c r="D326" s="259" t="s">
        <v>414</v>
      </c>
      <c r="E326" s="284" t="s">
        <v>1</v>
      </c>
      <c r="F326" s="285" t="s">
        <v>416</v>
      </c>
      <c r="G326" s="283"/>
      <c r="H326" s="286">
        <v>559</v>
      </c>
      <c r="I326" s="287"/>
      <c r="J326" s="283"/>
      <c r="K326" s="283"/>
      <c r="L326" s="288"/>
      <c r="M326" s="289"/>
      <c r="N326" s="290"/>
      <c r="O326" s="290"/>
      <c r="P326" s="290"/>
      <c r="Q326" s="290"/>
      <c r="R326" s="290"/>
      <c r="S326" s="290"/>
      <c r="T326" s="291"/>
      <c r="U326" s="14"/>
      <c r="V326" s="14"/>
      <c r="W326" s="14"/>
      <c r="X326" s="14"/>
      <c r="Y326" s="14"/>
      <c r="Z326" s="14"/>
      <c r="AA326" s="14"/>
      <c r="AB326" s="14"/>
      <c r="AC326" s="14"/>
      <c r="AD326" s="14"/>
      <c r="AE326" s="14"/>
      <c r="AT326" s="292" t="s">
        <v>414</v>
      </c>
      <c r="AU326" s="292" t="s">
        <v>93</v>
      </c>
      <c r="AV326" s="14" t="s">
        <v>182</v>
      </c>
      <c r="AW326" s="14" t="s">
        <v>38</v>
      </c>
      <c r="AX326" s="14" t="s">
        <v>91</v>
      </c>
      <c r="AY326" s="292" t="s">
        <v>251</v>
      </c>
    </row>
    <row r="327" s="2" customFormat="1" ht="16.5" customHeight="1">
      <c r="A327" s="40"/>
      <c r="B327" s="41"/>
      <c r="C327" s="246" t="s">
        <v>1023</v>
      </c>
      <c r="D327" s="246" t="s">
        <v>254</v>
      </c>
      <c r="E327" s="247" t="s">
        <v>1737</v>
      </c>
      <c r="F327" s="248" t="s">
        <v>1738</v>
      </c>
      <c r="G327" s="249" t="s">
        <v>342</v>
      </c>
      <c r="H327" s="250">
        <v>3.5099999999999998</v>
      </c>
      <c r="I327" s="251"/>
      <c r="J327" s="252">
        <f>ROUND(I327*H327,2)</f>
        <v>0</v>
      </c>
      <c r="K327" s="248" t="s">
        <v>258</v>
      </c>
      <c r="L327" s="46"/>
      <c r="M327" s="253" t="s">
        <v>1</v>
      </c>
      <c r="N327" s="254" t="s">
        <v>48</v>
      </c>
      <c r="O327" s="93"/>
      <c r="P327" s="255">
        <f>O327*H327</f>
        <v>0</v>
      </c>
      <c r="Q327" s="255">
        <v>0.00095</v>
      </c>
      <c r="R327" s="255">
        <f>Q327*H327</f>
        <v>0.0033344999999999998</v>
      </c>
      <c r="S327" s="255">
        <v>0</v>
      </c>
      <c r="T327" s="256">
        <f>S327*H327</f>
        <v>0</v>
      </c>
      <c r="U327" s="40"/>
      <c r="V327" s="40"/>
      <c r="W327" s="40"/>
      <c r="X327" s="40"/>
      <c r="Y327" s="40"/>
      <c r="Z327" s="40"/>
      <c r="AA327" s="40"/>
      <c r="AB327" s="40"/>
      <c r="AC327" s="40"/>
      <c r="AD327" s="40"/>
      <c r="AE327" s="40"/>
      <c r="AR327" s="257" t="s">
        <v>182</v>
      </c>
      <c r="AT327" s="257" t="s">
        <v>254</v>
      </c>
      <c r="AU327" s="257" t="s">
        <v>93</v>
      </c>
      <c r="AY327" s="18" t="s">
        <v>251</v>
      </c>
      <c r="BE327" s="258">
        <f>IF(N327="základní",J327,0)</f>
        <v>0</v>
      </c>
      <c r="BF327" s="258">
        <f>IF(N327="snížená",J327,0)</f>
        <v>0</v>
      </c>
      <c r="BG327" s="258">
        <f>IF(N327="zákl. přenesená",J327,0)</f>
        <v>0</v>
      </c>
      <c r="BH327" s="258">
        <f>IF(N327="sníž. přenesená",J327,0)</f>
        <v>0</v>
      </c>
      <c r="BI327" s="258">
        <f>IF(N327="nulová",J327,0)</f>
        <v>0</v>
      </c>
      <c r="BJ327" s="18" t="s">
        <v>91</v>
      </c>
      <c r="BK327" s="258">
        <f>ROUND(I327*H327,2)</f>
        <v>0</v>
      </c>
      <c r="BL327" s="18" t="s">
        <v>182</v>
      </c>
      <c r="BM327" s="257" t="s">
        <v>1739</v>
      </c>
    </row>
    <row r="328" s="13" customFormat="1">
      <c r="A328" s="13"/>
      <c r="B328" s="271"/>
      <c r="C328" s="272"/>
      <c r="D328" s="259" t="s">
        <v>414</v>
      </c>
      <c r="E328" s="273" t="s">
        <v>1</v>
      </c>
      <c r="F328" s="274" t="s">
        <v>1740</v>
      </c>
      <c r="G328" s="272"/>
      <c r="H328" s="275">
        <v>3.5099999999999998</v>
      </c>
      <c r="I328" s="276"/>
      <c r="J328" s="272"/>
      <c r="K328" s="272"/>
      <c r="L328" s="277"/>
      <c r="M328" s="278"/>
      <c r="N328" s="279"/>
      <c r="O328" s="279"/>
      <c r="P328" s="279"/>
      <c r="Q328" s="279"/>
      <c r="R328" s="279"/>
      <c r="S328" s="279"/>
      <c r="T328" s="280"/>
      <c r="U328" s="13"/>
      <c r="V328" s="13"/>
      <c r="W328" s="13"/>
      <c r="X328" s="13"/>
      <c r="Y328" s="13"/>
      <c r="Z328" s="13"/>
      <c r="AA328" s="13"/>
      <c r="AB328" s="13"/>
      <c r="AC328" s="13"/>
      <c r="AD328" s="13"/>
      <c r="AE328" s="13"/>
      <c r="AT328" s="281" t="s">
        <v>414</v>
      </c>
      <c r="AU328" s="281" t="s">
        <v>93</v>
      </c>
      <c r="AV328" s="13" t="s">
        <v>93</v>
      </c>
      <c r="AW328" s="13" t="s">
        <v>38</v>
      </c>
      <c r="AX328" s="13" t="s">
        <v>83</v>
      </c>
      <c r="AY328" s="281" t="s">
        <v>251</v>
      </c>
    </row>
    <row r="329" s="14" customFormat="1">
      <c r="A329" s="14"/>
      <c r="B329" s="282"/>
      <c r="C329" s="283"/>
      <c r="D329" s="259" t="s">
        <v>414</v>
      </c>
      <c r="E329" s="284" t="s">
        <v>1</v>
      </c>
      <c r="F329" s="285" t="s">
        <v>416</v>
      </c>
      <c r="G329" s="283"/>
      <c r="H329" s="286">
        <v>3.5099999999999998</v>
      </c>
      <c r="I329" s="287"/>
      <c r="J329" s="283"/>
      <c r="K329" s="283"/>
      <c r="L329" s="288"/>
      <c r="M329" s="289"/>
      <c r="N329" s="290"/>
      <c r="O329" s="290"/>
      <c r="P329" s="290"/>
      <c r="Q329" s="290"/>
      <c r="R329" s="290"/>
      <c r="S329" s="290"/>
      <c r="T329" s="291"/>
      <c r="U329" s="14"/>
      <c r="V329" s="14"/>
      <c r="W329" s="14"/>
      <c r="X329" s="14"/>
      <c r="Y329" s="14"/>
      <c r="Z329" s="14"/>
      <c r="AA329" s="14"/>
      <c r="AB329" s="14"/>
      <c r="AC329" s="14"/>
      <c r="AD329" s="14"/>
      <c r="AE329" s="14"/>
      <c r="AT329" s="292" t="s">
        <v>414</v>
      </c>
      <c r="AU329" s="292" t="s">
        <v>93</v>
      </c>
      <c r="AV329" s="14" t="s">
        <v>182</v>
      </c>
      <c r="AW329" s="14" t="s">
        <v>38</v>
      </c>
      <c r="AX329" s="14" t="s">
        <v>91</v>
      </c>
      <c r="AY329" s="292" t="s">
        <v>251</v>
      </c>
    </row>
    <row r="330" s="2" customFormat="1" ht="16.5" customHeight="1">
      <c r="A330" s="40"/>
      <c r="B330" s="41"/>
      <c r="C330" s="246" t="s">
        <v>1542</v>
      </c>
      <c r="D330" s="246" t="s">
        <v>254</v>
      </c>
      <c r="E330" s="247" t="s">
        <v>1741</v>
      </c>
      <c r="F330" s="248" t="s">
        <v>1742</v>
      </c>
      <c r="G330" s="249" t="s">
        <v>342</v>
      </c>
      <c r="H330" s="250">
        <v>40</v>
      </c>
      <c r="I330" s="251"/>
      <c r="J330" s="252">
        <f>ROUND(I330*H330,2)</f>
        <v>0</v>
      </c>
      <c r="K330" s="248" t="s">
        <v>258</v>
      </c>
      <c r="L330" s="46"/>
      <c r="M330" s="253" t="s">
        <v>1</v>
      </c>
      <c r="N330" s="254" t="s">
        <v>48</v>
      </c>
      <c r="O330" s="93"/>
      <c r="P330" s="255">
        <f>O330*H330</f>
        <v>0</v>
      </c>
      <c r="Q330" s="255">
        <v>0</v>
      </c>
      <c r="R330" s="255">
        <f>Q330*H330</f>
        <v>0</v>
      </c>
      <c r="S330" s="255">
        <v>0.13100000000000001</v>
      </c>
      <c r="T330" s="256">
        <f>S330*H330</f>
        <v>5.2400000000000002</v>
      </c>
      <c r="U330" s="40"/>
      <c r="V330" s="40"/>
      <c r="W330" s="40"/>
      <c r="X330" s="40"/>
      <c r="Y330" s="40"/>
      <c r="Z330" s="40"/>
      <c r="AA330" s="40"/>
      <c r="AB330" s="40"/>
      <c r="AC330" s="40"/>
      <c r="AD330" s="40"/>
      <c r="AE330" s="40"/>
      <c r="AR330" s="257" t="s">
        <v>182</v>
      </c>
      <c r="AT330" s="257" t="s">
        <v>254</v>
      </c>
      <c r="AU330" s="257" t="s">
        <v>93</v>
      </c>
      <c r="AY330" s="18" t="s">
        <v>251</v>
      </c>
      <c r="BE330" s="258">
        <f>IF(N330="základní",J330,0)</f>
        <v>0</v>
      </c>
      <c r="BF330" s="258">
        <f>IF(N330="snížená",J330,0)</f>
        <v>0</v>
      </c>
      <c r="BG330" s="258">
        <f>IF(N330="zákl. přenesená",J330,0)</f>
        <v>0</v>
      </c>
      <c r="BH330" s="258">
        <f>IF(N330="sníž. přenesená",J330,0)</f>
        <v>0</v>
      </c>
      <c r="BI330" s="258">
        <f>IF(N330="nulová",J330,0)</f>
        <v>0</v>
      </c>
      <c r="BJ330" s="18" t="s">
        <v>91</v>
      </c>
      <c r="BK330" s="258">
        <f>ROUND(I330*H330,2)</f>
        <v>0</v>
      </c>
      <c r="BL330" s="18" t="s">
        <v>182</v>
      </c>
      <c r="BM330" s="257" t="s">
        <v>1743</v>
      </c>
    </row>
    <row r="331" s="13" customFormat="1">
      <c r="A331" s="13"/>
      <c r="B331" s="271"/>
      <c r="C331" s="272"/>
      <c r="D331" s="259" t="s">
        <v>414</v>
      </c>
      <c r="E331" s="273" t="s">
        <v>1</v>
      </c>
      <c r="F331" s="274" t="s">
        <v>1679</v>
      </c>
      <c r="G331" s="272"/>
      <c r="H331" s="275">
        <v>40</v>
      </c>
      <c r="I331" s="276"/>
      <c r="J331" s="272"/>
      <c r="K331" s="272"/>
      <c r="L331" s="277"/>
      <c r="M331" s="278"/>
      <c r="N331" s="279"/>
      <c r="O331" s="279"/>
      <c r="P331" s="279"/>
      <c r="Q331" s="279"/>
      <c r="R331" s="279"/>
      <c r="S331" s="279"/>
      <c r="T331" s="280"/>
      <c r="U331" s="13"/>
      <c r="V331" s="13"/>
      <c r="W331" s="13"/>
      <c r="X331" s="13"/>
      <c r="Y331" s="13"/>
      <c r="Z331" s="13"/>
      <c r="AA331" s="13"/>
      <c r="AB331" s="13"/>
      <c r="AC331" s="13"/>
      <c r="AD331" s="13"/>
      <c r="AE331" s="13"/>
      <c r="AT331" s="281" t="s">
        <v>414</v>
      </c>
      <c r="AU331" s="281" t="s">
        <v>93</v>
      </c>
      <c r="AV331" s="13" t="s">
        <v>93</v>
      </c>
      <c r="AW331" s="13" t="s">
        <v>38</v>
      </c>
      <c r="AX331" s="13" t="s">
        <v>83</v>
      </c>
      <c r="AY331" s="281" t="s">
        <v>251</v>
      </c>
    </row>
    <row r="332" s="14" customFormat="1">
      <c r="A332" s="14"/>
      <c r="B332" s="282"/>
      <c r="C332" s="283"/>
      <c r="D332" s="259" t="s">
        <v>414</v>
      </c>
      <c r="E332" s="284" t="s">
        <v>1</v>
      </c>
      <c r="F332" s="285" t="s">
        <v>416</v>
      </c>
      <c r="G332" s="283"/>
      <c r="H332" s="286">
        <v>40</v>
      </c>
      <c r="I332" s="287"/>
      <c r="J332" s="283"/>
      <c r="K332" s="283"/>
      <c r="L332" s="288"/>
      <c r="M332" s="289"/>
      <c r="N332" s="290"/>
      <c r="O332" s="290"/>
      <c r="P332" s="290"/>
      <c r="Q332" s="290"/>
      <c r="R332" s="290"/>
      <c r="S332" s="290"/>
      <c r="T332" s="291"/>
      <c r="U332" s="14"/>
      <c r="V332" s="14"/>
      <c r="W332" s="14"/>
      <c r="X332" s="14"/>
      <c r="Y332" s="14"/>
      <c r="Z332" s="14"/>
      <c r="AA332" s="14"/>
      <c r="AB332" s="14"/>
      <c r="AC332" s="14"/>
      <c r="AD332" s="14"/>
      <c r="AE332" s="14"/>
      <c r="AT332" s="292" t="s">
        <v>414</v>
      </c>
      <c r="AU332" s="292" t="s">
        <v>93</v>
      </c>
      <c r="AV332" s="14" t="s">
        <v>182</v>
      </c>
      <c r="AW332" s="14" t="s">
        <v>38</v>
      </c>
      <c r="AX332" s="14" t="s">
        <v>91</v>
      </c>
      <c r="AY332" s="292" t="s">
        <v>251</v>
      </c>
    </row>
    <row r="333" s="2" customFormat="1" ht="16.5" customHeight="1">
      <c r="A333" s="40"/>
      <c r="B333" s="41"/>
      <c r="C333" s="246" t="s">
        <v>1026</v>
      </c>
      <c r="D333" s="246" t="s">
        <v>254</v>
      </c>
      <c r="E333" s="247" t="s">
        <v>1744</v>
      </c>
      <c r="F333" s="248" t="s">
        <v>1745</v>
      </c>
      <c r="G333" s="249" t="s">
        <v>446</v>
      </c>
      <c r="H333" s="250">
        <v>5.5810000000000004</v>
      </c>
      <c r="I333" s="251"/>
      <c r="J333" s="252">
        <f>ROUND(I333*H333,2)</f>
        <v>0</v>
      </c>
      <c r="K333" s="248" t="s">
        <v>258</v>
      </c>
      <c r="L333" s="46"/>
      <c r="M333" s="253" t="s">
        <v>1</v>
      </c>
      <c r="N333" s="254" t="s">
        <v>48</v>
      </c>
      <c r="O333" s="93"/>
      <c r="P333" s="255">
        <f>O333*H333</f>
        <v>0</v>
      </c>
      <c r="Q333" s="255">
        <v>0</v>
      </c>
      <c r="R333" s="255">
        <f>Q333*H333</f>
        <v>0</v>
      </c>
      <c r="S333" s="255">
        <v>2.3999999999999999</v>
      </c>
      <c r="T333" s="256">
        <f>S333*H333</f>
        <v>13.394400000000001</v>
      </c>
      <c r="U333" s="40"/>
      <c r="V333" s="40"/>
      <c r="W333" s="40"/>
      <c r="X333" s="40"/>
      <c r="Y333" s="40"/>
      <c r="Z333" s="40"/>
      <c r="AA333" s="40"/>
      <c r="AB333" s="40"/>
      <c r="AC333" s="40"/>
      <c r="AD333" s="40"/>
      <c r="AE333" s="40"/>
      <c r="AR333" s="257" t="s">
        <v>182</v>
      </c>
      <c r="AT333" s="257" t="s">
        <v>254</v>
      </c>
      <c r="AU333" s="257" t="s">
        <v>93</v>
      </c>
      <c r="AY333" s="18" t="s">
        <v>251</v>
      </c>
      <c r="BE333" s="258">
        <f>IF(N333="základní",J333,0)</f>
        <v>0</v>
      </c>
      <c r="BF333" s="258">
        <f>IF(N333="snížená",J333,0)</f>
        <v>0</v>
      </c>
      <c r="BG333" s="258">
        <f>IF(N333="zákl. přenesená",J333,0)</f>
        <v>0</v>
      </c>
      <c r="BH333" s="258">
        <f>IF(N333="sníž. přenesená",J333,0)</f>
        <v>0</v>
      </c>
      <c r="BI333" s="258">
        <f>IF(N333="nulová",J333,0)</f>
        <v>0</v>
      </c>
      <c r="BJ333" s="18" t="s">
        <v>91</v>
      </c>
      <c r="BK333" s="258">
        <f>ROUND(I333*H333,2)</f>
        <v>0</v>
      </c>
      <c r="BL333" s="18" t="s">
        <v>182</v>
      </c>
      <c r="BM333" s="257" t="s">
        <v>1746</v>
      </c>
    </row>
    <row r="334" s="15" customFormat="1">
      <c r="A334" s="15"/>
      <c r="B334" s="293"/>
      <c r="C334" s="294"/>
      <c r="D334" s="259" t="s">
        <v>414</v>
      </c>
      <c r="E334" s="295" t="s">
        <v>1</v>
      </c>
      <c r="F334" s="296" t="s">
        <v>1747</v>
      </c>
      <c r="G334" s="294"/>
      <c r="H334" s="295" t="s">
        <v>1</v>
      </c>
      <c r="I334" s="297"/>
      <c r="J334" s="294"/>
      <c r="K334" s="294"/>
      <c r="L334" s="298"/>
      <c r="M334" s="299"/>
      <c r="N334" s="300"/>
      <c r="O334" s="300"/>
      <c r="P334" s="300"/>
      <c r="Q334" s="300"/>
      <c r="R334" s="300"/>
      <c r="S334" s="300"/>
      <c r="T334" s="301"/>
      <c r="U334" s="15"/>
      <c r="V334" s="15"/>
      <c r="W334" s="15"/>
      <c r="X334" s="15"/>
      <c r="Y334" s="15"/>
      <c r="Z334" s="15"/>
      <c r="AA334" s="15"/>
      <c r="AB334" s="15"/>
      <c r="AC334" s="15"/>
      <c r="AD334" s="15"/>
      <c r="AE334" s="15"/>
      <c r="AT334" s="302" t="s">
        <v>414</v>
      </c>
      <c r="AU334" s="302" t="s">
        <v>93</v>
      </c>
      <c r="AV334" s="15" t="s">
        <v>91</v>
      </c>
      <c r="AW334" s="15" t="s">
        <v>38</v>
      </c>
      <c r="AX334" s="15" t="s">
        <v>83</v>
      </c>
      <c r="AY334" s="302" t="s">
        <v>251</v>
      </c>
    </row>
    <row r="335" s="13" customFormat="1">
      <c r="A335" s="13"/>
      <c r="B335" s="271"/>
      <c r="C335" s="272"/>
      <c r="D335" s="259" t="s">
        <v>414</v>
      </c>
      <c r="E335" s="273" t="s">
        <v>1</v>
      </c>
      <c r="F335" s="274" t="s">
        <v>1748</v>
      </c>
      <c r="G335" s="272"/>
      <c r="H335" s="275">
        <v>5.5810000000000004</v>
      </c>
      <c r="I335" s="276"/>
      <c r="J335" s="272"/>
      <c r="K335" s="272"/>
      <c r="L335" s="277"/>
      <c r="M335" s="278"/>
      <c r="N335" s="279"/>
      <c r="O335" s="279"/>
      <c r="P335" s="279"/>
      <c r="Q335" s="279"/>
      <c r="R335" s="279"/>
      <c r="S335" s="279"/>
      <c r="T335" s="280"/>
      <c r="U335" s="13"/>
      <c r="V335" s="13"/>
      <c r="W335" s="13"/>
      <c r="X335" s="13"/>
      <c r="Y335" s="13"/>
      <c r="Z335" s="13"/>
      <c r="AA335" s="13"/>
      <c r="AB335" s="13"/>
      <c r="AC335" s="13"/>
      <c r="AD335" s="13"/>
      <c r="AE335" s="13"/>
      <c r="AT335" s="281" t="s">
        <v>414</v>
      </c>
      <c r="AU335" s="281" t="s">
        <v>93</v>
      </c>
      <c r="AV335" s="13" t="s">
        <v>93</v>
      </c>
      <c r="AW335" s="13" t="s">
        <v>38</v>
      </c>
      <c r="AX335" s="13" t="s">
        <v>83</v>
      </c>
      <c r="AY335" s="281" t="s">
        <v>251</v>
      </c>
    </row>
    <row r="336" s="14" customFormat="1">
      <c r="A336" s="14"/>
      <c r="B336" s="282"/>
      <c r="C336" s="283"/>
      <c r="D336" s="259" t="s">
        <v>414</v>
      </c>
      <c r="E336" s="284" t="s">
        <v>1</v>
      </c>
      <c r="F336" s="285" t="s">
        <v>416</v>
      </c>
      <c r="G336" s="283"/>
      <c r="H336" s="286">
        <v>5.5810000000000004</v>
      </c>
      <c r="I336" s="287"/>
      <c r="J336" s="283"/>
      <c r="K336" s="283"/>
      <c r="L336" s="288"/>
      <c r="M336" s="289"/>
      <c r="N336" s="290"/>
      <c r="O336" s="290"/>
      <c r="P336" s="290"/>
      <c r="Q336" s="290"/>
      <c r="R336" s="290"/>
      <c r="S336" s="290"/>
      <c r="T336" s="291"/>
      <c r="U336" s="14"/>
      <c r="V336" s="14"/>
      <c r="W336" s="14"/>
      <c r="X336" s="14"/>
      <c r="Y336" s="14"/>
      <c r="Z336" s="14"/>
      <c r="AA336" s="14"/>
      <c r="AB336" s="14"/>
      <c r="AC336" s="14"/>
      <c r="AD336" s="14"/>
      <c r="AE336" s="14"/>
      <c r="AT336" s="292" t="s">
        <v>414</v>
      </c>
      <c r="AU336" s="292" t="s">
        <v>93</v>
      </c>
      <c r="AV336" s="14" t="s">
        <v>182</v>
      </c>
      <c r="AW336" s="14" t="s">
        <v>38</v>
      </c>
      <c r="AX336" s="14" t="s">
        <v>91</v>
      </c>
      <c r="AY336" s="292" t="s">
        <v>251</v>
      </c>
    </row>
    <row r="337" s="2" customFormat="1" ht="16.5" customHeight="1">
      <c r="A337" s="40"/>
      <c r="B337" s="41"/>
      <c r="C337" s="246" t="s">
        <v>1546</v>
      </c>
      <c r="D337" s="246" t="s">
        <v>254</v>
      </c>
      <c r="E337" s="247" t="s">
        <v>1749</v>
      </c>
      <c r="F337" s="248" t="s">
        <v>1750</v>
      </c>
      <c r="G337" s="249" t="s">
        <v>342</v>
      </c>
      <c r="H337" s="250">
        <v>134.28</v>
      </c>
      <c r="I337" s="251"/>
      <c r="J337" s="252">
        <f>ROUND(I337*H337,2)</f>
        <v>0</v>
      </c>
      <c r="K337" s="248" t="s">
        <v>258</v>
      </c>
      <c r="L337" s="46"/>
      <c r="M337" s="253" t="s">
        <v>1</v>
      </c>
      <c r="N337" s="254" t="s">
        <v>48</v>
      </c>
      <c r="O337" s="93"/>
      <c r="P337" s="255">
        <f>O337*H337</f>
        <v>0</v>
      </c>
      <c r="Q337" s="255">
        <v>0</v>
      </c>
      <c r="R337" s="255">
        <f>Q337*H337</f>
        <v>0</v>
      </c>
      <c r="S337" s="255">
        <v>0.089999999999999997</v>
      </c>
      <c r="T337" s="256">
        <f>S337*H337</f>
        <v>12.0852</v>
      </c>
      <c r="U337" s="40"/>
      <c r="V337" s="40"/>
      <c r="W337" s="40"/>
      <c r="X337" s="40"/>
      <c r="Y337" s="40"/>
      <c r="Z337" s="40"/>
      <c r="AA337" s="40"/>
      <c r="AB337" s="40"/>
      <c r="AC337" s="40"/>
      <c r="AD337" s="40"/>
      <c r="AE337" s="40"/>
      <c r="AR337" s="257" t="s">
        <v>182</v>
      </c>
      <c r="AT337" s="257" t="s">
        <v>254</v>
      </c>
      <c r="AU337" s="257" t="s">
        <v>93</v>
      </c>
      <c r="AY337" s="18" t="s">
        <v>251</v>
      </c>
      <c r="BE337" s="258">
        <f>IF(N337="základní",J337,0)</f>
        <v>0</v>
      </c>
      <c r="BF337" s="258">
        <f>IF(N337="snížená",J337,0)</f>
        <v>0</v>
      </c>
      <c r="BG337" s="258">
        <f>IF(N337="zákl. přenesená",J337,0)</f>
        <v>0</v>
      </c>
      <c r="BH337" s="258">
        <f>IF(N337="sníž. přenesená",J337,0)</f>
        <v>0</v>
      </c>
      <c r="BI337" s="258">
        <f>IF(N337="nulová",J337,0)</f>
        <v>0</v>
      </c>
      <c r="BJ337" s="18" t="s">
        <v>91</v>
      </c>
      <c r="BK337" s="258">
        <f>ROUND(I337*H337,2)</f>
        <v>0</v>
      </c>
      <c r="BL337" s="18" t="s">
        <v>182</v>
      </c>
      <c r="BM337" s="257" t="s">
        <v>1751</v>
      </c>
    </row>
    <row r="338" s="15" customFormat="1">
      <c r="A338" s="15"/>
      <c r="B338" s="293"/>
      <c r="C338" s="294"/>
      <c r="D338" s="259" t="s">
        <v>414</v>
      </c>
      <c r="E338" s="295" t="s">
        <v>1</v>
      </c>
      <c r="F338" s="296" t="s">
        <v>1747</v>
      </c>
      <c r="G338" s="294"/>
      <c r="H338" s="295" t="s">
        <v>1</v>
      </c>
      <c r="I338" s="297"/>
      <c r="J338" s="294"/>
      <c r="K338" s="294"/>
      <c r="L338" s="298"/>
      <c r="M338" s="299"/>
      <c r="N338" s="300"/>
      <c r="O338" s="300"/>
      <c r="P338" s="300"/>
      <c r="Q338" s="300"/>
      <c r="R338" s="300"/>
      <c r="S338" s="300"/>
      <c r="T338" s="301"/>
      <c r="U338" s="15"/>
      <c r="V338" s="15"/>
      <c r="W338" s="15"/>
      <c r="X338" s="15"/>
      <c r="Y338" s="15"/>
      <c r="Z338" s="15"/>
      <c r="AA338" s="15"/>
      <c r="AB338" s="15"/>
      <c r="AC338" s="15"/>
      <c r="AD338" s="15"/>
      <c r="AE338" s="15"/>
      <c r="AT338" s="302" t="s">
        <v>414</v>
      </c>
      <c r="AU338" s="302" t="s">
        <v>93</v>
      </c>
      <c r="AV338" s="15" t="s">
        <v>91</v>
      </c>
      <c r="AW338" s="15" t="s">
        <v>38</v>
      </c>
      <c r="AX338" s="15" t="s">
        <v>83</v>
      </c>
      <c r="AY338" s="302" t="s">
        <v>251</v>
      </c>
    </row>
    <row r="339" s="13" customFormat="1">
      <c r="A339" s="13"/>
      <c r="B339" s="271"/>
      <c r="C339" s="272"/>
      <c r="D339" s="259" t="s">
        <v>414</v>
      </c>
      <c r="E339" s="273" t="s">
        <v>1</v>
      </c>
      <c r="F339" s="274" t="s">
        <v>1752</v>
      </c>
      <c r="G339" s="272"/>
      <c r="H339" s="275">
        <v>134.28</v>
      </c>
      <c r="I339" s="276"/>
      <c r="J339" s="272"/>
      <c r="K339" s="272"/>
      <c r="L339" s="277"/>
      <c r="M339" s="278"/>
      <c r="N339" s="279"/>
      <c r="O339" s="279"/>
      <c r="P339" s="279"/>
      <c r="Q339" s="279"/>
      <c r="R339" s="279"/>
      <c r="S339" s="279"/>
      <c r="T339" s="280"/>
      <c r="U339" s="13"/>
      <c r="V339" s="13"/>
      <c r="W339" s="13"/>
      <c r="X339" s="13"/>
      <c r="Y339" s="13"/>
      <c r="Z339" s="13"/>
      <c r="AA339" s="13"/>
      <c r="AB339" s="13"/>
      <c r="AC339" s="13"/>
      <c r="AD339" s="13"/>
      <c r="AE339" s="13"/>
      <c r="AT339" s="281" t="s">
        <v>414</v>
      </c>
      <c r="AU339" s="281" t="s">
        <v>93</v>
      </c>
      <c r="AV339" s="13" t="s">
        <v>93</v>
      </c>
      <c r="AW339" s="13" t="s">
        <v>38</v>
      </c>
      <c r="AX339" s="13" t="s">
        <v>83</v>
      </c>
      <c r="AY339" s="281" t="s">
        <v>251</v>
      </c>
    </row>
    <row r="340" s="14" customFormat="1">
      <c r="A340" s="14"/>
      <c r="B340" s="282"/>
      <c r="C340" s="283"/>
      <c r="D340" s="259" t="s">
        <v>414</v>
      </c>
      <c r="E340" s="284" t="s">
        <v>1</v>
      </c>
      <c r="F340" s="285" t="s">
        <v>416</v>
      </c>
      <c r="G340" s="283"/>
      <c r="H340" s="286">
        <v>134.28</v>
      </c>
      <c r="I340" s="287"/>
      <c r="J340" s="283"/>
      <c r="K340" s="283"/>
      <c r="L340" s="288"/>
      <c r="M340" s="289"/>
      <c r="N340" s="290"/>
      <c r="O340" s="290"/>
      <c r="P340" s="290"/>
      <c r="Q340" s="290"/>
      <c r="R340" s="290"/>
      <c r="S340" s="290"/>
      <c r="T340" s="291"/>
      <c r="U340" s="14"/>
      <c r="V340" s="14"/>
      <c r="W340" s="14"/>
      <c r="X340" s="14"/>
      <c r="Y340" s="14"/>
      <c r="Z340" s="14"/>
      <c r="AA340" s="14"/>
      <c r="AB340" s="14"/>
      <c r="AC340" s="14"/>
      <c r="AD340" s="14"/>
      <c r="AE340" s="14"/>
      <c r="AT340" s="292" t="s">
        <v>414</v>
      </c>
      <c r="AU340" s="292" t="s">
        <v>93</v>
      </c>
      <c r="AV340" s="14" t="s">
        <v>182</v>
      </c>
      <c r="AW340" s="14" t="s">
        <v>38</v>
      </c>
      <c r="AX340" s="14" t="s">
        <v>91</v>
      </c>
      <c r="AY340" s="292" t="s">
        <v>251</v>
      </c>
    </row>
    <row r="341" s="2" customFormat="1" ht="16.5" customHeight="1">
      <c r="A341" s="40"/>
      <c r="B341" s="41"/>
      <c r="C341" s="246" t="s">
        <v>1029</v>
      </c>
      <c r="D341" s="246" t="s">
        <v>254</v>
      </c>
      <c r="E341" s="247" t="s">
        <v>1753</v>
      </c>
      <c r="F341" s="248" t="s">
        <v>1754</v>
      </c>
      <c r="G341" s="249" t="s">
        <v>346</v>
      </c>
      <c r="H341" s="250">
        <v>1</v>
      </c>
      <c r="I341" s="251"/>
      <c r="J341" s="252">
        <f>ROUND(I341*H341,2)</f>
        <v>0</v>
      </c>
      <c r="K341" s="248" t="s">
        <v>307</v>
      </c>
      <c r="L341" s="46"/>
      <c r="M341" s="253" t="s">
        <v>1</v>
      </c>
      <c r="N341" s="254" t="s">
        <v>48</v>
      </c>
      <c r="O341" s="93"/>
      <c r="P341" s="255">
        <f>O341*H341</f>
        <v>0</v>
      </c>
      <c r="Q341" s="255">
        <v>0</v>
      </c>
      <c r="R341" s="255">
        <f>Q341*H341</f>
        <v>0</v>
      </c>
      <c r="S341" s="255">
        <v>0.053999999999999999</v>
      </c>
      <c r="T341" s="256">
        <f>S341*H341</f>
        <v>0.053999999999999999</v>
      </c>
      <c r="U341" s="40"/>
      <c r="V341" s="40"/>
      <c r="W341" s="40"/>
      <c r="X341" s="40"/>
      <c r="Y341" s="40"/>
      <c r="Z341" s="40"/>
      <c r="AA341" s="40"/>
      <c r="AB341" s="40"/>
      <c r="AC341" s="40"/>
      <c r="AD341" s="40"/>
      <c r="AE341" s="40"/>
      <c r="AR341" s="257" t="s">
        <v>182</v>
      </c>
      <c r="AT341" s="257" t="s">
        <v>254</v>
      </c>
      <c r="AU341" s="257" t="s">
        <v>93</v>
      </c>
      <c r="AY341" s="18" t="s">
        <v>251</v>
      </c>
      <c r="BE341" s="258">
        <f>IF(N341="základní",J341,0)</f>
        <v>0</v>
      </c>
      <c r="BF341" s="258">
        <f>IF(N341="snížená",J341,0)</f>
        <v>0</v>
      </c>
      <c r="BG341" s="258">
        <f>IF(N341="zákl. přenesená",J341,0)</f>
        <v>0</v>
      </c>
      <c r="BH341" s="258">
        <f>IF(N341="sníž. přenesená",J341,0)</f>
        <v>0</v>
      </c>
      <c r="BI341" s="258">
        <f>IF(N341="nulová",J341,0)</f>
        <v>0</v>
      </c>
      <c r="BJ341" s="18" t="s">
        <v>91</v>
      </c>
      <c r="BK341" s="258">
        <f>ROUND(I341*H341,2)</f>
        <v>0</v>
      </c>
      <c r="BL341" s="18" t="s">
        <v>182</v>
      </c>
      <c r="BM341" s="257" t="s">
        <v>1755</v>
      </c>
    </row>
    <row r="342" s="2" customFormat="1">
      <c r="A342" s="40"/>
      <c r="B342" s="41"/>
      <c r="C342" s="42"/>
      <c r="D342" s="259" t="s">
        <v>261</v>
      </c>
      <c r="E342" s="42"/>
      <c r="F342" s="260" t="s">
        <v>1756</v>
      </c>
      <c r="G342" s="42"/>
      <c r="H342" s="42"/>
      <c r="I342" s="157"/>
      <c r="J342" s="42"/>
      <c r="K342" s="42"/>
      <c r="L342" s="46"/>
      <c r="M342" s="261"/>
      <c r="N342" s="262"/>
      <c r="O342" s="93"/>
      <c r="P342" s="93"/>
      <c r="Q342" s="93"/>
      <c r="R342" s="93"/>
      <c r="S342" s="93"/>
      <c r="T342" s="94"/>
      <c r="U342" s="40"/>
      <c r="V342" s="40"/>
      <c r="W342" s="40"/>
      <c r="X342" s="40"/>
      <c r="Y342" s="40"/>
      <c r="Z342" s="40"/>
      <c r="AA342" s="40"/>
      <c r="AB342" s="40"/>
      <c r="AC342" s="40"/>
      <c r="AD342" s="40"/>
      <c r="AE342" s="40"/>
      <c r="AT342" s="18" t="s">
        <v>261</v>
      </c>
      <c r="AU342" s="18" t="s">
        <v>93</v>
      </c>
    </row>
    <row r="343" s="13" customFormat="1">
      <c r="A343" s="13"/>
      <c r="B343" s="271"/>
      <c r="C343" s="272"/>
      <c r="D343" s="259" t="s">
        <v>414</v>
      </c>
      <c r="E343" s="273" t="s">
        <v>1</v>
      </c>
      <c r="F343" s="274" t="s">
        <v>1757</v>
      </c>
      <c r="G343" s="272"/>
      <c r="H343" s="275">
        <v>1</v>
      </c>
      <c r="I343" s="276"/>
      <c r="J343" s="272"/>
      <c r="K343" s="272"/>
      <c r="L343" s="277"/>
      <c r="M343" s="278"/>
      <c r="N343" s="279"/>
      <c r="O343" s="279"/>
      <c r="P343" s="279"/>
      <c r="Q343" s="279"/>
      <c r="R343" s="279"/>
      <c r="S343" s="279"/>
      <c r="T343" s="280"/>
      <c r="U343" s="13"/>
      <c r="V343" s="13"/>
      <c r="W343" s="13"/>
      <c r="X343" s="13"/>
      <c r="Y343" s="13"/>
      <c r="Z343" s="13"/>
      <c r="AA343" s="13"/>
      <c r="AB343" s="13"/>
      <c r="AC343" s="13"/>
      <c r="AD343" s="13"/>
      <c r="AE343" s="13"/>
      <c r="AT343" s="281" t="s">
        <v>414</v>
      </c>
      <c r="AU343" s="281" t="s">
        <v>93</v>
      </c>
      <c r="AV343" s="13" t="s">
        <v>93</v>
      </c>
      <c r="AW343" s="13" t="s">
        <v>38</v>
      </c>
      <c r="AX343" s="13" t="s">
        <v>83</v>
      </c>
      <c r="AY343" s="281" t="s">
        <v>251</v>
      </c>
    </row>
    <row r="344" s="14" customFormat="1">
      <c r="A344" s="14"/>
      <c r="B344" s="282"/>
      <c r="C344" s="283"/>
      <c r="D344" s="259" t="s">
        <v>414</v>
      </c>
      <c r="E344" s="284" t="s">
        <v>1</v>
      </c>
      <c r="F344" s="285" t="s">
        <v>416</v>
      </c>
      <c r="G344" s="283"/>
      <c r="H344" s="286">
        <v>1</v>
      </c>
      <c r="I344" s="287"/>
      <c r="J344" s="283"/>
      <c r="K344" s="283"/>
      <c r="L344" s="288"/>
      <c r="M344" s="289"/>
      <c r="N344" s="290"/>
      <c r="O344" s="290"/>
      <c r="P344" s="290"/>
      <c r="Q344" s="290"/>
      <c r="R344" s="290"/>
      <c r="S344" s="290"/>
      <c r="T344" s="291"/>
      <c r="U344" s="14"/>
      <c r="V344" s="14"/>
      <c r="W344" s="14"/>
      <c r="X344" s="14"/>
      <c r="Y344" s="14"/>
      <c r="Z344" s="14"/>
      <c r="AA344" s="14"/>
      <c r="AB344" s="14"/>
      <c r="AC344" s="14"/>
      <c r="AD344" s="14"/>
      <c r="AE344" s="14"/>
      <c r="AT344" s="292" t="s">
        <v>414</v>
      </c>
      <c r="AU344" s="292" t="s">
        <v>93</v>
      </c>
      <c r="AV344" s="14" t="s">
        <v>182</v>
      </c>
      <c r="AW344" s="14" t="s">
        <v>38</v>
      </c>
      <c r="AX344" s="14" t="s">
        <v>91</v>
      </c>
      <c r="AY344" s="292" t="s">
        <v>251</v>
      </c>
    </row>
    <row r="345" s="2" customFormat="1" ht="16.5" customHeight="1">
      <c r="A345" s="40"/>
      <c r="B345" s="41"/>
      <c r="C345" s="246" t="s">
        <v>1552</v>
      </c>
      <c r="D345" s="246" t="s">
        <v>254</v>
      </c>
      <c r="E345" s="247" t="s">
        <v>1758</v>
      </c>
      <c r="F345" s="248" t="s">
        <v>1759</v>
      </c>
      <c r="G345" s="249" t="s">
        <v>342</v>
      </c>
      <c r="H345" s="250">
        <v>40</v>
      </c>
      <c r="I345" s="251"/>
      <c r="J345" s="252">
        <f>ROUND(I345*H345,2)</f>
        <v>0</v>
      </c>
      <c r="K345" s="248" t="s">
        <v>258</v>
      </c>
      <c r="L345" s="46"/>
      <c r="M345" s="253" t="s">
        <v>1</v>
      </c>
      <c r="N345" s="254" t="s">
        <v>48</v>
      </c>
      <c r="O345" s="93"/>
      <c r="P345" s="255">
        <f>O345*H345</f>
        <v>0</v>
      </c>
      <c r="Q345" s="255">
        <v>0</v>
      </c>
      <c r="R345" s="255">
        <f>Q345*H345</f>
        <v>0</v>
      </c>
      <c r="S345" s="255">
        <v>0.058999999999999997</v>
      </c>
      <c r="T345" s="256">
        <f>S345*H345</f>
        <v>2.3599999999999999</v>
      </c>
      <c r="U345" s="40"/>
      <c r="V345" s="40"/>
      <c r="W345" s="40"/>
      <c r="X345" s="40"/>
      <c r="Y345" s="40"/>
      <c r="Z345" s="40"/>
      <c r="AA345" s="40"/>
      <c r="AB345" s="40"/>
      <c r="AC345" s="40"/>
      <c r="AD345" s="40"/>
      <c r="AE345" s="40"/>
      <c r="AR345" s="257" t="s">
        <v>182</v>
      </c>
      <c r="AT345" s="257" t="s">
        <v>254</v>
      </c>
      <c r="AU345" s="257" t="s">
        <v>93</v>
      </c>
      <c r="AY345" s="18" t="s">
        <v>251</v>
      </c>
      <c r="BE345" s="258">
        <f>IF(N345="základní",J345,0)</f>
        <v>0</v>
      </c>
      <c r="BF345" s="258">
        <f>IF(N345="snížená",J345,0)</f>
        <v>0</v>
      </c>
      <c r="BG345" s="258">
        <f>IF(N345="zákl. přenesená",J345,0)</f>
        <v>0</v>
      </c>
      <c r="BH345" s="258">
        <f>IF(N345="sníž. přenesená",J345,0)</f>
        <v>0</v>
      </c>
      <c r="BI345" s="258">
        <f>IF(N345="nulová",J345,0)</f>
        <v>0</v>
      </c>
      <c r="BJ345" s="18" t="s">
        <v>91</v>
      </c>
      <c r="BK345" s="258">
        <f>ROUND(I345*H345,2)</f>
        <v>0</v>
      </c>
      <c r="BL345" s="18" t="s">
        <v>182</v>
      </c>
      <c r="BM345" s="257" t="s">
        <v>1760</v>
      </c>
    </row>
    <row r="346" s="13" customFormat="1">
      <c r="A346" s="13"/>
      <c r="B346" s="271"/>
      <c r="C346" s="272"/>
      <c r="D346" s="259" t="s">
        <v>414</v>
      </c>
      <c r="E346" s="273" t="s">
        <v>1</v>
      </c>
      <c r="F346" s="274" t="s">
        <v>1679</v>
      </c>
      <c r="G346" s="272"/>
      <c r="H346" s="275">
        <v>40</v>
      </c>
      <c r="I346" s="276"/>
      <c r="J346" s="272"/>
      <c r="K346" s="272"/>
      <c r="L346" s="277"/>
      <c r="M346" s="278"/>
      <c r="N346" s="279"/>
      <c r="O346" s="279"/>
      <c r="P346" s="279"/>
      <c r="Q346" s="279"/>
      <c r="R346" s="279"/>
      <c r="S346" s="279"/>
      <c r="T346" s="280"/>
      <c r="U346" s="13"/>
      <c r="V346" s="13"/>
      <c r="W346" s="13"/>
      <c r="X346" s="13"/>
      <c r="Y346" s="13"/>
      <c r="Z346" s="13"/>
      <c r="AA346" s="13"/>
      <c r="AB346" s="13"/>
      <c r="AC346" s="13"/>
      <c r="AD346" s="13"/>
      <c r="AE346" s="13"/>
      <c r="AT346" s="281" t="s">
        <v>414</v>
      </c>
      <c r="AU346" s="281" t="s">
        <v>93</v>
      </c>
      <c r="AV346" s="13" t="s">
        <v>93</v>
      </c>
      <c r="AW346" s="13" t="s">
        <v>38</v>
      </c>
      <c r="AX346" s="13" t="s">
        <v>83</v>
      </c>
      <c r="AY346" s="281" t="s">
        <v>251</v>
      </c>
    </row>
    <row r="347" s="14" customFormat="1">
      <c r="A347" s="14"/>
      <c r="B347" s="282"/>
      <c r="C347" s="283"/>
      <c r="D347" s="259" t="s">
        <v>414</v>
      </c>
      <c r="E347" s="284" t="s">
        <v>1</v>
      </c>
      <c r="F347" s="285" t="s">
        <v>416</v>
      </c>
      <c r="G347" s="283"/>
      <c r="H347" s="286">
        <v>40</v>
      </c>
      <c r="I347" s="287"/>
      <c r="J347" s="283"/>
      <c r="K347" s="283"/>
      <c r="L347" s="288"/>
      <c r="M347" s="289"/>
      <c r="N347" s="290"/>
      <c r="O347" s="290"/>
      <c r="P347" s="290"/>
      <c r="Q347" s="290"/>
      <c r="R347" s="290"/>
      <c r="S347" s="290"/>
      <c r="T347" s="291"/>
      <c r="U347" s="14"/>
      <c r="V347" s="14"/>
      <c r="W347" s="14"/>
      <c r="X347" s="14"/>
      <c r="Y347" s="14"/>
      <c r="Z347" s="14"/>
      <c r="AA347" s="14"/>
      <c r="AB347" s="14"/>
      <c r="AC347" s="14"/>
      <c r="AD347" s="14"/>
      <c r="AE347" s="14"/>
      <c r="AT347" s="292" t="s">
        <v>414</v>
      </c>
      <c r="AU347" s="292" t="s">
        <v>93</v>
      </c>
      <c r="AV347" s="14" t="s">
        <v>182</v>
      </c>
      <c r="AW347" s="14" t="s">
        <v>38</v>
      </c>
      <c r="AX347" s="14" t="s">
        <v>91</v>
      </c>
      <c r="AY347" s="292" t="s">
        <v>251</v>
      </c>
    </row>
    <row r="348" s="12" customFormat="1" ht="22.8" customHeight="1">
      <c r="A348" s="12"/>
      <c r="B348" s="230"/>
      <c r="C348" s="231"/>
      <c r="D348" s="232" t="s">
        <v>82</v>
      </c>
      <c r="E348" s="244" t="s">
        <v>550</v>
      </c>
      <c r="F348" s="244" t="s">
        <v>551</v>
      </c>
      <c r="G348" s="231"/>
      <c r="H348" s="231"/>
      <c r="I348" s="234"/>
      <c r="J348" s="245">
        <f>BK348</f>
        <v>0</v>
      </c>
      <c r="K348" s="231"/>
      <c r="L348" s="236"/>
      <c r="M348" s="237"/>
      <c r="N348" s="238"/>
      <c r="O348" s="238"/>
      <c r="P348" s="239">
        <f>SUM(P349:P354)</f>
        <v>0</v>
      </c>
      <c r="Q348" s="238"/>
      <c r="R348" s="239">
        <f>SUM(R349:R354)</f>
        <v>0</v>
      </c>
      <c r="S348" s="238"/>
      <c r="T348" s="240">
        <f>SUM(T349:T354)</f>
        <v>0</v>
      </c>
      <c r="U348" s="12"/>
      <c r="V348" s="12"/>
      <c r="W348" s="12"/>
      <c r="X348" s="12"/>
      <c r="Y348" s="12"/>
      <c r="Z348" s="12"/>
      <c r="AA348" s="12"/>
      <c r="AB348" s="12"/>
      <c r="AC348" s="12"/>
      <c r="AD348" s="12"/>
      <c r="AE348" s="12"/>
      <c r="AR348" s="241" t="s">
        <v>91</v>
      </c>
      <c r="AT348" s="242" t="s">
        <v>82</v>
      </c>
      <c r="AU348" s="242" t="s">
        <v>91</v>
      </c>
      <c r="AY348" s="241" t="s">
        <v>251</v>
      </c>
      <c r="BK348" s="243">
        <f>SUM(BK349:BK354)</f>
        <v>0</v>
      </c>
    </row>
    <row r="349" s="2" customFormat="1" ht="16.5" customHeight="1">
      <c r="A349" s="40"/>
      <c r="B349" s="41"/>
      <c r="C349" s="246" t="s">
        <v>1036</v>
      </c>
      <c r="D349" s="246" t="s">
        <v>254</v>
      </c>
      <c r="E349" s="247" t="s">
        <v>553</v>
      </c>
      <c r="F349" s="248" t="s">
        <v>554</v>
      </c>
      <c r="G349" s="249" t="s">
        <v>398</v>
      </c>
      <c r="H349" s="250">
        <v>34.280000000000001</v>
      </c>
      <c r="I349" s="251"/>
      <c r="J349" s="252">
        <f>ROUND(I349*H349,2)</f>
        <v>0</v>
      </c>
      <c r="K349" s="248" t="s">
        <v>307</v>
      </c>
      <c r="L349" s="46"/>
      <c r="M349" s="253" t="s">
        <v>1</v>
      </c>
      <c r="N349" s="254" t="s">
        <v>48</v>
      </c>
      <c r="O349" s="93"/>
      <c r="P349" s="255">
        <f>O349*H349</f>
        <v>0</v>
      </c>
      <c r="Q349" s="255">
        <v>0</v>
      </c>
      <c r="R349" s="255">
        <f>Q349*H349</f>
        <v>0</v>
      </c>
      <c r="S349" s="255">
        <v>0</v>
      </c>
      <c r="T349" s="256">
        <f>S349*H349</f>
        <v>0</v>
      </c>
      <c r="U349" s="40"/>
      <c r="V349" s="40"/>
      <c r="W349" s="40"/>
      <c r="X349" s="40"/>
      <c r="Y349" s="40"/>
      <c r="Z349" s="40"/>
      <c r="AA349" s="40"/>
      <c r="AB349" s="40"/>
      <c r="AC349" s="40"/>
      <c r="AD349" s="40"/>
      <c r="AE349" s="40"/>
      <c r="AR349" s="257" t="s">
        <v>182</v>
      </c>
      <c r="AT349" s="257" t="s">
        <v>254</v>
      </c>
      <c r="AU349" s="257" t="s">
        <v>93</v>
      </c>
      <c r="AY349" s="18" t="s">
        <v>251</v>
      </c>
      <c r="BE349" s="258">
        <f>IF(N349="základní",J349,0)</f>
        <v>0</v>
      </c>
      <c r="BF349" s="258">
        <f>IF(N349="snížená",J349,0)</f>
        <v>0</v>
      </c>
      <c r="BG349" s="258">
        <f>IF(N349="zákl. přenesená",J349,0)</f>
        <v>0</v>
      </c>
      <c r="BH349" s="258">
        <f>IF(N349="sníž. přenesená",J349,0)</f>
        <v>0</v>
      </c>
      <c r="BI349" s="258">
        <f>IF(N349="nulová",J349,0)</f>
        <v>0</v>
      </c>
      <c r="BJ349" s="18" t="s">
        <v>91</v>
      </c>
      <c r="BK349" s="258">
        <f>ROUND(I349*H349,2)</f>
        <v>0</v>
      </c>
      <c r="BL349" s="18" t="s">
        <v>182</v>
      </c>
      <c r="BM349" s="257" t="s">
        <v>1540</v>
      </c>
    </row>
    <row r="350" s="2" customFormat="1">
      <c r="A350" s="40"/>
      <c r="B350" s="41"/>
      <c r="C350" s="42"/>
      <c r="D350" s="259" t="s">
        <v>261</v>
      </c>
      <c r="E350" s="42"/>
      <c r="F350" s="260" t="s">
        <v>556</v>
      </c>
      <c r="G350" s="42"/>
      <c r="H350" s="42"/>
      <c r="I350" s="157"/>
      <c r="J350" s="42"/>
      <c r="K350" s="42"/>
      <c r="L350" s="46"/>
      <c r="M350" s="261"/>
      <c r="N350" s="262"/>
      <c r="O350" s="93"/>
      <c r="P350" s="93"/>
      <c r="Q350" s="93"/>
      <c r="R350" s="93"/>
      <c r="S350" s="93"/>
      <c r="T350" s="94"/>
      <c r="U350" s="40"/>
      <c r="V350" s="40"/>
      <c r="W350" s="40"/>
      <c r="X350" s="40"/>
      <c r="Y350" s="40"/>
      <c r="Z350" s="40"/>
      <c r="AA350" s="40"/>
      <c r="AB350" s="40"/>
      <c r="AC350" s="40"/>
      <c r="AD350" s="40"/>
      <c r="AE350" s="40"/>
      <c r="AT350" s="18" t="s">
        <v>261</v>
      </c>
      <c r="AU350" s="18" t="s">
        <v>93</v>
      </c>
    </row>
    <row r="351" s="2" customFormat="1" ht="16.5" customHeight="1">
      <c r="A351" s="40"/>
      <c r="B351" s="41"/>
      <c r="C351" s="246" t="s">
        <v>1761</v>
      </c>
      <c r="D351" s="246" t="s">
        <v>254</v>
      </c>
      <c r="E351" s="247" t="s">
        <v>557</v>
      </c>
      <c r="F351" s="248" t="s">
        <v>558</v>
      </c>
      <c r="G351" s="249" t="s">
        <v>398</v>
      </c>
      <c r="H351" s="250">
        <v>34.280000000000001</v>
      </c>
      <c r="I351" s="251"/>
      <c r="J351" s="252">
        <f>ROUND(I351*H351,2)</f>
        <v>0</v>
      </c>
      <c r="K351" s="248" t="s">
        <v>258</v>
      </c>
      <c r="L351" s="46"/>
      <c r="M351" s="253" t="s">
        <v>1</v>
      </c>
      <c r="N351" s="254" t="s">
        <v>48</v>
      </c>
      <c r="O351" s="93"/>
      <c r="P351" s="255">
        <f>O351*H351</f>
        <v>0</v>
      </c>
      <c r="Q351" s="255">
        <v>0</v>
      </c>
      <c r="R351" s="255">
        <f>Q351*H351</f>
        <v>0</v>
      </c>
      <c r="S351" s="255">
        <v>0</v>
      </c>
      <c r="T351" s="256">
        <f>S351*H351</f>
        <v>0</v>
      </c>
      <c r="U351" s="40"/>
      <c r="V351" s="40"/>
      <c r="W351" s="40"/>
      <c r="X351" s="40"/>
      <c r="Y351" s="40"/>
      <c r="Z351" s="40"/>
      <c r="AA351" s="40"/>
      <c r="AB351" s="40"/>
      <c r="AC351" s="40"/>
      <c r="AD351" s="40"/>
      <c r="AE351" s="40"/>
      <c r="AR351" s="257" t="s">
        <v>182</v>
      </c>
      <c r="AT351" s="257" t="s">
        <v>254</v>
      </c>
      <c r="AU351" s="257" t="s">
        <v>93</v>
      </c>
      <c r="AY351" s="18" t="s">
        <v>251</v>
      </c>
      <c r="BE351" s="258">
        <f>IF(N351="základní",J351,0)</f>
        <v>0</v>
      </c>
      <c r="BF351" s="258">
        <f>IF(N351="snížená",J351,0)</f>
        <v>0</v>
      </c>
      <c r="BG351" s="258">
        <f>IF(N351="zákl. přenesená",J351,0)</f>
        <v>0</v>
      </c>
      <c r="BH351" s="258">
        <f>IF(N351="sníž. přenesená",J351,0)</f>
        <v>0</v>
      </c>
      <c r="BI351" s="258">
        <f>IF(N351="nulová",J351,0)</f>
        <v>0</v>
      </c>
      <c r="BJ351" s="18" t="s">
        <v>91</v>
      </c>
      <c r="BK351" s="258">
        <f>ROUND(I351*H351,2)</f>
        <v>0</v>
      </c>
      <c r="BL351" s="18" t="s">
        <v>182</v>
      </c>
      <c r="BM351" s="257" t="s">
        <v>1541</v>
      </c>
    </row>
    <row r="352" s="2" customFormat="1" ht="16.5" customHeight="1">
      <c r="A352" s="40"/>
      <c r="B352" s="41"/>
      <c r="C352" s="246" t="s">
        <v>1040</v>
      </c>
      <c r="D352" s="246" t="s">
        <v>254</v>
      </c>
      <c r="E352" s="247" t="s">
        <v>561</v>
      </c>
      <c r="F352" s="248" t="s">
        <v>562</v>
      </c>
      <c r="G352" s="249" t="s">
        <v>398</v>
      </c>
      <c r="H352" s="250">
        <v>342.80000000000001</v>
      </c>
      <c r="I352" s="251"/>
      <c r="J352" s="252">
        <f>ROUND(I352*H352,2)</f>
        <v>0</v>
      </c>
      <c r="K352" s="248" t="s">
        <v>258</v>
      </c>
      <c r="L352" s="46"/>
      <c r="M352" s="253" t="s">
        <v>1</v>
      </c>
      <c r="N352" s="254" t="s">
        <v>48</v>
      </c>
      <c r="O352" s="93"/>
      <c r="P352" s="255">
        <f>O352*H352</f>
        <v>0</v>
      </c>
      <c r="Q352" s="255">
        <v>0</v>
      </c>
      <c r="R352" s="255">
        <f>Q352*H352</f>
        <v>0</v>
      </c>
      <c r="S352" s="255">
        <v>0</v>
      </c>
      <c r="T352" s="256">
        <f>S352*H352</f>
        <v>0</v>
      </c>
      <c r="U352" s="40"/>
      <c r="V352" s="40"/>
      <c r="W352" s="40"/>
      <c r="X352" s="40"/>
      <c r="Y352" s="40"/>
      <c r="Z352" s="40"/>
      <c r="AA352" s="40"/>
      <c r="AB352" s="40"/>
      <c r="AC352" s="40"/>
      <c r="AD352" s="40"/>
      <c r="AE352" s="40"/>
      <c r="AR352" s="257" t="s">
        <v>182</v>
      </c>
      <c r="AT352" s="257" t="s">
        <v>254</v>
      </c>
      <c r="AU352" s="257" t="s">
        <v>93</v>
      </c>
      <c r="AY352" s="18" t="s">
        <v>251</v>
      </c>
      <c r="BE352" s="258">
        <f>IF(N352="základní",J352,0)</f>
        <v>0</v>
      </c>
      <c r="BF352" s="258">
        <f>IF(N352="snížená",J352,0)</f>
        <v>0</v>
      </c>
      <c r="BG352" s="258">
        <f>IF(N352="zákl. přenesená",J352,0)</f>
        <v>0</v>
      </c>
      <c r="BH352" s="258">
        <f>IF(N352="sníž. přenesená",J352,0)</f>
        <v>0</v>
      </c>
      <c r="BI352" s="258">
        <f>IF(N352="nulová",J352,0)</f>
        <v>0</v>
      </c>
      <c r="BJ352" s="18" t="s">
        <v>91</v>
      </c>
      <c r="BK352" s="258">
        <f>ROUND(I352*H352,2)</f>
        <v>0</v>
      </c>
      <c r="BL352" s="18" t="s">
        <v>182</v>
      </c>
      <c r="BM352" s="257" t="s">
        <v>1543</v>
      </c>
    </row>
    <row r="353" s="13" customFormat="1">
      <c r="A353" s="13"/>
      <c r="B353" s="271"/>
      <c r="C353" s="272"/>
      <c r="D353" s="259" t="s">
        <v>414</v>
      </c>
      <c r="E353" s="272"/>
      <c r="F353" s="274" t="s">
        <v>1762</v>
      </c>
      <c r="G353" s="272"/>
      <c r="H353" s="275">
        <v>342.80000000000001</v>
      </c>
      <c r="I353" s="276"/>
      <c r="J353" s="272"/>
      <c r="K353" s="272"/>
      <c r="L353" s="277"/>
      <c r="M353" s="278"/>
      <c r="N353" s="279"/>
      <c r="O353" s="279"/>
      <c r="P353" s="279"/>
      <c r="Q353" s="279"/>
      <c r="R353" s="279"/>
      <c r="S353" s="279"/>
      <c r="T353" s="280"/>
      <c r="U353" s="13"/>
      <c r="V353" s="13"/>
      <c r="W353" s="13"/>
      <c r="X353" s="13"/>
      <c r="Y353" s="13"/>
      <c r="Z353" s="13"/>
      <c r="AA353" s="13"/>
      <c r="AB353" s="13"/>
      <c r="AC353" s="13"/>
      <c r="AD353" s="13"/>
      <c r="AE353" s="13"/>
      <c r="AT353" s="281" t="s">
        <v>414</v>
      </c>
      <c r="AU353" s="281" t="s">
        <v>93</v>
      </c>
      <c r="AV353" s="13" t="s">
        <v>93</v>
      </c>
      <c r="AW353" s="13" t="s">
        <v>4</v>
      </c>
      <c r="AX353" s="13" t="s">
        <v>91</v>
      </c>
      <c r="AY353" s="281" t="s">
        <v>251</v>
      </c>
    </row>
    <row r="354" s="2" customFormat="1" ht="16.5" customHeight="1">
      <c r="A354" s="40"/>
      <c r="B354" s="41"/>
      <c r="C354" s="246" t="s">
        <v>1763</v>
      </c>
      <c r="D354" s="246" t="s">
        <v>254</v>
      </c>
      <c r="E354" s="247" t="s">
        <v>565</v>
      </c>
      <c r="F354" s="248" t="s">
        <v>566</v>
      </c>
      <c r="G354" s="249" t="s">
        <v>398</v>
      </c>
      <c r="H354" s="250">
        <v>34.280000000000001</v>
      </c>
      <c r="I354" s="251"/>
      <c r="J354" s="252">
        <f>ROUND(I354*H354,2)</f>
        <v>0</v>
      </c>
      <c r="K354" s="248" t="s">
        <v>258</v>
      </c>
      <c r="L354" s="46"/>
      <c r="M354" s="253" t="s">
        <v>1</v>
      </c>
      <c r="N354" s="254" t="s">
        <v>48</v>
      </c>
      <c r="O354" s="93"/>
      <c r="P354" s="255">
        <f>O354*H354</f>
        <v>0</v>
      </c>
      <c r="Q354" s="255">
        <v>0</v>
      </c>
      <c r="R354" s="255">
        <f>Q354*H354</f>
        <v>0</v>
      </c>
      <c r="S354" s="255">
        <v>0</v>
      </c>
      <c r="T354" s="256">
        <f>S354*H354</f>
        <v>0</v>
      </c>
      <c r="U354" s="40"/>
      <c r="V354" s="40"/>
      <c r="W354" s="40"/>
      <c r="X354" s="40"/>
      <c r="Y354" s="40"/>
      <c r="Z354" s="40"/>
      <c r="AA354" s="40"/>
      <c r="AB354" s="40"/>
      <c r="AC354" s="40"/>
      <c r="AD354" s="40"/>
      <c r="AE354" s="40"/>
      <c r="AR354" s="257" t="s">
        <v>182</v>
      </c>
      <c r="AT354" s="257" t="s">
        <v>254</v>
      </c>
      <c r="AU354" s="257" t="s">
        <v>93</v>
      </c>
      <c r="AY354" s="18" t="s">
        <v>251</v>
      </c>
      <c r="BE354" s="258">
        <f>IF(N354="základní",J354,0)</f>
        <v>0</v>
      </c>
      <c r="BF354" s="258">
        <f>IF(N354="snížená",J354,0)</f>
        <v>0</v>
      </c>
      <c r="BG354" s="258">
        <f>IF(N354="zákl. přenesená",J354,0)</f>
        <v>0</v>
      </c>
      <c r="BH354" s="258">
        <f>IF(N354="sníž. přenesená",J354,0)</f>
        <v>0</v>
      </c>
      <c r="BI354" s="258">
        <f>IF(N354="nulová",J354,0)</f>
        <v>0</v>
      </c>
      <c r="BJ354" s="18" t="s">
        <v>91</v>
      </c>
      <c r="BK354" s="258">
        <f>ROUND(I354*H354,2)</f>
        <v>0</v>
      </c>
      <c r="BL354" s="18" t="s">
        <v>182</v>
      </c>
      <c r="BM354" s="257" t="s">
        <v>1545</v>
      </c>
    </row>
    <row r="355" s="12" customFormat="1" ht="22.8" customHeight="1">
      <c r="A355" s="12"/>
      <c r="B355" s="230"/>
      <c r="C355" s="231"/>
      <c r="D355" s="232" t="s">
        <v>82</v>
      </c>
      <c r="E355" s="244" t="s">
        <v>568</v>
      </c>
      <c r="F355" s="244" t="s">
        <v>569</v>
      </c>
      <c r="G355" s="231"/>
      <c r="H355" s="231"/>
      <c r="I355" s="234"/>
      <c r="J355" s="245">
        <f>BK355</f>
        <v>0</v>
      </c>
      <c r="K355" s="231"/>
      <c r="L355" s="236"/>
      <c r="M355" s="237"/>
      <c r="N355" s="238"/>
      <c r="O355" s="238"/>
      <c r="P355" s="239">
        <f>SUM(P356:P357)</f>
        <v>0</v>
      </c>
      <c r="Q355" s="238"/>
      <c r="R355" s="239">
        <f>SUM(R356:R357)</f>
        <v>0</v>
      </c>
      <c r="S355" s="238"/>
      <c r="T355" s="240">
        <f>SUM(T356:T357)</f>
        <v>0</v>
      </c>
      <c r="U355" s="12"/>
      <c r="V355" s="12"/>
      <c r="W355" s="12"/>
      <c r="X355" s="12"/>
      <c r="Y355" s="12"/>
      <c r="Z355" s="12"/>
      <c r="AA355" s="12"/>
      <c r="AB355" s="12"/>
      <c r="AC355" s="12"/>
      <c r="AD355" s="12"/>
      <c r="AE355" s="12"/>
      <c r="AR355" s="241" t="s">
        <v>91</v>
      </c>
      <c r="AT355" s="242" t="s">
        <v>82</v>
      </c>
      <c r="AU355" s="242" t="s">
        <v>91</v>
      </c>
      <c r="AY355" s="241" t="s">
        <v>251</v>
      </c>
      <c r="BK355" s="243">
        <f>SUM(BK356:BK357)</f>
        <v>0</v>
      </c>
    </row>
    <row r="356" s="2" customFormat="1" ht="16.5" customHeight="1">
      <c r="A356" s="40"/>
      <c r="B356" s="41"/>
      <c r="C356" s="246" t="s">
        <v>1043</v>
      </c>
      <c r="D356" s="246" t="s">
        <v>254</v>
      </c>
      <c r="E356" s="247" t="s">
        <v>1764</v>
      </c>
      <c r="F356" s="248" t="s">
        <v>1765</v>
      </c>
      <c r="G356" s="249" t="s">
        <v>398</v>
      </c>
      <c r="H356" s="250">
        <v>12.574999999999999</v>
      </c>
      <c r="I356" s="251"/>
      <c r="J356" s="252">
        <f>ROUND(I356*H356,2)</f>
        <v>0</v>
      </c>
      <c r="K356" s="248" t="s">
        <v>258</v>
      </c>
      <c r="L356" s="46"/>
      <c r="M356" s="253" t="s">
        <v>1</v>
      </c>
      <c r="N356" s="254" t="s">
        <v>48</v>
      </c>
      <c r="O356" s="93"/>
      <c r="P356" s="255">
        <f>O356*H356</f>
        <v>0</v>
      </c>
      <c r="Q356" s="255">
        <v>0</v>
      </c>
      <c r="R356" s="255">
        <f>Q356*H356</f>
        <v>0</v>
      </c>
      <c r="S356" s="255">
        <v>0</v>
      </c>
      <c r="T356" s="256">
        <f>S356*H356</f>
        <v>0</v>
      </c>
      <c r="U356" s="40"/>
      <c r="V356" s="40"/>
      <c r="W356" s="40"/>
      <c r="X356" s="40"/>
      <c r="Y356" s="40"/>
      <c r="Z356" s="40"/>
      <c r="AA356" s="40"/>
      <c r="AB356" s="40"/>
      <c r="AC356" s="40"/>
      <c r="AD356" s="40"/>
      <c r="AE356" s="40"/>
      <c r="AR356" s="257" t="s">
        <v>182</v>
      </c>
      <c r="AT356" s="257" t="s">
        <v>254</v>
      </c>
      <c r="AU356" s="257" t="s">
        <v>93</v>
      </c>
      <c r="AY356" s="18" t="s">
        <v>251</v>
      </c>
      <c r="BE356" s="258">
        <f>IF(N356="základní",J356,0)</f>
        <v>0</v>
      </c>
      <c r="BF356" s="258">
        <f>IF(N356="snížená",J356,0)</f>
        <v>0</v>
      </c>
      <c r="BG356" s="258">
        <f>IF(N356="zákl. přenesená",J356,0)</f>
        <v>0</v>
      </c>
      <c r="BH356" s="258">
        <f>IF(N356="sníž. přenesená",J356,0)</f>
        <v>0</v>
      </c>
      <c r="BI356" s="258">
        <f>IF(N356="nulová",J356,0)</f>
        <v>0</v>
      </c>
      <c r="BJ356" s="18" t="s">
        <v>91</v>
      </c>
      <c r="BK356" s="258">
        <f>ROUND(I356*H356,2)</f>
        <v>0</v>
      </c>
      <c r="BL356" s="18" t="s">
        <v>182</v>
      </c>
      <c r="BM356" s="257" t="s">
        <v>1766</v>
      </c>
    </row>
    <row r="357" s="2" customFormat="1" ht="16.5" customHeight="1">
      <c r="A357" s="40"/>
      <c r="B357" s="41"/>
      <c r="C357" s="246" t="s">
        <v>1767</v>
      </c>
      <c r="D357" s="246" t="s">
        <v>254</v>
      </c>
      <c r="E357" s="247" t="s">
        <v>1547</v>
      </c>
      <c r="F357" s="248" t="s">
        <v>1548</v>
      </c>
      <c r="G357" s="249" t="s">
        <v>398</v>
      </c>
      <c r="H357" s="250">
        <v>411.76600000000002</v>
      </c>
      <c r="I357" s="251"/>
      <c r="J357" s="252">
        <f>ROUND(I357*H357,2)</f>
        <v>0</v>
      </c>
      <c r="K357" s="248" t="s">
        <v>258</v>
      </c>
      <c r="L357" s="46"/>
      <c r="M357" s="253" t="s">
        <v>1</v>
      </c>
      <c r="N357" s="254" t="s">
        <v>48</v>
      </c>
      <c r="O357" s="93"/>
      <c r="P357" s="255">
        <f>O357*H357</f>
        <v>0</v>
      </c>
      <c r="Q357" s="255">
        <v>0</v>
      </c>
      <c r="R357" s="255">
        <f>Q357*H357</f>
        <v>0</v>
      </c>
      <c r="S357" s="255">
        <v>0</v>
      </c>
      <c r="T357" s="256">
        <f>S357*H357</f>
        <v>0</v>
      </c>
      <c r="U357" s="40"/>
      <c r="V357" s="40"/>
      <c r="W357" s="40"/>
      <c r="X357" s="40"/>
      <c r="Y357" s="40"/>
      <c r="Z357" s="40"/>
      <c r="AA357" s="40"/>
      <c r="AB357" s="40"/>
      <c r="AC357" s="40"/>
      <c r="AD357" s="40"/>
      <c r="AE357" s="40"/>
      <c r="AR357" s="257" t="s">
        <v>182</v>
      </c>
      <c r="AT357" s="257" t="s">
        <v>254</v>
      </c>
      <c r="AU357" s="257" t="s">
        <v>93</v>
      </c>
      <c r="AY357" s="18" t="s">
        <v>251</v>
      </c>
      <c r="BE357" s="258">
        <f>IF(N357="základní",J357,0)</f>
        <v>0</v>
      </c>
      <c r="BF357" s="258">
        <f>IF(N357="snížená",J357,0)</f>
        <v>0</v>
      </c>
      <c r="BG357" s="258">
        <f>IF(N357="zákl. přenesená",J357,0)</f>
        <v>0</v>
      </c>
      <c r="BH357" s="258">
        <f>IF(N357="sníž. přenesená",J357,0)</f>
        <v>0</v>
      </c>
      <c r="BI357" s="258">
        <f>IF(N357="nulová",J357,0)</f>
        <v>0</v>
      </c>
      <c r="BJ357" s="18" t="s">
        <v>91</v>
      </c>
      <c r="BK357" s="258">
        <f>ROUND(I357*H357,2)</f>
        <v>0</v>
      </c>
      <c r="BL357" s="18" t="s">
        <v>182</v>
      </c>
      <c r="BM357" s="257" t="s">
        <v>1549</v>
      </c>
    </row>
    <row r="358" s="12" customFormat="1" ht="25.92" customHeight="1">
      <c r="A358" s="12"/>
      <c r="B358" s="230"/>
      <c r="C358" s="231"/>
      <c r="D358" s="232" t="s">
        <v>82</v>
      </c>
      <c r="E358" s="233" t="s">
        <v>666</v>
      </c>
      <c r="F358" s="233" t="s">
        <v>667</v>
      </c>
      <c r="G358" s="231"/>
      <c r="H358" s="231"/>
      <c r="I358" s="234"/>
      <c r="J358" s="235">
        <f>BK358</f>
        <v>0</v>
      </c>
      <c r="K358" s="231"/>
      <c r="L358" s="236"/>
      <c r="M358" s="237"/>
      <c r="N358" s="238"/>
      <c r="O358" s="238"/>
      <c r="P358" s="239">
        <f>P359+P404</f>
        <v>0</v>
      </c>
      <c r="Q358" s="238"/>
      <c r="R358" s="239">
        <f>R359+R404</f>
        <v>0.62343180000000009</v>
      </c>
      <c r="S358" s="238"/>
      <c r="T358" s="240">
        <f>T359+T404</f>
        <v>1.1460599999999999</v>
      </c>
      <c r="U358" s="12"/>
      <c r="V358" s="12"/>
      <c r="W358" s="12"/>
      <c r="X358" s="12"/>
      <c r="Y358" s="12"/>
      <c r="Z358" s="12"/>
      <c r="AA358" s="12"/>
      <c r="AB358" s="12"/>
      <c r="AC358" s="12"/>
      <c r="AD358" s="12"/>
      <c r="AE358" s="12"/>
      <c r="AR358" s="241" t="s">
        <v>93</v>
      </c>
      <c r="AT358" s="242" t="s">
        <v>82</v>
      </c>
      <c r="AU358" s="242" t="s">
        <v>83</v>
      </c>
      <c r="AY358" s="241" t="s">
        <v>251</v>
      </c>
      <c r="BK358" s="243">
        <f>BK359+BK404</f>
        <v>0</v>
      </c>
    </row>
    <row r="359" s="12" customFormat="1" ht="22.8" customHeight="1">
      <c r="A359" s="12"/>
      <c r="B359" s="230"/>
      <c r="C359" s="231"/>
      <c r="D359" s="232" t="s">
        <v>82</v>
      </c>
      <c r="E359" s="244" t="s">
        <v>1768</v>
      </c>
      <c r="F359" s="244" t="s">
        <v>1769</v>
      </c>
      <c r="G359" s="231"/>
      <c r="H359" s="231"/>
      <c r="I359" s="234"/>
      <c r="J359" s="245">
        <f>BK359</f>
        <v>0</v>
      </c>
      <c r="K359" s="231"/>
      <c r="L359" s="236"/>
      <c r="M359" s="237"/>
      <c r="N359" s="238"/>
      <c r="O359" s="238"/>
      <c r="P359" s="239">
        <f>SUM(P360:P403)</f>
        <v>0</v>
      </c>
      <c r="Q359" s="238"/>
      <c r="R359" s="239">
        <f>SUM(R360:R403)</f>
        <v>0.60664680000000004</v>
      </c>
      <c r="S359" s="238"/>
      <c r="T359" s="240">
        <f>SUM(T360:T403)</f>
        <v>1.1460599999999999</v>
      </c>
      <c r="U359" s="12"/>
      <c r="V359" s="12"/>
      <c r="W359" s="12"/>
      <c r="X359" s="12"/>
      <c r="Y359" s="12"/>
      <c r="Z359" s="12"/>
      <c r="AA359" s="12"/>
      <c r="AB359" s="12"/>
      <c r="AC359" s="12"/>
      <c r="AD359" s="12"/>
      <c r="AE359" s="12"/>
      <c r="AR359" s="241" t="s">
        <v>93</v>
      </c>
      <c r="AT359" s="242" t="s">
        <v>82</v>
      </c>
      <c r="AU359" s="242" t="s">
        <v>91</v>
      </c>
      <c r="AY359" s="241" t="s">
        <v>251</v>
      </c>
      <c r="BK359" s="243">
        <f>SUM(BK360:BK403)</f>
        <v>0</v>
      </c>
    </row>
    <row r="360" s="2" customFormat="1" ht="16.5" customHeight="1">
      <c r="A360" s="40"/>
      <c r="B360" s="41"/>
      <c r="C360" s="246" t="s">
        <v>1047</v>
      </c>
      <c r="D360" s="246" t="s">
        <v>254</v>
      </c>
      <c r="E360" s="247" t="s">
        <v>1770</v>
      </c>
      <c r="F360" s="248" t="s">
        <v>1771</v>
      </c>
      <c r="G360" s="249" t="s">
        <v>342</v>
      </c>
      <c r="H360" s="250">
        <v>201.41999999999999</v>
      </c>
      <c r="I360" s="251"/>
      <c r="J360" s="252">
        <f>ROUND(I360*H360,2)</f>
        <v>0</v>
      </c>
      <c r="K360" s="248" t="s">
        <v>258</v>
      </c>
      <c r="L360" s="46"/>
      <c r="M360" s="253" t="s">
        <v>1</v>
      </c>
      <c r="N360" s="254" t="s">
        <v>48</v>
      </c>
      <c r="O360" s="93"/>
      <c r="P360" s="255">
        <f>O360*H360</f>
        <v>0</v>
      </c>
      <c r="Q360" s="255">
        <v>0</v>
      </c>
      <c r="R360" s="255">
        <f>Q360*H360</f>
        <v>0</v>
      </c>
      <c r="S360" s="255">
        <v>0.0040000000000000001</v>
      </c>
      <c r="T360" s="256">
        <f>S360*H360</f>
        <v>0.80567999999999995</v>
      </c>
      <c r="U360" s="40"/>
      <c r="V360" s="40"/>
      <c r="W360" s="40"/>
      <c r="X360" s="40"/>
      <c r="Y360" s="40"/>
      <c r="Z360" s="40"/>
      <c r="AA360" s="40"/>
      <c r="AB360" s="40"/>
      <c r="AC360" s="40"/>
      <c r="AD360" s="40"/>
      <c r="AE360" s="40"/>
      <c r="AR360" s="257" t="s">
        <v>359</v>
      </c>
      <c r="AT360" s="257" t="s">
        <v>254</v>
      </c>
      <c r="AU360" s="257" t="s">
        <v>93</v>
      </c>
      <c r="AY360" s="18" t="s">
        <v>251</v>
      </c>
      <c r="BE360" s="258">
        <f>IF(N360="základní",J360,0)</f>
        <v>0</v>
      </c>
      <c r="BF360" s="258">
        <f>IF(N360="snížená",J360,0)</f>
        <v>0</v>
      </c>
      <c r="BG360" s="258">
        <f>IF(N360="zákl. přenesená",J360,0)</f>
        <v>0</v>
      </c>
      <c r="BH360" s="258">
        <f>IF(N360="sníž. přenesená",J360,0)</f>
        <v>0</v>
      </c>
      <c r="BI360" s="258">
        <f>IF(N360="nulová",J360,0)</f>
        <v>0</v>
      </c>
      <c r="BJ360" s="18" t="s">
        <v>91</v>
      </c>
      <c r="BK360" s="258">
        <f>ROUND(I360*H360,2)</f>
        <v>0</v>
      </c>
      <c r="BL360" s="18" t="s">
        <v>359</v>
      </c>
      <c r="BM360" s="257" t="s">
        <v>1772</v>
      </c>
    </row>
    <row r="361" s="13" customFormat="1">
      <c r="A361" s="13"/>
      <c r="B361" s="271"/>
      <c r="C361" s="272"/>
      <c r="D361" s="259" t="s">
        <v>414</v>
      </c>
      <c r="E361" s="273" t="s">
        <v>1</v>
      </c>
      <c r="F361" s="274" t="s">
        <v>1773</v>
      </c>
      <c r="G361" s="272"/>
      <c r="H361" s="275">
        <v>201.41999999999999</v>
      </c>
      <c r="I361" s="276"/>
      <c r="J361" s="272"/>
      <c r="K361" s="272"/>
      <c r="L361" s="277"/>
      <c r="M361" s="278"/>
      <c r="N361" s="279"/>
      <c r="O361" s="279"/>
      <c r="P361" s="279"/>
      <c r="Q361" s="279"/>
      <c r="R361" s="279"/>
      <c r="S361" s="279"/>
      <c r="T361" s="280"/>
      <c r="U361" s="13"/>
      <c r="V361" s="13"/>
      <c r="W361" s="13"/>
      <c r="X361" s="13"/>
      <c r="Y361" s="13"/>
      <c r="Z361" s="13"/>
      <c r="AA361" s="13"/>
      <c r="AB361" s="13"/>
      <c r="AC361" s="13"/>
      <c r="AD361" s="13"/>
      <c r="AE361" s="13"/>
      <c r="AT361" s="281" t="s">
        <v>414</v>
      </c>
      <c r="AU361" s="281" t="s">
        <v>93</v>
      </c>
      <c r="AV361" s="13" t="s">
        <v>93</v>
      </c>
      <c r="AW361" s="13" t="s">
        <v>38</v>
      </c>
      <c r="AX361" s="13" t="s">
        <v>83</v>
      </c>
      <c r="AY361" s="281" t="s">
        <v>251</v>
      </c>
    </row>
    <row r="362" s="14" customFormat="1">
      <c r="A362" s="14"/>
      <c r="B362" s="282"/>
      <c r="C362" s="283"/>
      <c r="D362" s="259" t="s">
        <v>414</v>
      </c>
      <c r="E362" s="284" t="s">
        <v>1</v>
      </c>
      <c r="F362" s="285" t="s">
        <v>416</v>
      </c>
      <c r="G362" s="283"/>
      <c r="H362" s="286">
        <v>201.41999999999999</v>
      </c>
      <c r="I362" s="287"/>
      <c r="J362" s="283"/>
      <c r="K362" s="283"/>
      <c r="L362" s="288"/>
      <c r="M362" s="289"/>
      <c r="N362" s="290"/>
      <c r="O362" s="290"/>
      <c r="P362" s="290"/>
      <c r="Q362" s="290"/>
      <c r="R362" s="290"/>
      <c r="S362" s="290"/>
      <c r="T362" s="291"/>
      <c r="U362" s="14"/>
      <c r="V362" s="14"/>
      <c r="W362" s="14"/>
      <c r="X362" s="14"/>
      <c r="Y362" s="14"/>
      <c r="Z362" s="14"/>
      <c r="AA362" s="14"/>
      <c r="AB362" s="14"/>
      <c r="AC362" s="14"/>
      <c r="AD362" s="14"/>
      <c r="AE362" s="14"/>
      <c r="AT362" s="292" t="s">
        <v>414</v>
      </c>
      <c r="AU362" s="292" t="s">
        <v>93</v>
      </c>
      <c r="AV362" s="14" t="s">
        <v>182</v>
      </c>
      <c r="AW362" s="14" t="s">
        <v>38</v>
      </c>
      <c r="AX362" s="14" t="s">
        <v>91</v>
      </c>
      <c r="AY362" s="292" t="s">
        <v>251</v>
      </c>
    </row>
    <row r="363" s="2" customFormat="1" ht="16.5" customHeight="1">
      <c r="A363" s="40"/>
      <c r="B363" s="41"/>
      <c r="C363" s="246" t="s">
        <v>1774</v>
      </c>
      <c r="D363" s="246" t="s">
        <v>254</v>
      </c>
      <c r="E363" s="247" t="s">
        <v>1775</v>
      </c>
      <c r="F363" s="248" t="s">
        <v>1776</v>
      </c>
      <c r="G363" s="249" t="s">
        <v>342</v>
      </c>
      <c r="H363" s="250">
        <v>75.640000000000001</v>
      </c>
      <c r="I363" s="251"/>
      <c r="J363" s="252">
        <f>ROUND(I363*H363,2)</f>
        <v>0</v>
      </c>
      <c r="K363" s="248" t="s">
        <v>258</v>
      </c>
      <c r="L363" s="46"/>
      <c r="M363" s="253" t="s">
        <v>1</v>
      </c>
      <c r="N363" s="254" t="s">
        <v>48</v>
      </c>
      <c r="O363" s="93"/>
      <c r="P363" s="255">
        <f>O363*H363</f>
        <v>0</v>
      </c>
      <c r="Q363" s="255">
        <v>0</v>
      </c>
      <c r="R363" s="255">
        <f>Q363*H363</f>
        <v>0</v>
      </c>
      <c r="S363" s="255">
        <v>0.0044999999999999997</v>
      </c>
      <c r="T363" s="256">
        <f>S363*H363</f>
        <v>0.34037999999999996</v>
      </c>
      <c r="U363" s="40"/>
      <c r="V363" s="40"/>
      <c r="W363" s="40"/>
      <c r="X363" s="40"/>
      <c r="Y363" s="40"/>
      <c r="Z363" s="40"/>
      <c r="AA363" s="40"/>
      <c r="AB363" s="40"/>
      <c r="AC363" s="40"/>
      <c r="AD363" s="40"/>
      <c r="AE363" s="40"/>
      <c r="AR363" s="257" t="s">
        <v>359</v>
      </c>
      <c r="AT363" s="257" t="s">
        <v>254</v>
      </c>
      <c r="AU363" s="257" t="s">
        <v>93</v>
      </c>
      <c r="AY363" s="18" t="s">
        <v>251</v>
      </c>
      <c r="BE363" s="258">
        <f>IF(N363="základní",J363,0)</f>
        <v>0</v>
      </c>
      <c r="BF363" s="258">
        <f>IF(N363="snížená",J363,0)</f>
        <v>0</v>
      </c>
      <c r="BG363" s="258">
        <f>IF(N363="zákl. přenesená",J363,0)</f>
        <v>0</v>
      </c>
      <c r="BH363" s="258">
        <f>IF(N363="sníž. přenesená",J363,0)</f>
        <v>0</v>
      </c>
      <c r="BI363" s="258">
        <f>IF(N363="nulová",J363,0)</f>
        <v>0</v>
      </c>
      <c r="BJ363" s="18" t="s">
        <v>91</v>
      </c>
      <c r="BK363" s="258">
        <f>ROUND(I363*H363,2)</f>
        <v>0</v>
      </c>
      <c r="BL363" s="18" t="s">
        <v>359</v>
      </c>
      <c r="BM363" s="257" t="s">
        <v>1777</v>
      </c>
    </row>
    <row r="364" s="13" customFormat="1">
      <c r="A364" s="13"/>
      <c r="B364" s="271"/>
      <c r="C364" s="272"/>
      <c r="D364" s="259" t="s">
        <v>414</v>
      </c>
      <c r="E364" s="273" t="s">
        <v>1</v>
      </c>
      <c r="F364" s="274" t="s">
        <v>1679</v>
      </c>
      <c r="G364" s="272"/>
      <c r="H364" s="275">
        <v>40</v>
      </c>
      <c r="I364" s="276"/>
      <c r="J364" s="272"/>
      <c r="K364" s="272"/>
      <c r="L364" s="277"/>
      <c r="M364" s="278"/>
      <c r="N364" s="279"/>
      <c r="O364" s="279"/>
      <c r="P364" s="279"/>
      <c r="Q364" s="279"/>
      <c r="R364" s="279"/>
      <c r="S364" s="279"/>
      <c r="T364" s="280"/>
      <c r="U364" s="13"/>
      <c r="V364" s="13"/>
      <c r="W364" s="13"/>
      <c r="X364" s="13"/>
      <c r="Y364" s="13"/>
      <c r="Z364" s="13"/>
      <c r="AA364" s="13"/>
      <c r="AB364" s="13"/>
      <c r="AC364" s="13"/>
      <c r="AD364" s="13"/>
      <c r="AE364" s="13"/>
      <c r="AT364" s="281" t="s">
        <v>414</v>
      </c>
      <c r="AU364" s="281" t="s">
        <v>93</v>
      </c>
      <c r="AV364" s="13" t="s">
        <v>93</v>
      </c>
      <c r="AW364" s="13" t="s">
        <v>38</v>
      </c>
      <c r="AX364" s="13" t="s">
        <v>83</v>
      </c>
      <c r="AY364" s="281" t="s">
        <v>251</v>
      </c>
    </row>
    <row r="365" s="13" customFormat="1">
      <c r="A365" s="13"/>
      <c r="B365" s="271"/>
      <c r="C365" s="272"/>
      <c r="D365" s="259" t="s">
        <v>414</v>
      </c>
      <c r="E365" s="273" t="s">
        <v>1</v>
      </c>
      <c r="F365" s="274" t="s">
        <v>1778</v>
      </c>
      <c r="G365" s="272"/>
      <c r="H365" s="275">
        <v>35.640000000000001</v>
      </c>
      <c r="I365" s="276"/>
      <c r="J365" s="272"/>
      <c r="K365" s="272"/>
      <c r="L365" s="277"/>
      <c r="M365" s="278"/>
      <c r="N365" s="279"/>
      <c r="O365" s="279"/>
      <c r="P365" s="279"/>
      <c r="Q365" s="279"/>
      <c r="R365" s="279"/>
      <c r="S365" s="279"/>
      <c r="T365" s="280"/>
      <c r="U365" s="13"/>
      <c r="V365" s="13"/>
      <c r="W365" s="13"/>
      <c r="X365" s="13"/>
      <c r="Y365" s="13"/>
      <c r="Z365" s="13"/>
      <c r="AA365" s="13"/>
      <c r="AB365" s="13"/>
      <c r="AC365" s="13"/>
      <c r="AD365" s="13"/>
      <c r="AE365" s="13"/>
      <c r="AT365" s="281" t="s">
        <v>414</v>
      </c>
      <c r="AU365" s="281" t="s">
        <v>93</v>
      </c>
      <c r="AV365" s="13" t="s">
        <v>93</v>
      </c>
      <c r="AW365" s="13" t="s">
        <v>38</v>
      </c>
      <c r="AX365" s="13" t="s">
        <v>83</v>
      </c>
      <c r="AY365" s="281" t="s">
        <v>251</v>
      </c>
    </row>
    <row r="366" s="14" customFormat="1">
      <c r="A366" s="14"/>
      <c r="B366" s="282"/>
      <c r="C366" s="283"/>
      <c r="D366" s="259" t="s">
        <v>414</v>
      </c>
      <c r="E366" s="284" t="s">
        <v>1</v>
      </c>
      <c r="F366" s="285" t="s">
        <v>416</v>
      </c>
      <c r="G366" s="283"/>
      <c r="H366" s="286">
        <v>75.640000000000001</v>
      </c>
      <c r="I366" s="287"/>
      <c r="J366" s="283"/>
      <c r="K366" s="283"/>
      <c r="L366" s="288"/>
      <c r="M366" s="289"/>
      <c r="N366" s="290"/>
      <c r="O366" s="290"/>
      <c r="P366" s="290"/>
      <c r="Q366" s="290"/>
      <c r="R366" s="290"/>
      <c r="S366" s="290"/>
      <c r="T366" s="291"/>
      <c r="U366" s="14"/>
      <c r="V366" s="14"/>
      <c r="W366" s="14"/>
      <c r="X366" s="14"/>
      <c r="Y366" s="14"/>
      <c r="Z366" s="14"/>
      <c r="AA366" s="14"/>
      <c r="AB366" s="14"/>
      <c r="AC366" s="14"/>
      <c r="AD366" s="14"/>
      <c r="AE366" s="14"/>
      <c r="AT366" s="292" t="s">
        <v>414</v>
      </c>
      <c r="AU366" s="292" t="s">
        <v>93</v>
      </c>
      <c r="AV366" s="14" t="s">
        <v>182</v>
      </c>
      <c r="AW366" s="14" t="s">
        <v>38</v>
      </c>
      <c r="AX366" s="14" t="s">
        <v>91</v>
      </c>
      <c r="AY366" s="292" t="s">
        <v>251</v>
      </c>
    </row>
    <row r="367" s="2" customFormat="1" ht="16.5" customHeight="1">
      <c r="A367" s="40"/>
      <c r="B367" s="41"/>
      <c r="C367" s="246" t="s">
        <v>1779</v>
      </c>
      <c r="D367" s="246" t="s">
        <v>254</v>
      </c>
      <c r="E367" s="247" t="s">
        <v>1780</v>
      </c>
      <c r="F367" s="248" t="s">
        <v>1781</v>
      </c>
      <c r="G367" s="249" t="s">
        <v>342</v>
      </c>
      <c r="H367" s="250">
        <v>44.759999999999998</v>
      </c>
      <c r="I367" s="251"/>
      <c r="J367" s="252">
        <f>ROUND(I367*H367,2)</f>
        <v>0</v>
      </c>
      <c r="K367" s="248" t="s">
        <v>258</v>
      </c>
      <c r="L367" s="46"/>
      <c r="M367" s="253" t="s">
        <v>1</v>
      </c>
      <c r="N367" s="254" t="s">
        <v>48</v>
      </c>
      <c r="O367" s="93"/>
      <c r="P367" s="255">
        <f>O367*H367</f>
        <v>0</v>
      </c>
      <c r="Q367" s="255">
        <v>0.00068000000000000005</v>
      </c>
      <c r="R367" s="255">
        <f>Q367*H367</f>
        <v>0.0304368</v>
      </c>
      <c r="S367" s="255">
        <v>0</v>
      </c>
      <c r="T367" s="256">
        <f>S367*H367</f>
        <v>0</v>
      </c>
      <c r="U367" s="40"/>
      <c r="V367" s="40"/>
      <c r="W367" s="40"/>
      <c r="X367" s="40"/>
      <c r="Y367" s="40"/>
      <c r="Z367" s="40"/>
      <c r="AA367" s="40"/>
      <c r="AB367" s="40"/>
      <c r="AC367" s="40"/>
      <c r="AD367" s="40"/>
      <c r="AE367" s="40"/>
      <c r="AR367" s="257" t="s">
        <v>359</v>
      </c>
      <c r="AT367" s="257" t="s">
        <v>254</v>
      </c>
      <c r="AU367" s="257" t="s">
        <v>93</v>
      </c>
      <c r="AY367" s="18" t="s">
        <v>251</v>
      </c>
      <c r="BE367" s="258">
        <f>IF(N367="základní",J367,0)</f>
        <v>0</v>
      </c>
      <c r="BF367" s="258">
        <f>IF(N367="snížená",J367,0)</f>
        <v>0</v>
      </c>
      <c r="BG367" s="258">
        <f>IF(N367="zákl. přenesená",J367,0)</f>
        <v>0</v>
      </c>
      <c r="BH367" s="258">
        <f>IF(N367="sníž. přenesená",J367,0)</f>
        <v>0</v>
      </c>
      <c r="BI367" s="258">
        <f>IF(N367="nulová",J367,0)</f>
        <v>0</v>
      </c>
      <c r="BJ367" s="18" t="s">
        <v>91</v>
      </c>
      <c r="BK367" s="258">
        <f>ROUND(I367*H367,2)</f>
        <v>0</v>
      </c>
      <c r="BL367" s="18" t="s">
        <v>359</v>
      </c>
      <c r="BM367" s="257" t="s">
        <v>1782</v>
      </c>
    </row>
    <row r="368" s="13" customFormat="1">
      <c r="A368" s="13"/>
      <c r="B368" s="271"/>
      <c r="C368" s="272"/>
      <c r="D368" s="259" t="s">
        <v>414</v>
      </c>
      <c r="E368" s="273" t="s">
        <v>1</v>
      </c>
      <c r="F368" s="274" t="s">
        <v>1783</v>
      </c>
      <c r="G368" s="272"/>
      <c r="H368" s="275">
        <v>44.759999999999998</v>
      </c>
      <c r="I368" s="276"/>
      <c r="J368" s="272"/>
      <c r="K368" s="272"/>
      <c r="L368" s="277"/>
      <c r="M368" s="278"/>
      <c r="N368" s="279"/>
      <c r="O368" s="279"/>
      <c r="P368" s="279"/>
      <c r="Q368" s="279"/>
      <c r="R368" s="279"/>
      <c r="S368" s="279"/>
      <c r="T368" s="280"/>
      <c r="U368" s="13"/>
      <c r="V368" s="13"/>
      <c r="W368" s="13"/>
      <c r="X368" s="13"/>
      <c r="Y368" s="13"/>
      <c r="Z368" s="13"/>
      <c r="AA368" s="13"/>
      <c r="AB368" s="13"/>
      <c r="AC368" s="13"/>
      <c r="AD368" s="13"/>
      <c r="AE368" s="13"/>
      <c r="AT368" s="281" t="s">
        <v>414</v>
      </c>
      <c r="AU368" s="281" t="s">
        <v>93</v>
      </c>
      <c r="AV368" s="13" t="s">
        <v>93</v>
      </c>
      <c r="AW368" s="13" t="s">
        <v>38</v>
      </c>
      <c r="AX368" s="13" t="s">
        <v>83</v>
      </c>
      <c r="AY368" s="281" t="s">
        <v>251</v>
      </c>
    </row>
    <row r="369" s="14" customFormat="1">
      <c r="A369" s="14"/>
      <c r="B369" s="282"/>
      <c r="C369" s="283"/>
      <c r="D369" s="259" t="s">
        <v>414</v>
      </c>
      <c r="E369" s="284" t="s">
        <v>1</v>
      </c>
      <c r="F369" s="285" t="s">
        <v>416</v>
      </c>
      <c r="G369" s="283"/>
      <c r="H369" s="286">
        <v>44.759999999999998</v>
      </c>
      <c r="I369" s="287"/>
      <c r="J369" s="283"/>
      <c r="K369" s="283"/>
      <c r="L369" s="288"/>
      <c r="M369" s="289"/>
      <c r="N369" s="290"/>
      <c r="O369" s="290"/>
      <c r="P369" s="290"/>
      <c r="Q369" s="290"/>
      <c r="R369" s="290"/>
      <c r="S369" s="290"/>
      <c r="T369" s="291"/>
      <c r="U369" s="14"/>
      <c r="V369" s="14"/>
      <c r="W369" s="14"/>
      <c r="X369" s="14"/>
      <c r="Y369" s="14"/>
      <c r="Z369" s="14"/>
      <c r="AA369" s="14"/>
      <c r="AB369" s="14"/>
      <c r="AC369" s="14"/>
      <c r="AD369" s="14"/>
      <c r="AE369" s="14"/>
      <c r="AT369" s="292" t="s">
        <v>414</v>
      </c>
      <c r="AU369" s="292" t="s">
        <v>93</v>
      </c>
      <c r="AV369" s="14" t="s">
        <v>182</v>
      </c>
      <c r="AW369" s="14" t="s">
        <v>38</v>
      </c>
      <c r="AX369" s="14" t="s">
        <v>91</v>
      </c>
      <c r="AY369" s="292" t="s">
        <v>251</v>
      </c>
    </row>
    <row r="370" s="2" customFormat="1" ht="16.5" customHeight="1">
      <c r="A370" s="40"/>
      <c r="B370" s="41"/>
      <c r="C370" s="246" t="s">
        <v>1784</v>
      </c>
      <c r="D370" s="246" t="s">
        <v>254</v>
      </c>
      <c r="E370" s="247" t="s">
        <v>1785</v>
      </c>
      <c r="F370" s="248" t="s">
        <v>1786</v>
      </c>
      <c r="G370" s="249" t="s">
        <v>441</v>
      </c>
      <c r="H370" s="250">
        <v>74.599999999999994</v>
      </c>
      <c r="I370" s="251"/>
      <c r="J370" s="252">
        <f>ROUND(I370*H370,2)</f>
        <v>0</v>
      </c>
      <c r="K370" s="248" t="s">
        <v>258</v>
      </c>
      <c r="L370" s="46"/>
      <c r="M370" s="253" t="s">
        <v>1</v>
      </c>
      <c r="N370" s="254" t="s">
        <v>48</v>
      </c>
      <c r="O370" s="93"/>
      <c r="P370" s="255">
        <f>O370*H370</f>
        <v>0</v>
      </c>
      <c r="Q370" s="255">
        <v>0.00025999999999999998</v>
      </c>
      <c r="R370" s="255">
        <f>Q370*H370</f>
        <v>0.019395999999999997</v>
      </c>
      <c r="S370" s="255">
        <v>0</v>
      </c>
      <c r="T370" s="256">
        <f>S370*H370</f>
        <v>0</v>
      </c>
      <c r="U370" s="40"/>
      <c r="V370" s="40"/>
      <c r="W370" s="40"/>
      <c r="X370" s="40"/>
      <c r="Y370" s="40"/>
      <c r="Z370" s="40"/>
      <c r="AA370" s="40"/>
      <c r="AB370" s="40"/>
      <c r="AC370" s="40"/>
      <c r="AD370" s="40"/>
      <c r="AE370" s="40"/>
      <c r="AR370" s="257" t="s">
        <v>359</v>
      </c>
      <c r="AT370" s="257" t="s">
        <v>254</v>
      </c>
      <c r="AU370" s="257" t="s">
        <v>93</v>
      </c>
      <c r="AY370" s="18" t="s">
        <v>251</v>
      </c>
      <c r="BE370" s="258">
        <f>IF(N370="základní",J370,0)</f>
        <v>0</v>
      </c>
      <c r="BF370" s="258">
        <f>IF(N370="snížená",J370,0)</f>
        <v>0</v>
      </c>
      <c r="BG370" s="258">
        <f>IF(N370="zákl. přenesená",J370,0)</f>
        <v>0</v>
      </c>
      <c r="BH370" s="258">
        <f>IF(N370="sníž. přenesená",J370,0)</f>
        <v>0</v>
      </c>
      <c r="BI370" s="258">
        <f>IF(N370="nulová",J370,0)</f>
        <v>0</v>
      </c>
      <c r="BJ370" s="18" t="s">
        <v>91</v>
      </c>
      <c r="BK370" s="258">
        <f>ROUND(I370*H370,2)</f>
        <v>0</v>
      </c>
      <c r="BL370" s="18" t="s">
        <v>359</v>
      </c>
      <c r="BM370" s="257" t="s">
        <v>1787</v>
      </c>
    </row>
    <row r="371" s="13" customFormat="1">
      <c r="A371" s="13"/>
      <c r="B371" s="271"/>
      <c r="C371" s="272"/>
      <c r="D371" s="259" t="s">
        <v>414</v>
      </c>
      <c r="E371" s="273" t="s">
        <v>1</v>
      </c>
      <c r="F371" s="274" t="s">
        <v>1788</v>
      </c>
      <c r="G371" s="272"/>
      <c r="H371" s="275">
        <v>74.599999999999994</v>
      </c>
      <c r="I371" s="276"/>
      <c r="J371" s="272"/>
      <c r="K371" s="272"/>
      <c r="L371" s="277"/>
      <c r="M371" s="278"/>
      <c r="N371" s="279"/>
      <c r="O371" s="279"/>
      <c r="P371" s="279"/>
      <c r="Q371" s="279"/>
      <c r="R371" s="279"/>
      <c r="S371" s="279"/>
      <c r="T371" s="280"/>
      <c r="U371" s="13"/>
      <c r="V371" s="13"/>
      <c r="W371" s="13"/>
      <c r="X371" s="13"/>
      <c r="Y371" s="13"/>
      <c r="Z371" s="13"/>
      <c r="AA371" s="13"/>
      <c r="AB371" s="13"/>
      <c r="AC371" s="13"/>
      <c r="AD371" s="13"/>
      <c r="AE371" s="13"/>
      <c r="AT371" s="281" t="s">
        <v>414</v>
      </c>
      <c r="AU371" s="281" t="s">
        <v>93</v>
      </c>
      <c r="AV371" s="13" t="s">
        <v>93</v>
      </c>
      <c r="AW371" s="13" t="s">
        <v>38</v>
      </c>
      <c r="AX371" s="13" t="s">
        <v>83</v>
      </c>
      <c r="AY371" s="281" t="s">
        <v>251</v>
      </c>
    </row>
    <row r="372" s="14" customFormat="1">
      <c r="A372" s="14"/>
      <c r="B372" s="282"/>
      <c r="C372" s="283"/>
      <c r="D372" s="259" t="s">
        <v>414</v>
      </c>
      <c r="E372" s="284" t="s">
        <v>1</v>
      </c>
      <c r="F372" s="285" t="s">
        <v>416</v>
      </c>
      <c r="G372" s="283"/>
      <c r="H372" s="286">
        <v>74.599999999999994</v>
      </c>
      <c r="I372" s="287"/>
      <c r="J372" s="283"/>
      <c r="K372" s="283"/>
      <c r="L372" s="288"/>
      <c r="M372" s="289"/>
      <c r="N372" s="290"/>
      <c r="O372" s="290"/>
      <c r="P372" s="290"/>
      <c r="Q372" s="290"/>
      <c r="R372" s="290"/>
      <c r="S372" s="290"/>
      <c r="T372" s="291"/>
      <c r="U372" s="14"/>
      <c r="V372" s="14"/>
      <c r="W372" s="14"/>
      <c r="X372" s="14"/>
      <c r="Y372" s="14"/>
      <c r="Z372" s="14"/>
      <c r="AA372" s="14"/>
      <c r="AB372" s="14"/>
      <c r="AC372" s="14"/>
      <c r="AD372" s="14"/>
      <c r="AE372" s="14"/>
      <c r="AT372" s="292" t="s">
        <v>414</v>
      </c>
      <c r="AU372" s="292" t="s">
        <v>93</v>
      </c>
      <c r="AV372" s="14" t="s">
        <v>182</v>
      </c>
      <c r="AW372" s="14" t="s">
        <v>38</v>
      </c>
      <c r="AX372" s="14" t="s">
        <v>91</v>
      </c>
      <c r="AY372" s="292" t="s">
        <v>251</v>
      </c>
    </row>
    <row r="373" s="2" customFormat="1" ht="16.5" customHeight="1">
      <c r="A373" s="40"/>
      <c r="B373" s="41"/>
      <c r="C373" s="246" t="s">
        <v>1789</v>
      </c>
      <c r="D373" s="246" t="s">
        <v>254</v>
      </c>
      <c r="E373" s="247" t="s">
        <v>1790</v>
      </c>
      <c r="F373" s="248" t="s">
        <v>1791</v>
      </c>
      <c r="G373" s="249" t="s">
        <v>342</v>
      </c>
      <c r="H373" s="250">
        <v>67.140000000000001</v>
      </c>
      <c r="I373" s="251"/>
      <c r="J373" s="252">
        <f>ROUND(I373*H373,2)</f>
        <v>0</v>
      </c>
      <c r="K373" s="248" t="s">
        <v>258</v>
      </c>
      <c r="L373" s="46"/>
      <c r="M373" s="253" t="s">
        <v>1</v>
      </c>
      <c r="N373" s="254" t="s">
        <v>48</v>
      </c>
      <c r="O373" s="93"/>
      <c r="P373" s="255">
        <f>O373*H373</f>
        <v>0</v>
      </c>
      <c r="Q373" s="255">
        <v>0</v>
      </c>
      <c r="R373" s="255">
        <f>Q373*H373</f>
        <v>0</v>
      </c>
      <c r="S373" s="255">
        <v>0</v>
      </c>
      <c r="T373" s="256">
        <f>S373*H373</f>
        <v>0</v>
      </c>
      <c r="U373" s="40"/>
      <c r="V373" s="40"/>
      <c r="W373" s="40"/>
      <c r="X373" s="40"/>
      <c r="Y373" s="40"/>
      <c r="Z373" s="40"/>
      <c r="AA373" s="40"/>
      <c r="AB373" s="40"/>
      <c r="AC373" s="40"/>
      <c r="AD373" s="40"/>
      <c r="AE373" s="40"/>
      <c r="AR373" s="257" t="s">
        <v>359</v>
      </c>
      <c r="AT373" s="257" t="s">
        <v>254</v>
      </c>
      <c r="AU373" s="257" t="s">
        <v>93</v>
      </c>
      <c r="AY373" s="18" t="s">
        <v>251</v>
      </c>
      <c r="BE373" s="258">
        <f>IF(N373="základní",J373,0)</f>
        <v>0</v>
      </c>
      <c r="BF373" s="258">
        <f>IF(N373="snížená",J373,0)</f>
        <v>0</v>
      </c>
      <c r="BG373" s="258">
        <f>IF(N373="zákl. přenesená",J373,0)</f>
        <v>0</v>
      </c>
      <c r="BH373" s="258">
        <f>IF(N373="sníž. přenesená",J373,0)</f>
        <v>0</v>
      </c>
      <c r="BI373" s="258">
        <f>IF(N373="nulová",J373,0)</f>
        <v>0</v>
      </c>
      <c r="BJ373" s="18" t="s">
        <v>91</v>
      </c>
      <c r="BK373" s="258">
        <f>ROUND(I373*H373,2)</f>
        <v>0</v>
      </c>
      <c r="BL373" s="18" t="s">
        <v>359</v>
      </c>
      <c r="BM373" s="257" t="s">
        <v>1792</v>
      </c>
    </row>
    <row r="374" s="13" customFormat="1">
      <c r="A374" s="13"/>
      <c r="B374" s="271"/>
      <c r="C374" s="272"/>
      <c r="D374" s="259" t="s">
        <v>414</v>
      </c>
      <c r="E374" s="273" t="s">
        <v>1</v>
      </c>
      <c r="F374" s="274" t="s">
        <v>1696</v>
      </c>
      <c r="G374" s="272"/>
      <c r="H374" s="275">
        <v>67.140000000000001</v>
      </c>
      <c r="I374" s="276"/>
      <c r="J374" s="272"/>
      <c r="K374" s="272"/>
      <c r="L374" s="277"/>
      <c r="M374" s="278"/>
      <c r="N374" s="279"/>
      <c r="O374" s="279"/>
      <c r="P374" s="279"/>
      <c r="Q374" s="279"/>
      <c r="R374" s="279"/>
      <c r="S374" s="279"/>
      <c r="T374" s="280"/>
      <c r="U374" s="13"/>
      <c r="V374" s="13"/>
      <c r="W374" s="13"/>
      <c r="X374" s="13"/>
      <c r="Y374" s="13"/>
      <c r="Z374" s="13"/>
      <c r="AA374" s="13"/>
      <c r="AB374" s="13"/>
      <c r="AC374" s="13"/>
      <c r="AD374" s="13"/>
      <c r="AE374" s="13"/>
      <c r="AT374" s="281" t="s">
        <v>414</v>
      </c>
      <c r="AU374" s="281" t="s">
        <v>93</v>
      </c>
      <c r="AV374" s="13" t="s">
        <v>93</v>
      </c>
      <c r="AW374" s="13" t="s">
        <v>38</v>
      </c>
      <c r="AX374" s="13" t="s">
        <v>83</v>
      </c>
      <c r="AY374" s="281" t="s">
        <v>251</v>
      </c>
    </row>
    <row r="375" s="14" customFormat="1">
      <c r="A375" s="14"/>
      <c r="B375" s="282"/>
      <c r="C375" s="283"/>
      <c r="D375" s="259" t="s">
        <v>414</v>
      </c>
      <c r="E375" s="284" t="s">
        <v>1</v>
      </c>
      <c r="F375" s="285" t="s">
        <v>416</v>
      </c>
      <c r="G375" s="283"/>
      <c r="H375" s="286">
        <v>67.140000000000001</v>
      </c>
      <c r="I375" s="287"/>
      <c r="J375" s="283"/>
      <c r="K375" s="283"/>
      <c r="L375" s="288"/>
      <c r="M375" s="289"/>
      <c r="N375" s="290"/>
      <c r="O375" s="290"/>
      <c r="P375" s="290"/>
      <c r="Q375" s="290"/>
      <c r="R375" s="290"/>
      <c r="S375" s="290"/>
      <c r="T375" s="291"/>
      <c r="U375" s="14"/>
      <c r="V375" s="14"/>
      <c r="W375" s="14"/>
      <c r="X375" s="14"/>
      <c r="Y375" s="14"/>
      <c r="Z375" s="14"/>
      <c r="AA375" s="14"/>
      <c r="AB375" s="14"/>
      <c r="AC375" s="14"/>
      <c r="AD375" s="14"/>
      <c r="AE375" s="14"/>
      <c r="AT375" s="292" t="s">
        <v>414</v>
      </c>
      <c r="AU375" s="292" t="s">
        <v>93</v>
      </c>
      <c r="AV375" s="14" t="s">
        <v>182</v>
      </c>
      <c r="AW375" s="14" t="s">
        <v>38</v>
      </c>
      <c r="AX375" s="14" t="s">
        <v>91</v>
      </c>
      <c r="AY375" s="292" t="s">
        <v>251</v>
      </c>
    </row>
    <row r="376" s="2" customFormat="1" ht="16.5" customHeight="1">
      <c r="A376" s="40"/>
      <c r="B376" s="41"/>
      <c r="C376" s="314" t="s">
        <v>1793</v>
      </c>
      <c r="D376" s="314" t="s">
        <v>648</v>
      </c>
      <c r="E376" s="315" t="s">
        <v>1794</v>
      </c>
      <c r="F376" s="316" t="s">
        <v>1795</v>
      </c>
      <c r="G376" s="317" t="s">
        <v>398</v>
      </c>
      <c r="H376" s="318">
        <v>0.023</v>
      </c>
      <c r="I376" s="319"/>
      <c r="J376" s="320">
        <f>ROUND(I376*H376,2)</f>
        <v>0</v>
      </c>
      <c r="K376" s="316" t="s">
        <v>258</v>
      </c>
      <c r="L376" s="321"/>
      <c r="M376" s="322" t="s">
        <v>1</v>
      </c>
      <c r="N376" s="323" t="s">
        <v>48</v>
      </c>
      <c r="O376" s="93"/>
      <c r="P376" s="255">
        <f>O376*H376</f>
        <v>0</v>
      </c>
      <c r="Q376" s="255">
        <v>1</v>
      </c>
      <c r="R376" s="255">
        <f>Q376*H376</f>
        <v>0.023</v>
      </c>
      <c r="S376" s="255">
        <v>0</v>
      </c>
      <c r="T376" s="256">
        <f>S376*H376</f>
        <v>0</v>
      </c>
      <c r="U376" s="40"/>
      <c r="V376" s="40"/>
      <c r="W376" s="40"/>
      <c r="X376" s="40"/>
      <c r="Y376" s="40"/>
      <c r="Z376" s="40"/>
      <c r="AA376" s="40"/>
      <c r="AB376" s="40"/>
      <c r="AC376" s="40"/>
      <c r="AD376" s="40"/>
      <c r="AE376" s="40"/>
      <c r="AR376" s="257" t="s">
        <v>384</v>
      </c>
      <c r="AT376" s="257" t="s">
        <v>648</v>
      </c>
      <c r="AU376" s="257" t="s">
        <v>93</v>
      </c>
      <c r="AY376" s="18" t="s">
        <v>251</v>
      </c>
      <c r="BE376" s="258">
        <f>IF(N376="základní",J376,0)</f>
        <v>0</v>
      </c>
      <c r="BF376" s="258">
        <f>IF(N376="snížená",J376,0)</f>
        <v>0</v>
      </c>
      <c r="BG376" s="258">
        <f>IF(N376="zákl. přenesená",J376,0)</f>
        <v>0</v>
      </c>
      <c r="BH376" s="258">
        <f>IF(N376="sníž. přenesená",J376,0)</f>
        <v>0</v>
      </c>
      <c r="BI376" s="258">
        <f>IF(N376="nulová",J376,0)</f>
        <v>0</v>
      </c>
      <c r="BJ376" s="18" t="s">
        <v>91</v>
      </c>
      <c r="BK376" s="258">
        <f>ROUND(I376*H376,2)</f>
        <v>0</v>
      </c>
      <c r="BL376" s="18" t="s">
        <v>359</v>
      </c>
      <c r="BM376" s="257" t="s">
        <v>1796</v>
      </c>
    </row>
    <row r="377" s="2" customFormat="1">
      <c r="A377" s="40"/>
      <c r="B377" s="41"/>
      <c r="C377" s="42"/>
      <c r="D377" s="259" t="s">
        <v>261</v>
      </c>
      <c r="E377" s="42"/>
      <c r="F377" s="260" t="s">
        <v>1797</v>
      </c>
      <c r="G377" s="42"/>
      <c r="H377" s="42"/>
      <c r="I377" s="157"/>
      <c r="J377" s="42"/>
      <c r="K377" s="42"/>
      <c r="L377" s="46"/>
      <c r="M377" s="261"/>
      <c r="N377" s="262"/>
      <c r="O377" s="93"/>
      <c r="P377" s="93"/>
      <c r="Q377" s="93"/>
      <c r="R377" s="93"/>
      <c r="S377" s="93"/>
      <c r="T377" s="94"/>
      <c r="U377" s="40"/>
      <c r="V377" s="40"/>
      <c r="W377" s="40"/>
      <c r="X377" s="40"/>
      <c r="Y377" s="40"/>
      <c r="Z377" s="40"/>
      <c r="AA377" s="40"/>
      <c r="AB377" s="40"/>
      <c r="AC377" s="40"/>
      <c r="AD377" s="40"/>
      <c r="AE377" s="40"/>
      <c r="AT377" s="18" t="s">
        <v>261</v>
      </c>
      <c r="AU377" s="18" t="s">
        <v>93</v>
      </c>
    </row>
    <row r="378" s="13" customFormat="1">
      <c r="A378" s="13"/>
      <c r="B378" s="271"/>
      <c r="C378" s="272"/>
      <c r="D378" s="259" t="s">
        <v>414</v>
      </c>
      <c r="E378" s="272"/>
      <c r="F378" s="274" t="s">
        <v>1798</v>
      </c>
      <c r="G378" s="272"/>
      <c r="H378" s="275">
        <v>0.023</v>
      </c>
      <c r="I378" s="276"/>
      <c r="J378" s="272"/>
      <c r="K378" s="272"/>
      <c r="L378" s="277"/>
      <c r="M378" s="278"/>
      <c r="N378" s="279"/>
      <c r="O378" s="279"/>
      <c r="P378" s="279"/>
      <c r="Q378" s="279"/>
      <c r="R378" s="279"/>
      <c r="S378" s="279"/>
      <c r="T378" s="280"/>
      <c r="U378" s="13"/>
      <c r="V378" s="13"/>
      <c r="W378" s="13"/>
      <c r="X378" s="13"/>
      <c r="Y378" s="13"/>
      <c r="Z378" s="13"/>
      <c r="AA378" s="13"/>
      <c r="AB378" s="13"/>
      <c r="AC378" s="13"/>
      <c r="AD378" s="13"/>
      <c r="AE378" s="13"/>
      <c r="AT378" s="281" t="s">
        <v>414</v>
      </c>
      <c r="AU378" s="281" t="s">
        <v>93</v>
      </c>
      <c r="AV378" s="13" t="s">
        <v>93</v>
      </c>
      <c r="AW378" s="13" t="s">
        <v>4</v>
      </c>
      <c r="AX378" s="13" t="s">
        <v>91</v>
      </c>
      <c r="AY378" s="281" t="s">
        <v>251</v>
      </c>
    </row>
    <row r="379" s="2" customFormat="1" ht="16.5" customHeight="1">
      <c r="A379" s="40"/>
      <c r="B379" s="41"/>
      <c r="C379" s="246" t="s">
        <v>1799</v>
      </c>
      <c r="D379" s="246" t="s">
        <v>254</v>
      </c>
      <c r="E379" s="247" t="s">
        <v>1800</v>
      </c>
      <c r="F379" s="248" t="s">
        <v>1801</v>
      </c>
      <c r="G379" s="249" t="s">
        <v>342</v>
      </c>
      <c r="H379" s="250">
        <v>40.899999999999999</v>
      </c>
      <c r="I379" s="251"/>
      <c r="J379" s="252">
        <f>ROUND(I379*H379,2)</f>
        <v>0</v>
      </c>
      <c r="K379" s="248" t="s">
        <v>258</v>
      </c>
      <c r="L379" s="46"/>
      <c r="M379" s="253" t="s">
        <v>1</v>
      </c>
      <c r="N379" s="254" t="s">
        <v>48</v>
      </c>
      <c r="O379" s="93"/>
      <c r="P379" s="255">
        <f>O379*H379</f>
        <v>0</v>
      </c>
      <c r="Q379" s="255">
        <v>0</v>
      </c>
      <c r="R379" s="255">
        <f>Q379*H379</f>
        <v>0</v>
      </c>
      <c r="S379" s="255">
        <v>0</v>
      </c>
      <c r="T379" s="256">
        <f>S379*H379</f>
        <v>0</v>
      </c>
      <c r="U379" s="40"/>
      <c r="V379" s="40"/>
      <c r="W379" s="40"/>
      <c r="X379" s="40"/>
      <c r="Y379" s="40"/>
      <c r="Z379" s="40"/>
      <c r="AA379" s="40"/>
      <c r="AB379" s="40"/>
      <c r="AC379" s="40"/>
      <c r="AD379" s="40"/>
      <c r="AE379" s="40"/>
      <c r="AR379" s="257" t="s">
        <v>359</v>
      </c>
      <c r="AT379" s="257" t="s">
        <v>254</v>
      </c>
      <c r="AU379" s="257" t="s">
        <v>93</v>
      </c>
      <c r="AY379" s="18" t="s">
        <v>251</v>
      </c>
      <c r="BE379" s="258">
        <f>IF(N379="základní",J379,0)</f>
        <v>0</v>
      </c>
      <c r="BF379" s="258">
        <f>IF(N379="snížená",J379,0)</f>
        <v>0</v>
      </c>
      <c r="BG379" s="258">
        <f>IF(N379="zákl. přenesená",J379,0)</f>
        <v>0</v>
      </c>
      <c r="BH379" s="258">
        <f>IF(N379="sníž. přenesená",J379,0)</f>
        <v>0</v>
      </c>
      <c r="BI379" s="258">
        <f>IF(N379="nulová",J379,0)</f>
        <v>0</v>
      </c>
      <c r="BJ379" s="18" t="s">
        <v>91</v>
      </c>
      <c r="BK379" s="258">
        <f>ROUND(I379*H379,2)</f>
        <v>0</v>
      </c>
      <c r="BL379" s="18" t="s">
        <v>359</v>
      </c>
      <c r="BM379" s="257" t="s">
        <v>1802</v>
      </c>
    </row>
    <row r="380" s="13" customFormat="1">
      <c r="A380" s="13"/>
      <c r="B380" s="271"/>
      <c r="C380" s="272"/>
      <c r="D380" s="259" t="s">
        <v>414</v>
      </c>
      <c r="E380" s="273" t="s">
        <v>1</v>
      </c>
      <c r="F380" s="274" t="s">
        <v>1803</v>
      </c>
      <c r="G380" s="272"/>
      <c r="H380" s="275">
        <v>40.899999999999999</v>
      </c>
      <c r="I380" s="276"/>
      <c r="J380" s="272"/>
      <c r="K380" s="272"/>
      <c r="L380" s="277"/>
      <c r="M380" s="278"/>
      <c r="N380" s="279"/>
      <c r="O380" s="279"/>
      <c r="P380" s="279"/>
      <c r="Q380" s="279"/>
      <c r="R380" s="279"/>
      <c r="S380" s="279"/>
      <c r="T380" s="280"/>
      <c r="U380" s="13"/>
      <c r="V380" s="13"/>
      <c r="W380" s="13"/>
      <c r="X380" s="13"/>
      <c r="Y380" s="13"/>
      <c r="Z380" s="13"/>
      <c r="AA380" s="13"/>
      <c r="AB380" s="13"/>
      <c r="AC380" s="13"/>
      <c r="AD380" s="13"/>
      <c r="AE380" s="13"/>
      <c r="AT380" s="281" t="s">
        <v>414</v>
      </c>
      <c r="AU380" s="281" t="s">
        <v>93</v>
      </c>
      <c r="AV380" s="13" t="s">
        <v>93</v>
      </c>
      <c r="AW380" s="13" t="s">
        <v>38</v>
      </c>
      <c r="AX380" s="13" t="s">
        <v>83</v>
      </c>
      <c r="AY380" s="281" t="s">
        <v>251</v>
      </c>
    </row>
    <row r="381" s="14" customFormat="1">
      <c r="A381" s="14"/>
      <c r="B381" s="282"/>
      <c r="C381" s="283"/>
      <c r="D381" s="259" t="s">
        <v>414</v>
      </c>
      <c r="E381" s="284" t="s">
        <v>1</v>
      </c>
      <c r="F381" s="285" t="s">
        <v>416</v>
      </c>
      <c r="G381" s="283"/>
      <c r="H381" s="286">
        <v>40.899999999999999</v>
      </c>
      <c r="I381" s="287"/>
      <c r="J381" s="283"/>
      <c r="K381" s="283"/>
      <c r="L381" s="288"/>
      <c r="M381" s="289"/>
      <c r="N381" s="290"/>
      <c r="O381" s="290"/>
      <c r="P381" s="290"/>
      <c r="Q381" s="290"/>
      <c r="R381" s="290"/>
      <c r="S381" s="290"/>
      <c r="T381" s="291"/>
      <c r="U381" s="14"/>
      <c r="V381" s="14"/>
      <c r="W381" s="14"/>
      <c r="X381" s="14"/>
      <c r="Y381" s="14"/>
      <c r="Z381" s="14"/>
      <c r="AA381" s="14"/>
      <c r="AB381" s="14"/>
      <c r="AC381" s="14"/>
      <c r="AD381" s="14"/>
      <c r="AE381" s="14"/>
      <c r="AT381" s="292" t="s">
        <v>414</v>
      </c>
      <c r="AU381" s="292" t="s">
        <v>93</v>
      </c>
      <c r="AV381" s="14" t="s">
        <v>182</v>
      </c>
      <c r="AW381" s="14" t="s">
        <v>38</v>
      </c>
      <c r="AX381" s="14" t="s">
        <v>91</v>
      </c>
      <c r="AY381" s="292" t="s">
        <v>251</v>
      </c>
    </row>
    <row r="382" s="2" customFormat="1" ht="16.5" customHeight="1">
      <c r="A382" s="40"/>
      <c r="B382" s="41"/>
      <c r="C382" s="314" t="s">
        <v>1804</v>
      </c>
      <c r="D382" s="314" t="s">
        <v>648</v>
      </c>
      <c r="E382" s="315" t="s">
        <v>1794</v>
      </c>
      <c r="F382" s="316" t="s">
        <v>1795</v>
      </c>
      <c r="G382" s="317" t="s">
        <v>398</v>
      </c>
      <c r="H382" s="318">
        <v>0.014</v>
      </c>
      <c r="I382" s="319"/>
      <c r="J382" s="320">
        <f>ROUND(I382*H382,2)</f>
        <v>0</v>
      </c>
      <c r="K382" s="316" t="s">
        <v>258</v>
      </c>
      <c r="L382" s="321"/>
      <c r="M382" s="322" t="s">
        <v>1</v>
      </c>
      <c r="N382" s="323" t="s">
        <v>48</v>
      </c>
      <c r="O382" s="93"/>
      <c r="P382" s="255">
        <f>O382*H382</f>
        <v>0</v>
      </c>
      <c r="Q382" s="255">
        <v>1</v>
      </c>
      <c r="R382" s="255">
        <f>Q382*H382</f>
        <v>0.014</v>
      </c>
      <c r="S382" s="255">
        <v>0</v>
      </c>
      <c r="T382" s="256">
        <f>S382*H382</f>
        <v>0</v>
      </c>
      <c r="U382" s="40"/>
      <c r="V382" s="40"/>
      <c r="W382" s="40"/>
      <c r="X382" s="40"/>
      <c r="Y382" s="40"/>
      <c r="Z382" s="40"/>
      <c r="AA382" s="40"/>
      <c r="AB382" s="40"/>
      <c r="AC382" s="40"/>
      <c r="AD382" s="40"/>
      <c r="AE382" s="40"/>
      <c r="AR382" s="257" t="s">
        <v>384</v>
      </c>
      <c r="AT382" s="257" t="s">
        <v>648</v>
      </c>
      <c r="AU382" s="257" t="s">
        <v>93</v>
      </c>
      <c r="AY382" s="18" t="s">
        <v>251</v>
      </c>
      <c r="BE382" s="258">
        <f>IF(N382="základní",J382,0)</f>
        <v>0</v>
      </c>
      <c r="BF382" s="258">
        <f>IF(N382="snížená",J382,0)</f>
        <v>0</v>
      </c>
      <c r="BG382" s="258">
        <f>IF(N382="zákl. přenesená",J382,0)</f>
        <v>0</v>
      </c>
      <c r="BH382" s="258">
        <f>IF(N382="sníž. přenesená",J382,0)</f>
        <v>0</v>
      </c>
      <c r="BI382" s="258">
        <f>IF(N382="nulová",J382,0)</f>
        <v>0</v>
      </c>
      <c r="BJ382" s="18" t="s">
        <v>91</v>
      </c>
      <c r="BK382" s="258">
        <f>ROUND(I382*H382,2)</f>
        <v>0</v>
      </c>
      <c r="BL382" s="18" t="s">
        <v>359</v>
      </c>
      <c r="BM382" s="257" t="s">
        <v>1805</v>
      </c>
    </row>
    <row r="383" s="2" customFormat="1">
      <c r="A383" s="40"/>
      <c r="B383" s="41"/>
      <c r="C383" s="42"/>
      <c r="D383" s="259" t="s">
        <v>261</v>
      </c>
      <c r="E383" s="42"/>
      <c r="F383" s="260" t="s">
        <v>1797</v>
      </c>
      <c r="G383" s="42"/>
      <c r="H383" s="42"/>
      <c r="I383" s="157"/>
      <c r="J383" s="42"/>
      <c r="K383" s="42"/>
      <c r="L383" s="46"/>
      <c r="M383" s="261"/>
      <c r="N383" s="262"/>
      <c r="O383" s="93"/>
      <c r="P383" s="93"/>
      <c r="Q383" s="93"/>
      <c r="R383" s="93"/>
      <c r="S383" s="93"/>
      <c r="T383" s="94"/>
      <c r="U383" s="40"/>
      <c r="V383" s="40"/>
      <c r="W383" s="40"/>
      <c r="X383" s="40"/>
      <c r="Y383" s="40"/>
      <c r="Z383" s="40"/>
      <c r="AA383" s="40"/>
      <c r="AB383" s="40"/>
      <c r="AC383" s="40"/>
      <c r="AD383" s="40"/>
      <c r="AE383" s="40"/>
      <c r="AT383" s="18" t="s">
        <v>261</v>
      </c>
      <c r="AU383" s="18" t="s">
        <v>93</v>
      </c>
    </row>
    <row r="384" s="13" customFormat="1">
      <c r="A384" s="13"/>
      <c r="B384" s="271"/>
      <c r="C384" s="272"/>
      <c r="D384" s="259" t="s">
        <v>414</v>
      </c>
      <c r="E384" s="272"/>
      <c r="F384" s="274" t="s">
        <v>1806</v>
      </c>
      <c r="G384" s="272"/>
      <c r="H384" s="275">
        <v>0.014</v>
      </c>
      <c r="I384" s="276"/>
      <c r="J384" s="272"/>
      <c r="K384" s="272"/>
      <c r="L384" s="277"/>
      <c r="M384" s="278"/>
      <c r="N384" s="279"/>
      <c r="O384" s="279"/>
      <c r="P384" s="279"/>
      <c r="Q384" s="279"/>
      <c r="R384" s="279"/>
      <c r="S384" s="279"/>
      <c r="T384" s="280"/>
      <c r="U384" s="13"/>
      <c r="V384" s="13"/>
      <c r="W384" s="13"/>
      <c r="X384" s="13"/>
      <c r="Y384" s="13"/>
      <c r="Z384" s="13"/>
      <c r="AA384" s="13"/>
      <c r="AB384" s="13"/>
      <c r="AC384" s="13"/>
      <c r="AD384" s="13"/>
      <c r="AE384" s="13"/>
      <c r="AT384" s="281" t="s">
        <v>414</v>
      </c>
      <c r="AU384" s="281" t="s">
        <v>93</v>
      </c>
      <c r="AV384" s="13" t="s">
        <v>93</v>
      </c>
      <c r="AW384" s="13" t="s">
        <v>4</v>
      </c>
      <c r="AX384" s="13" t="s">
        <v>91</v>
      </c>
      <c r="AY384" s="281" t="s">
        <v>251</v>
      </c>
    </row>
    <row r="385" s="2" customFormat="1" ht="16.5" customHeight="1">
      <c r="A385" s="40"/>
      <c r="B385" s="41"/>
      <c r="C385" s="246" t="s">
        <v>1807</v>
      </c>
      <c r="D385" s="246" t="s">
        <v>254</v>
      </c>
      <c r="E385" s="247" t="s">
        <v>1808</v>
      </c>
      <c r="F385" s="248" t="s">
        <v>1809</v>
      </c>
      <c r="G385" s="249" t="s">
        <v>342</v>
      </c>
      <c r="H385" s="250">
        <v>134.28</v>
      </c>
      <c r="I385" s="251"/>
      <c r="J385" s="252">
        <f>ROUND(I385*H385,2)</f>
        <v>0</v>
      </c>
      <c r="K385" s="248" t="s">
        <v>258</v>
      </c>
      <c r="L385" s="46"/>
      <c r="M385" s="253" t="s">
        <v>1</v>
      </c>
      <c r="N385" s="254" t="s">
        <v>48</v>
      </c>
      <c r="O385" s="93"/>
      <c r="P385" s="255">
        <f>O385*H385</f>
        <v>0</v>
      </c>
      <c r="Q385" s="255">
        <v>0.00040000000000000002</v>
      </c>
      <c r="R385" s="255">
        <f>Q385*H385</f>
        <v>0.053712000000000003</v>
      </c>
      <c r="S385" s="255">
        <v>0</v>
      </c>
      <c r="T385" s="256">
        <f>S385*H385</f>
        <v>0</v>
      </c>
      <c r="U385" s="40"/>
      <c r="V385" s="40"/>
      <c r="W385" s="40"/>
      <c r="X385" s="40"/>
      <c r="Y385" s="40"/>
      <c r="Z385" s="40"/>
      <c r="AA385" s="40"/>
      <c r="AB385" s="40"/>
      <c r="AC385" s="40"/>
      <c r="AD385" s="40"/>
      <c r="AE385" s="40"/>
      <c r="AR385" s="257" t="s">
        <v>359</v>
      </c>
      <c r="AT385" s="257" t="s">
        <v>254</v>
      </c>
      <c r="AU385" s="257" t="s">
        <v>93</v>
      </c>
      <c r="AY385" s="18" t="s">
        <v>251</v>
      </c>
      <c r="BE385" s="258">
        <f>IF(N385="základní",J385,0)</f>
        <v>0</v>
      </c>
      <c r="BF385" s="258">
        <f>IF(N385="snížená",J385,0)</f>
        <v>0</v>
      </c>
      <c r="BG385" s="258">
        <f>IF(N385="zákl. přenesená",J385,0)</f>
        <v>0</v>
      </c>
      <c r="BH385" s="258">
        <f>IF(N385="sníž. přenesená",J385,0)</f>
        <v>0</v>
      </c>
      <c r="BI385" s="258">
        <f>IF(N385="nulová",J385,0)</f>
        <v>0</v>
      </c>
      <c r="BJ385" s="18" t="s">
        <v>91</v>
      </c>
      <c r="BK385" s="258">
        <f>ROUND(I385*H385,2)</f>
        <v>0</v>
      </c>
      <c r="BL385" s="18" t="s">
        <v>359</v>
      </c>
      <c r="BM385" s="257" t="s">
        <v>1810</v>
      </c>
    </row>
    <row r="386" s="13" customFormat="1">
      <c r="A386" s="13"/>
      <c r="B386" s="271"/>
      <c r="C386" s="272"/>
      <c r="D386" s="259" t="s">
        <v>414</v>
      </c>
      <c r="E386" s="273" t="s">
        <v>1</v>
      </c>
      <c r="F386" s="274" t="s">
        <v>1811</v>
      </c>
      <c r="G386" s="272"/>
      <c r="H386" s="275">
        <v>134.28</v>
      </c>
      <c r="I386" s="276"/>
      <c r="J386" s="272"/>
      <c r="K386" s="272"/>
      <c r="L386" s="277"/>
      <c r="M386" s="278"/>
      <c r="N386" s="279"/>
      <c r="O386" s="279"/>
      <c r="P386" s="279"/>
      <c r="Q386" s="279"/>
      <c r="R386" s="279"/>
      <c r="S386" s="279"/>
      <c r="T386" s="280"/>
      <c r="U386" s="13"/>
      <c r="V386" s="13"/>
      <c r="W386" s="13"/>
      <c r="X386" s="13"/>
      <c r="Y386" s="13"/>
      <c r="Z386" s="13"/>
      <c r="AA386" s="13"/>
      <c r="AB386" s="13"/>
      <c r="AC386" s="13"/>
      <c r="AD386" s="13"/>
      <c r="AE386" s="13"/>
      <c r="AT386" s="281" t="s">
        <v>414</v>
      </c>
      <c r="AU386" s="281" t="s">
        <v>93</v>
      </c>
      <c r="AV386" s="13" t="s">
        <v>93</v>
      </c>
      <c r="AW386" s="13" t="s">
        <v>38</v>
      </c>
      <c r="AX386" s="13" t="s">
        <v>83</v>
      </c>
      <c r="AY386" s="281" t="s">
        <v>251</v>
      </c>
    </row>
    <row r="387" s="14" customFormat="1">
      <c r="A387" s="14"/>
      <c r="B387" s="282"/>
      <c r="C387" s="283"/>
      <c r="D387" s="259" t="s">
        <v>414</v>
      </c>
      <c r="E387" s="284" t="s">
        <v>1</v>
      </c>
      <c r="F387" s="285" t="s">
        <v>416</v>
      </c>
      <c r="G387" s="283"/>
      <c r="H387" s="286">
        <v>134.28</v>
      </c>
      <c r="I387" s="287"/>
      <c r="J387" s="283"/>
      <c r="K387" s="283"/>
      <c r="L387" s="288"/>
      <c r="M387" s="289"/>
      <c r="N387" s="290"/>
      <c r="O387" s="290"/>
      <c r="P387" s="290"/>
      <c r="Q387" s="290"/>
      <c r="R387" s="290"/>
      <c r="S387" s="290"/>
      <c r="T387" s="291"/>
      <c r="U387" s="14"/>
      <c r="V387" s="14"/>
      <c r="W387" s="14"/>
      <c r="X387" s="14"/>
      <c r="Y387" s="14"/>
      <c r="Z387" s="14"/>
      <c r="AA387" s="14"/>
      <c r="AB387" s="14"/>
      <c r="AC387" s="14"/>
      <c r="AD387" s="14"/>
      <c r="AE387" s="14"/>
      <c r="AT387" s="292" t="s">
        <v>414</v>
      </c>
      <c r="AU387" s="292" t="s">
        <v>93</v>
      </c>
      <c r="AV387" s="14" t="s">
        <v>182</v>
      </c>
      <c r="AW387" s="14" t="s">
        <v>38</v>
      </c>
      <c r="AX387" s="14" t="s">
        <v>91</v>
      </c>
      <c r="AY387" s="292" t="s">
        <v>251</v>
      </c>
    </row>
    <row r="388" s="2" customFormat="1" ht="21.75" customHeight="1">
      <c r="A388" s="40"/>
      <c r="B388" s="41"/>
      <c r="C388" s="314" t="s">
        <v>1812</v>
      </c>
      <c r="D388" s="314" t="s">
        <v>648</v>
      </c>
      <c r="E388" s="315" t="s">
        <v>1813</v>
      </c>
      <c r="F388" s="316" t="s">
        <v>1814</v>
      </c>
      <c r="G388" s="317" t="s">
        <v>342</v>
      </c>
      <c r="H388" s="318">
        <v>77.210999999999999</v>
      </c>
      <c r="I388" s="319"/>
      <c r="J388" s="320">
        <f>ROUND(I388*H388,2)</f>
        <v>0</v>
      </c>
      <c r="K388" s="316" t="s">
        <v>258</v>
      </c>
      <c r="L388" s="321"/>
      <c r="M388" s="322" t="s">
        <v>1</v>
      </c>
      <c r="N388" s="323" t="s">
        <v>48</v>
      </c>
      <c r="O388" s="93"/>
      <c r="P388" s="255">
        <f>O388*H388</f>
        <v>0</v>
      </c>
      <c r="Q388" s="255">
        <v>0.001</v>
      </c>
      <c r="R388" s="255">
        <f>Q388*H388</f>
        <v>0.077211000000000002</v>
      </c>
      <c r="S388" s="255">
        <v>0</v>
      </c>
      <c r="T388" s="256">
        <f>S388*H388</f>
        <v>0</v>
      </c>
      <c r="U388" s="40"/>
      <c r="V388" s="40"/>
      <c r="W388" s="40"/>
      <c r="X388" s="40"/>
      <c r="Y388" s="40"/>
      <c r="Z388" s="40"/>
      <c r="AA388" s="40"/>
      <c r="AB388" s="40"/>
      <c r="AC388" s="40"/>
      <c r="AD388" s="40"/>
      <c r="AE388" s="40"/>
      <c r="AR388" s="257" t="s">
        <v>384</v>
      </c>
      <c r="AT388" s="257" t="s">
        <v>648</v>
      </c>
      <c r="AU388" s="257" t="s">
        <v>93</v>
      </c>
      <c r="AY388" s="18" t="s">
        <v>251</v>
      </c>
      <c r="BE388" s="258">
        <f>IF(N388="základní",J388,0)</f>
        <v>0</v>
      </c>
      <c r="BF388" s="258">
        <f>IF(N388="snížená",J388,0)</f>
        <v>0</v>
      </c>
      <c r="BG388" s="258">
        <f>IF(N388="zákl. přenesená",J388,0)</f>
        <v>0</v>
      </c>
      <c r="BH388" s="258">
        <f>IF(N388="sníž. přenesená",J388,0)</f>
        <v>0</v>
      </c>
      <c r="BI388" s="258">
        <f>IF(N388="nulová",J388,0)</f>
        <v>0</v>
      </c>
      <c r="BJ388" s="18" t="s">
        <v>91</v>
      </c>
      <c r="BK388" s="258">
        <f>ROUND(I388*H388,2)</f>
        <v>0</v>
      </c>
      <c r="BL388" s="18" t="s">
        <v>359</v>
      </c>
      <c r="BM388" s="257" t="s">
        <v>1815</v>
      </c>
    </row>
    <row r="389" s="13" customFormat="1">
      <c r="A389" s="13"/>
      <c r="B389" s="271"/>
      <c r="C389" s="272"/>
      <c r="D389" s="259" t="s">
        <v>414</v>
      </c>
      <c r="E389" s="272"/>
      <c r="F389" s="274" t="s">
        <v>1816</v>
      </c>
      <c r="G389" s="272"/>
      <c r="H389" s="275">
        <v>77.210999999999999</v>
      </c>
      <c r="I389" s="276"/>
      <c r="J389" s="272"/>
      <c r="K389" s="272"/>
      <c r="L389" s="277"/>
      <c r="M389" s="278"/>
      <c r="N389" s="279"/>
      <c r="O389" s="279"/>
      <c r="P389" s="279"/>
      <c r="Q389" s="279"/>
      <c r="R389" s="279"/>
      <c r="S389" s="279"/>
      <c r="T389" s="280"/>
      <c r="U389" s="13"/>
      <c r="V389" s="13"/>
      <c r="W389" s="13"/>
      <c r="X389" s="13"/>
      <c r="Y389" s="13"/>
      <c r="Z389" s="13"/>
      <c r="AA389" s="13"/>
      <c r="AB389" s="13"/>
      <c r="AC389" s="13"/>
      <c r="AD389" s="13"/>
      <c r="AE389" s="13"/>
      <c r="AT389" s="281" t="s">
        <v>414</v>
      </c>
      <c r="AU389" s="281" t="s">
        <v>93</v>
      </c>
      <c r="AV389" s="13" t="s">
        <v>93</v>
      </c>
      <c r="AW389" s="13" t="s">
        <v>4</v>
      </c>
      <c r="AX389" s="13" t="s">
        <v>91</v>
      </c>
      <c r="AY389" s="281" t="s">
        <v>251</v>
      </c>
    </row>
    <row r="390" s="2" customFormat="1" ht="21.75" customHeight="1">
      <c r="A390" s="40"/>
      <c r="B390" s="41"/>
      <c r="C390" s="314" t="s">
        <v>1817</v>
      </c>
      <c r="D390" s="314" t="s">
        <v>648</v>
      </c>
      <c r="E390" s="315" t="s">
        <v>1818</v>
      </c>
      <c r="F390" s="316" t="s">
        <v>1819</v>
      </c>
      <c r="G390" s="317" t="s">
        <v>342</v>
      </c>
      <c r="H390" s="318">
        <v>77.210999999999999</v>
      </c>
      <c r="I390" s="319"/>
      <c r="J390" s="320">
        <f>ROUND(I390*H390,2)</f>
        <v>0</v>
      </c>
      <c r="K390" s="316" t="s">
        <v>258</v>
      </c>
      <c r="L390" s="321"/>
      <c r="M390" s="322" t="s">
        <v>1</v>
      </c>
      <c r="N390" s="323" t="s">
        <v>48</v>
      </c>
      <c r="O390" s="93"/>
      <c r="P390" s="255">
        <f>O390*H390</f>
        <v>0</v>
      </c>
      <c r="Q390" s="255">
        <v>0.001</v>
      </c>
      <c r="R390" s="255">
        <f>Q390*H390</f>
        <v>0.077211000000000002</v>
      </c>
      <c r="S390" s="255">
        <v>0</v>
      </c>
      <c r="T390" s="256">
        <f>S390*H390</f>
        <v>0</v>
      </c>
      <c r="U390" s="40"/>
      <c r="V390" s="40"/>
      <c r="W390" s="40"/>
      <c r="X390" s="40"/>
      <c r="Y390" s="40"/>
      <c r="Z390" s="40"/>
      <c r="AA390" s="40"/>
      <c r="AB390" s="40"/>
      <c r="AC390" s="40"/>
      <c r="AD390" s="40"/>
      <c r="AE390" s="40"/>
      <c r="AR390" s="257" t="s">
        <v>384</v>
      </c>
      <c r="AT390" s="257" t="s">
        <v>648</v>
      </c>
      <c r="AU390" s="257" t="s">
        <v>93</v>
      </c>
      <c r="AY390" s="18" t="s">
        <v>251</v>
      </c>
      <c r="BE390" s="258">
        <f>IF(N390="základní",J390,0)</f>
        <v>0</v>
      </c>
      <c r="BF390" s="258">
        <f>IF(N390="snížená",J390,0)</f>
        <v>0</v>
      </c>
      <c r="BG390" s="258">
        <f>IF(N390="zákl. přenesená",J390,0)</f>
        <v>0</v>
      </c>
      <c r="BH390" s="258">
        <f>IF(N390="sníž. přenesená",J390,0)</f>
        <v>0</v>
      </c>
      <c r="BI390" s="258">
        <f>IF(N390="nulová",J390,0)</f>
        <v>0</v>
      </c>
      <c r="BJ390" s="18" t="s">
        <v>91</v>
      </c>
      <c r="BK390" s="258">
        <f>ROUND(I390*H390,2)</f>
        <v>0</v>
      </c>
      <c r="BL390" s="18" t="s">
        <v>359</v>
      </c>
      <c r="BM390" s="257" t="s">
        <v>1820</v>
      </c>
    </row>
    <row r="391" s="13" customFormat="1">
      <c r="A391" s="13"/>
      <c r="B391" s="271"/>
      <c r="C391" s="272"/>
      <c r="D391" s="259" t="s">
        <v>414</v>
      </c>
      <c r="E391" s="272"/>
      <c r="F391" s="274" t="s">
        <v>1816</v>
      </c>
      <c r="G391" s="272"/>
      <c r="H391" s="275">
        <v>77.210999999999999</v>
      </c>
      <c r="I391" s="276"/>
      <c r="J391" s="272"/>
      <c r="K391" s="272"/>
      <c r="L391" s="277"/>
      <c r="M391" s="278"/>
      <c r="N391" s="279"/>
      <c r="O391" s="279"/>
      <c r="P391" s="279"/>
      <c r="Q391" s="279"/>
      <c r="R391" s="279"/>
      <c r="S391" s="279"/>
      <c r="T391" s="280"/>
      <c r="U391" s="13"/>
      <c r="V391" s="13"/>
      <c r="W391" s="13"/>
      <c r="X391" s="13"/>
      <c r="Y391" s="13"/>
      <c r="Z391" s="13"/>
      <c r="AA391" s="13"/>
      <c r="AB391" s="13"/>
      <c r="AC391" s="13"/>
      <c r="AD391" s="13"/>
      <c r="AE391" s="13"/>
      <c r="AT391" s="281" t="s">
        <v>414</v>
      </c>
      <c r="AU391" s="281" t="s">
        <v>93</v>
      </c>
      <c r="AV391" s="13" t="s">
        <v>93</v>
      </c>
      <c r="AW391" s="13" t="s">
        <v>4</v>
      </c>
      <c r="AX391" s="13" t="s">
        <v>91</v>
      </c>
      <c r="AY391" s="281" t="s">
        <v>251</v>
      </c>
    </row>
    <row r="392" s="2" customFormat="1" ht="16.5" customHeight="1">
      <c r="A392" s="40"/>
      <c r="B392" s="41"/>
      <c r="C392" s="246" t="s">
        <v>1821</v>
      </c>
      <c r="D392" s="246" t="s">
        <v>254</v>
      </c>
      <c r="E392" s="247" t="s">
        <v>1822</v>
      </c>
      <c r="F392" s="248" t="s">
        <v>1823</v>
      </c>
      <c r="G392" s="249" t="s">
        <v>342</v>
      </c>
      <c r="H392" s="250">
        <v>81.799999999999997</v>
      </c>
      <c r="I392" s="251"/>
      <c r="J392" s="252">
        <f>ROUND(I392*H392,2)</f>
        <v>0</v>
      </c>
      <c r="K392" s="248" t="s">
        <v>258</v>
      </c>
      <c r="L392" s="46"/>
      <c r="M392" s="253" t="s">
        <v>1</v>
      </c>
      <c r="N392" s="254" t="s">
        <v>48</v>
      </c>
      <c r="O392" s="93"/>
      <c r="P392" s="255">
        <f>O392*H392</f>
        <v>0</v>
      </c>
      <c r="Q392" s="255">
        <v>0.00040000000000000002</v>
      </c>
      <c r="R392" s="255">
        <f>Q392*H392</f>
        <v>0.032719999999999999</v>
      </c>
      <c r="S392" s="255">
        <v>0</v>
      </c>
      <c r="T392" s="256">
        <f>S392*H392</f>
        <v>0</v>
      </c>
      <c r="U392" s="40"/>
      <c r="V392" s="40"/>
      <c r="W392" s="40"/>
      <c r="X392" s="40"/>
      <c r="Y392" s="40"/>
      <c r="Z392" s="40"/>
      <c r="AA392" s="40"/>
      <c r="AB392" s="40"/>
      <c r="AC392" s="40"/>
      <c r="AD392" s="40"/>
      <c r="AE392" s="40"/>
      <c r="AR392" s="257" t="s">
        <v>359</v>
      </c>
      <c r="AT392" s="257" t="s">
        <v>254</v>
      </c>
      <c r="AU392" s="257" t="s">
        <v>93</v>
      </c>
      <c r="AY392" s="18" t="s">
        <v>251</v>
      </c>
      <c r="BE392" s="258">
        <f>IF(N392="základní",J392,0)</f>
        <v>0</v>
      </c>
      <c r="BF392" s="258">
        <f>IF(N392="snížená",J392,0)</f>
        <v>0</v>
      </c>
      <c r="BG392" s="258">
        <f>IF(N392="zákl. přenesená",J392,0)</f>
        <v>0</v>
      </c>
      <c r="BH392" s="258">
        <f>IF(N392="sníž. přenesená",J392,0)</f>
        <v>0</v>
      </c>
      <c r="BI392" s="258">
        <f>IF(N392="nulová",J392,0)</f>
        <v>0</v>
      </c>
      <c r="BJ392" s="18" t="s">
        <v>91</v>
      </c>
      <c r="BK392" s="258">
        <f>ROUND(I392*H392,2)</f>
        <v>0</v>
      </c>
      <c r="BL392" s="18" t="s">
        <v>359</v>
      </c>
      <c r="BM392" s="257" t="s">
        <v>1824</v>
      </c>
    </row>
    <row r="393" s="13" customFormat="1">
      <c r="A393" s="13"/>
      <c r="B393" s="271"/>
      <c r="C393" s="272"/>
      <c r="D393" s="259" t="s">
        <v>414</v>
      </c>
      <c r="E393" s="273" t="s">
        <v>1</v>
      </c>
      <c r="F393" s="274" t="s">
        <v>1825</v>
      </c>
      <c r="G393" s="272"/>
      <c r="H393" s="275">
        <v>81.799999999999997</v>
      </c>
      <c r="I393" s="276"/>
      <c r="J393" s="272"/>
      <c r="K393" s="272"/>
      <c r="L393" s="277"/>
      <c r="M393" s="278"/>
      <c r="N393" s="279"/>
      <c r="O393" s="279"/>
      <c r="P393" s="279"/>
      <c r="Q393" s="279"/>
      <c r="R393" s="279"/>
      <c r="S393" s="279"/>
      <c r="T393" s="280"/>
      <c r="U393" s="13"/>
      <c r="V393" s="13"/>
      <c r="W393" s="13"/>
      <c r="X393" s="13"/>
      <c r="Y393" s="13"/>
      <c r="Z393" s="13"/>
      <c r="AA393" s="13"/>
      <c r="AB393" s="13"/>
      <c r="AC393" s="13"/>
      <c r="AD393" s="13"/>
      <c r="AE393" s="13"/>
      <c r="AT393" s="281" t="s">
        <v>414</v>
      </c>
      <c r="AU393" s="281" t="s">
        <v>93</v>
      </c>
      <c r="AV393" s="13" t="s">
        <v>93</v>
      </c>
      <c r="AW393" s="13" t="s">
        <v>38</v>
      </c>
      <c r="AX393" s="13" t="s">
        <v>83</v>
      </c>
      <c r="AY393" s="281" t="s">
        <v>251</v>
      </c>
    </row>
    <row r="394" s="14" customFormat="1">
      <c r="A394" s="14"/>
      <c r="B394" s="282"/>
      <c r="C394" s="283"/>
      <c r="D394" s="259" t="s">
        <v>414</v>
      </c>
      <c r="E394" s="284" t="s">
        <v>1</v>
      </c>
      <c r="F394" s="285" t="s">
        <v>416</v>
      </c>
      <c r="G394" s="283"/>
      <c r="H394" s="286">
        <v>81.799999999999997</v>
      </c>
      <c r="I394" s="287"/>
      <c r="J394" s="283"/>
      <c r="K394" s="283"/>
      <c r="L394" s="288"/>
      <c r="M394" s="289"/>
      <c r="N394" s="290"/>
      <c r="O394" s="290"/>
      <c r="P394" s="290"/>
      <c r="Q394" s="290"/>
      <c r="R394" s="290"/>
      <c r="S394" s="290"/>
      <c r="T394" s="291"/>
      <c r="U394" s="14"/>
      <c r="V394" s="14"/>
      <c r="W394" s="14"/>
      <c r="X394" s="14"/>
      <c r="Y394" s="14"/>
      <c r="Z394" s="14"/>
      <c r="AA394" s="14"/>
      <c r="AB394" s="14"/>
      <c r="AC394" s="14"/>
      <c r="AD394" s="14"/>
      <c r="AE394" s="14"/>
      <c r="AT394" s="292" t="s">
        <v>414</v>
      </c>
      <c r="AU394" s="292" t="s">
        <v>93</v>
      </c>
      <c r="AV394" s="14" t="s">
        <v>182</v>
      </c>
      <c r="AW394" s="14" t="s">
        <v>38</v>
      </c>
      <c r="AX394" s="14" t="s">
        <v>91</v>
      </c>
      <c r="AY394" s="292" t="s">
        <v>251</v>
      </c>
    </row>
    <row r="395" s="2" customFormat="1" ht="21.75" customHeight="1">
      <c r="A395" s="40"/>
      <c r="B395" s="41"/>
      <c r="C395" s="314" t="s">
        <v>1826</v>
      </c>
      <c r="D395" s="314" t="s">
        <v>648</v>
      </c>
      <c r="E395" s="315" t="s">
        <v>1813</v>
      </c>
      <c r="F395" s="316" t="s">
        <v>1814</v>
      </c>
      <c r="G395" s="317" t="s">
        <v>342</v>
      </c>
      <c r="H395" s="318">
        <v>49.079999999999998</v>
      </c>
      <c r="I395" s="319"/>
      <c r="J395" s="320">
        <f>ROUND(I395*H395,2)</f>
        <v>0</v>
      </c>
      <c r="K395" s="316" t="s">
        <v>258</v>
      </c>
      <c r="L395" s="321"/>
      <c r="M395" s="322" t="s">
        <v>1</v>
      </c>
      <c r="N395" s="323" t="s">
        <v>48</v>
      </c>
      <c r="O395" s="93"/>
      <c r="P395" s="255">
        <f>O395*H395</f>
        <v>0</v>
      </c>
      <c r="Q395" s="255">
        <v>0.001</v>
      </c>
      <c r="R395" s="255">
        <f>Q395*H395</f>
        <v>0.049079999999999999</v>
      </c>
      <c r="S395" s="255">
        <v>0</v>
      </c>
      <c r="T395" s="256">
        <f>S395*H395</f>
        <v>0</v>
      </c>
      <c r="U395" s="40"/>
      <c r="V395" s="40"/>
      <c r="W395" s="40"/>
      <c r="X395" s="40"/>
      <c r="Y395" s="40"/>
      <c r="Z395" s="40"/>
      <c r="AA395" s="40"/>
      <c r="AB395" s="40"/>
      <c r="AC395" s="40"/>
      <c r="AD395" s="40"/>
      <c r="AE395" s="40"/>
      <c r="AR395" s="257" t="s">
        <v>384</v>
      </c>
      <c r="AT395" s="257" t="s">
        <v>648</v>
      </c>
      <c r="AU395" s="257" t="s">
        <v>93</v>
      </c>
      <c r="AY395" s="18" t="s">
        <v>251</v>
      </c>
      <c r="BE395" s="258">
        <f>IF(N395="základní",J395,0)</f>
        <v>0</v>
      </c>
      <c r="BF395" s="258">
        <f>IF(N395="snížená",J395,0)</f>
        <v>0</v>
      </c>
      <c r="BG395" s="258">
        <f>IF(N395="zákl. přenesená",J395,0)</f>
        <v>0</v>
      </c>
      <c r="BH395" s="258">
        <f>IF(N395="sníž. přenesená",J395,0)</f>
        <v>0</v>
      </c>
      <c r="BI395" s="258">
        <f>IF(N395="nulová",J395,0)</f>
        <v>0</v>
      </c>
      <c r="BJ395" s="18" t="s">
        <v>91</v>
      </c>
      <c r="BK395" s="258">
        <f>ROUND(I395*H395,2)</f>
        <v>0</v>
      </c>
      <c r="BL395" s="18" t="s">
        <v>359</v>
      </c>
      <c r="BM395" s="257" t="s">
        <v>1827</v>
      </c>
    </row>
    <row r="396" s="13" customFormat="1">
      <c r="A396" s="13"/>
      <c r="B396" s="271"/>
      <c r="C396" s="272"/>
      <c r="D396" s="259" t="s">
        <v>414</v>
      </c>
      <c r="E396" s="272"/>
      <c r="F396" s="274" t="s">
        <v>1828</v>
      </c>
      <c r="G396" s="272"/>
      <c r="H396" s="275">
        <v>49.079999999999998</v>
      </c>
      <c r="I396" s="276"/>
      <c r="J396" s="272"/>
      <c r="K396" s="272"/>
      <c r="L396" s="277"/>
      <c r="M396" s="278"/>
      <c r="N396" s="279"/>
      <c r="O396" s="279"/>
      <c r="P396" s="279"/>
      <c r="Q396" s="279"/>
      <c r="R396" s="279"/>
      <c r="S396" s="279"/>
      <c r="T396" s="280"/>
      <c r="U396" s="13"/>
      <c r="V396" s="13"/>
      <c r="W396" s="13"/>
      <c r="X396" s="13"/>
      <c r="Y396" s="13"/>
      <c r="Z396" s="13"/>
      <c r="AA396" s="13"/>
      <c r="AB396" s="13"/>
      <c r="AC396" s="13"/>
      <c r="AD396" s="13"/>
      <c r="AE396" s="13"/>
      <c r="AT396" s="281" t="s">
        <v>414</v>
      </c>
      <c r="AU396" s="281" t="s">
        <v>93</v>
      </c>
      <c r="AV396" s="13" t="s">
        <v>93</v>
      </c>
      <c r="AW396" s="13" t="s">
        <v>4</v>
      </c>
      <c r="AX396" s="13" t="s">
        <v>91</v>
      </c>
      <c r="AY396" s="281" t="s">
        <v>251</v>
      </c>
    </row>
    <row r="397" s="2" customFormat="1" ht="21.75" customHeight="1">
      <c r="A397" s="40"/>
      <c r="B397" s="41"/>
      <c r="C397" s="314" t="s">
        <v>1829</v>
      </c>
      <c r="D397" s="314" t="s">
        <v>648</v>
      </c>
      <c r="E397" s="315" t="s">
        <v>1818</v>
      </c>
      <c r="F397" s="316" t="s">
        <v>1819</v>
      </c>
      <c r="G397" s="317" t="s">
        <v>342</v>
      </c>
      <c r="H397" s="318">
        <v>49.079999999999998</v>
      </c>
      <c r="I397" s="319"/>
      <c r="J397" s="320">
        <f>ROUND(I397*H397,2)</f>
        <v>0</v>
      </c>
      <c r="K397" s="316" t="s">
        <v>258</v>
      </c>
      <c r="L397" s="321"/>
      <c r="M397" s="322" t="s">
        <v>1</v>
      </c>
      <c r="N397" s="323" t="s">
        <v>48</v>
      </c>
      <c r="O397" s="93"/>
      <c r="P397" s="255">
        <f>O397*H397</f>
        <v>0</v>
      </c>
      <c r="Q397" s="255">
        <v>0.001</v>
      </c>
      <c r="R397" s="255">
        <f>Q397*H397</f>
        <v>0.049079999999999999</v>
      </c>
      <c r="S397" s="255">
        <v>0</v>
      </c>
      <c r="T397" s="256">
        <f>S397*H397</f>
        <v>0</v>
      </c>
      <c r="U397" s="40"/>
      <c r="V397" s="40"/>
      <c r="W397" s="40"/>
      <c r="X397" s="40"/>
      <c r="Y397" s="40"/>
      <c r="Z397" s="40"/>
      <c r="AA397" s="40"/>
      <c r="AB397" s="40"/>
      <c r="AC397" s="40"/>
      <c r="AD397" s="40"/>
      <c r="AE397" s="40"/>
      <c r="AR397" s="257" t="s">
        <v>384</v>
      </c>
      <c r="AT397" s="257" t="s">
        <v>648</v>
      </c>
      <c r="AU397" s="257" t="s">
        <v>93</v>
      </c>
      <c r="AY397" s="18" t="s">
        <v>251</v>
      </c>
      <c r="BE397" s="258">
        <f>IF(N397="základní",J397,0)</f>
        <v>0</v>
      </c>
      <c r="BF397" s="258">
        <f>IF(N397="snížená",J397,0)</f>
        <v>0</v>
      </c>
      <c r="BG397" s="258">
        <f>IF(N397="zákl. přenesená",J397,0)</f>
        <v>0</v>
      </c>
      <c r="BH397" s="258">
        <f>IF(N397="sníž. přenesená",J397,0)</f>
        <v>0</v>
      </c>
      <c r="BI397" s="258">
        <f>IF(N397="nulová",J397,0)</f>
        <v>0</v>
      </c>
      <c r="BJ397" s="18" t="s">
        <v>91</v>
      </c>
      <c r="BK397" s="258">
        <f>ROUND(I397*H397,2)</f>
        <v>0</v>
      </c>
      <c r="BL397" s="18" t="s">
        <v>359</v>
      </c>
      <c r="BM397" s="257" t="s">
        <v>1830</v>
      </c>
    </row>
    <row r="398" s="13" customFormat="1">
      <c r="A398" s="13"/>
      <c r="B398" s="271"/>
      <c r="C398" s="272"/>
      <c r="D398" s="259" t="s">
        <v>414</v>
      </c>
      <c r="E398" s="272"/>
      <c r="F398" s="274" t="s">
        <v>1828</v>
      </c>
      <c r="G398" s="272"/>
      <c r="H398" s="275">
        <v>49.079999999999998</v>
      </c>
      <c r="I398" s="276"/>
      <c r="J398" s="272"/>
      <c r="K398" s="272"/>
      <c r="L398" s="277"/>
      <c r="M398" s="278"/>
      <c r="N398" s="279"/>
      <c r="O398" s="279"/>
      <c r="P398" s="279"/>
      <c r="Q398" s="279"/>
      <c r="R398" s="279"/>
      <c r="S398" s="279"/>
      <c r="T398" s="280"/>
      <c r="U398" s="13"/>
      <c r="V398" s="13"/>
      <c r="W398" s="13"/>
      <c r="X398" s="13"/>
      <c r="Y398" s="13"/>
      <c r="Z398" s="13"/>
      <c r="AA398" s="13"/>
      <c r="AB398" s="13"/>
      <c r="AC398" s="13"/>
      <c r="AD398" s="13"/>
      <c r="AE398" s="13"/>
      <c r="AT398" s="281" t="s">
        <v>414</v>
      </c>
      <c r="AU398" s="281" t="s">
        <v>93</v>
      </c>
      <c r="AV398" s="13" t="s">
        <v>93</v>
      </c>
      <c r="AW398" s="13" t="s">
        <v>4</v>
      </c>
      <c r="AX398" s="13" t="s">
        <v>91</v>
      </c>
      <c r="AY398" s="281" t="s">
        <v>251</v>
      </c>
    </row>
    <row r="399" s="2" customFormat="1" ht="16.5" customHeight="1">
      <c r="A399" s="40"/>
      <c r="B399" s="41"/>
      <c r="C399" s="246" t="s">
        <v>1831</v>
      </c>
      <c r="D399" s="246" t="s">
        <v>254</v>
      </c>
      <c r="E399" s="247" t="s">
        <v>1832</v>
      </c>
      <c r="F399" s="248" t="s">
        <v>1833</v>
      </c>
      <c r="G399" s="249" t="s">
        <v>342</v>
      </c>
      <c r="H399" s="250">
        <v>40</v>
      </c>
      <c r="I399" s="251"/>
      <c r="J399" s="252">
        <f>ROUND(I399*H399,2)</f>
        <v>0</v>
      </c>
      <c r="K399" s="248" t="s">
        <v>258</v>
      </c>
      <c r="L399" s="46"/>
      <c r="M399" s="253" t="s">
        <v>1</v>
      </c>
      <c r="N399" s="254" t="s">
        <v>48</v>
      </c>
      <c r="O399" s="93"/>
      <c r="P399" s="255">
        <f>O399*H399</f>
        <v>0</v>
      </c>
      <c r="Q399" s="255">
        <v>0.0045199999999999997</v>
      </c>
      <c r="R399" s="255">
        <f>Q399*H399</f>
        <v>0.18079999999999999</v>
      </c>
      <c r="S399" s="255">
        <v>0</v>
      </c>
      <c r="T399" s="256">
        <f>S399*H399</f>
        <v>0</v>
      </c>
      <c r="U399" s="40"/>
      <c r="V399" s="40"/>
      <c r="W399" s="40"/>
      <c r="X399" s="40"/>
      <c r="Y399" s="40"/>
      <c r="Z399" s="40"/>
      <c r="AA399" s="40"/>
      <c r="AB399" s="40"/>
      <c r="AC399" s="40"/>
      <c r="AD399" s="40"/>
      <c r="AE399" s="40"/>
      <c r="AR399" s="257" t="s">
        <v>359</v>
      </c>
      <c r="AT399" s="257" t="s">
        <v>254</v>
      </c>
      <c r="AU399" s="257" t="s">
        <v>93</v>
      </c>
      <c r="AY399" s="18" t="s">
        <v>251</v>
      </c>
      <c r="BE399" s="258">
        <f>IF(N399="základní",J399,0)</f>
        <v>0</v>
      </c>
      <c r="BF399" s="258">
        <f>IF(N399="snížená",J399,0)</f>
        <v>0</v>
      </c>
      <c r="BG399" s="258">
        <f>IF(N399="zákl. přenesená",J399,0)</f>
        <v>0</v>
      </c>
      <c r="BH399" s="258">
        <f>IF(N399="sníž. přenesená",J399,0)</f>
        <v>0</v>
      </c>
      <c r="BI399" s="258">
        <f>IF(N399="nulová",J399,0)</f>
        <v>0</v>
      </c>
      <c r="BJ399" s="18" t="s">
        <v>91</v>
      </c>
      <c r="BK399" s="258">
        <f>ROUND(I399*H399,2)</f>
        <v>0</v>
      </c>
      <c r="BL399" s="18" t="s">
        <v>359</v>
      </c>
      <c r="BM399" s="257" t="s">
        <v>1834</v>
      </c>
    </row>
    <row r="400" s="2" customFormat="1">
      <c r="A400" s="40"/>
      <c r="B400" s="41"/>
      <c r="C400" s="42"/>
      <c r="D400" s="259" t="s">
        <v>261</v>
      </c>
      <c r="E400" s="42"/>
      <c r="F400" s="260" t="s">
        <v>1835</v>
      </c>
      <c r="G400" s="42"/>
      <c r="H400" s="42"/>
      <c r="I400" s="157"/>
      <c r="J400" s="42"/>
      <c r="K400" s="42"/>
      <c r="L400" s="46"/>
      <c r="M400" s="261"/>
      <c r="N400" s="262"/>
      <c r="O400" s="93"/>
      <c r="P400" s="93"/>
      <c r="Q400" s="93"/>
      <c r="R400" s="93"/>
      <c r="S400" s="93"/>
      <c r="T400" s="94"/>
      <c r="U400" s="40"/>
      <c r="V400" s="40"/>
      <c r="W400" s="40"/>
      <c r="X400" s="40"/>
      <c r="Y400" s="40"/>
      <c r="Z400" s="40"/>
      <c r="AA400" s="40"/>
      <c r="AB400" s="40"/>
      <c r="AC400" s="40"/>
      <c r="AD400" s="40"/>
      <c r="AE400" s="40"/>
      <c r="AT400" s="18" t="s">
        <v>261</v>
      </c>
      <c r="AU400" s="18" t="s">
        <v>93</v>
      </c>
    </row>
    <row r="401" s="13" customFormat="1">
      <c r="A401" s="13"/>
      <c r="B401" s="271"/>
      <c r="C401" s="272"/>
      <c r="D401" s="259" t="s">
        <v>414</v>
      </c>
      <c r="E401" s="273" t="s">
        <v>1</v>
      </c>
      <c r="F401" s="274" t="s">
        <v>1679</v>
      </c>
      <c r="G401" s="272"/>
      <c r="H401" s="275">
        <v>40</v>
      </c>
      <c r="I401" s="276"/>
      <c r="J401" s="272"/>
      <c r="K401" s="272"/>
      <c r="L401" s="277"/>
      <c r="M401" s="278"/>
      <c r="N401" s="279"/>
      <c r="O401" s="279"/>
      <c r="P401" s="279"/>
      <c r="Q401" s="279"/>
      <c r="R401" s="279"/>
      <c r="S401" s="279"/>
      <c r="T401" s="280"/>
      <c r="U401" s="13"/>
      <c r="V401" s="13"/>
      <c r="W401" s="13"/>
      <c r="X401" s="13"/>
      <c r="Y401" s="13"/>
      <c r="Z401" s="13"/>
      <c r="AA401" s="13"/>
      <c r="AB401" s="13"/>
      <c r="AC401" s="13"/>
      <c r="AD401" s="13"/>
      <c r="AE401" s="13"/>
      <c r="AT401" s="281" t="s">
        <v>414</v>
      </c>
      <c r="AU401" s="281" t="s">
        <v>93</v>
      </c>
      <c r="AV401" s="13" t="s">
        <v>93</v>
      </c>
      <c r="AW401" s="13" t="s">
        <v>38</v>
      </c>
      <c r="AX401" s="13" t="s">
        <v>83</v>
      </c>
      <c r="AY401" s="281" t="s">
        <v>251</v>
      </c>
    </row>
    <row r="402" s="14" customFormat="1">
      <c r="A402" s="14"/>
      <c r="B402" s="282"/>
      <c r="C402" s="283"/>
      <c r="D402" s="259" t="s">
        <v>414</v>
      </c>
      <c r="E402" s="284" t="s">
        <v>1</v>
      </c>
      <c r="F402" s="285" t="s">
        <v>416</v>
      </c>
      <c r="G402" s="283"/>
      <c r="H402" s="286">
        <v>40</v>
      </c>
      <c r="I402" s="287"/>
      <c r="J402" s="283"/>
      <c r="K402" s="283"/>
      <c r="L402" s="288"/>
      <c r="M402" s="289"/>
      <c r="N402" s="290"/>
      <c r="O402" s="290"/>
      <c r="P402" s="290"/>
      <c r="Q402" s="290"/>
      <c r="R402" s="290"/>
      <c r="S402" s="290"/>
      <c r="T402" s="291"/>
      <c r="U402" s="14"/>
      <c r="V402" s="14"/>
      <c r="W402" s="14"/>
      <c r="X402" s="14"/>
      <c r="Y402" s="14"/>
      <c r="Z402" s="14"/>
      <c r="AA402" s="14"/>
      <c r="AB402" s="14"/>
      <c r="AC402" s="14"/>
      <c r="AD402" s="14"/>
      <c r="AE402" s="14"/>
      <c r="AT402" s="292" t="s">
        <v>414</v>
      </c>
      <c r="AU402" s="292" t="s">
        <v>93</v>
      </c>
      <c r="AV402" s="14" t="s">
        <v>182</v>
      </c>
      <c r="AW402" s="14" t="s">
        <v>38</v>
      </c>
      <c r="AX402" s="14" t="s">
        <v>91</v>
      </c>
      <c r="AY402" s="292" t="s">
        <v>251</v>
      </c>
    </row>
    <row r="403" s="2" customFormat="1" ht="16.5" customHeight="1">
      <c r="A403" s="40"/>
      <c r="B403" s="41"/>
      <c r="C403" s="246" t="s">
        <v>1836</v>
      </c>
      <c r="D403" s="246" t="s">
        <v>254</v>
      </c>
      <c r="E403" s="247" t="s">
        <v>1837</v>
      </c>
      <c r="F403" s="248" t="s">
        <v>1838</v>
      </c>
      <c r="G403" s="249" t="s">
        <v>1839</v>
      </c>
      <c r="H403" s="327"/>
      <c r="I403" s="251"/>
      <c r="J403" s="252">
        <f>ROUND(I403*H403,2)</f>
        <v>0</v>
      </c>
      <c r="K403" s="248" t="s">
        <v>258</v>
      </c>
      <c r="L403" s="46"/>
      <c r="M403" s="253" t="s">
        <v>1</v>
      </c>
      <c r="N403" s="254" t="s">
        <v>48</v>
      </c>
      <c r="O403" s="93"/>
      <c r="P403" s="255">
        <f>O403*H403</f>
        <v>0</v>
      </c>
      <c r="Q403" s="255">
        <v>0</v>
      </c>
      <c r="R403" s="255">
        <f>Q403*H403</f>
        <v>0</v>
      </c>
      <c r="S403" s="255">
        <v>0</v>
      </c>
      <c r="T403" s="256">
        <f>S403*H403</f>
        <v>0</v>
      </c>
      <c r="U403" s="40"/>
      <c r="V403" s="40"/>
      <c r="W403" s="40"/>
      <c r="X403" s="40"/>
      <c r="Y403" s="40"/>
      <c r="Z403" s="40"/>
      <c r="AA403" s="40"/>
      <c r="AB403" s="40"/>
      <c r="AC403" s="40"/>
      <c r="AD403" s="40"/>
      <c r="AE403" s="40"/>
      <c r="AR403" s="257" t="s">
        <v>359</v>
      </c>
      <c r="AT403" s="257" t="s">
        <v>254</v>
      </c>
      <c r="AU403" s="257" t="s">
        <v>93</v>
      </c>
      <c r="AY403" s="18" t="s">
        <v>251</v>
      </c>
      <c r="BE403" s="258">
        <f>IF(N403="základní",J403,0)</f>
        <v>0</v>
      </c>
      <c r="BF403" s="258">
        <f>IF(N403="snížená",J403,0)</f>
        <v>0</v>
      </c>
      <c r="BG403" s="258">
        <f>IF(N403="zákl. přenesená",J403,0)</f>
        <v>0</v>
      </c>
      <c r="BH403" s="258">
        <f>IF(N403="sníž. přenesená",J403,0)</f>
        <v>0</v>
      </c>
      <c r="BI403" s="258">
        <f>IF(N403="nulová",J403,0)</f>
        <v>0</v>
      </c>
      <c r="BJ403" s="18" t="s">
        <v>91</v>
      </c>
      <c r="BK403" s="258">
        <f>ROUND(I403*H403,2)</f>
        <v>0</v>
      </c>
      <c r="BL403" s="18" t="s">
        <v>359</v>
      </c>
      <c r="BM403" s="257" t="s">
        <v>1840</v>
      </c>
    </row>
    <row r="404" s="12" customFormat="1" ht="22.8" customHeight="1">
      <c r="A404" s="12"/>
      <c r="B404" s="230"/>
      <c r="C404" s="231"/>
      <c r="D404" s="232" t="s">
        <v>82</v>
      </c>
      <c r="E404" s="244" t="s">
        <v>1841</v>
      </c>
      <c r="F404" s="244" t="s">
        <v>1842</v>
      </c>
      <c r="G404" s="231"/>
      <c r="H404" s="231"/>
      <c r="I404" s="234"/>
      <c r="J404" s="245">
        <f>BK404</f>
        <v>0</v>
      </c>
      <c r="K404" s="231"/>
      <c r="L404" s="236"/>
      <c r="M404" s="237"/>
      <c r="N404" s="238"/>
      <c r="O404" s="238"/>
      <c r="P404" s="239">
        <f>P405</f>
        <v>0</v>
      </c>
      <c r="Q404" s="238"/>
      <c r="R404" s="239">
        <f>R405</f>
        <v>0.016785000000000001</v>
      </c>
      <c r="S404" s="238"/>
      <c r="T404" s="240">
        <f>T405</f>
        <v>0</v>
      </c>
      <c r="U404" s="12"/>
      <c r="V404" s="12"/>
      <c r="W404" s="12"/>
      <c r="X404" s="12"/>
      <c r="Y404" s="12"/>
      <c r="Z404" s="12"/>
      <c r="AA404" s="12"/>
      <c r="AB404" s="12"/>
      <c r="AC404" s="12"/>
      <c r="AD404" s="12"/>
      <c r="AE404" s="12"/>
      <c r="AR404" s="241" t="s">
        <v>93</v>
      </c>
      <c r="AT404" s="242" t="s">
        <v>82</v>
      </c>
      <c r="AU404" s="242" t="s">
        <v>91</v>
      </c>
      <c r="AY404" s="241" t="s">
        <v>251</v>
      </c>
      <c r="BK404" s="243">
        <f>BK405</f>
        <v>0</v>
      </c>
    </row>
    <row r="405" s="2" customFormat="1" ht="16.5" customHeight="1">
      <c r="A405" s="40"/>
      <c r="B405" s="41"/>
      <c r="C405" s="246" t="s">
        <v>1843</v>
      </c>
      <c r="D405" s="246" t="s">
        <v>254</v>
      </c>
      <c r="E405" s="247" t="s">
        <v>1844</v>
      </c>
      <c r="F405" s="248" t="s">
        <v>1845</v>
      </c>
      <c r="G405" s="249" t="s">
        <v>342</v>
      </c>
      <c r="H405" s="250">
        <v>67.140000000000001</v>
      </c>
      <c r="I405" s="251"/>
      <c r="J405" s="252">
        <f>ROUND(I405*H405,2)</f>
        <v>0</v>
      </c>
      <c r="K405" s="248" t="s">
        <v>258</v>
      </c>
      <c r="L405" s="46"/>
      <c r="M405" s="253" t="s">
        <v>1</v>
      </c>
      <c r="N405" s="254" t="s">
        <v>48</v>
      </c>
      <c r="O405" s="93"/>
      <c r="P405" s="255">
        <f>O405*H405</f>
        <v>0</v>
      </c>
      <c r="Q405" s="255">
        <v>0.00025000000000000001</v>
      </c>
      <c r="R405" s="255">
        <f>Q405*H405</f>
        <v>0.016785000000000001</v>
      </c>
      <c r="S405" s="255">
        <v>0</v>
      </c>
      <c r="T405" s="256">
        <f>S405*H405</f>
        <v>0</v>
      </c>
      <c r="U405" s="40"/>
      <c r="V405" s="40"/>
      <c r="W405" s="40"/>
      <c r="X405" s="40"/>
      <c r="Y405" s="40"/>
      <c r="Z405" s="40"/>
      <c r="AA405" s="40"/>
      <c r="AB405" s="40"/>
      <c r="AC405" s="40"/>
      <c r="AD405" s="40"/>
      <c r="AE405" s="40"/>
      <c r="AR405" s="257" t="s">
        <v>359</v>
      </c>
      <c r="AT405" s="257" t="s">
        <v>254</v>
      </c>
      <c r="AU405" s="257" t="s">
        <v>93</v>
      </c>
      <c r="AY405" s="18" t="s">
        <v>251</v>
      </c>
      <c r="BE405" s="258">
        <f>IF(N405="základní",J405,0)</f>
        <v>0</v>
      </c>
      <c r="BF405" s="258">
        <f>IF(N405="snížená",J405,0)</f>
        <v>0</v>
      </c>
      <c r="BG405" s="258">
        <f>IF(N405="zákl. přenesená",J405,0)</f>
        <v>0</v>
      </c>
      <c r="BH405" s="258">
        <f>IF(N405="sníž. přenesená",J405,0)</f>
        <v>0</v>
      </c>
      <c r="BI405" s="258">
        <f>IF(N405="nulová",J405,0)</f>
        <v>0</v>
      </c>
      <c r="BJ405" s="18" t="s">
        <v>91</v>
      </c>
      <c r="BK405" s="258">
        <f>ROUND(I405*H405,2)</f>
        <v>0</v>
      </c>
      <c r="BL405" s="18" t="s">
        <v>359</v>
      </c>
      <c r="BM405" s="257" t="s">
        <v>1846</v>
      </c>
    </row>
    <row r="406" s="12" customFormat="1" ht="25.92" customHeight="1">
      <c r="A406" s="12"/>
      <c r="B406" s="230"/>
      <c r="C406" s="231"/>
      <c r="D406" s="232" t="s">
        <v>82</v>
      </c>
      <c r="E406" s="233" t="s">
        <v>898</v>
      </c>
      <c r="F406" s="233" t="s">
        <v>898</v>
      </c>
      <c r="G406" s="231"/>
      <c r="H406" s="231"/>
      <c r="I406" s="234"/>
      <c r="J406" s="235">
        <f>BK406</f>
        <v>0</v>
      </c>
      <c r="K406" s="231"/>
      <c r="L406" s="236"/>
      <c r="M406" s="237"/>
      <c r="N406" s="238"/>
      <c r="O406" s="238"/>
      <c r="P406" s="239">
        <f>P407</f>
        <v>0</v>
      </c>
      <c r="Q406" s="238"/>
      <c r="R406" s="239">
        <f>R407</f>
        <v>0</v>
      </c>
      <c r="S406" s="238"/>
      <c r="T406" s="240">
        <f>T407</f>
        <v>0</v>
      </c>
      <c r="U406" s="12"/>
      <c r="V406" s="12"/>
      <c r="W406" s="12"/>
      <c r="X406" s="12"/>
      <c r="Y406" s="12"/>
      <c r="Z406" s="12"/>
      <c r="AA406" s="12"/>
      <c r="AB406" s="12"/>
      <c r="AC406" s="12"/>
      <c r="AD406" s="12"/>
      <c r="AE406" s="12"/>
      <c r="AR406" s="241" t="s">
        <v>182</v>
      </c>
      <c r="AT406" s="242" t="s">
        <v>82</v>
      </c>
      <c r="AU406" s="242" t="s">
        <v>83</v>
      </c>
      <c r="AY406" s="241" t="s">
        <v>251</v>
      </c>
      <c r="BK406" s="243">
        <f>BK407</f>
        <v>0</v>
      </c>
    </row>
    <row r="407" s="12" customFormat="1" ht="22.8" customHeight="1">
      <c r="A407" s="12"/>
      <c r="B407" s="230"/>
      <c r="C407" s="231"/>
      <c r="D407" s="232" t="s">
        <v>82</v>
      </c>
      <c r="E407" s="244" t="s">
        <v>899</v>
      </c>
      <c r="F407" s="244" t="s">
        <v>1847</v>
      </c>
      <c r="G407" s="231"/>
      <c r="H407" s="231"/>
      <c r="I407" s="234"/>
      <c r="J407" s="245">
        <f>BK407</f>
        <v>0</v>
      </c>
      <c r="K407" s="231"/>
      <c r="L407" s="236"/>
      <c r="M407" s="237"/>
      <c r="N407" s="238"/>
      <c r="O407" s="238"/>
      <c r="P407" s="239">
        <f>SUM(P408:P411)</f>
        <v>0</v>
      </c>
      <c r="Q407" s="238"/>
      <c r="R407" s="239">
        <f>SUM(R408:R411)</f>
        <v>0</v>
      </c>
      <c r="S407" s="238"/>
      <c r="T407" s="240">
        <f>SUM(T408:T411)</f>
        <v>0</v>
      </c>
      <c r="U407" s="12"/>
      <c r="V407" s="12"/>
      <c r="W407" s="12"/>
      <c r="X407" s="12"/>
      <c r="Y407" s="12"/>
      <c r="Z407" s="12"/>
      <c r="AA407" s="12"/>
      <c r="AB407" s="12"/>
      <c r="AC407" s="12"/>
      <c r="AD407" s="12"/>
      <c r="AE407" s="12"/>
      <c r="AR407" s="241" t="s">
        <v>182</v>
      </c>
      <c r="AT407" s="242" t="s">
        <v>82</v>
      </c>
      <c r="AU407" s="242" t="s">
        <v>91</v>
      </c>
      <c r="AY407" s="241" t="s">
        <v>251</v>
      </c>
      <c r="BK407" s="243">
        <f>SUM(BK408:BK411)</f>
        <v>0</v>
      </c>
    </row>
    <row r="408" s="2" customFormat="1" ht="16.5" customHeight="1">
      <c r="A408" s="40"/>
      <c r="B408" s="41"/>
      <c r="C408" s="246" t="s">
        <v>1848</v>
      </c>
      <c r="D408" s="246" t="s">
        <v>254</v>
      </c>
      <c r="E408" s="247" t="s">
        <v>1849</v>
      </c>
      <c r="F408" s="248" t="s">
        <v>1850</v>
      </c>
      <c r="G408" s="249" t="s">
        <v>346</v>
      </c>
      <c r="H408" s="250">
        <v>1</v>
      </c>
      <c r="I408" s="251"/>
      <c r="J408" s="252">
        <f>ROUND(I408*H408,2)</f>
        <v>0</v>
      </c>
      <c r="K408" s="248" t="s">
        <v>307</v>
      </c>
      <c r="L408" s="46"/>
      <c r="M408" s="253" t="s">
        <v>1</v>
      </c>
      <c r="N408" s="254" t="s">
        <v>48</v>
      </c>
      <c r="O408" s="93"/>
      <c r="P408" s="255">
        <f>O408*H408</f>
        <v>0</v>
      </c>
      <c r="Q408" s="255">
        <v>0</v>
      </c>
      <c r="R408" s="255">
        <f>Q408*H408</f>
        <v>0</v>
      </c>
      <c r="S408" s="255">
        <v>0</v>
      </c>
      <c r="T408" s="256">
        <f>S408*H408</f>
        <v>0</v>
      </c>
      <c r="U408" s="40"/>
      <c r="V408" s="40"/>
      <c r="W408" s="40"/>
      <c r="X408" s="40"/>
      <c r="Y408" s="40"/>
      <c r="Z408" s="40"/>
      <c r="AA408" s="40"/>
      <c r="AB408" s="40"/>
      <c r="AC408" s="40"/>
      <c r="AD408" s="40"/>
      <c r="AE408" s="40"/>
      <c r="AR408" s="257" t="s">
        <v>904</v>
      </c>
      <c r="AT408" s="257" t="s">
        <v>254</v>
      </c>
      <c r="AU408" s="257" t="s">
        <v>93</v>
      </c>
      <c r="AY408" s="18" t="s">
        <v>251</v>
      </c>
      <c r="BE408" s="258">
        <f>IF(N408="základní",J408,0)</f>
        <v>0</v>
      </c>
      <c r="BF408" s="258">
        <f>IF(N408="snížená",J408,0)</f>
        <v>0</v>
      </c>
      <c r="BG408" s="258">
        <f>IF(N408="zákl. přenesená",J408,0)</f>
        <v>0</v>
      </c>
      <c r="BH408" s="258">
        <f>IF(N408="sníž. přenesená",J408,0)</f>
        <v>0</v>
      </c>
      <c r="BI408" s="258">
        <f>IF(N408="nulová",J408,0)</f>
        <v>0</v>
      </c>
      <c r="BJ408" s="18" t="s">
        <v>91</v>
      </c>
      <c r="BK408" s="258">
        <f>ROUND(I408*H408,2)</f>
        <v>0</v>
      </c>
      <c r="BL408" s="18" t="s">
        <v>904</v>
      </c>
      <c r="BM408" s="257" t="s">
        <v>1851</v>
      </c>
    </row>
    <row r="409" s="2" customFormat="1">
      <c r="A409" s="40"/>
      <c r="B409" s="41"/>
      <c r="C409" s="42"/>
      <c r="D409" s="259" t="s">
        <v>261</v>
      </c>
      <c r="E409" s="42"/>
      <c r="F409" s="260" t="s">
        <v>1852</v>
      </c>
      <c r="G409" s="42"/>
      <c r="H409" s="42"/>
      <c r="I409" s="157"/>
      <c r="J409" s="42"/>
      <c r="K409" s="42"/>
      <c r="L409" s="46"/>
      <c r="M409" s="261"/>
      <c r="N409" s="262"/>
      <c r="O409" s="93"/>
      <c r="P409" s="93"/>
      <c r="Q409" s="93"/>
      <c r="R409" s="93"/>
      <c r="S409" s="93"/>
      <c r="T409" s="94"/>
      <c r="U409" s="40"/>
      <c r="V409" s="40"/>
      <c r="W409" s="40"/>
      <c r="X409" s="40"/>
      <c r="Y409" s="40"/>
      <c r="Z409" s="40"/>
      <c r="AA409" s="40"/>
      <c r="AB409" s="40"/>
      <c r="AC409" s="40"/>
      <c r="AD409" s="40"/>
      <c r="AE409" s="40"/>
      <c r="AT409" s="18" t="s">
        <v>261</v>
      </c>
      <c r="AU409" s="18" t="s">
        <v>93</v>
      </c>
    </row>
    <row r="410" s="13" customFormat="1">
      <c r="A410" s="13"/>
      <c r="B410" s="271"/>
      <c r="C410" s="272"/>
      <c r="D410" s="259" t="s">
        <v>414</v>
      </c>
      <c r="E410" s="273" t="s">
        <v>1</v>
      </c>
      <c r="F410" s="274" t="s">
        <v>529</v>
      </c>
      <c r="G410" s="272"/>
      <c r="H410" s="275">
        <v>1</v>
      </c>
      <c r="I410" s="276"/>
      <c r="J410" s="272"/>
      <c r="K410" s="272"/>
      <c r="L410" s="277"/>
      <c r="M410" s="278"/>
      <c r="N410" s="279"/>
      <c r="O410" s="279"/>
      <c r="P410" s="279"/>
      <c r="Q410" s="279"/>
      <c r="R410" s="279"/>
      <c r="S410" s="279"/>
      <c r="T410" s="280"/>
      <c r="U410" s="13"/>
      <c r="V410" s="13"/>
      <c r="W410" s="13"/>
      <c r="X410" s="13"/>
      <c r="Y410" s="13"/>
      <c r="Z410" s="13"/>
      <c r="AA410" s="13"/>
      <c r="AB410" s="13"/>
      <c r="AC410" s="13"/>
      <c r="AD410" s="13"/>
      <c r="AE410" s="13"/>
      <c r="AT410" s="281" t="s">
        <v>414</v>
      </c>
      <c r="AU410" s="281" t="s">
        <v>93</v>
      </c>
      <c r="AV410" s="13" t="s">
        <v>93</v>
      </c>
      <c r="AW410" s="13" t="s">
        <v>38</v>
      </c>
      <c r="AX410" s="13" t="s">
        <v>83</v>
      </c>
      <c r="AY410" s="281" t="s">
        <v>251</v>
      </c>
    </row>
    <row r="411" s="14" customFormat="1">
      <c r="A411" s="14"/>
      <c r="B411" s="282"/>
      <c r="C411" s="283"/>
      <c r="D411" s="259" t="s">
        <v>414</v>
      </c>
      <c r="E411" s="284" t="s">
        <v>1</v>
      </c>
      <c r="F411" s="285" t="s">
        <v>416</v>
      </c>
      <c r="G411" s="283"/>
      <c r="H411" s="286">
        <v>1</v>
      </c>
      <c r="I411" s="287"/>
      <c r="J411" s="283"/>
      <c r="K411" s="283"/>
      <c r="L411" s="288"/>
      <c r="M411" s="289"/>
      <c r="N411" s="290"/>
      <c r="O411" s="290"/>
      <c r="P411" s="290"/>
      <c r="Q411" s="290"/>
      <c r="R411" s="290"/>
      <c r="S411" s="290"/>
      <c r="T411" s="291"/>
      <c r="U411" s="14"/>
      <c r="V411" s="14"/>
      <c r="W411" s="14"/>
      <c r="X411" s="14"/>
      <c r="Y411" s="14"/>
      <c r="Z411" s="14"/>
      <c r="AA411" s="14"/>
      <c r="AB411" s="14"/>
      <c r="AC411" s="14"/>
      <c r="AD411" s="14"/>
      <c r="AE411" s="14"/>
      <c r="AT411" s="292" t="s">
        <v>414</v>
      </c>
      <c r="AU411" s="292" t="s">
        <v>93</v>
      </c>
      <c r="AV411" s="14" t="s">
        <v>182</v>
      </c>
      <c r="AW411" s="14" t="s">
        <v>38</v>
      </c>
      <c r="AX411" s="14" t="s">
        <v>91</v>
      </c>
      <c r="AY411" s="292" t="s">
        <v>251</v>
      </c>
    </row>
    <row r="412" s="12" customFormat="1" ht="25.92" customHeight="1">
      <c r="A412" s="12"/>
      <c r="B412" s="230"/>
      <c r="C412" s="231"/>
      <c r="D412" s="232" t="s">
        <v>82</v>
      </c>
      <c r="E412" s="233" t="s">
        <v>249</v>
      </c>
      <c r="F412" s="233" t="s">
        <v>1853</v>
      </c>
      <c r="G412" s="231"/>
      <c r="H412" s="231"/>
      <c r="I412" s="234"/>
      <c r="J412" s="235">
        <f>BK412</f>
        <v>0</v>
      </c>
      <c r="K412" s="231"/>
      <c r="L412" s="236"/>
      <c r="M412" s="237"/>
      <c r="N412" s="238"/>
      <c r="O412" s="238"/>
      <c r="P412" s="239">
        <f>P413</f>
        <v>0</v>
      </c>
      <c r="Q412" s="238"/>
      <c r="R412" s="239">
        <f>R413</f>
        <v>0</v>
      </c>
      <c r="S412" s="238"/>
      <c r="T412" s="240">
        <f>T413</f>
        <v>0</v>
      </c>
      <c r="U412" s="12"/>
      <c r="V412" s="12"/>
      <c r="W412" s="12"/>
      <c r="X412" s="12"/>
      <c r="Y412" s="12"/>
      <c r="Z412" s="12"/>
      <c r="AA412" s="12"/>
      <c r="AB412" s="12"/>
      <c r="AC412" s="12"/>
      <c r="AD412" s="12"/>
      <c r="AE412" s="12"/>
      <c r="AR412" s="241" t="s">
        <v>250</v>
      </c>
      <c r="AT412" s="242" t="s">
        <v>82</v>
      </c>
      <c r="AU412" s="242" t="s">
        <v>83</v>
      </c>
      <c r="AY412" s="241" t="s">
        <v>251</v>
      </c>
      <c r="BK412" s="243">
        <f>BK413</f>
        <v>0</v>
      </c>
    </row>
    <row r="413" s="12" customFormat="1" ht="22.8" customHeight="1">
      <c r="A413" s="12"/>
      <c r="B413" s="230"/>
      <c r="C413" s="231"/>
      <c r="D413" s="232" t="s">
        <v>82</v>
      </c>
      <c r="E413" s="244" t="s">
        <v>252</v>
      </c>
      <c r="F413" s="244" t="s">
        <v>253</v>
      </c>
      <c r="G413" s="231"/>
      <c r="H413" s="231"/>
      <c r="I413" s="234"/>
      <c r="J413" s="245">
        <f>BK413</f>
        <v>0</v>
      </c>
      <c r="K413" s="231"/>
      <c r="L413" s="236"/>
      <c r="M413" s="237"/>
      <c r="N413" s="238"/>
      <c r="O413" s="238"/>
      <c r="P413" s="239">
        <f>SUM(P414:P415)</f>
        <v>0</v>
      </c>
      <c r="Q413" s="238"/>
      <c r="R413" s="239">
        <f>SUM(R414:R415)</f>
        <v>0</v>
      </c>
      <c r="S413" s="238"/>
      <c r="T413" s="240">
        <f>SUM(T414:T415)</f>
        <v>0</v>
      </c>
      <c r="U413" s="12"/>
      <c r="V413" s="12"/>
      <c r="W413" s="12"/>
      <c r="X413" s="12"/>
      <c r="Y413" s="12"/>
      <c r="Z413" s="12"/>
      <c r="AA413" s="12"/>
      <c r="AB413" s="12"/>
      <c r="AC413" s="12"/>
      <c r="AD413" s="12"/>
      <c r="AE413" s="12"/>
      <c r="AR413" s="241" t="s">
        <v>250</v>
      </c>
      <c r="AT413" s="242" t="s">
        <v>82</v>
      </c>
      <c r="AU413" s="242" t="s">
        <v>91</v>
      </c>
      <c r="AY413" s="241" t="s">
        <v>251</v>
      </c>
      <c r="BK413" s="243">
        <f>SUM(BK414:BK415)</f>
        <v>0</v>
      </c>
    </row>
    <row r="414" s="2" customFormat="1" ht="16.5" customHeight="1">
      <c r="A414" s="40"/>
      <c r="B414" s="41"/>
      <c r="C414" s="246" t="s">
        <v>1854</v>
      </c>
      <c r="D414" s="246" t="s">
        <v>254</v>
      </c>
      <c r="E414" s="247" t="s">
        <v>255</v>
      </c>
      <c r="F414" s="248" t="s">
        <v>1855</v>
      </c>
      <c r="G414" s="249" t="s">
        <v>257</v>
      </c>
      <c r="H414" s="250">
        <v>1</v>
      </c>
      <c r="I414" s="251"/>
      <c r="J414" s="252">
        <f>ROUND(I414*H414,2)</f>
        <v>0</v>
      </c>
      <c r="K414" s="248" t="s">
        <v>258</v>
      </c>
      <c r="L414" s="46"/>
      <c r="M414" s="253" t="s">
        <v>1</v>
      </c>
      <c r="N414" s="254" t="s">
        <v>48</v>
      </c>
      <c r="O414" s="93"/>
      <c r="P414" s="255">
        <f>O414*H414</f>
        <v>0</v>
      </c>
      <c r="Q414" s="255">
        <v>0</v>
      </c>
      <c r="R414" s="255">
        <f>Q414*H414</f>
        <v>0</v>
      </c>
      <c r="S414" s="255">
        <v>0</v>
      </c>
      <c r="T414" s="256">
        <f>S414*H414</f>
        <v>0</v>
      </c>
      <c r="U414" s="40"/>
      <c r="V414" s="40"/>
      <c r="W414" s="40"/>
      <c r="X414" s="40"/>
      <c r="Y414" s="40"/>
      <c r="Z414" s="40"/>
      <c r="AA414" s="40"/>
      <c r="AB414" s="40"/>
      <c r="AC414" s="40"/>
      <c r="AD414" s="40"/>
      <c r="AE414" s="40"/>
      <c r="AR414" s="257" t="s">
        <v>259</v>
      </c>
      <c r="AT414" s="257" t="s">
        <v>254</v>
      </c>
      <c r="AU414" s="257" t="s">
        <v>93</v>
      </c>
      <c r="AY414" s="18" t="s">
        <v>251</v>
      </c>
      <c r="BE414" s="258">
        <f>IF(N414="základní",J414,0)</f>
        <v>0</v>
      </c>
      <c r="BF414" s="258">
        <f>IF(N414="snížená",J414,0)</f>
        <v>0</v>
      </c>
      <c r="BG414" s="258">
        <f>IF(N414="zákl. přenesená",J414,0)</f>
        <v>0</v>
      </c>
      <c r="BH414" s="258">
        <f>IF(N414="sníž. přenesená",J414,0)</f>
        <v>0</v>
      </c>
      <c r="BI414" s="258">
        <f>IF(N414="nulová",J414,0)</f>
        <v>0</v>
      </c>
      <c r="BJ414" s="18" t="s">
        <v>91</v>
      </c>
      <c r="BK414" s="258">
        <f>ROUND(I414*H414,2)</f>
        <v>0</v>
      </c>
      <c r="BL414" s="18" t="s">
        <v>259</v>
      </c>
      <c r="BM414" s="257" t="s">
        <v>1856</v>
      </c>
    </row>
    <row r="415" s="2" customFormat="1">
      <c r="A415" s="40"/>
      <c r="B415" s="41"/>
      <c r="C415" s="42"/>
      <c r="D415" s="259" t="s">
        <v>261</v>
      </c>
      <c r="E415" s="42"/>
      <c r="F415" s="260" t="s">
        <v>1857</v>
      </c>
      <c r="G415" s="42"/>
      <c r="H415" s="42"/>
      <c r="I415" s="157"/>
      <c r="J415" s="42"/>
      <c r="K415" s="42"/>
      <c r="L415" s="46"/>
      <c r="M415" s="263"/>
      <c r="N415" s="264"/>
      <c r="O415" s="265"/>
      <c r="P415" s="265"/>
      <c r="Q415" s="265"/>
      <c r="R415" s="265"/>
      <c r="S415" s="265"/>
      <c r="T415" s="266"/>
      <c r="U415" s="40"/>
      <c r="V415" s="40"/>
      <c r="W415" s="40"/>
      <c r="X415" s="40"/>
      <c r="Y415" s="40"/>
      <c r="Z415" s="40"/>
      <c r="AA415" s="40"/>
      <c r="AB415" s="40"/>
      <c r="AC415" s="40"/>
      <c r="AD415" s="40"/>
      <c r="AE415" s="40"/>
      <c r="AT415" s="18" t="s">
        <v>261</v>
      </c>
      <c r="AU415" s="18" t="s">
        <v>93</v>
      </c>
    </row>
    <row r="416" s="2" customFormat="1" ht="6.96" customHeight="1">
      <c r="A416" s="40"/>
      <c r="B416" s="68"/>
      <c r="C416" s="69"/>
      <c r="D416" s="69"/>
      <c r="E416" s="69"/>
      <c r="F416" s="69"/>
      <c r="G416" s="69"/>
      <c r="H416" s="69"/>
      <c r="I416" s="195"/>
      <c r="J416" s="69"/>
      <c r="K416" s="69"/>
      <c r="L416" s="46"/>
      <c r="M416" s="40"/>
      <c r="O416" s="40"/>
      <c r="P416" s="40"/>
      <c r="Q416" s="40"/>
      <c r="R416" s="40"/>
      <c r="S416" s="40"/>
      <c r="T416" s="40"/>
      <c r="U416" s="40"/>
      <c r="V416" s="40"/>
      <c r="W416" s="40"/>
      <c r="X416" s="40"/>
      <c r="Y416" s="40"/>
      <c r="Z416" s="40"/>
      <c r="AA416" s="40"/>
      <c r="AB416" s="40"/>
      <c r="AC416" s="40"/>
      <c r="AD416" s="40"/>
      <c r="AE416" s="40"/>
    </row>
  </sheetData>
  <sheetProtection sheet="1" autoFilter="0" formatColumns="0" formatRows="0" objects="1" scenarios="1" spinCount="100000" saltValue="zwXEwsNQzhFORhV8ck3UnsCA6VYuydhSDqtPVSUQ8uFhmux1CMaIzio6hVFDZO5Ipvc0CAS/qOxlYAYVYnyyvg==" hashValue="jaUUALelDgt8kMwruFExJDn4CXgs1ujN2Dhl/U+Jo7kdOg/vLM+oUyXvYFLYiyGqslXYL6S4ljDol9wLDIAfUw==" algorithmName="SHA-512" password="E785"/>
  <autoFilter ref="C132:K415"/>
  <mergeCells count="9">
    <mergeCell ref="E7:H7"/>
    <mergeCell ref="E9:H9"/>
    <mergeCell ref="E18:H18"/>
    <mergeCell ref="E27:H27"/>
    <mergeCell ref="E85:H85"/>
    <mergeCell ref="E87:H87"/>
    <mergeCell ref="E123:H123"/>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126</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1858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ROUND(J124,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ROUND((SUM(BE124:BE238)),  2)</f>
        <v>0</v>
      </c>
      <c r="G33" s="40"/>
      <c r="H33" s="40"/>
      <c r="I33" s="174">
        <v>0.20999999999999999</v>
      </c>
      <c r="J33" s="173">
        <f>ROUND(((SUM(BE124:BE238))*I33),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ROUND((SUM(BF124:BF238)),  2)</f>
        <v>0</v>
      </c>
      <c r="G34" s="40"/>
      <c r="H34" s="40"/>
      <c r="I34" s="174">
        <v>0.14999999999999999</v>
      </c>
      <c r="J34" s="173">
        <f>ROUND(((SUM(BF124:BF238))*I34),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ROUND((SUM(BG124:BG238)),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ROUND((SUM(BH124:BH238)),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ROUND((SUM(BI124:BI238)),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07 - Areálové zpevněné plochy a chodníky</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J124</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J125</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J126</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681</v>
      </c>
      <c r="E99" s="214"/>
      <c r="F99" s="214"/>
      <c r="G99" s="214"/>
      <c r="H99" s="214"/>
      <c r="I99" s="215"/>
      <c r="J99" s="216">
        <f>J169</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682</v>
      </c>
      <c r="E100" s="214"/>
      <c r="F100" s="214"/>
      <c r="G100" s="214"/>
      <c r="H100" s="214"/>
      <c r="I100" s="215"/>
      <c r="J100" s="216">
        <f>J171</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576</v>
      </c>
      <c r="E101" s="214"/>
      <c r="F101" s="214"/>
      <c r="G101" s="214"/>
      <c r="H101" s="214"/>
      <c r="I101" s="215"/>
      <c r="J101" s="216">
        <f>J176</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404</v>
      </c>
      <c r="E102" s="214"/>
      <c r="F102" s="214"/>
      <c r="G102" s="214"/>
      <c r="H102" s="214"/>
      <c r="I102" s="215"/>
      <c r="J102" s="216">
        <f>J202</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405</v>
      </c>
      <c r="E103" s="214"/>
      <c r="F103" s="214"/>
      <c r="G103" s="214"/>
      <c r="H103" s="214"/>
      <c r="I103" s="215"/>
      <c r="J103" s="216">
        <f>J214</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407</v>
      </c>
      <c r="E104" s="214"/>
      <c r="F104" s="214"/>
      <c r="G104" s="214"/>
      <c r="H104" s="214"/>
      <c r="I104" s="215"/>
      <c r="J104" s="216">
        <f>J237</f>
        <v>0</v>
      </c>
      <c r="K104" s="135"/>
      <c r="L104" s="217"/>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195"/>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198"/>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236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99" t="str">
        <f>E7</f>
        <v>Sportovní areál ul. Leonovova, Karviná - Hranice</v>
      </c>
      <c r="F114" s="33"/>
      <c r="G114" s="33"/>
      <c r="H114" s="33"/>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222</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E9</f>
        <v>SO 07 - Areálové zpevněné plochy a chodníky</v>
      </c>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v>
      </c>
      <c r="D118" s="42"/>
      <c r="E118" s="42"/>
      <c r="F118" s="28" t="str">
        <f>F12</f>
        <v>Karviná - Hranice</v>
      </c>
      <c r="G118" s="42"/>
      <c r="H118" s="42"/>
      <c r="I118" s="159" t="s">
        <v>24</v>
      </c>
      <c r="J118" s="81" t="str">
        <f>IF(J12="","",J12)</f>
        <v>27. 2. 2020</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3" t="s">
        <v>30</v>
      </c>
      <c r="D120" s="42"/>
      <c r="E120" s="42"/>
      <c r="F120" s="28" t="str">
        <f>E15</f>
        <v xml:space="preserve">Statutární město Karviná </v>
      </c>
      <c r="G120" s="42"/>
      <c r="H120" s="42"/>
      <c r="I120" s="159" t="s">
        <v>36</v>
      </c>
      <c r="J120" s="38" t="str">
        <f>E21</f>
        <v>ADEA projekt s.r.o.</v>
      </c>
      <c r="K120" s="42"/>
      <c r="L120" s="65"/>
      <c r="S120" s="40"/>
      <c r="T120" s="40"/>
      <c r="U120" s="40"/>
      <c r="V120" s="40"/>
      <c r="W120" s="40"/>
      <c r="X120" s="40"/>
      <c r="Y120" s="40"/>
      <c r="Z120" s="40"/>
      <c r="AA120" s="40"/>
      <c r="AB120" s="40"/>
      <c r="AC120" s="40"/>
      <c r="AD120" s="40"/>
      <c r="AE120" s="40"/>
    </row>
    <row r="121" s="2" customFormat="1" ht="15.15" customHeight="1">
      <c r="A121" s="40"/>
      <c r="B121" s="41"/>
      <c r="C121" s="33" t="s">
        <v>34</v>
      </c>
      <c r="D121" s="42"/>
      <c r="E121" s="42"/>
      <c r="F121" s="28" t="str">
        <f>IF(E18="","",E18)</f>
        <v>Vyplň údaj</v>
      </c>
      <c r="G121" s="42"/>
      <c r="H121" s="42"/>
      <c r="I121" s="159" t="s">
        <v>39</v>
      </c>
      <c r="J121" s="38" t="str">
        <f>E24</f>
        <v xml:space="preserve"> </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11" customFormat="1" ht="29.28" customHeight="1">
      <c r="A123" s="218"/>
      <c r="B123" s="219"/>
      <c r="C123" s="220" t="s">
        <v>237</v>
      </c>
      <c r="D123" s="221" t="s">
        <v>68</v>
      </c>
      <c r="E123" s="221" t="s">
        <v>64</v>
      </c>
      <c r="F123" s="221" t="s">
        <v>65</v>
      </c>
      <c r="G123" s="221" t="s">
        <v>238</v>
      </c>
      <c r="H123" s="221" t="s">
        <v>239</v>
      </c>
      <c r="I123" s="222" t="s">
        <v>240</v>
      </c>
      <c r="J123" s="221" t="s">
        <v>226</v>
      </c>
      <c r="K123" s="223" t="s">
        <v>241</v>
      </c>
      <c r="L123" s="224"/>
      <c r="M123" s="102" t="s">
        <v>1</v>
      </c>
      <c r="N123" s="103" t="s">
        <v>47</v>
      </c>
      <c r="O123" s="103" t="s">
        <v>242</v>
      </c>
      <c r="P123" s="103" t="s">
        <v>243</v>
      </c>
      <c r="Q123" s="103" t="s">
        <v>244</v>
      </c>
      <c r="R123" s="103" t="s">
        <v>245</v>
      </c>
      <c r="S123" s="103" t="s">
        <v>246</v>
      </c>
      <c r="T123" s="104" t="s">
        <v>247</v>
      </c>
      <c r="U123" s="218"/>
      <c r="V123" s="218"/>
      <c r="W123" s="218"/>
      <c r="X123" s="218"/>
      <c r="Y123" s="218"/>
      <c r="Z123" s="218"/>
      <c r="AA123" s="218"/>
      <c r="AB123" s="218"/>
      <c r="AC123" s="218"/>
      <c r="AD123" s="218"/>
      <c r="AE123" s="218"/>
    </row>
    <row r="124" s="2" customFormat="1" ht="22.8" customHeight="1">
      <c r="A124" s="40"/>
      <c r="B124" s="41"/>
      <c r="C124" s="109" t="s">
        <v>248</v>
      </c>
      <c r="D124" s="42"/>
      <c r="E124" s="42"/>
      <c r="F124" s="42"/>
      <c r="G124" s="42"/>
      <c r="H124" s="42"/>
      <c r="I124" s="157"/>
      <c r="J124" s="225">
        <f>BK124</f>
        <v>0</v>
      </c>
      <c r="K124" s="42"/>
      <c r="L124" s="46"/>
      <c r="M124" s="105"/>
      <c r="N124" s="226"/>
      <c r="O124" s="106"/>
      <c r="P124" s="227">
        <f>P125</f>
        <v>0</v>
      </c>
      <c r="Q124" s="106"/>
      <c r="R124" s="227">
        <f>R125</f>
        <v>675.38023879999992</v>
      </c>
      <c r="S124" s="106"/>
      <c r="T124" s="228">
        <f>T125</f>
        <v>13</v>
      </c>
      <c r="U124" s="40"/>
      <c r="V124" s="40"/>
      <c r="W124" s="40"/>
      <c r="X124" s="40"/>
      <c r="Y124" s="40"/>
      <c r="Z124" s="40"/>
      <c r="AA124" s="40"/>
      <c r="AB124" s="40"/>
      <c r="AC124" s="40"/>
      <c r="AD124" s="40"/>
      <c r="AE124" s="40"/>
      <c r="AT124" s="18" t="s">
        <v>82</v>
      </c>
      <c r="AU124" s="18" t="s">
        <v>228</v>
      </c>
      <c r="BK124" s="229">
        <f>BK125</f>
        <v>0</v>
      </c>
    </row>
    <row r="125" s="12" customFormat="1" ht="25.92" customHeight="1">
      <c r="A125" s="12"/>
      <c r="B125" s="230"/>
      <c r="C125" s="231"/>
      <c r="D125" s="232" t="s">
        <v>82</v>
      </c>
      <c r="E125" s="233" t="s">
        <v>408</v>
      </c>
      <c r="F125" s="233" t="s">
        <v>409</v>
      </c>
      <c r="G125" s="231"/>
      <c r="H125" s="231"/>
      <c r="I125" s="234"/>
      <c r="J125" s="235">
        <f>BK125</f>
        <v>0</v>
      </c>
      <c r="K125" s="231"/>
      <c r="L125" s="236"/>
      <c r="M125" s="237"/>
      <c r="N125" s="238"/>
      <c r="O125" s="238"/>
      <c r="P125" s="239">
        <f>P126+P169+P171+P176+P202+P214+P237</f>
        <v>0</v>
      </c>
      <c r="Q125" s="238"/>
      <c r="R125" s="239">
        <f>R126+R169+R171+R176+R202+R214+R237</f>
        <v>675.38023879999992</v>
      </c>
      <c r="S125" s="238"/>
      <c r="T125" s="240">
        <f>T126+T169+T171+T176+T202+T214+T237</f>
        <v>13</v>
      </c>
      <c r="U125" s="12"/>
      <c r="V125" s="12"/>
      <c r="W125" s="12"/>
      <c r="X125" s="12"/>
      <c r="Y125" s="12"/>
      <c r="Z125" s="12"/>
      <c r="AA125" s="12"/>
      <c r="AB125" s="12"/>
      <c r="AC125" s="12"/>
      <c r="AD125" s="12"/>
      <c r="AE125" s="12"/>
      <c r="AR125" s="241" t="s">
        <v>91</v>
      </c>
      <c r="AT125" s="242" t="s">
        <v>82</v>
      </c>
      <c r="AU125" s="242" t="s">
        <v>83</v>
      </c>
      <c r="AY125" s="241" t="s">
        <v>251</v>
      </c>
      <c r="BK125" s="243">
        <f>BK126+BK169+BK171+BK176+BK202+BK214+BK237</f>
        <v>0</v>
      </c>
    </row>
    <row r="126" s="12" customFormat="1" ht="22.8" customHeight="1">
      <c r="A126" s="12"/>
      <c r="B126" s="230"/>
      <c r="C126" s="231"/>
      <c r="D126" s="232" t="s">
        <v>82</v>
      </c>
      <c r="E126" s="244" t="s">
        <v>91</v>
      </c>
      <c r="F126" s="244" t="s">
        <v>410</v>
      </c>
      <c r="G126" s="231"/>
      <c r="H126" s="231"/>
      <c r="I126" s="234"/>
      <c r="J126" s="245">
        <f>BK126</f>
        <v>0</v>
      </c>
      <c r="K126" s="231"/>
      <c r="L126" s="236"/>
      <c r="M126" s="237"/>
      <c r="N126" s="238"/>
      <c r="O126" s="238"/>
      <c r="P126" s="239">
        <f>SUM(P127:P168)</f>
        <v>0</v>
      </c>
      <c r="Q126" s="238"/>
      <c r="R126" s="239">
        <f>SUM(R127:R168)</f>
        <v>99.140000000000001</v>
      </c>
      <c r="S126" s="238"/>
      <c r="T126" s="240">
        <f>SUM(T127:T168)</f>
        <v>0</v>
      </c>
      <c r="U126" s="12"/>
      <c r="V126" s="12"/>
      <c r="W126" s="12"/>
      <c r="X126" s="12"/>
      <c r="Y126" s="12"/>
      <c r="Z126" s="12"/>
      <c r="AA126" s="12"/>
      <c r="AB126" s="12"/>
      <c r="AC126" s="12"/>
      <c r="AD126" s="12"/>
      <c r="AE126" s="12"/>
      <c r="AR126" s="241" t="s">
        <v>91</v>
      </c>
      <c r="AT126" s="242" t="s">
        <v>82</v>
      </c>
      <c r="AU126" s="242" t="s">
        <v>91</v>
      </c>
      <c r="AY126" s="241" t="s">
        <v>251</v>
      </c>
      <c r="BK126" s="243">
        <f>SUM(BK127:BK168)</f>
        <v>0</v>
      </c>
    </row>
    <row r="127" s="2" customFormat="1" ht="16.5" customHeight="1">
      <c r="A127" s="40"/>
      <c r="B127" s="41"/>
      <c r="C127" s="246" t="s">
        <v>91</v>
      </c>
      <c r="D127" s="246" t="s">
        <v>254</v>
      </c>
      <c r="E127" s="247" t="s">
        <v>1378</v>
      </c>
      <c r="F127" s="248" t="s">
        <v>1379</v>
      </c>
      <c r="G127" s="249" t="s">
        <v>687</v>
      </c>
      <c r="H127" s="250">
        <v>360</v>
      </c>
      <c r="I127" s="251"/>
      <c r="J127" s="252">
        <f>ROUND(I127*H127,2)</f>
        <v>0</v>
      </c>
      <c r="K127" s="248" t="s">
        <v>258</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93</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1859</v>
      </c>
    </row>
    <row r="128" s="13" customFormat="1">
      <c r="A128" s="13"/>
      <c r="B128" s="271"/>
      <c r="C128" s="272"/>
      <c r="D128" s="259" t="s">
        <v>414</v>
      </c>
      <c r="E128" s="273" t="s">
        <v>1</v>
      </c>
      <c r="F128" s="274" t="s">
        <v>1230</v>
      </c>
      <c r="G128" s="272"/>
      <c r="H128" s="275">
        <v>360</v>
      </c>
      <c r="I128" s="276"/>
      <c r="J128" s="272"/>
      <c r="K128" s="272"/>
      <c r="L128" s="277"/>
      <c r="M128" s="278"/>
      <c r="N128" s="279"/>
      <c r="O128" s="279"/>
      <c r="P128" s="279"/>
      <c r="Q128" s="279"/>
      <c r="R128" s="279"/>
      <c r="S128" s="279"/>
      <c r="T128" s="280"/>
      <c r="U128" s="13"/>
      <c r="V128" s="13"/>
      <c r="W128" s="13"/>
      <c r="X128" s="13"/>
      <c r="Y128" s="13"/>
      <c r="Z128" s="13"/>
      <c r="AA128" s="13"/>
      <c r="AB128" s="13"/>
      <c r="AC128" s="13"/>
      <c r="AD128" s="13"/>
      <c r="AE128" s="13"/>
      <c r="AT128" s="281" t="s">
        <v>414</v>
      </c>
      <c r="AU128" s="281" t="s">
        <v>93</v>
      </c>
      <c r="AV128" s="13" t="s">
        <v>93</v>
      </c>
      <c r="AW128" s="13" t="s">
        <v>38</v>
      </c>
      <c r="AX128" s="13" t="s">
        <v>83</v>
      </c>
      <c r="AY128" s="281" t="s">
        <v>251</v>
      </c>
    </row>
    <row r="129" s="14" customFormat="1">
      <c r="A129" s="14"/>
      <c r="B129" s="282"/>
      <c r="C129" s="283"/>
      <c r="D129" s="259" t="s">
        <v>414</v>
      </c>
      <c r="E129" s="284" t="s">
        <v>1</v>
      </c>
      <c r="F129" s="285" t="s">
        <v>416</v>
      </c>
      <c r="G129" s="283"/>
      <c r="H129" s="286">
        <v>360</v>
      </c>
      <c r="I129" s="287"/>
      <c r="J129" s="283"/>
      <c r="K129" s="283"/>
      <c r="L129" s="288"/>
      <c r="M129" s="289"/>
      <c r="N129" s="290"/>
      <c r="O129" s="290"/>
      <c r="P129" s="290"/>
      <c r="Q129" s="290"/>
      <c r="R129" s="290"/>
      <c r="S129" s="290"/>
      <c r="T129" s="291"/>
      <c r="U129" s="14"/>
      <c r="V129" s="14"/>
      <c r="W129" s="14"/>
      <c r="X129" s="14"/>
      <c r="Y129" s="14"/>
      <c r="Z129" s="14"/>
      <c r="AA129" s="14"/>
      <c r="AB129" s="14"/>
      <c r="AC129" s="14"/>
      <c r="AD129" s="14"/>
      <c r="AE129" s="14"/>
      <c r="AT129" s="292" t="s">
        <v>414</v>
      </c>
      <c r="AU129" s="292" t="s">
        <v>93</v>
      </c>
      <c r="AV129" s="14" t="s">
        <v>182</v>
      </c>
      <c r="AW129" s="14" t="s">
        <v>38</v>
      </c>
      <c r="AX129" s="14" t="s">
        <v>91</v>
      </c>
      <c r="AY129" s="292" t="s">
        <v>251</v>
      </c>
    </row>
    <row r="130" s="2" customFormat="1" ht="16.5" customHeight="1">
      <c r="A130" s="40"/>
      <c r="B130" s="41"/>
      <c r="C130" s="246" t="s">
        <v>93</v>
      </c>
      <c r="D130" s="246" t="s">
        <v>254</v>
      </c>
      <c r="E130" s="247" t="s">
        <v>1386</v>
      </c>
      <c r="F130" s="248" t="s">
        <v>1387</v>
      </c>
      <c r="G130" s="249" t="s">
        <v>446</v>
      </c>
      <c r="H130" s="250">
        <v>697</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1860</v>
      </c>
    </row>
    <row r="131" s="13" customFormat="1">
      <c r="A131" s="13"/>
      <c r="B131" s="271"/>
      <c r="C131" s="272"/>
      <c r="D131" s="259" t="s">
        <v>414</v>
      </c>
      <c r="E131" s="273" t="s">
        <v>1</v>
      </c>
      <c r="F131" s="274" t="s">
        <v>1861</v>
      </c>
      <c r="G131" s="272"/>
      <c r="H131" s="275">
        <v>697</v>
      </c>
      <c r="I131" s="276"/>
      <c r="J131" s="272"/>
      <c r="K131" s="272"/>
      <c r="L131" s="277"/>
      <c r="M131" s="278"/>
      <c r="N131" s="279"/>
      <c r="O131" s="279"/>
      <c r="P131" s="279"/>
      <c r="Q131" s="279"/>
      <c r="R131" s="279"/>
      <c r="S131" s="279"/>
      <c r="T131" s="280"/>
      <c r="U131" s="13"/>
      <c r="V131" s="13"/>
      <c r="W131" s="13"/>
      <c r="X131" s="13"/>
      <c r="Y131" s="13"/>
      <c r="Z131" s="13"/>
      <c r="AA131" s="13"/>
      <c r="AB131" s="13"/>
      <c r="AC131" s="13"/>
      <c r="AD131" s="13"/>
      <c r="AE131" s="13"/>
      <c r="AT131" s="281" t="s">
        <v>414</v>
      </c>
      <c r="AU131" s="281" t="s">
        <v>93</v>
      </c>
      <c r="AV131" s="13" t="s">
        <v>93</v>
      </c>
      <c r="AW131" s="13" t="s">
        <v>38</v>
      </c>
      <c r="AX131" s="13" t="s">
        <v>83</v>
      </c>
      <c r="AY131" s="281" t="s">
        <v>251</v>
      </c>
    </row>
    <row r="132" s="14" customFormat="1">
      <c r="A132" s="14"/>
      <c r="B132" s="282"/>
      <c r="C132" s="283"/>
      <c r="D132" s="259" t="s">
        <v>414</v>
      </c>
      <c r="E132" s="284" t="s">
        <v>1</v>
      </c>
      <c r="F132" s="285" t="s">
        <v>416</v>
      </c>
      <c r="G132" s="283"/>
      <c r="H132" s="286">
        <v>697</v>
      </c>
      <c r="I132" s="287"/>
      <c r="J132" s="283"/>
      <c r="K132" s="283"/>
      <c r="L132" s="288"/>
      <c r="M132" s="289"/>
      <c r="N132" s="290"/>
      <c r="O132" s="290"/>
      <c r="P132" s="290"/>
      <c r="Q132" s="290"/>
      <c r="R132" s="290"/>
      <c r="S132" s="290"/>
      <c r="T132" s="291"/>
      <c r="U132" s="14"/>
      <c r="V132" s="14"/>
      <c r="W132" s="14"/>
      <c r="X132" s="14"/>
      <c r="Y132" s="14"/>
      <c r="Z132" s="14"/>
      <c r="AA132" s="14"/>
      <c r="AB132" s="14"/>
      <c r="AC132" s="14"/>
      <c r="AD132" s="14"/>
      <c r="AE132" s="14"/>
      <c r="AT132" s="292" t="s">
        <v>414</v>
      </c>
      <c r="AU132" s="292" t="s">
        <v>93</v>
      </c>
      <c r="AV132" s="14" t="s">
        <v>182</v>
      </c>
      <c r="AW132" s="14" t="s">
        <v>38</v>
      </c>
      <c r="AX132" s="14" t="s">
        <v>91</v>
      </c>
      <c r="AY132" s="292" t="s">
        <v>251</v>
      </c>
    </row>
    <row r="133" s="2" customFormat="1" ht="16.5" customHeight="1">
      <c r="A133" s="40"/>
      <c r="B133" s="41"/>
      <c r="C133" s="246" t="s">
        <v>174</v>
      </c>
      <c r="D133" s="246" t="s">
        <v>254</v>
      </c>
      <c r="E133" s="247" t="s">
        <v>589</v>
      </c>
      <c r="F133" s="248" t="s">
        <v>590</v>
      </c>
      <c r="G133" s="249" t="s">
        <v>446</v>
      </c>
      <c r="H133" s="250">
        <v>0.92000000000000004</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1395</v>
      </c>
    </row>
    <row r="134" s="15" customFormat="1">
      <c r="A134" s="15"/>
      <c r="B134" s="293"/>
      <c r="C134" s="294"/>
      <c r="D134" s="259" t="s">
        <v>414</v>
      </c>
      <c r="E134" s="295" t="s">
        <v>1</v>
      </c>
      <c r="F134" s="296" t="s">
        <v>1862</v>
      </c>
      <c r="G134" s="294"/>
      <c r="H134" s="295" t="s">
        <v>1</v>
      </c>
      <c r="I134" s="297"/>
      <c r="J134" s="294"/>
      <c r="K134" s="294"/>
      <c r="L134" s="298"/>
      <c r="M134" s="299"/>
      <c r="N134" s="300"/>
      <c r="O134" s="300"/>
      <c r="P134" s="300"/>
      <c r="Q134" s="300"/>
      <c r="R134" s="300"/>
      <c r="S134" s="300"/>
      <c r="T134" s="301"/>
      <c r="U134" s="15"/>
      <c r="V134" s="15"/>
      <c r="W134" s="15"/>
      <c r="X134" s="15"/>
      <c r="Y134" s="15"/>
      <c r="Z134" s="15"/>
      <c r="AA134" s="15"/>
      <c r="AB134" s="15"/>
      <c r="AC134" s="15"/>
      <c r="AD134" s="15"/>
      <c r="AE134" s="15"/>
      <c r="AT134" s="302" t="s">
        <v>414</v>
      </c>
      <c r="AU134" s="302" t="s">
        <v>93</v>
      </c>
      <c r="AV134" s="15" t="s">
        <v>91</v>
      </c>
      <c r="AW134" s="15" t="s">
        <v>38</v>
      </c>
      <c r="AX134" s="15" t="s">
        <v>83</v>
      </c>
      <c r="AY134" s="302" t="s">
        <v>251</v>
      </c>
    </row>
    <row r="135" s="13" customFormat="1">
      <c r="A135" s="13"/>
      <c r="B135" s="271"/>
      <c r="C135" s="272"/>
      <c r="D135" s="259" t="s">
        <v>414</v>
      </c>
      <c r="E135" s="273" t="s">
        <v>1</v>
      </c>
      <c r="F135" s="274" t="s">
        <v>1863</v>
      </c>
      <c r="G135" s="272"/>
      <c r="H135" s="275">
        <v>0.92000000000000004</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0.92000000000000004</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182</v>
      </c>
      <c r="D137" s="246" t="s">
        <v>254</v>
      </c>
      <c r="E137" s="247" t="s">
        <v>1864</v>
      </c>
      <c r="F137" s="248" t="s">
        <v>1865</v>
      </c>
      <c r="G137" s="249" t="s">
        <v>446</v>
      </c>
      <c r="H137" s="250">
        <v>47</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1866</v>
      </c>
    </row>
    <row r="138" s="15" customFormat="1">
      <c r="A138" s="15"/>
      <c r="B138" s="293"/>
      <c r="C138" s="294"/>
      <c r="D138" s="259" t="s">
        <v>414</v>
      </c>
      <c r="E138" s="295" t="s">
        <v>1</v>
      </c>
      <c r="F138" s="296" t="s">
        <v>1862</v>
      </c>
      <c r="G138" s="294"/>
      <c r="H138" s="295" t="s">
        <v>1</v>
      </c>
      <c r="I138" s="297"/>
      <c r="J138" s="294"/>
      <c r="K138" s="294"/>
      <c r="L138" s="298"/>
      <c r="M138" s="299"/>
      <c r="N138" s="300"/>
      <c r="O138" s="300"/>
      <c r="P138" s="300"/>
      <c r="Q138" s="300"/>
      <c r="R138" s="300"/>
      <c r="S138" s="300"/>
      <c r="T138" s="301"/>
      <c r="U138" s="15"/>
      <c r="V138" s="15"/>
      <c r="W138" s="15"/>
      <c r="X138" s="15"/>
      <c r="Y138" s="15"/>
      <c r="Z138" s="15"/>
      <c r="AA138" s="15"/>
      <c r="AB138" s="15"/>
      <c r="AC138" s="15"/>
      <c r="AD138" s="15"/>
      <c r="AE138" s="15"/>
      <c r="AT138" s="302" t="s">
        <v>414</v>
      </c>
      <c r="AU138" s="302" t="s">
        <v>93</v>
      </c>
      <c r="AV138" s="15" t="s">
        <v>91</v>
      </c>
      <c r="AW138" s="15" t="s">
        <v>38</v>
      </c>
      <c r="AX138" s="15" t="s">
        <v>83</v>
      </c>
      <c r="AY138" s="302" t="s">
        <v>251</v>
      </c>
    </row>
    <row r="139" s="13" customFormat="1">
      <c r="A139" s="13"/>
      <c r="B139" s="271"/>
      <c r="C139" s="272"/>
      <c r="D139" s="259" t="s">
        <v>414</v>
      </c>
      <c r="E139" s="273" t="s">
        <v>1</v>
      </c>
      <c r="F139" s="274" t="s">
        <v>1867</v>
      </c>
      <c r="G139" s="272"/>
      <c r="H139" s="275">
        <v>47</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4" customFormat="1">
      <c r="A140" s="14"/>
      <c r="B140" s="282"/>
      <c r="C140" s="283"/>
      <c r="D140" s="259" t="s">
        <v>414</v>
      </c>
      <c r="E140" s="284" t="s">
        <v>1</v>
      </c>
      <c r="F140" s="285" t="s">
        <v>416</v>
      </c>
      <c r="G140" s="283"/>
      <c r="H140" s="286">
        <v>47</v>
      </c>
      <c r="I140" s="287"/>
      <c r="J140" s="283"/>
      <c r="K140" s="283"/>
      <c r="L140" s="288"/>
      <c r="M140" s="289"/>
      <c r="N140" s="290"/>
      <c r="O140" s="290"/>
      <c r="P140" s="290"/>
      <c r="Q140" s="290"/>
      <c r="R140" s="290"/>
      <c r="S140" s="290"/>
      <c r="T140" s="291"/>
      <c r="U140" s="14"/>
      <c r="V140" s="14"/>
      <c r="W140" s="14"/>
      <c r="X140" s="14"/>
      <c r="Y140" s="14"/>
      <c r="Z140" s="14"/>
      <c r="AA140" s="14"/>
      <c r="AB140" s="14"/>
      <c r="AC140" s="14"/>
      <c r="AD140" s="14"/>
      <c r="AE140" s="14"/>
      <c r="AT140" s="292" t="s">
        <v>414</v>
      </c>
      <c r="AU140" s="292" t="s">
        <v>93</v>
      </c>
      <c r="AV140" s="14" t="s">
        <v>182</v>
      </c>
      <c r="AW140" s="14" t="s">
        <v>38</v>
      </c>
      <c r="AX140" s="14" t="s">
        <v>91</v>
      </c>
      <c r="AY140" s="292" t="s">
        <v>251</v>
      </c>
    </row>
    <row r="141" s="2" customFormat="1" ht="16.5" customHeight="1">
      <c r="A141" s="40"/>
      <c r="B141" s="41"/>
      <c r="C141" s="314" t="s">
        <v>250</v>
      </c>
      <c r="D141" s="314" t="s">
        <v>648</v>
      </c>
      <c r="E141" s="315" t="s">
        <v>1868</v>
      </c>
      <c r="F141" s="316" t="s">
        <v>1869</v>
      </c>
      <c r="G141" s="317" t="s">
        <v>398</v>
      </c>
      <c r="H141" s="318">
        <v>89.299999999999997</v>
      </c>
      <c r="I141" s="319"/>
      <c r="J141" s="320">
        <f>ROUND(I141*H141,2)</f>
        <v>0</v>
      </c>
      <c r="K141" s="316" t="s">
        <v>258</v>
      </c>
      <c r="L141" s="321"/>
      <c r="M141" s="322" t="s">
        <v>1</v>
      </c>
      <c r="N141" s="323" t="s">
        <v>48</v>
      </c>
      <c r="O141" s="93"/>
      <c r="P141" s="255">
        <f>O141*H141</f>
        <v>0</v>
      </c>
      <c r="Q141" s="255">
        <v>1</v>
      </c>
      <c r="R141" s="255">
        <f>Q141*H141</f>
        <v>89.299999999999997</v>
      </c>
      <c r="S141" s="255">
        <v>0</v>
      </c>
      <c r="T141" s="256">
        <f>S141*H141</f>
        <v>0</v>
      </c>
      <c r="U141" s="40"/>
      <c r="V141" s="40"/>
      <c r="W141" s="40"/>
      <c r="X141" s="40"/>
      <c r="Y141" s="40"/>
      <c r="Z141" s="40"/>
      <c r="AA141" s="40"/>
      <c r="AB141" s="40"/>
      <c r="AC141" s="40"/>
      <c r="AD141" s="40"/>
      <c r="AE141" s="40"/>
      <c r="AR141" s="257" t="s">
        <v>292</v>
      </c>
      <c r="AT141" s="257" t="s">
        <v>648</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1870</v>
      </c>
    </row>
    <row r="142" s="13" customFormat="1">
      <c r="A142" s="13"/>
      <c r="B142" s="271"/>
      <c r="C142" s="272"/>
      <c r="D142" s="259" t="s">
        <v>414</v>
      </c>
      <c r="E142" s="272"/>
      <c r="F142" s="274" t="s">
        <v>1871</v>
      </c>
      <c r="G142" s="272"/>
      <c r="H142" s="275">
        <v>89.299999999999997</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4</v>
      </c>
      <c r="AX142" s="13" t="s">
        <v>91</v>
      </c>
      <c r="AY142" s="281" t="s">
        <v>251</v>
      </c>
    </row>
    <row r="143" s="2" customFormat="1" ht="16.5" customHeight="1">
      <c r="A143" s="40"/>
      <c r="B143" s="41"/>
      <c r="C143" s="246" t="s">
        <v>278</v>
      </c>
      <c r="D143" s="246" t="s">
        <v>254</v>
      </c>
      <c r="E143" s="247" t="s">
        <v>463</v>
      </c>
      <c r="F143" s="248" t="s">
        <v>464</v>
      </c>
      <c r="G143" s="249" t="s">
        <v>446</v>
      </c>
      <c r="H143" s="250">
        <v>497.92000000000002</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1406</v>
      </c>
    </row>
    <row r="144" s="15" customFormat="1">
      <c r="A144" s="15"/>
      <c r="B144" s="293"/>
      <c r="C144" s="294"/>
      <c r="D144" s="259" t="s">
        <v>414</v>
      </c>
      <c r="E144" s="295" t="s">
        <v>1</v>
      </c>
      <c r="F144" s="296" t="s">
        <v>1862</v>
      </c>
      <c r="G144" s="294"/>
      <c r="H144" s="295" t="s">
        <v>1</v>
      </c>
      <c r="I144" s="297"/>
      <c r="J144" s="294"/>
      <c r="K144" s="294"/>
      <c r="L144" s="298"/>
      <c r="M144" s="299"/>
      <c r="N144" s="300"/>
      <c r="O144" s="300"/>
      <c r="P144" s="300"/>
      <c r="Q144" s="300"/>
      <c r="R144" s="300"/>
      <c r="S144" s="300"/>
      <c r="T144" s="301"/>
      <c r="U144" s="15"/>
      <c r="V144" s="15"/>
      <c r="W144" s="15"/>
      <c r="X144" s="15"/>
      <c r="Y144" s="15"/>
      <c r="Z144" s="15"/>
      <c r="AA144" s="15"/>
      <c r="AB144" s="15"/>
      <c r="AC144" s="15"/>
      <c r="AD144" s="15"/>
      <c r="AE144" s="15"/>
      <c r="AT144" s="302" t="s">
        <v>414</v>
      </c>
      <c r="AU144" s="302" t="s">
        <v>93</v>
      </c>
      <c r="AV144" s="15" t="s">
        <v>91</v>
      </c>
      <c r="AW144" s="15" t="s">
        <v>38</v>
      </c>
      <c r="AX144" s="15" t="s">
        <v>83</v>
      </c>
      <c r="AY144" s="302" t="s">
        <v>251</v>
      </c>
    </row>
    <row r="145" s="13" customFormat="1">
      <c r="A145" s="13"/>
      <c r="B145" s="271"/>
      <c r="C145" s="272"/>
      <c r="D145" s="259" t="s">
        <v>414</v>
      </c>
      <c r="E145" s="273" t="s">
        <v>1</v>
      </c>
      <c r="F145" s="274" t="s">
        <v>1872</v>
      </c>
      <c r="G145" s="272"/>
      <c r="H145" s="275">
        <v>497.92000000000002</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4" customFormat="1">
      <c r="A146" s="14"/>
      <c r="B146" s="282"/>
      <c r="C146" s="283"/>
      <c r="D146" s="259" t="s">
        <v>414</v>
      </c>
      <c r="E146" s="284" t="s">
        <v>1</v>
      </c>
      <c r="F146" s="285" t="s">
        <v>416</v>
      </c>
      <c r="G146" s="283"/>
      <c r="H146" s="286">
        <v>497.92000000000002</v>
      </c>
      <c r="I146" s="287"/>
      <c r="J146" s="283"/>
      <c r="K146" s="283"/>
      <c r="L146" s="288"/>
      <c r="M146" s="289"/>
      <c r="N146" s="290"/>
      <c r="O146" s="290"/>
      <c r="P146" s="290"/>
      <c r="Q146" s="290"/>
      <c r="R146" s="290"/>
      <c r="S146" s="290"/>
      <c r="T146" s="291"/>
      <c r="U146" s="14"/>
      <c r="V146" s="14"/>
      <c r="W146" s="14"/>
      <c r="X146" s="14"/>
      <c r="Y146" s="14"/>
      <c r="Z146" s="14"/>
      <c r="AA146" s="14"/>
      <c r="AB146" s="14"/>
      <c r="AC146" s="14"/>
      <c r="AD146" s="14"/>
      <c r="AE146" s="14"/>
      <c r="AT146" s="292" t="s">
        <v>414</v>
      </c>
      <c r="AU146" s="292" t="s">
        <v>93</v>
      </c>
      <c r="AV146" s="14" t="s">
        <v>182</v>
      </c>
      <c r="AW146" s="14" t="s">
        <v>38</v>
      </c>
      <c r="AX146" s="14" t="s">
        <v>91</v>
      </c>
      <c r="AY146" s="292" t="s">
        <v>251</v>
      </c>
    </row>
    <row r="147" s="2" customFormat="1" ht="16.5" customHeight="1">
      <c r="A147" s="40"/>
      <c r="B147" s="41"/>
      <c r="C147" s="246" t="s">
        <v>285</v>
      </c>
      <c r="D147" s="246" t="s">
        <v>254</v>
      </c>
      <c r="E147" s="247" t="s">
        <v>470</v>
      </c>
      <c r="F147" s="248" t="s">
        <v>471</v>
      </c>
      <c r="G147" s="249" t="s">
        <v>446</v>
      </c>
      <c r="H147" s="250">
        <v>200</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1410</v>
      </c>
    </row>
    <row r="148" s="2" customFormat="1">
      <c r="A148" s="40"/>
      <c r="B148" s="41"/>
      <c r="C148" s="42"/>
      <c r="D148" s="259" t="s">
        <v>261</v>
      </c>
      <c r="E148" s="42"/>
      <c r="F148" s="260" t="s">
        <v>473</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13" customFormat="1">
      <c r="A149" s="13"/>
      <c r="B149" s="271"/>
      <c r="C149" s="272"/>
      <c r="D149" s="259" t="s">
        <v>414</v>
      </c>
      <c r="E149" s="273" t="s">
        <v>1</v>
      </c>
      <c r="F149" s="274" t="s">
        <v>1873</v>
      </c>
      <c r="G149" s="272"/>
      <c r="H149" s="275">
        <v>200</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200</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292</v>
      </c>
      <c r="D151" s="246" t="s">
        <v>254</v>
      </c>
      <c r="E151" s="247" t="s">
        <v>475</v>
      </c>
      <c r="F151" s="248" t="s">
        <v>476</v>
      </c>
      <c r="G151" s="249" t="s">
        <v>446</v>
      </c>
      <c r="H151" s="250">
        <v>497</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1412</v>
      </c>
    </row>
    <row r="152" s="2" customFormat="1" ht="16.5" customHeight="1">
      <c r="A152" s="40"/>
      <c r="B152" s="41"/>
      <c r="C152" s="246" t="s">
        <v>297</v>
      </c>
      <c r="D152" s="246" t="s">
        <v>254</v>
      </c>
      <c r="E152" s="247" t="s">
        <v>478</v>
      </c>
      <c r="F152" s="248" t="s">
        <v>479</v>
      </c>
      <c r="G152" s="249" t="s">
        <v>398</v>
      </c>
      <c r="H152" s="250">
        <v>894.60000000000002</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1413</v>
      </c>
    </row>
    <row r="153" s="13" customFormat="1">
      <c r="A153" s="13"/>
      <c r="B153" s="271"/>
      <c r="C153" s="272"/>
      <c r="D153" s="259" t="s">
        <v>414</v>
      </c>
      <c r="E153" s="272"/>
      <c r="F153" s="274" t="s">
        <v>1874</v>
      </c>
      <c r="G153" s="272"/>
      <c r="H153" s="275">
        <v>894.60000000000002</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304</v>
      </c>
      <c r="D154" s="246" t="s">
        <v>254</v>
      </c>
      <c r="E154" s="247" t="s">
        <v>742</v>
      </c>
      <c r="F154" s="248" t="s">
        <v>743</v>
      </c>
      <c r="G154" s="249" t="s">
        <v>446</v>
      </c>
      <c r="H154" s="250">
        <v>4.9199999999999999</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91</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91</v>
      </c>
      <c r="BM154" s="257" t="s">
        <v>1875</v>
      </c>
    </row>
    <row r="155" s="15" customFormat="1">
      <c r="A155" s="15"/>
      <c r="B155" s="293"/>
      <c r="C155" s="294"/>
      <c r="D155" s="259" t="s">
        <v>414</v>
      </c>
      <c r="E155" s="295" t="s">
        <v>1</v>
      </c>
      <c r="F155" s="296" t="s">
        <v>1862</v>
      </c>
      <c r="G155" s="294"/>
      <c r="H155" s="295" t="s">
        <v>1</v>
      </c>
      <c r="I155" s="297"/>
      <c r="J155" s="294"/>
      <c r="K155" s="294"/>
      <c r="L155" s="298"/>
      <c r="M155" s="299"/>
      <c r="N155" s="300"/>
      <c r="O155" s="300"/>
      <c r="P155" s="300"/>
      <c r="Q155" s="300"/>
      <c r="R155" s="300"/>
      <c r="S155" s="300"/>
      <c r="T155" s="301"/>
      <c r="U155" s="15"/>
      <c r="V155" s="15"/>
      <c r="W155" s="15"/>
      <c r="X155" s="15"/>
      <c r="Y155" s="15"/>
      <c r="Z155" s="15"/>
      <c r="AA155" s="15"/>
      <c r="AB155" s="15"/>
      <c r="AC155" s="15"/>
      <c r="AD155" s="15"/>
      <c r="AE155" s="15"/>
      <c r="AT155" s="302" t="s">
        <v>414</v>
      </c>
      <c r="AU155" s="302" t="s">
        <v>93</v>
      </c>
      <c r="AV155" s="15" t="s">
        <v>91</v>
      </c>
      <c r="AW155" s="15" t="s">
        <v>38</v>
      </c>
      <c r="AX155" s="15" t="s">
        <v>83</v>
      </c>
      <c r="AY155" s="302" t="s">
        <v>251</v>
      </c>
    </row>
    <row r="156" s="13" customFormat="1">
      <c r="A156" s="13"/>
      <c r="B156" s="271"/>
      <c r="C156" s="272"/>
      <c r="D156" s="259" t="s">
        <v>414</v>
      </c>
      <c r="E156" s="273" t="s">
        <v>1</v>
      </c>
      <c r="F156" s="274" t="s">
        <v>1876</v>
      </c>
      <c r="G156" s="272"/>
      <c r="H156" s="275">
        <v>4.9199999999999999</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4.9199999999999999</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314" t="s">
        <v>309</v>
      </c>
      <c r="D158" s="314" t="s">
        <v>648</v>
      </c>
      <c r="E158" s="315" t="s">
        <v>752</v>
      </c>
      <c r="F158" s="316" t="s">
        <v>753</v>
      </c>
      <c r="G158" s="317" t="s">
        <v>398</v>
      </c>
      <c r="H158" s="318">
        <v>9.8399999999999999</v>
      </c>
      <c r="I158" s="319"/>
      <c r="J158" s="320">
        <f>ROUND(I158*H158,2)</f>
        <v>0</v>
      </c>
      <c r="K158" s="316" t="s">
        <v>258</v>
      </c>
      <c r="L158" s="321"/>
      <c r="M158" s="322" t="s">
        <v>1</v>
      </c>
      <c r="N158" s="323" t="s">
        <v>48</v>
      </c>
      <c r="O158" s="93"/>
      <c r="P158" s="255">
        <f>O158*H158</f>
        <v>0</v>
      </c>
      <c r="Q158" s="255">
        <v>1</v>
      </c>
      <c r="R158" s="255">
        <f>Q158*H158</f>
        <v>9.8399999999999999</v>
      </c>
      <c r="S158" s="255">
        <v>0</v>
      </c>
      <c r="T158" s="256">
        <f>S158*H158</f>
        <v>0</v>
      </c>
      <c r="U158" s="40"/>
      <c r="V158" s="40"/>
      <c r="W158" s="40"/>
      <c r="X158" s="40"/>
      <c r="Y158" s="40"/>
      <c r="Z158" s="40"/>
      <c r="AA158" s="40"/>
      <c r="AB158" s="40"/>
      <c r="AC158" s="40"/>
      <c r="AD158" s="40"/>
      <c r="AE158" s="40"/>
      <c r="AR158" s="257" t="s">
        <v>93</v>
      </c>
      <c r="AT158" s="257" t="s">
        <v>648</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91</v>
      </c>
      <c r="BM158" s="257" t="s">
        <v>1877</v>
      </c>
    </row>
    <row r="159" s="13" customFormat="1">
      <c r="A159" s="13"/>
      <c r="B159" s="271"/>
      <c r="C159" s="272"/>
      <c r="D159" s="259" t="s">
        <v>414</v>
      </c>
      <c r="E159" s="272"/>
      <c r="F159" s="274" t="s">
        <v>1878</v>
      </c>
      <c r="G159" s="272"/>
      <c r="H159" s="275">
        <v>9.8399999999999999</v>
      </c>
      <c r="I159" s="276"/>
      <c r="J159" s="272"/>
      <c r="K159" s="272"/>
      <c r="L159" s="277"/>
      <c r="M159" s="278"/>
      <c r="N159" s="279"/>
      <c r="O159" s="279"/>
      <c r="P159" s="279"/>
      <c r="Q159" s="279"/>
      <c r="R159" s="279"/>
      <c r="S159" s="279"/>
      <c r="T159" s="280"/>
      <c r="U159" s="13"/>
      <c r="V159" s="13"/>
      <c r="W159" s="13"/>
      <c r="X159" s="13"/>
      <c r="Y159" s="13"/>
      <c r="Z159" s="13"/>
      <c r="AA159" s="13"/>
      <c r="AB159" s="13"/>
      <c r="AC159" s="13"/>
      <c r="AD159" s="13"/>
      <c r="AE159" s="13"/>
      <c r="AT159" s="281" t="s">
        <v>414</v>
      </c>
      <c r="AU159" s="281" t="s">
        <v>93</v>
      </c>
      <c r="AV159" s="13" t="s">
        <v>93</v>
      </c>
      <c r="AW159" s="13" t="s">
        <v>4</v>
      </c>
      <c r="AX159" s="13" t="s">
        <v>91</v>
      </c>
      <c r="AY159" s="281" t="s">
        <v>251</v>
      </c>
    </row>
    <row r="160" s="2" customFormat="1" ht="16.5" customHeight="1">
      <c r="A160" s="40"/>
      <c r="B160" s="41"/>
      <c r="C160" s="246" t="s">
        <v>313</v>
      </c>
      <c r="D160" s="246" t="s">
        <v>254</v>
      </c>
      <c r="E160" s="247" t="s">
        <v>495</v>
      </c>
      <c r="F160" s="248" t="s">
        <v>496</v>
      </c>
      <c r="G160" s="249" t="s">
        <v>342</v>
      </c>
      <c r="H160" s="250">
        <v>856</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1427</v>
      </c>
    </row>
    <row r="161" s="13" customFormat="1">
      <c r="A161" s="13"/>
      <c r="B161" s="271"/>
      <c r="C161" s="272"/>
      <c r="D161" s="259" t="s">
        <v>414</v>
      </c>
      <c r="E161" s="273" t="s">
        <v>1</v>
      </c>
      <c r="F161" s="274" t="s">
        <v>1879</v>
      </c>
      <c r="G161" s="272"/>
      <c r="H161" s="275">
        <v>856</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4" customFormat="1">
      <c r="A162" s="14"/>
      <c r="B162" s="282"/>
      <c r="C162" s="283"/>
      <c r="D162" s="259" t="s">
        <v>414</v>
      </c>
      <c r="E162" s="284" t="s">
        <v>1</v>
      </c>
      <c r="F162" s="285" t="s">
        <v>416</v>
      </c>
      <c r="G162" s="283"/>
      <c r="H162" s="286">
        <v>856</v>
      </c>
      <c r="I162" s="287"/>
      <c r="J162" s="283"/>
      <c r="K162" s="283"/>
      <c r="L162" s="288"/>
      <c r="M162" s="289"/>
      <c r="N162" s="290"/>
      <c r="O162" s="290"/>
      <c r="P162" s="290"/>
      <c r="Q162" s="290"/>
      <c r="R162" s="290"/>
      <c r="S162" s="290"/>
      <c r="T162" s="291"/>
      <c r="U162" s="14"/>
      <c r="V162" s="14"/>
      <c r="W162" s="14"/>
      <c r="X162" s="14"/>
      <c r="Y162" s="14"/>
      <c r="Z162" s="14"/>
      <c r="AA162" s="14"/>
      <c r="AB162" s="14"/>
      <c r="AC162" s="14"/>
      <c r="AD162" s="14"/>
      <c r="AE162" s="14"/>
      <c r="AT162" s="292" t="s">
        <v>414</v>
      </c>
      <c r="AU162" s="292" t="s">
        <v>93</v>
      </c>
      <c r="AV162" s="14" t="s">
        <v>182</v>
      </c>
      <c r="AW162" s="14" t="s">
        <v>38</v>
      </c>
      <c r="AX162" s="14" t="s">
        <v>91</v>
      </c>
      <c r="AY162" s="292" t="s">
        <v>251</v>
      </c>
    </row>
    <row r="163" s="2" customFormat="1" ht="16.5" customHeight="1">
      <c r="A163" s="40"/>
      <c r="B163" s="41"/>
      <c r="C163" s="246" t="s">
        <v>318</v>
      </c>
      <c r="D163" s="246" t="s">
        <v>254</v>
      </c>
      <c r="E163" s="247" t="s">
        <v>606</v>
      </c>
      <c r="F163" s="248" t="s">
        <v>1429</v>
      </c>
      <c r="G163" s="249" t="s">
        <v>342</v>
      </c>
      <c r="H163" s="250">
        <v>157.55000000000001</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1430</v>
      </c>
    </row>
    <row r="164" s="15" customFormat="1">
      <c r="A164" s="15"/>
      <c r="B164" s="293"/>
      <c r="C164" s="294"/>
      <c r="D164" s="259" t="s">
        <v>414</v>
      </c>
      <c r="E164" s="295" t="s">
        <v>1</v>
      </c>
      <c r="F164" s="296" t="s">
        <v>1862</v>
      </c>
      <c r="G164" s="294"/>
      <c r="H164" s="295" t="s">
        <v>1</v>
      </c>
      <c r="I164" s="297"/>
      <c r="J164" s="294"/>
      <c r="K164" s="294"/>
      <c r="L164" s="298"/>
      <c r="M164" s="299"/>
      <c r="N164" s="300"/>
      <c r="O164" s="300"/>
      <c r="P164" s="300"/>
      <c r="Q164" s="300"/>
      <c r="R164" s="300"/>
      <c r="S164" s="300"/>
      <c r="T164" s="301"/>
      <c r="U164" s="15"/>
      <c r="V164" s="15"/>
      <c r="W164" s="15"/>
      <c r="X164" s="15"/>
      <c r="Y164" s="15"/>
      <c r="Z164" s="15"/>
      <c r="AA164" s="15"/>
      <c r="AB164" s="15"/>
      <c r="AC164" s="15"/>
      <c r="AD164" s="15"/>
      <c r="AE164" s="15"/>
      <c r="AT164" s="302" t="s">
        <v>414</v>
      </c>
      <c r="AU164" s="302" t="s">
        <v>93</v>
      </c>
      <c r="AV164" s="15" t="s">
        <v>91</v>
      </c>
      <c r="AW164" s="15" t="s">
        <v>38</v>
      </c>
      <c r="AX164" s="15" t="s">
        <v>83</v>
      </c>
      <c r="AY164" s="302" t="s">
        <v>251</v>
      </c>
    </row>
    <row r="165" s="13" customFormat="1">
      <c r="A165" s="13"/>
      <c r="B165" s="271"/>
      <c r="C165" s="272"/>
      <c r="D165" s="259" t="s">
        <v>414</v>
      </c>
      <c r="E165" s="273" t="s">
        <v>1</v>
      </c>
      <c r="F165" s="274" t="s">
        <v>1880</v>
      </c>
      <c r="G165" s="272"/>
      <c r="H165" s="275">
        <v>141.15000000000001</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83</v>
      </c>
      <c r="AY165" s="281" t="s">
        <v>251</v>
      </c>
    </row>
    <row r="166" s="13" customFormat="1">
      <c r="A166" s="13"/>
      <c r="B166" s="271"/>
      <c r="C166" s="272"/>
      <c r="D166" s="259" t="s">
        <v>414</v>
      </c>
      <c r="E166" s="273" t="s">
        <v>1</v>
      </c>
      <c r="F166" s="274" t="s">
        <v>1881</v>
      </c>
      <c r="G166" s="272"/>
      <c r="H166" s="275">
        <v>16.399999999999999</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4" customFormat="1">
      <c r="A167" s="14"/>
      <c r="B167" s="282"/>
      <c r="C167" s="283"/>
      <c r="D167" s="259" t="s">
        <v>414</v>
      </c>
      <c r="E167" s="284" t="s">
        <v>1</v>
      </c>
      <c r="F167" s="285" t="s">
        <v>416</v>
      </c>
      <c r="G167" s="283"/>
      <c r="H167" s="286">
        <v>157.55000000000001</v>
      </c>
      <c r="I167" s="287"/>
      <c r="J167" s="283"/>
      <c r="K167" s="283"/>
      <c r="L167" s="288"/>
      <c r="M167" s="289"/>
      <c r="N167" s="290"/>
      <c r="O167" s="290"/>
      <c r="P167" s="290"/>
      <c r="Q167" s="290"/>
      <c r="R167" s="290"/>
      <c r="S167" s="290"/>
      <c r="T167" s="291"/>
      <c r="U167" s="14"/>
      <c r="V167" s="14"/>
      <c r="W167" s="14"/>
      <c r="X167" s="14"/>
      <c r="Y167" s="14"/>
      <c r="Z167" s="14"/>
      <c r="AA167" s="14"/>
      <c r="AB167" s="14"/>
      <c r="AC167" s="14"/>
      <c r="AD167" s="14"/>
      <c r="AE167" s="14"/>
      <c r="AT167" s="292" t="s">
        <v>414</v>
      </c>
      <c r="AU167" s="292" t="s">
        <v>93</v>
      </c>
      <c r="AV167" s="14" t="s">
        <v>182</v>
      </c>
      <c r="AW167" s="14" t="s">
        <v>38</v>
      </c>
      <c r="AX167" s="14" t="s">
        <v>91</v>
      </c>
      <c r="AY167" s="292" t="s">
        <v>251</v>
      </c>
    </row>
    <row r="168" s="2" customFormat="1" ht="16.5" customHeight="1">
      <c r="A168" s="40"/>
      <c r="B168" s="41"/>
      <c r="C168" s="246" t="s">
        <v>325</v>
      </c>
      <c r="D168" s="246" t="s">
        <v>254</v>
      </c>
      <c r="E168" s="247" t="s">
        <v>499</v>
      </c>
      <c r="F168" s="248" t="s">
        <v>500</v>
      </c>
      <c r="G168" s="249" t="s">
        <v>446</v>
      </c>
      <c r="H168" s="250">
        <v>17.858000000000001</v>
      </c>
      <c r="I168" s="251"/>
      <c r="J168" s="252">
        <f>ROUND(I168*H168,2)</f>
        <v>0</v>
      </c>
      <c r="K168" s="248" t="s">
        <v>258</v>
      </c>
      <c r="L168" s="46"/>
      <c r="M168" s="253" t="s">
        <v>1</v>
      </c>
      <c r="N168" s="254" t="s">
        <v>48</v>
      </c>
      <c r="O168" s="93"/>
      <c r="P168" s="255">
        <f>O168*H168</f>
        <v>0</v>
      </c>
      <c r="Q168" s="255">
        <v>0</v>
      </c>
      <c r="R168" s="255">
        <f>Q168*H168</f>
        <v>0</v>
      </c>
      <c r="S168" s="255">
        <v>0</v>
      </c>
      <c r="T168" s="256">
        <f>S168*H168</f>
        <v>0</v>
      </c>
      <c r="U168" s="40"/>
      <c r="V168" s="40"/>
      <c r="W168" s="40"/>
      <c r="X168" s="40"/>
      <c r="Y168" s="40"/>
      <c r="Z168" s="40"/>
      <c r="AA168" s="40"/>
      <c r="AB168" s="40"/>
      <c r="AC168" s="40"/>
      <c r="AD168" s="40"/>
      <c r="AE168" s="40"/>
      <c r="AR168" s="257" t="s">
        <v>501</v>
      </c>
      <c r="AT168" s="257" t="s">
        <v>254</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501</v>
      </c>
      <c r="BM168" s="257" t="s">
        <v>1433</v>
      </c>
    </row>
    <row r="169" s="12" customFormat="1" ht="22.8" customHeight="1">
      <c r="A169" s="12"/>
      <c r="B169" s="230"/>
      <c r="C169" s="231"/>
      <c r="D169" s="232" t="s">
        <v>82</v>
      </c>
      <c r="E169" s="244" t="s">
        <v>174</v>
      </c>
      <c r="F169" s="244" t="s">
        <v>766</v>
      </c>
      <c r="G169" s="231"/>
      <c r="H169" s="231"/>
      <c r="I169" s="234"/>
      <c r="J169" s="245">
        <f>BK169</f>
        <v>0</v>
      </c>
      <c r="K169" s="231"/>
      <c r="L169" s="236"/>
      <c r="M169" s="237"/>
      <c r="N169" s="238"/>
      <c r="O169" s="238"/>
      <c r="P169" s="239">
        <f>P170</f>
        <v>0</v>
      </c>
      <c r="Q169" s="238"/>
      <c r="R169" s="239">
        <f>R170</f>
        <v>0</v>
      </c>
      <c r="S169" s="238"/>
      <c r="T169" s="240">
        <f>T170</f>
        <v>0</v>
      </c>
      <c r="U169" s="12"/>
      <c r="V169" s="12"/>
      <c r="W169" s="12"/>
      <c r="X169" s="12"/>
      <c r="Y169" s="12"/>
      <c r="Z169" s="12"/>
      <c r="AA169" s="12"/>
      <c r="AB169" s="12"/>
      <c r="AC169" s="12"/>
      <c r="AD169" s="12"/>
      <c r="AE169" s="12"/>
      <c r="AR169" s="241" t="s">
        <v>91</v>
      </c>
      <c r="AT169" s="242" t="s">
        <v>82</v>
      </c>
      <c r="AU169" s="242" t="s">
        <v>91</v>
      </c>
      <c r="AY169" s="241" t="s">
        <v>251</v>
      </c>
      <c r="BK169" s="243">
        <f>BK170</f>
        <v>0</v>
      </c>
    </row>
    <row r="170" s="2" customFormat="1" ht="16.5" customHeight="1">
      <c r="A170" s="40"/>
      <c r="B170" s="41"/>
      <c r="C170" s="246" t="s">
        <v>8</v>
      </c>
      <c r="D170" s="246" t="s">
        <v>254</v>
      </c>
      <c r="E170" s="247" t="s">
        <v>767</v>
      </c>
      <c r="F170" s="248" t="s">
        <v>1882</v>
      </c>
      <c r="G170" s="249" t="s">
        <v>441</v>
      </c>
      <c r="H170" s="250">
        <v>20.5</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182</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1883</v>
      </c>
    </row>
    <row r="171" s="12" customFormat="1" ht="22.8" customHeight="1">
      <c r="A171" s="12"/>
      <c r="B171" s="230"/>
      <c r="C171" s="231"/>
      <c r="D171" s="232" t="s">
        <v>82</v>
      </c>
      <c r="E171" s="244" t="s">
        <v>182</v>
      </c>
      <c r="F171" s="244" t="s">
        <v>774</v>
      </c>
      <c r="G171" s="231"/>
      <c r="H171" s="231"/>
      <c r="I171" s="234"/>
      <c r="J171" s="245">
        <f>BK171</f>
        <v>0</v>
      </c>
      <c r="K171" s="231"/>
      <c r="L171" s="236"/>
      <c r="M171" s="237"/>
      <c r="N171" s="238"/>
      <c r="O171" s="238"/>
      <c r="P171" s="239">
        <f>SUM(P172:P175)</f>
        <v>0</v>
      </c>
      <c r="Q171" s="238"/>
      <c r="R171" s="239">
        <f>SUM(R172:R175)</f>
        <v>3.8760784999999998</v>
      </c>
      <c r="S171" s="238"/>
      <c r="T171" s="240">
        <f>SUM(T172:T175)</f>
        <v>0</v>
      </c>
      <c r="U171" s="12"/>
      <c r="V171" s="12"/>
      <c r="W171" s="12"/>
      <c r="X171" s="12"/>
      <c r="Y171" s="12"/>
      <c r="Z171" s="12"/>
      <c r="AA171" s="12"/>
      <c r="AB171" s="12"/>
      <c r="AC171" s="12"/>
      <c r="AD171" s="12"/>
      <c r="AE171" s="12"/>
      <c r="AR171" s="241" t="s">
        <v>91</v>
      </c>
      <c r="AT171" s="242" t="s">
        <v>82</v>
      </c>
      <c r="AU171" s="242" t="s">
        <v>91</v>
      </c>
      <c r="AY171" s="241" t="s">
        <v>251</v>
      </c>
      <c r="BK171" s="243">
        <f>SUM(BK172:BK175)</f>
        <v>0</v>
      </c>
    </row>
    <row r="172" s="2" customFormat="1" ht="16.5" customHeight="1">
      <c r="A172" s="40"/>
      <c r="B172" s="41"/>
      <c r="C172" s="246" t="s">
        <v>359</v>
      </c>
      <c r="D172" s="246" t="s">
        <v>254</v>
      </c>
      <c r="E172" s="247" t="s">
        <v>775</v>
      </c>
      <c r="F172" s="248" t="s">
        <v>776</v>
      </c>
      <c r="G172" s="249" t="s">
        <v>446</v>
      </c>
      <c r="H172" s="250">
        <v>2.0499999999999998</v>
      </c>
      <c r="I172" s="251"/>
      <c r="J172" s="252">
        <f>ROUND(I172*H172,2)</f>
        <v>0</v>
      </c>
      <c r="K172" s="248" t="s">
        <v>258</v>
      </c>
      <c r="L172" s="46"/>
      <c r="M172" s="253" t="s">
        <v>1</v>
      </c>
      <c r="N172" s="254" t="s">
        <v>48</v>
      </c>
      <c r="O172" s="93"/>
      <c r="P172" s="255">
        <f>O172*H172</f>
        <v>0</v>
      </c>
      <c r="Q172" s="255">
        <v>1.8907700000000001</v>
      </c>
      <c r="R172" s="255">
        <f>Q172*H172</f>
        <v>3.8760784999999998</v>
      </c>
      <c r="S172" s="255">
        <v>0</v>
      </c>
      <c r="T172" s="256">
        <f>S172*H172</f>
        <v>0</v>
      </c>
      <c r="U172" s="40"/>
      <c r="V172" s="40"/>
      <c r="W172" s="40"/>
      <c r="X172" s="40"/>
      <c r="Y172" s="40"/>
      <c r="Z172" s="40"/>
      <c r="AA172" s="40"/>
      <c r="AB172" s="40"/>
      <c r="AC172" s="40"/>
      <c r="AD172" s="40"/>
      <c r="AE172" s="40"/>
      <c r="AR172" s="257" t="s">
        <v>91</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91</v>
      </c>
      <c r="BM172" s="257" t="s">
        <v>1452</v>
      </c>
    </row>
    <row r="173" s="15" customFormat="1">
      <c r="A173" s="15"/>
      <c r="B173" s="293"/>
      <c r="C173" s="294"/>
      <c r="D173" s="259" t="s">
        <v>414</v>
      </c>
      <c r="E173" s="295" t="s">
        <v>1</v>
      </c>
      <c r="F173" s="296" t="s">
        <v>1884</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1885</v>
      </c>
      <c r="G174" s="272"/>
      <c r="H174" s="275">
        <v>2.0499999999999998</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4" customFormat="1">
      <c r="A175" s="14"/>
      <c r="B175" s="282"/>
      <c r="C175" s="283"/>
      <c r="D175" s="259" t="s">
        <v>414</v>
      </c>
      <c r="E175" s="284" t="s">
        <v>1</v>
      </c>
      <c r="F175" s="285" t="s">
        <v>416</v>
      </c>
      <c r="G175" s="283"/>
      <c r="H175" s="286">
        <v>2.0499999999999998</v>
      </c>
      <c r="I175" s="287"/>
      <c r="J175" s="283"/>
      <c r="K175" s="283"/>
      <c r="L175" s="288"/>
      <c r="M175" s="289"/>
      <c r="N175" s="290"/>
      <c r="O175" s="290"/>
      <c r="P175" s="290"/>
      <c r="Q175" s="290"/>
      <c r="R175" s="290"/>
      <c r="S175" s="290"/>
      <c r="T175" s="291"/>
      <c r="U175" s="14"/>
      <c r="V175" s="14"/>
      <c r="W175" s="14"/>
      <c r="X175" s="14"/>
      <c r="Y175" s="14"/>
      <c r="Z175" s="14"/>
      <c r="AA175" s="14"/>
      <c r="AB175" s="14"/>
      <c r="AC175" s="14"/>
      <c r="AD175" s="14"/>
      <c r="AE175" s="14"/>
      <c r="AT175" s="292" t="s">
        <v>414</v>
      </c>
      <c r="AU175" s="292" t="s">
        <v>93</v>
      </c>
      <c r="AV175" s="14" t="s">
        <v>182</v>
      </c>
      <c r="AW175" s="14" t="s">
        <v>38</v>
      </c>
      <c r="AX175" s="14" t="s">
        <v>91</v>
      </c>
      <c r="AY175" s="292" t="s">
        <v>251</v>
      </c>
    </row>
    <row r="176" s="12" customFormat="1" ht="22.8" customHeight="1">
      <c r="A176" s="12"/>
      <c r="B176" s="230"/>
      <c r="C176" s="231"/>
      <c r="D176" s="232" t="s">
        <v>82</v>
      </c>
      <c r="E176" s="244" t="s">
        <v>250</v>
      </c>
      <c r="F176" s="244" t="s">
        <v>618</v>
      </c>
      <c r="G176" s="231"/>
      <c r="H176" s="231"/>
      <c r="I176" s="234"/>
      <c r="J176" s="245">
        <f>BK176</f>
        <v>0</v>
      </c>
      <c r="K176" s="231"/>
      <c r="L176" s="236"/>
      <c r="M176" s="237"/>
      <c r="N176" s="238"/>
      <c r="O176" s="238"/>
      <c r="P176" s="239">
        <f>SUM(P177:P201)</f>
        <v>0</v>
      </c>
      <c r="Q176" s="238"/>
      <c r="R176" s="239">
        <f>SUM(R177:R201)</f>
        <v>446.42334</v>
      </c>
      <c r="S176" s="238"/>
      <c r="T176" s="240">
        <f>SUM(T177:T201)</f>
        <v>0</v>
      </c>
      <c r="U176" s="12"/>
      <c r="V176" s="12"/>
      <c r="W176" s="12"/>
      <c r="X176" s="12"/>
      <c r="Y176" s="12"/>
      <c r="Z176" s="12"/>
      <c r="AA176" s="12"/>
      <c r="AB176" s="12"/>
      <c r="AC176" s="12"/>
      <c r="AD176" s="12"/>
      <c r="AE176" s="12"/>
      <c r="AR176" s="241" t="s">
        <v>91</v>
      </c>
      <c r="AT176" s="242" t="s">
        <v>82</v>
      </c>
      <c r="AU176" s="242" t="s">
        <v>91</v>
      </c>
      <c r="AY176" s="241" t="s">
        <v>251</v>
      </c>
      <c r="BK176" s="243">
        <f>SUM(BK177:BK201)</f>
        <v>0</v>
      </c>
    </row>
    <row r="177" s="2" customFormat="1" ht="16.5" customHeight="1">
      <c r="A177" s="40"/>
      <c r="B177" s="41"/>
      <c r="C177" s="246" t="s">
        <v>386</v>
      </c>
      <c r="D177" s="246" t="s">
        <v>254</v>
      </c>
      <c r="E177" s="247" t="s">
        <v>1454</v>
      </c>
      <c r="F177" s="248" t="s">
        <v>1455</v>
      </c>
      <c r="G177" s="249" t="s">
        <v>342</v>
      </c>
      <c r="H177" s="250">
        <v>548</v>
      </c>
      <c r="I177" s="251"/>
      <c r="J177" s="252">
        <f>ROUND(I177*H177,2)</f>
        <v>0</v>
      </c>
      <c r="K177" s="248" t="s">
        <v>258</v>
      </c>
      <c r="L177" s="46"/>
      <c r="M177" s="253" t="s">
        <v>1</v>
      </c>
      <c r="N177" s="254" t="s">
        <v>48</v>
      </c>
      <c r="O177" s="93"/>
      <c r="P177" s="255">
        <f>O177*H177</f>
        <v>0</v>
      </c>
      <c r="Q177" s="255">
        <v>0.080960000000000004</v>
      </c>
      <c r="R177" s="255">
        <f>Q177*H177</f>
        <v>44.366080000000004</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1456</v>
      </c>
    </row>
    <row r="178" s="13" customFormat="1">
      <c r="A178" s="13"/>
      <c r="B178" s="271"/>
      <c r="C178" s="272"/>
      <c r="D178" s="259" t="s">
        <v>414</v>
      </c>
      <c r="E178" s="273" t="s">
        <v>1</v>
      </c>
      <c r="F178" s="274" t="s">
        <v>1886</v>
      </c>
      <c r="G178" s="272"/>
      <c r="H178" s="275">
        <v>548</v>
      </c>
      <c r="I178" s="276"/>
      <c r="J178" s="272"/>
      <c r="K178" s="272"/>
      <c r="L178" s="277"/>
      <c r="M178" s="278"/>
      <c r="N178" s="279"/>
      <c r="O178" s="279"/>
      <c r="P178" s="279"/>
      <c r="Q178" s="279"/>
      <c r="R178" s="279"/>
      <c r="S178" s="279"/>
      <c r="T178" s="280"/>
      <c r="U178" s="13"/>
      <c r="V178" s="13"/>
      <c r="W178" s="13"/>
      <c r="X178" s="13"/>
      <c r="Y178" s="13"/>
      <c r="Z178" s="13"/>
      <c r="AA178" s="13"/>
      <c r="AB178" s="13"/>
      <c r="AC178" s="13"/>
      <c r="AD178" s="13"/>
      <c r="AE178" s="13"/>
      <c r="AT178" s="281" t="s">
        <v>414</v>
      </c>
      <c r="AU178" s="281" t="s">
        <v>93</v>
      </c>
      <c r="AV178" s="13" t="s">
        <v>93</v>
      </c>
      <c r="AW178" s="13" t="s">
        <v>38</v>
      </c>
      <c r="AX178" s="13" t="s">
        <v>83</v>
      </c>
      <c r="AY178" s="281" t="s">
        <v>251</v>
      </c>
    </row>
    <row r="179" s="14" customFormat="1">
      <c r="A179" s="14"/>
      <c r="B179" s="282"/>
      <c r="C179" s="283"/>
      <c r="D179" s="259" t="s">
        <v>414</v>
      </c>
      <c r="E179" s="284" t="s">
        <v>1</v>
      </c>
      <c r="F179" s="285" t="s">
        <v>416</v>
      </c>
      <c r="G179" s="283"/>
      <c r="H179" s="286">
        <v>548</v>
      </c>
      <c r="I179" s="287"/>
      <c r="J179" s="283"/>
      <c r="K179" s="283"/>
      <c r="L179" s="288"/>
      <c r="M179" s="289"/>
      <c r="N179" s="290"/>
      <c r="O179" s="290"/>
      <c r="P179" s="290"/>
      <c r="Q179" s="290"/>
      <c r="R179" s="290"/>
      <c r="S179" s="290"/>
      <c r="T179" s="291"/>
      <c r="U179" s="14"/>
      <c r="V179" s="14"/>
      <c r="W179" s="14"/>
      <c r="X179" s="14"/>
      <c r="Y179" s="14"/>
      <c r="Z179" s="14"/>
      <c r="AA179" s="14"/>
      <c r="AB179" s="14"/>
      <c r="AC179" s="14"/>
      <c r="AD179" s="14"/>
      <c r="AE179" s="14"/>
      <c r="AT179" s="292" t="s">
        <v>414</v>
      </c>
      <c r="AU179" s="292" t="s">
        <v>93</v>
      </c>
      <c r="AV179" s="14" t="s">
        <v>182</v>
      </c>
      <c r="AW179" s="14" t="s">
        <v>38</v>
      </c>
      <c r="AX179" s="14" t="s">
        <v>91</v>
      </c>
      <c r="AY179" s="292" t="s">
        <v>251</v>
      </c>
    </row>
    <row r="180" s="2" customFormat="1" ht="16.5" customHeight="1">
      <c r="A180" s="40"/>
      <c r="B180" s="41"/>
      <c r="C180" s="246" t="s">
        <v>362</v>
      </c>
      <c r="D180" s="246" t="s">
        <v>254</v>
      </c>
      <c r="E180" s="247" t="s">
        <v>619</v>
      </c>
      <c r="F180" s="248" t="s">
        <v>620</v>
      </c>
      <c r="G180" s="249" t="s">
        <v>342</v>
      </c>
      <c r="H180" s="250">
        <v>856</v>
      </c>
      <c r="I180" s="251"/>
      <c r="J180" s="252">
        <f>ROUND(I180*H180,2)</f>
        <v>0</v>
      </c>
      <c r="K180" s="248" t="s">
        <v>258</v>
      </c>
      <c r="L180" s="46"/>
      <c r="M180" s="253" t="s">
        <v>1</v>
      </c>
      <c r="N180" s="254" t="s">
        <v>48</v>
      </c>
      <c r="O180" s="93"/>
      <c r="P180" s="255">
        <f>O180*H180</f>
        <v>0</v>
      </c>
      <c r="Q180" s="255">
        <v>0.27994000000000002</v>
      </c>
      <c r="R180" s="255">
        <f>Q180*H180</f>
        <v>239.62864000000002</v>
      </c>
      <c r="S180" s="255">
        <v>0</v>
      </c>
      <c r="T180" s="256">
        <f>S180*H180</f>
        <v>0</v>
      </c>
      <c r="U180" s="40"/>
      <c r="V180" s="40"/>
      <c r="W180" s="40"/>
      <c r="X180" s="40"/>
      <c r="Y180" s="40"/>
      <c r="Z180" s="40"/>
      <c r="AA180" s="40"/>
      <c r="AB180" s="40"/>
      <c r="AC180" s="40"/>
      <c r="AD180" s="40"/>
      <c r="AE180" s="40"/>
      <c r="AR180" s="257" t="s">
        <v>182</v>
      </c>
      <c r="AT180" s="257" t="s">
        <v>254</v>
      </c>
      <c r="AU180" s="257" t="s">
        <v>93</v>
      </c>
      <c r="AY180" s="18" t="s">
        <v>251</v>
      </c>
      <c r="BE180" s="258">
        <f>IF(N180="základní",J180,0)</f>
        <v>0</v>
      </c>
      <c r="BF180" s="258">
        <f>IF(N180="snížená",J180,0)</f>
        <v>0</v>
      </c>
      <c r="BG180" s="258">
        <f>IF(N180="zákl. přenesená",J180,0)</f>
        <v>0</v>
      </c>
      <c r="BH180" s="258">
        <f>IF(N180="sníž. přenesená",J180,0)</f>
        <v>0</v>
      </c>
      <c r="BI180" s="258">
        <f>IF(N180="nulová",J180,0)</f>
        <v>0</v>
      </c>
      <c r="BJ180" s="18" t="s">
        <v>91</v>
      </c>
      <c r="BK180" s="258">
        <f>ROUND(I180*H180,2)</f>
        <v>0</v>
      </c>
      <c r="BL180" s="18" t="s">
        <v>182</v>
      </c>
      <c r="BM180" s="257" t="s">
        <v>1458</v>
      </c>
    </row>
    <row r="181" s="2" customFormat="1">
      <c r="A181" s="40"/>
      <c r="B181" s="41"/>
      <c r="C181" s="42"/>
      <c r="D181" s="259" t="s">
        <v>261</v>
      </c>
      <c r="E181" s="42"/>
      <c r="F181" s="260" t="s">
        <v>1887</v>
      </c>
      <c r="G181" s="42"/>
      <c r="H181" s="42"/>
      <c r="I181" s="157"/>
      <c r="J181" s="42"/>
      <c r="K181" s="42"/>
      <c r="L181" s="46"/>
      <c r="M181" s="261"/>
      <c r="N181" s="262"/>
      <c r="O181" s="93"/>
      <c r="P181" s="93"/>
      <c r="Q181" s="93"/>
      <c r="R181" s="93"/>
      <c r="S181" s="93"/>
      <c r="T181" s="94"/>
      <c r="U181" s="40"/>
      <c r="V181" s="40"/>
      <c r="W181" s="40"/>
      <c r="X181" s="40"/>
      <c r="Y181" s="40"/>
      <c r="Z181" s="40"/>
      <c r="AA181" s="40"/>
      <c r="AB181" s="40"/>
      <c r="AC181" s="40"/>
      <c r="AD181" s="40"/>
      <c r="AE181" s="40"/>
      <c r="AT181" s="18" t="s">
        <v>261</v>
      </c>
      <c r="AU181" s="18" t="s">
        <v>93</v>
      </c>
    </row>
    <row r="182" s="13" customFormat="1">
      <c r="A182" s="13"/>
      <c r="B182" s="271"/>
      <c r="C182" s="272"/>
      <c r="D182" s="259" t="s">
        <v>414</v>
      </c>
      <c r="E182" s="273" t="s">
        <v>1</v>
      </c>
      <c r="F182" s="274" t="s">
        <v>1888</v>
      </c>
      <c r="G182" s="272"/>
      <c r="H182" s="275">
        <v>856</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4" customFormat="1">
      <c r="A183" s="14"/>
      <c r="B183" s="282"/>
      <c r="C183" s="283"/>
      <c r="D183" s="259" t="s">
        <v>414</v>
      </c>
      <c r="E183" s="284" t="s">
        <v>1</v>
      </c>
      <c r="F183" s="285" t="s">
        <v>416</v>
      </c>
      <c r="G183" s="283"/>
      <c r="H183" s="286">
        <v>856</v>
      </c>
      <c r="I183" s="287"/>
      <c r="J183" s="283"/>
      <c r="K183" s="283"/>
      <c r="L183" s="288"/>
      <c r="M183" s="289"/>
      <c r="N183" s="290"/>
      <c r="O183" s="290"/>
      <c r="P183" s="290"/>
      <c r="Q183" s="290"/>
      <c r="R183" s="290"/>
      <c r="S183" s="290"/>
      <c r="T183" s="291"/>
      <c r="U183" s="14"/>
      <c r="V183" s="14"/>
      <c r="W183" s="14"/>
      <c r="X183" s="14"/>
      <c r="Y183" s="14"/>
      <c r="Z183" s="14"/>
      <c r="AA183" s="14"/>
      <c r="AB183" s="14"/>
      <c r="AC183" s="14"/>
      <c r="AD183" s="14"/>
      <c r="AE183" s="14"/>
      <c r="AT183" s="292" t="s">
        <v>414</v>
      </c>
      <c r="AU183" s="292" t="s">
        <v>93</v>
      </c>
      <c r="AV183" s="14" t="s">
        <v>182</v>
      </c>
      <c r="AW183" s="14" t="s">
        <v>38</v>
      </c>
      <c r="AX183" s="14" t="s">
        <v>91</v>
      </c>
      <c r="AY183" s="292" t="s">
        <v>251</v>
      </c>
    </row>
    <row r="184" s="2" customFormat="1" ht="16.5" customHeight="1">
      <c r="A184" s="40"/>
      <c r="B184" s="41"/>
      <c r="C184" s="246" t="s">
        <v>395</v>
      </c>
      <c r="D184" s="246" t="s">
        <v>254</v>
      </c>
      <c r="E184" s="247" t="s">
        <v>623</v>
      </c>
      <c r="F184" s="248" t="s">
        <v>624</v>
      </c>
      <c r="G184" s="249" t="s">
        <v>342</v>
      </c>
      <c r="H184" s="250">
        <v>154</v>
      </c>
      <c r="I184" s="251"/>
      <c r="J184" s="252">
        <f>ROUND(I184*H184,2)</f>
        <v>0</v>
      </c>
      <c r="K184" s="248" t="s">
        <v>258</v>
      </c>
      <c r="L184" s="46"/>
      <c r="M184" s="253" t="s">
        <v>1</v>
      </c>
      <c r="N184" s="254" t="s">
        <v>48</v>
      </c>
      <c r="O184" s="93"/>
      <c r="P184" s="255">
        <f>O184*H184</f>
        <v>0</v>
      </c>
      <c r="Q184" s="255">
        <v>0.13188</v>
      </c>
      <c r="R184" s="255">
        <f>Q184*H184</f>
        <v>20.309519999999999</v>
      </c>
      <c r="S184" s="255">
        <v>0</v>
      </c>
      <c r="T184" s="256">
        <f>S184*H184</f>
        <v>0</v>
      </c>
      <c r="U184" s="40"/>
      <c r="V184" s="40"/>
      <c r="W184" s="40"/>
      <c r="X184" s="40"/>
      <c r="Y184" s="40"/>
      <c r="Z184" s="40"/>
      <c r="AA184" s="40"/>
      <c r="AB184" s="40"/>
      <c r="AC184" s="40"/>
      <c r="AD184" s="40"/>
      <c r="AE184" s="40"/>
      <c r="AR184" s="257" t="s">
        <v>182</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182</v>
      </c>
      <c r="BM184" s="257" t="s">
        <v>1889</v>
      </c>
    </row>
    <row r="185" s="13" customFormat="1">
      <c r="A185" s="13"/>
      <c r="B185" s="271"/>
      <c r="C185" s="272"/>
      <c r="D185" s="259" t="s">
        <v>414</v>
      </c>
      <c r="E185" s="273" t="s">
        <v>1</v>
      </c>
      <c r="F185" s="274" t="s">
        <v>1890</v>
      </c>
      <c r="G185" s="272"/>
      <c r="H185" s="275">
        <v>154</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154</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246" t="s">
        <v>366</v>
      </c>
      <c r="D187" s="246" t="s">
        <v>254</v>
      </c>
      <c r="E187" s="247" t="s">
        <v>626</v>
      </c>
      <c r="F187" s="248" t="s">
        <v>627</v>
      </c>
      <c r="G187" s="249" t="s">
        <v>342</v>
      </c>
      <c r="H187" s="250">
        <v>154</v>
      </c>
      <c r="I187" s="251"/>
      <c r="J187" s="252">
        <f>ROUND(I187*H187,2)</f>
        <v>0</v>
      </c>
      <c r="K187" s="248" t="s">
        <v>258</v>
      </c>
      <c r="L187" s="46"/>
      <c r="M187" s="253" t="s">
        <v>1</v>
      </c>
      <c r="N187" s="254" t="s">
        <v>48</v>
      </c>
      <c r="O187" s="93"/>
      <c r="P187" s="255">
        <f>O187*H187</f>
        <v>0</v>
      </c>
      <c r="Q187" s="255">
        <v>0.0056100000000000004</v>
      </c>
      <c r="R187" s="255">
        <f>Q187*H187</f>
        <v>0.86394000000000004</v>
      </c>
      <c r="S187" s="255">
        <v>0</v>
      </c>
      <c r="T187" s="256">
        <f>S187*H187</f>
        <v>0</v>
      </c>
      <c r="U187" s="40"/>
      <c r="V187" s="40"/>
      <c r="W187" s="40"/>
      <c r="X187" s="40"/>
      <c r="Y187" s="40"/>
      <c r="Z187" s="40"/>
      <c r="AA187" s="40"/>
      <c r="AB187" s="40"/>
      <c r="AC187" s="40"/>
      <c r="AD187" s="40"/>
      <c r="AE187" s="40"/>
      <c r="AR187" s="257" t="s">
        <v>182</v>
      </c>
      <c r="AT187" s="257" t="s">
        <v>254</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1891</v>
      </c>
    </row>
    <row r="188" s="13" customFormat="1">
      <c r="A188" s="13"/>
      <c r="B188" s="271"/>
      <c r="C188" s="272"/>
      <c r="D188" s="259" t="s">
        <v>414</v>
      </c>
      <c r="E188" s="273" t="s">
        <v>1</v>
      </c>
      <c r="F188" s="274" t="s">
        <v>1892</v>
      </c>
      <c r="G188" s="272"/>
      <c r="H188" s="275">
        <v>154</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4" customFormat="1">
      <c r="A189" s="14"/>
      <c r="B189" s="282"/>
      <c r="C189" s="283"/>
      <c r="D189" s="259" t="s">
        <v>414</v>
      </c>
      <c r="E189" s="284" t="s">
        <v>1</v>
      </c>
      <c r="F189" s="285" t="s">
        <v>416</v>
      </c>
      <c r="G189" s="283"/>
      <c r="H189" s="286">
        <v>154</v>
      </c>
      <c r="I189" s="287"/>
      <c r="J189" s="283"/>
      <c r="K189" s="283"/>
      <c r="L189" s="288"/>
      <c r="M189" s="289"/>
      <c r="N189" s="290"/>
      <c r="O189" s="290"/>
      <c r="P189" s="290"/>
      <c r="Q189" s="290"/>
      <c r="R189" s="290"/>
      <c r="S189" s="290"/>
      <c r="T189" s="291"/>
      <c r="U189" s="14"/>
      <c r="V189" s="14"/>
      <c r="W189" s="14"/>
      <c r="X189" s="14"/>
      <c r="Y189" s="14"/>
      <c r="Z189" s="14"/>
      <c r="AA189" s="14"/>
      <c r="AB189" s="14"/>
      <c r="AC189" s="14"/>
      <c r="AD189" s="14"/>
      <c r="AE189" s="14"/>
      <c r="AT189" s="292" t="s">
        <v>414</v>
      </c>
      <c r="AU189" s="292" t="s">
        <v>93</v>
      </c>
      <c r="AV189" s="14" t="s">
        <v>182</v>
      </c>
      <c r="AW189" s="14" t="s">
        <v>38</v>
      </c>
      <c r="AX189" s="14" t="s">
        <v>91</v>
      </c>
      <c r="AY189" s="292" t="s">
        <v>251</v>
      </c>
    </row>
    <row r="190" s="2" customFormat="1" ht="16.5" customHeight="1">
      <c r="A190" s="40"/>
      <c r="B190" s="41"/>
      <c r="C190" s="246" t="s">
        <v>7</v>
      </c>
      <c r="D190" s="246" t="s">
        <v>254</v>
      </c>
      <c r="E190" s="247" t="s">
        <v>629</v>
      </c>
      <c r="F190" s="248" t="s">
        <v>630</v>
      </c>
      <c r="G190" s="249" t="s">
        <v>342</v>
      </c>
      <c r="H190" s="250">
        <v>154</v>
      </c>
      <c r="I190" s="251"/>
      <c r="J190" s="252">
        <f>ROUND(I190*H190,2)</f>
        <v>0</v>
      </c>
      <c r="K190" s="248" t="s">
        <v>258</v>
      </c>
      <c r="L190" s="46"/>
      <c r="M190" s="253" t="s">
        <v>1</v>
      </c>
      <c r="N190" s="254" t="s">
        <v>48</v>
      </c>
      <c r="O190" s="93"/>
      <c r="P190" s="255">
        <f>O190*H190</f>
        <v>0</v>
      </c>
      <c r="Q190" s="255">
        <v>0.00031</v>
      </c>
      <c r="R190" s="255">
        <f>Q190*H190</f>
        <v>0.047739999999999998</v>
      </c>
      <c r="S190" s="255">
        <v>0</v>
      </c>
      <c r="T190" s="256">
        <f>S190*H190</f>
        <v>0</v>
      </c>
      <c r="U190" s="40"/>
      <c r="V190" s="40"/>
      <c r="W190" s="40"/>
      <c r="X190" s="40"/>
      <c r="Y190" s="40"/>
      <c r="Z190" s="40"/>
      <c r="AA190" s="40"/>
      <c r="AB190" s="40"/>
      <c r="AC190" s="40"/>
      <c r="AD190" s="40"/>
      <c r="AE190" s="40"/>
      <c r="AR190" s="257" t="s">
        <v>182</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182</v>
      </c>
      <c r="BM190" s="257" t="s">
        <v>1468</v>
      </c>
    </row>
    <row r="191" s="13" customFormat="1">
      <c r="A191" s="13"/>
      <c r="B191" s="271"/>
      <c r="C191" s="272"/>
      <c r="D191" s="259" t="s">
        <v>414</v>
      </c>
      <c r="E191" s="273" t="s">
        <v>1</v>
      </c>
      <c r="F191" s="274" t="s">
        <v>1890</v>
      </c>
      <c r="G191" s="272"/>
      <c r="H191" s="275">
        <v>154</v>
      </c>
      <c r="I191" s="276"/>
      <c r="J191" s="272"/>
      <c r="K191" s="272"/>
      <c r="L191" s="277"/>
      <c r="M191" s="278"/>
      <c r="N191" s="279"/>
      <c r="O191" s="279"/>
      <c r="P191" s="279"/>
      <c r="Q191" s="279"/>
      <c r="R191" s="279"/>
      <c r="S191" s="279"/>
      <c r="T191" s="280"/>
      <c r="U191" s="13"/>
      <c r="V191" s="13"/>
      <c r="W191" s="13"/>
      <c r="X191" s="13"/>
      <c r="Y191" s="13"/>
      <c r="Z191" s="13"/>
      <c r="AA191" s="13"/>
      <c r="AB191" s="13"/>
      <c r="AC191" s="13"/>
      <c r="AD191" s="13"/>
      <c r="AE191" s="13"/>
      <c r="AT191" s="281" t="s">
        <v>414</v>
      </c>
      <c r="AU191" s="281" t="s">
        <v>93</v>
      </c>
      <c r="AV191" s="13" t="s">
        <v>93</v>
      </c>
      <c r="AW191" s="13" t="s">
        <v>38</v>
      </c>
      <c r="AX191" s="13" t="s">
        <v>83</v>
      </c>
      <c r="AY191" s="281" t="s">
        <v>251</v>
      </c>
    </row>
    <row r="192" s="14" customFormat="1">
      <c r="A192" s="14"/>
      <c r="B192" s="282"/>
      <c r="C192" s="283"/>
      <c r="D192" s="259" t="s">
        <v>414</v>
      </c>
      <c r="E192" s="284" t="s">
        <v>1</v>
      </c>
      <c r="F192" s="285" t="s">
        <v>416</v>
      </c>
      <c r="G192" s="283"/>
      <c r="H192" s="286">
        <v>154</v>
      </c>
      <c r="I192" s="287"/>
      <c r="J192" s="283"/>
      <c r="K192" s="283"/>
      <c r="L192" s="288"/>
      <c r="M192" s="289"/>
      <c r="N192" s="290"/>
      <c r="O192" s="290"/>
      <c r="P192" s="290"/>
      <c r="Q192" s="290"/>
      <c r="R192" s="290"/>
      <c r="S192" s="290"/>
      <c r="T192" s="291"/>
      <c r="U192" s="14"/>
      <c r="V192" s="14"/>
      <c r="W192" s="14"/>
      <c r="X192" s="14"/>
      <c r="Y192" s="14"/>
      <c r="Z192" s="14"/>
      <c r="AA192" s="14"/>
      <c r="AB192" s="14"/>
      <c r="AC192" s="14"/>
      <c r="AD192" s="14"/>
      <c r="AE192" s="14"/>
      <c r="AT192" s="292" t="s">
        <v>414</v>
      </c>
      <c r="AU192" s="292" t="s">
        <v>93</v>
      </c>
      <c r="AV192" s="14" t="s">
        <v>182</v>
      </c>
      <c r="AW192" s="14" t="s">
        <v>38</v>
      </c>
      <c r="AX192" s="14" t="s">
        <v>91</v>
      </c>
      <c r="AY192" s="292" t="s">
        <v>251</v>
      </c>
    </row>
    <row r="193" s="2" customFormat="1" ht="16.5" customHeight="1">
      <c r="A193" s="40"/>
      <c r="B193" s="41"/>
      <c r="C193" s="246" t="s">
        <v>369</v>
      </c>
      <c r="D193" s="246" t="s">
        <v>254</v>
      </c>
      <c r="E193" s="247" t="s">
        <v>1287</v>
      </c>
      <c r="F193" s="248" t="s">
        <v>1288</v>
      </c>
      <c r="G193" s="249" t="s">
        <v>342</v>
      </c>
      <c r="H193" s="250">
        <v>154</v>
      </c>
      <c r="I193" s="251"/>
      <c r="J193" s="252">
        <f>ROUND(I193*H193,2)</f>
        <v>0</v>
      </c>
      <c r="K193" s="248" t="s">
        <v>258</v>
      </c>
      <c r="L193" s="46"/>
      <c r="M193" s="253" t="s">
        <v>1</v>
      </c>
      <c r="N193" s="254" t="s">
        <v>48</v>
      </c>
      <c r="O193" s="93"/>
      <c r="P193" s="255">
        <f>O193*H193</f>
        <v>0</v>
      </c>
      <c r="Q193" s="255">
        <v>0.10373</v>
      </c>
      <c r="R193" s="255">
        <f>Q193*H193</f>
        <v>15.97442</v>
      </c>
      <c r="S193" s="255">
        <v>0</v>
      </c>
      <c r="T193" s="256">
        <f>S193*H193</f>
        <v>0</v>
      </c>
      <c r="U193" s="40"/>
      <c r="V193" s="40"/>
      <c r="W193" s="40"/>
      <c r="X193" s="40"/>
      <c r="Y193" s="40"/>
      <c r="Z193" s="40"/>
      <c r="AA193" s="40"/>
      <c r="AB193" s="40"/>
      <c r="AC193" s="40"/>
      <c r="AD193" s="40"/>
      <c r="AE193" s="40"/>
      <c r="AR193" s="257" t="s">
        <v>182</v>
      </c>
      <c r="AT193" s="257" t="s">
        <v>254</v>
      </c>
      <c r="AU193" s="257" t="s">
        <v>93</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182</v>
      </c>
      <c r="BM193" s="257" t="s">
        <v>1469</v>
      </c>
    </row>
    <row r="194" s="13" customFormat="1">
      <c r="A194" s="13"/>
      <c r="B194" s="271"/>
      <c r="C194" s="272"/>
      <c r="D194" s="259" t="s">
        <v>414</v>
      </c>
      <c r="E194" s="273" t="s">
        <v>1</v>
      </c>
      <c r="F194" s="274" t="s">
        <v>1890</v>
      </c>
      <c r="G194" s="272"/>
      <c r="H194" s="275">
        <v>154</v>
      </c>
      <c r="I194" s="276"/>
      <c r="J194" s="272"/>
      <c r="K194" s="272"/>
      <c r="L194" s="277"/>
      <c r="M194" s="278"/>
      <c r="N194" s="279"/>
      <c r="O194" s="279"/>
      <c r="P194" s="279"/>
      <c r="Q194" s="279"/>
      <c r="R194" s="279"/>
      <c r="S194" s="279"/>
      <c r="T194" s="280"/>
      <c r="U194" s="13"/>
      <c r="V194" s="13"/>
      <c r="W194" s="13"/>
      <c r="X194" s="13"/>
      <c r="Y194" s="13"/>
      <c r="Z194" s="13"/>
      <c r="AA194" s="13"/>
      <c r="AB194" s="13"/>
      <c r="AC194" s="13"/>
      <c r="AD194" s="13"/>
      <c r="AE194" s="13"/>
      <c r="AT194" s="281" t="s">
        <v>414</v>
      </c>
      <c r="AU194" s="281" t="s">
        <v>93</v>
      </c>
      <c r="AV194" s="13" t="s">
        <v>93</v>
      </c>
      <c r="AW194" s="13" t="s">
        <v>38</v>
      </c>
      <c r="AX194" s="13" t="s">
        <v>83</v>
      </c>
      <c r="AY194" s="281" t="s">
        <v>251</v>
      </c>
    </row>
    <row r="195" s="14" customFormat="1">
      <c r="A195" s="14"/>
      <c r="B195" s="282"/>
      <c r="C195" s="283"/>
      <c r="D195" s="259" t="s">
        <v>414</v>
      </c>
      <c r="E195" s="284" t="s">
        <v>1</v>
      </c>
      <c r="F195" s="285" t="s">
        <v>416</v>
      </c>
      <c r="G195" s="283"/>
      <c r="H195" s="286">
        <v>154</v>
      </c>
      <c r="I195" s="287"/>
      <c r="J195" s="283"/>
      <c r="K195" s="283"/>
      <c r="L195" s="288"/>
      <c r="M195" s="289"/>
      <c r="N195" s="290"/>
      <c r="O195" s="290"/>
      <c r="P195" s="290"/>
      <c r="Q195" s="290"/>
      <c r="R195" s="290"/>
      <c r="S195" s="290"/>
      <c r="T195" s="291"/>
      <c r="U195" s="14"/>
      <c r="V195" s="14"/>
      <c r="W195" s="14"/>
      <c r="X195" s="14"/>
      <c r="Y195" s="14"/>
      <c r="Z195" s="14"/>
      <c r="AA195" s="14"/>
      <c r="AB195" s="14"/>
      <c r="AC195" s="14"/>
      <c r="AD195" s="14"/>
      <c r="AE195" s="14"/>
      <c r="AT195" s="292" t="s">
        <v>414</v>
      </c>
      <c r="AU195" s="292" t="s">
        <v>93</v>
      </c>
      <c r="AV195" s="14" t="s">
        <v>182</v>
      </c>
      <c r="AW195" s="14" t="s">
        <v>38</v>
      </c>
      <c r="AX195" s="14" t="s">
        <v>91</v>
      </c>
      <c r="AY195" s="292" t="s">
        <v>251</v>
      </c>
    </row>
    <row r="196" s="2" customFormat="1" ht="16.5" customHeight="1">
      <c r="A196" s="40"/>
      <c r="B196" s="41"/>
      <c r="C196" s="246" t="s">
        <v>509</v>
      </c>
      <c r="D196" s="246" t="s">
        <v>254</v>
      </c>
      <c r="E196" s="247" t="s">
        <v>1893</v>
      </c>
      <c r="F196" s="248" t="s">
        <v>1894</v>
      </c>
      <c r="G196" s="249" t="s">
        <v>342</v>
      </c>
      <c r="H196" s="250">
        <v>548</v>
      </c>
      <c r="I196" s="251"/>
      <c r="J196" s="252">
        <f>ROUND(I196*H196,2)</f>
        <v>0</v>
      </c>
      <c r="K196" s="248" t="s">
        <v>258</v>
      </c>
      <c r="L196" s="46"/>
      <c r="M196" s="253" t="s">
        <v>1</v>
      </c>
      <c r="N196" s="254" t="s">
        <v>48</v>
      </c>
      <c r="O196" s="93"/>
      <c r="P196" s="255">
        <f>O196*H196</f>
        <v>0</v>
      </c>
      <c r="Q196" s="255">
        <v>0.084250000000000005</v>
      </c>
      <c r="R196" s="255">
        <f>Q196*H196</f>
        <v>46.169000000000004</v>
      </c>
      <c r="S196" s="255">
        <v>0</v>
      </c>
      <c r="T196" s="256">
        <f>S196*H196</f>
        <v>0</v>
      </c>
      <c r="U196" s="40"/>
      <c r="V196" s="40"/>
      <c r="W196" s="40"/>
      <c r="X196" s="40"/>
      <c r="Y196" s="40"/>
      <c r="Z196" s="40"/>
      <c r="AA196" s="40"/>
      <c r="AB196" s="40"/>
      <c r="AC196" s="40"/>
      <c r="AD196" s="40"/>
      <c r="AE196" s="40"/>
      <c r="AR196" s="257" t="s">
        <v>182</v>
      </c>
      <c r="AT196" s="257" t="s">
        <v>254</v>
      </c>
      <c r="AU196" s="257" t="s">
        <v>93</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182</v>
      </c>
      <c r="BM196" s="257" t="s">
        <v>1895</v>
      </c>
    </row>
    <row r="197" s="13" customFormat="1">
      <c r="A197" s="13"/>
      <c r="B197" s="271"/>
      <c r="C197" s="272"/>
      <c r="D197" s="259" t="s">
        <v>414</v>
      </c>
      <c r="E197" s="273" t="s">
        <v>1</v>
      </c>
      <c r="F197" s="274" t="s">
        <v>1886</v>
      </c>
      <c r="G197" s="272"/>
      <c r="H197" s="275">
        <v>548</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4" customFormat="1">
      <c r="A198" s="14"/>
      <c r="B198" s="282"/>
      <c r="C198" s="283"/>
      <c r="D198" s="259" t="s">
        <v>414</v>
      </c>
      <c r="E198" s="284" t="s">
        <v>1</v>
      </c>
      <c r="F198" s="285" t="s">
        <v>416</v>
      </c>
      <c r="G198" s="283"/>
      <c r="H198" s="286">
        <v>548</v>
      </c>
      <c r="I198" s="287"/>
      <c r="J198" s="283"/>
      <c r="K198" s="283"/>
      <c r="L198" s="288"/>
      <c r="M198" s="289"/>
      <c r="N198" s="290"/>
      <c r="O198" s="290"/>
      <c r="P198" s="290"/>
      <c r="Q198" s="290"/>
      <c r="R198" s="290"/>
      <c r="S198" s="290"/>
      <c r="T198" s="291"/>
      <c r="U198" s="14"/>
      <c r="V198" s="14"/>
      <c r="W198" s="14"/>
      <c r="X198" s="14"/>
      <c r="Y198" s="14"/>
      <c r="Z198" s="14"/>
      <c r="AA198" s="14"/>
      <c r="AB198" s="14"/>
      <c r="AC198" s="14"/>
      <c r="AD198" s="14"/>
      <c r="AE198" s="14"/>
      <c r="AT198" s="292" t="s">
        <v>414</v>
      </c>
      <c r="AU198" s="292" t="s">
        <v>93</v>
      </c>
      <c r="AV198" s="14" t="s">
        <v>182</v>
      </c>
      <c r="AW198" s="14" t="s">
        <v>38</v>
      </c>
      <c r="AX198" s="14" t="s">
        <v>91</v>
      </c>
      <c r="AY198" s="292" t="s">
        <v>251</v>
      </c>
    </row>
    <row r="199" s="2" customFormat="1" ht="16.5" customHeight="1">
      <c r="A199" s="40"/>
      <c r="B199" s="41"/>
      <c r="C199" s="314" t="s">
        <v>372</v>
      </c>
      <c r="D199" s="314" t="s">
        <v>648</v>
      </c>
      <c r="E199" s="315" t="s">
        <v>1669</v>
      </c>
      <c r="F199" s="316" t="s">
        <v>1670</v>
      </c>
      <c r="G199" s="317" t="s">
        <v>342</v>
      </c>
      <c r="H199" s="318">
        <v>602.79999999999995</v>
      </c>
      <c r="I199" s="319"/>
      <c r="J199" s="320">
        <f>ROUND(I199*H199,2)</f>
        <v>0</v>
      </c>
      <c r="K199" s="316" t="s">
        <v>258</v>
      </c>
      <c r="L199" s="321"/>
      <c r="M199" s="322" t="s">
        <v>1</v>
      </c>
      <c r="N199" s="323" t="s">
        <v>48</v>
      </c>
      <c r="O199" s="93"/>
      <c r="P199" s="255">
        <f>O199*H199</f>
        <v>0</v>
      </c>
      <c r="Q199" s="255">
        <v>0.13100000000000001</v>
      </c>
      <c r="R199" s="255">
        <f>Q199*H199</f>
        <v>78.966799999999992</v>
      </c>
      <c r="S199" s="255">
        <v>0</v>
      </c>
      <c r="T199" s="256">
        <f>S199*H199</f>
        <v>0</v>
      </c>
      <c r="U199" s="40"/>
      <c r="V199" s="40"/>
      <c r="W199" s="40"/>
      <c r="X199" s="40"/>
      <c r="Y199" s="40"/>
      <c r="Z199" s="40"/>
      <c r="AA199" s="40"/>
      <c r="AB199" s="40"/>
      <c r="AC199" s="40"/>
      <c r="AD199" s="40"/>
      <c r="AE199" s="40"/>
      <c r="AR199" s="257" t="s">
        <v>292</v>
      </c>
      <c r="AT199" s="257" t="s">
        <v>648</v>
      </c>
      <c r="AU199" s="257" t="s">
        <v>93</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182</v>
      </c>
      <c r="BM199" s="257" t="s">
        <v>1896</v>
      </c>
    </row>
    <row r="200" s="13" customFormat="1">
      <c r="A200" s="13"/>
      <c r="B200" s="271"/>
      <c r="C200" s="272"/>
      <c r="D200" s="259" t="s">
        <v>414</v>
      </c>
      <c r="E200" s="272"/>
      <c r="F200" s="274" t="s">
        <v>1897</v>
      </c>
      <c r="G200" s="272"/>
      <c r="H200" s="275">
        <v>602.79999999999995</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4</v>
      </c>
      <c r="AX200" s="13" t="s">
        <v>91</v>
      </c>
      <c r="AY200" s="281" t="s">
        <v>251</v>
      </c>
    </row>
    <row r="201" s="2" customFormat="1" ht="16.5" customHeight="1">
      <c r="A201" s="40"/>
      <c r="B201" s="41"/>
      <c r="C201" s="246" t="s">
        <v>519</v>
      </c>
      <c r="D201" s="246" t="s">
        <v>254</v>
      </c>
      <c r="E201" s="247" t="s">
        <v>635</v>
      </c>
      <c r="F201" s="248" t="s">
        <v>636</v>
      </c>
      <c r="G201" s="249" t="s">
        <v>441</v>
      </c>
      <c r="H201" s="250">
        <v>27</v>
      </c>
      <c r="I201" s="251"/>
      <c r="J201" s="252">
        <f>ROUND(I201*H201,2)</f>
        <v>0</v>
      </c>
      <c r="K201" s="248" t="s">
        <v>258</v>
      </c>
      <c r="L201" s="46"/>
      <c r="M201" s="253" t="s">
        <v>1</v>
      </c>
      <c r="N201" s="254" t="s">
        <v>48</v>
      </c>
      <c r="O201" s="93"/>
      <c r="P201" s="255">
        <f>O201*H201</f>
        <v>0</v>
      </c>
      <c r="Q201" s="255">
        <v>0.0035999999999999999</v>
      </c>
      <c r="R201" s="255">
        <f>Q201*H201</f>
        <v>0.097199999999999995</v>
      </c>
      <c r="S201" s="255">
        <v>0</v>
      </c>
      <c r="T201" s="256">
        <f>S201*H201</f>
        <v>0</v>
      </c>
      <c r="U201" s="40"/>
      <c r="V201" s="40"/>
      <c r="W201" s="40"/>
      <c r="X201" s="40"/>
      <c r="Y201" s="40"/>
      <c r="Z201" s="40"/>
      <c r="AA201" s="40"/>
      <c r="AB201" s="40"/>
      <c r="AC201" s="40"/>
      <c r="AD201" s="40"/>
      <c r="AE201" s="40"/>
      <c r="AR201" s="257" t="s">
        <v>182</v>
      </c>
      <c r="AT201" s="257" t="s">
        <v>254</v>
      </c>
      <c r="AU201" s="257" t="s">
        <v>93</v>
      </c>
      <c r="AY201" s="18" t="s">
        <v>251</v>
      </c>
      <c r="BE201" s="258">
        <f>IF(N201="základní",J201,0)</f>
        <v>0</v>
      </c>
      <c r="BF201" s="258">
        <f>IF(N201="snížená",J201,0)</f>
        <v>0</v>
      </c>
      <c r="BG201" s="258">
        <f>IF(N201="zákl. přenesená",J201,0)</f>
        <v>0</v>
      </c>
      <c r="BH201" s="258">
        <f>IF(N201="sníž. přenesená",J201,0)</f>
        <v>0</v>
      </c>
      <c r="BI201" s="258">
        <f>IF(N201="nulová",J201,0)</f>
        <v>0</v>
      </c>
      <c r="BJ201" s="18" t="s">
        <v>91</v>
      </c>
      <c r="BK201" s="258">
        <f>ROUND(I201*H201,2)</f>
        <v>0</v>
      </c>
      <c r="BL201" s="18" t="s">
        <v>182</v>
      </c>
      <c r="BM201" s="257" t="s">
        <v>1479</v>
      </c>
    </row>
    <row r="202" s="12" customFormat="1" ht="22.8" customHeight="1">
      <c r="A202" s="12"/>
      <c r="B202" s="230"/>
      <c r="C202" s="231"/>
      <c r="D202" s="232" t="s">
        <v>82</v>
      </c>
      <c r="E202" s="244" t="s">
        <v>292</v>
      </c>
      <c r="F202" s="244" t="s">
        <v>514</v>
      </c>
      <c r="G202" s="231"/>
      <c r="H202" s="231"/>
      <c r="I202" s="234"/>
      <c r="J202" s="245">
        <f>BK202</f>
        <v>0</v>
      </c>
      <c r="K202" s="231"/>
      <c r="L202" s="236"/>
      <c r="M202" s="237"/>
      <c r="N202" s="238"/>
      <c r="O202" s="238"/>
      <c r="P202" s="239">
        <f>SUM(P203:P213)</f>
        <v>0</v>
      </c>
      <c r="Q202" s="238"/>
      <c r="R202" s="239">
        <f>SUM(R203:R213)</f>
        <v>0.11951730000000001</v>
      </c>
      <c r="S202" s="238"/>
      <c r="T202" s="240">
        <f>SUM(T203:T213)</f>
        <v>0</v>
      </c>
      <c r="U202" s="12"/>
      <c r="V202" s="12"/>
      <c r="W202" s="12"/>
      <c r="X202" s="12"/>
      <c r="Y202" s="12"/>
      <c r="Z202" s="12"/>
      <c r="AA202" s="12"/>
      <c r="AB202" s="12"/>
      <c r="AC202" s="12"/>
      <c r="AD202" s="12"/>
      <c r="AE202" s="12"/>
      <c r="AR202" s="241" t="s">
        <v>91</v>
      </c>
      <c r="AT202" s="242" t="s">
        <v>82</v>
      </c>
      <c r="AU202" s="242" t="s">
        <v>91</v>
      </c>
      <c r="AY202" s="241" t="s">
        <v>251</v>
      </c>
      <c r="BK202" s="243">
        <f>SUM(BK203:BK213)</f>
        <v>0</v>
      </c>
    </row>
    <row r="203" s="2" customFormat="1" ht="16.5" customHeight="1">
      <c r="A203" s="40"/>
      <c r="B203" s="41"/>
      <c r="C203" s="246" t="s">
        <v>375</v>
      </c>
      <c r="D203" s="246" t="s">
        <v>254</v>
      </c>
      <c r="E203" s="247" t="s">
        <v>785</v>
      </c>
      <c r="F203" s="248" t="s">
        <v>786</v>
      </c>
      <c r="G203" s="249" t="s">
        <v>441</v>
      </c>
      <c r="H203" s="250">
        <v>20.5</v>
      </c>
      <c r="I203" s="251"/>
      <c r="J203" s="252">
        <f>ROUND(I203*H203,2)</f>
        <v>0</v>
      </c>
      <c r="K203" s="248" t="s">
        <v>258</v>
      </c>
      <c r="L203" s="46"/>
      <c r="M203" s="253" t="s">
        <v>1</v>
      </c>
      <c r="N203" s="254" t="s">
        <v>48</v>
      </c>
      <c r="O203" s="93"/>
      <c r="P203" s="255">
        <f>O203*H203</f>
        <v>0</v>
      </c>
      <c r="Q203" s="255">
        <v>0</v>
      </c>
      <c r="R203" s="255">
        <f>Q203*H203</f>
        <v>0</v>
      </c>
      <c r="S203" s="255">
        <v>0</v>
      </c>
      <c r="T203" s="256">
        <f>S203*H203</f>
        <v>0</v>
      </c>
      <c r="U203" s="40"/>
      <c r="V203" s="40"/>
      <c r="W203" s="40"/>
      <c r="X203" s="40"/>
      <c r="Y203" s="40"/>
      <c r="Z203" s="40"/>
      <c r="AA203" s="40"/>
      <c r="AB203" s="40"/>
      <c r="AC203" s="40"/>
      <c r="AD203" s="40"/>
      <c r="AE203" s="40"/>
      <c r="AR203" s="257" t="s">
        <v>359</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359</v>
      </c>
      <c r="BM203" s="257" t="s">
        <v>1480</v>
      </c>
    </row>
    <row r="204" s="2" customFormat="1" ht="16.5" customHeight="1">
      <c r="A204" s="40"/>
      <c r="B204" s="41"/>
      <c r="C204" s="246" t="s">
        <v>531</v>
      </c>
      <c r="D204" s="246" t="s">
        <v>254</v>
      </c>
      <c r="E204" s="247" t="s">
        <v>1898</v>
      </c>
      <c r="F204" s="248" t="s">
        <v>1899</v>
      </c>
      <c r="G204" s="249" t="s">
        <v>441</v>
      </c>
      <c r="H204" s="250">
        <v>22.550000000000001</v>
      </c>
      <c r="I204" s="251"/>
      <c r="J204" s="252">
        <f>ROUND(I204*H204,2)</f>
        <v>0</v>
      </c>
      <c r="K204" s="248" t="s">
        <v>258</v>
      </c>
      <c r="L204" s="46"/>
      <c r="M204" s="253" t="s">
        <v>1</v>
      </c>
      <c r="N204" s="254" t="s">
        <v>48</v>
      </c>
      <c r="O204" s="93"/>
      <c r="P204" s="255">
        <f>O204*H204</f>
        <v>0</v>
      </c>
      <c r="Q204" s="255">
        <v>1.0000000000000001E-05</v>
      </c>
      <c r="R204" s="255">
        <f>Q204*H204</f>
        <v>0.00022550000000000003</v>
      </c>
      <c r="S204" s="255">
        <v>0</v>
      </c>
      <c r="T204" s="256">
        <f>S204*H204</f>
        <v>0</v>
      </c>
      <c r="U204" s="40"/>
      <c r="V204" s="40"/>
      <c r="W204" s="40"/>
      <c r="X204" s="40"/>
      <c r="Y204" s="40"/>
      <c r="Z204" s="40"/>
      <c r="AA204" s="40"/>
      <c r="AB204" s="40"/>
      <c r="AC204" s="40"/>
      <c r="AD204" s="40"/>
      <c r="AE204" s="40"/>
      <c r="AR204" s="257" t="s">
        <v>182</v>
      </c>
      <c r="AT204" s="257" t="s">
        <v>254</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1900</v>
      </c>
    </row>
    <row r="205" s="2" customFormat="1">
      <c r="A205" s="40"/>
      <c r="B205" s="41"/>
      <c r="C205" s="42"/>
      <c r="D205" s="259" t="s">
        <v>261</v>
      </c>
      <c r="E205" s="42"/>
      <c r="F205" s="260" t="s">
        <v>815</v>
      </c>
      <c r="G205" s="42"/>
      <c r="H205" s="42"/>
      <c r="I205" s="157"/>
      <c r="J205" s="42"/>
      <c r="K205" s="42"/>
      <c r="L205" s="46"/>
      <c r="M205" s="261"/>
      <c r="N205" s="262"/>
      <c r="O205" s="93"/>
      <c r="P205" s="93"/>
      <c r="Q205" s="93"/>
      <c r="R205" s="93"/>
      <c r="S205" s="93"/>
      <c r="T205" s="94"/>
      <c r="U205" s="40"/>
      <c r="V205" s="40"/>
      <c r="W205" s="40"/>
      <c r="X205" s="40"/>
      <c r="Y205" s="40"/>
      <c r="Z205" s="40"/>
      <c r="AA205" s="40"/>
      <c r="AB205" s="40"/>
      <c r="AC205" s="40"/>
      <c r="AD205" s="40"/>
      <c r="AE205" s="40"/>
      <c r="AT205" s="18" t="s">
        <v>261</v>
      </c>
      <c r="AU205" s="18" t="s">
        <v>93</v>
      </c>
    </row>
    <row r="206" s="15" customFormat="1">
      <c r="A206" s="15"/>
      <c r="B206" s="293"/>
      <c r="C206" s="294"/>
      <c r="D206" s="259" t="s">
        <v>414</v>
      </c>
      <c r="E206" s="295" t="s">
        <v>1</v>
      </c>
      <c r="F206" s="296" t="s">
        <v>1862</v>
      </c>
      <c r="G206" s="294"/>
      <c r="H206" s="295" t="s">
        <v>1</v>
      </c>
      <c r="I206" s="297"/>
      <c r="J206" s="294"/>
      <c r="K206" s="294"/>
      <c r="L206" s="298"/>
      <c r="M206" s="299"/>
      <c r="N206" s="300"/>
      <c r="O206" s="300"/>
      <c r="P206" s="300"/>
      <c r="Q206" s="300"/>
      <c r="R206" s="300"/>
      <c r="S206" s="300"/>
      <c r="T206" s="301"/>
      <c r="U206" s="15"/>
      <c r="V206" s="15"/>
      <c r="W206" s="15"/>
      <c r="X206" s="15"/>
      <c r="Y206" s="15"/>
      <c r="Z206" s="15"/>
      <c r="AA206" s="15"/>
      <c r="AB206" s="15"/>
      <c r="AC206" s="15"/>
      <c r="AD206" s="15"/>
      <c r="AE206" s="15"/>
      <c r="AT206" s="302" t="s">
        <v>414</v>
      </c>
      <c r="AU206" s="302" t="s">
        <v>93</v>
      </c>
      <c r="AV206" s="15" t="s">
        <v>91</v>
      </c>
      <c r="AW206" s="15" t="s">
        <v>38</v>
      </c>
      <c r="AX206" s="15" t="s">
        <v>83</v>
      </c>
      <c r="AY206" s="302" t="s">
        <v>251</v>
      </c>
    </row>
    <row r="207" s="13" customFormat="1">
      <c r="A207" s="13"/>
      <c r="B207" s="271"/>
      <c r="C207" s="272"/>
      <c r="D207" s="259" t="s">
        <v>414</v>
      </c>
      <c r="E207" s="273" t="s">
        <v>1</v>
      </c>
      <c r="F207" s="274" t="s">
        <v>1901</v>
      </c>
      <c r="G207" s="272"/>
      <c r="H207" s="275">
        <v>20.5</v>
      </c>
      <c r="I207" s="276"/>
      <c r="J207" s="272"/>
      <c r="K207" s="272"/>
      <c r="L207" s="277"/>
      <c r="M207" s="278"/>
      <c r="N207" s="279"/>
      <c r="O207" s="279"/>
      <c r="P207" s="279"/>
      <c r="Q207" s="279"/>
      <c r="R207" s="279"/>
      <c r="S207" s="279"/>
      <c r="T207" s="280"/>
      <c r="U207" s="13"/>
      <c r="V207" s="13"/>
      <c r="W207" s="13"/>
      <c r="X207" s="13"/>
      <c r="Y207" s="13"/>
      <c r="Z207" s="13"/>
      <c r="AA207" s="13"/>
      <c r="AB207" s="13"/>
      <c r="AC207" s="13"/>
      <c r="AD207" s="13"/>
      <c r="AE207" s="13"/>
      <c r="AT207" s="281" t="s">
        <v>414</v>
      </c>
      <c r="AU207" s="281" t="s">
        <v>93</v>
      </c>
      <c r="AV207" s="13" t="s">
        <v>93</v>
      </c>
      <c r="AW207" s="13" t="s">
        <v>38</v>
      </c>
      <c r="AX207" s="13" t="s">
        <v>83</v>
      </c>
      <c r="AY207" s="281" t="s">
        <v>251</v>
      </c>
    </row>
    <row r="208" s="16" customFormat="1">
      <c r="A208" s="16"/>
      <c r="B208" s="303"/>
      <c r="C208" s="304"/>
      <c r="D208" s="259" t="s">
        <v>414</v>
      </c>
      <c r="E208" s="305" t="s">
        <v>1</v>
      </c>
      <c r="F208" s="306" t="s">
        <v>469</v>
      </c>
      <c r="G208" s="304"/>
      <c r="H208" s="307">
        <v>20.5</v>
      </c>
      <c r="I208" s="308"/>
      <c r="J208" s="304"/>
      <c r="K208" s="304"/>
      <c r="L208" s="309"/>
      <c r="M208" s="310"/>
      <c r="N208" s="311"/>
      <c r="O208" s="311"/>
      <c r="P208" s="311"/>
      <c r="Q208" s="311"/>
      <c r="R208" s="311"/>
      <c r="S208" s="311"/>
      <c r="T208" s="312"/>
      <c r="U208" s="16"/>
      <c r="V208" s="16"/>
      <c r="W208" s="16"/>
      <c r="X208" s="16"/>
      <c r="Y208" s="16"/>
      <c r="Z208" s="16"/>
      <c r="AA208" s="16"/>
      <c r="AB208" s="16"/>
      <c r="AC208" s="16"/>
      <c r="AD208" s="16"/>
      <c r="AE208" s="16"/>
      <c r="AT208" s="313" t="s">
        <v>414</v>
      </c>
      <c r="AU208" s="313" t="s">
        <v>93</v>
      </c>
      <c r="AV208" s="16" t="s">
        <v>174</v>
      </c>
      <c r="AW208" s="16" t="s">
        <v>38</v>
      </c>
      <c r="AX208" s="16" t="s">
        <v>83</v>
      </c>
      <c r="AY208" s="313" t="s">
        <v>251</v>
      </c>
    </row>
    <row r="209" s="13" customFormat="1">
      <c r="A209" s="13"/>
      <c r="B209" s="271"/>
      <c r="C209" s="272"/>
      <c r="D209" s="259" t="s">
        <v>414</v>
      </c>
      <c r="E209" s="273" t="s">
        <v>1</v>
      </c>
      <c r="F209" s="274" t="s">
        <v>1902</v>
      </c>
      <c r="G209" s="272"/>
      <c r="H209" s="275">
        <v>2.0499999999999998</v>
      </c>
      <c r="I209" s="276"/>
      <c r="J209" s="272"/>
      <c r="K209" s="272"/>
      <c r="L209" s="277"/>
      <c r="M209" s="278"/>
      <c r="N209" s="279"/>
      <c r="O209" s="279"/>
      <c r="P209" s="279"/>
      <c r="Q209" s="279"/>
      <c r="R209" s="279"/>
      <c r="S209" s="279"/>
      <c r="T209" s="280"/>
      <c r="U209" s="13"/>
      <c r="V209" s="13"/>
      <c r="W209" s="13"/>
      <c r="X209" s="13"/>
      <c r="Y209" s="13"/>
      <c r="Z209" s="13"/>
      <c r="AA209" s="13"/>
      <c r="AB209" s="13"/>
      <c r="AC209" s="13"/>
      <c r="AD209" s="13"/>
      <c r="AE209" s="13"/>
      <c r="AT209" s="281" t="s">
        <v>414</v>
      </c>
      <c r="AU209" s="281" t="s">
        <v>93</v>
      </c>
      <c r="AV209" s="13" t="s">
        <v>93</v>
      </c>
      <c r="AW209" s="13" t="s">
        <v>38</v>
      </c>
      <c r="AX209" s="13" t="s">
        <v>83</v>
      </c>
      <c r="AY209" s="281" t="s">
        <v>251</v>
      </c>
    </row>
    <row r="210" s="14" customFormat="1">
      <c r="A210" s="14"/>
      <c r="B210" s="282"/>
      <c r="C210" s="283"/>
      <c r="D210" s="259" t="s">
        <v>414</v>
      </c>
      <c r="E210" s="284" t="s">
        <v>1</v>
      </c>
      <c r="F210" s="285" t="s">
        <v>416</v>
      </c>
      <c r="G210" s="283"/>
      <c r="H210" s="286">
        <v>22.550000000000001</v>
      </c>
      <c r="I210" s="287"/>
      <c r="J210" s="283"/>
      <c r="K210" s="283"/>
      <c r="L210" s="288"/>
      <c r="M210" s="289"/>
      <c r="N210" s="290"/>
      <c r="O210" s="290"/>
      <c r="P210" s="290"/>
      <c r="Q210" s="290"/>
      <c r="R210" s="290"/>
      <c r="S210" s="290"/>
      <c r="T210" s="291"/>
      <c r="U210" s="14"/>
      <c r="V210" s="14"/>
      <c r="W210" s="14"/>
      <c r="X210" s="14"/>
      <c r="Y210" s="14"/>
      <c r="Z210" s="14"/>
      <c r="AA210" s="14"/>
      <c r="AB210" s="14"/>
      <c r="AC210" s="14"/>
      <c r="AD210" s="14"/>
      <c r="AE210" s="14"/>
      <c r="AT210" s="292" t="s">
        <v>414</v>
      </c>
      <c r="AU210" s="292" t="s">
        <v>93</v>
      </c>
      <c r="AV210" s="14" t="s">
        <v>182</v>
      </c>
      <c r="AW210" s="14" t="s">
        <v>38</v>
      </c>
      <c r="AX210" s="14" t="s">
        <v>91</v>
      </c>
      <c r="AY210" s="292" t="s">
        <v>251</v>
      </c>
    </row>
    <row r="211" s="2" customFormat="1" ht="16.5" customHeight="1">
      <c r="A211" s="40"/>
      <c r="B211" s="41"/>
      <c r="C211" s="314" t="s">
        <v>378</v>
      </c>
      <c r="D211" s="314" t="s">
        <v>648</v>
      </c>
      <c r="E211" s="315" t="s">
        <v>817</v>
      </c>
      <c r="F211" s="316" t="s">
        <v>1903</v>
      </c>
      <c r="G211" s="317" t="s">
        <v>441</v>
      </c>
      <c r="H211" s="318">
        <v>25.933</v>
      </c>
      <c r="I211" s="319"/>
      <c r="J211" s="320">
        <f>ROUND(I211*H211,2)</f>
        <v>0</v>
      </c>
      <c r="K211" s="316" t="s">
        <v>307</v>
      </c>
      <c r="L211" s="321"/>
      <c r="M211" s="322" t="s">
        <v>1</v>
      </c>
      <c r="N211" s="323" t="s">
        <v>48</v>
      </c>
      <c r="O211" s="93"/>
      <c r="P211" s="255">
        <f>O211*H211</f>
        <v>0</v>
      </c>
      <c r="Q211" s="255">
        <v>0.0045999999999999999</v>
      </c>
      <c r="R211" s="255">
        <f>Q211*H211</f>
        <v>0.1192918</v>
      </c>
      <c r="S211" s="255">
        <v>0</v>
      </c>
      <c r="T211" s="256">
        <f>S211*H211</f>
        <v>0</v>
      </c>
      <c r="U211" s="40"/>
      <c r="V211" s="40"/>
      <c r="W211" s="40"/>
      <c r="X211" s="40"/>
      <c r="Y211" s="40"/>
      <c r="Z211" s="40"/>
      <c r="AA211" s="40"/>
      <c r="AB211" s="40"/>
      <c r="AC211" s="40"/>
      <c r="AD211" s="40"/>
      <c r="AE211" s="40"/>
      <c r="AR211" s="257" t="s">
        <v>292</v>
      </c>
      <c r="AT211" s="257" t="s">
        <v>648</v>
      </c>
      <c r="AU211" s="257" t="s">
        <v>93</v>
      </c>
      <c r="AY211" s="18" t="s">
        <v>251</v>
      </c>
      <c r="BE211" s="258">
        <f>IF(N211="základní",J211,0)</f>
        <v>0</v>
      </c>
      <c r="BF211" s="258">
        <f>IF(N211="snížená",J211,0)</f>
        <v>0</v>
      </c>
      <c r="BG211" s="258">
        <f>IF(N211="zákl. přenesená",J211,0)</f>
        <v>0</v>
      </c>
      <c r="BH211" s="258">
        <f>IF(N211="sníž. přenesená",J211,0)</f>
        <v>0</v>
      </c>
      <c r="BI211" s="258">
        <f>IF(N211="nulová",J211,0)</f>
        <v>0</v>
      </c>
      <c r="BJ211" s="18" t="s">
        <v>91</v>
      </c>
      <c r="BK211" s="258">
        <f>ROUND(I211*H211,2)</f>
        <v>0</v>
      </c>
      <c r="BL211" s="18" t="s">
        <v>182</v>
      </c>
      <c r="BM211" s="257" t="s">
        <v>1487</v>
      </c>
    </row>
    <row r="212" s="2" customFormat="1">
      <c r="A212" s="40"/>
      <c r="B212" s="41"/>
      <c r="C212" s="42"/>
      <c r="D212" s="259" t="s">
        <v>261</v>
      </c>
      <c r="E212" s="42"/>
      <c r="F212" s="260" t="s">
        <v>820</v>
      </c>
      <c r="G212" s="42"/>
      <c r="H212" s="42"/>
      <c r="I212" s="157"/>
      <c r="J212" s="42"/>
      <c r="K212" s="42"/>
      <c r="L212" s="46"/>
      <c r="M212" s="261"/>
      <c r="N212" s="262"/>
      <c r="O212" s="93"/>
      <c r="P212" s="93"/>
      <c r="Q212" s="93"/>
      <c r="R212" s="93"/>
      <c r="S212" s="93"/>
      <c r="T212" s="94"/>
      <c r="U212" s="40"/>
      <c r="V212" s="40"/>
      <c r="W212" s="40"/>
      <c r="X212" s="40"/>
      <c r="Y212" s="40"/>
      <c r="Z212" s="40"/>
      <c r="AA212" s="40"/>
      <c r="AB212" s="40"/>
      <c r="AC212" s="40"/>
      <c r="AD212" s="40"/>
      <c r="AE212" s="40"/>
      <c r="AT212" s="18" t="s">
        <v>261</v>
      </c>
      <c r="AU212" s="18" t="s">
        <v>93</v>
      </c>
    </row>
    <row r="213" s="13" customFormat="1">
      <c r="A213" s="13"/>
      <c r="B213" s="271"/>
      <c r="C213" s="272"/>
      <c r="D213" s="259" t="s">
        <v>414</v>
      </c>
      <c r="E213" s="272"/>
      <c r="F213" s="274" t="s">
        <v>1904</v>
      </c>
      <c r="G213" s="272"/>
      <c r="H213" s="275">
        <v>25.933</v>
      </c>
      <c r="I213" s="276"/>
      <c r="J213" s="272"/>
      <c r="K213" s="272"/>
      <c r="L213" s="277"/>
      <c r="M213" s="278"/>
      <c r="N213" s="279"/>
      <c r="O213" s="279"/>
      <c r="P213" s="279"/>
      <c r="Q213" s="279"/>
      <c r="R213" s="279"/>
      <c r="S213" s="279"/>
      <c r="T213" s="280"/>
      <c r="U213" s="13"/>
      <c r="V213" s="13"/>
      <c r="W213" s="13"/>
      <c r="X213" s="13"/>
      <c r="Y213" s="13"/>
      <c r="Z213" s="13"/>
      <c r="AA213" s="13"/>
      <c r="AB213" s="13"/>
      <c r="AC213" s="13"/>
      <c r="AD213" s="13"/>
      <c r="AE213" s="13"/>
      <c r="AT213" s="281" t="s">
        <v>414</v>
      </c>
      <c r="AU213" s="281" t="s">
        <v>93</v>
      </c>
      <c r="AV213" s="13" t="s">
        <v>93</v>
      </c>
      <c r="AW213" s="13" t="s">
        <v>4</v>
      </c>
      <c r="AX213" s="13" t="s">
        <v>91</v>
      </c>
      <c r="AY213" s="281" t="s">
        <v>251</v>
      </c>
    </row>
    <row r="214" s="12" customFormat="1" ht="22.8" customHeight="1">
      <c r="A214" s="12"/>
      <c r="B214" s="230"/>
      <c r="C214" s="231"/>
      <c r="D214" s="232" t="s">
        <v>82</v>
      </c>
      <c r="E214" s="244" t="s">
        <v>297</v>
      </c>
      <c r="F214" s="244" t="s">
        <v>530</v>
      </c>
      <c r="G214" s="231"/>
      <c r="H214" s="231"/>
      <c r="I214" s="234"/>
      <c r="J214" s="245">
        <f>BK214</f>
        <v>0</v>
      </c>
      <c r="K214" s="231"/>
      <c r="L214" s="236"/>
      <c r="M214" s="237"/>
      <c r="N214" s="238"/>
      <c r="O214" s="238"/>
      <c r="P214" s="239">
        <f>SUM(P215:P236)</f>
        <v>0</v>
      </c>
      <c r="Q214" s="238"/>
      <c r="R214" s="239">
        <f>SUM(R215:R236)</f>
        <v>125.821303</v>
      </c>
      <c r="S214" s="238"/>
      <c r="T214" s="240">
        <f>SUM(T215:T236)</f>
        <v>13</v>
      </c>
      <c r="U214" s="12"/>
      <c r="V214" s="12"/>
      <c r="W214" s="12"/>
      <c r="X214" s="12"/>
      <c r="Y214" s="12"/>
      <c r="Z214" s="12"/>
      <c r="AA214" s="12"/>
      <c r="AB214" s="12"/>
      <c r="AC214" s="12"/>
      <c r="AD214" s="12"/>
      <c r="AE214" s="12"/>
      <c r="AR214" s="241" t="s">
        <v>91</v>
      </c>
      <c r="AT214" s="242" t="s">
        <v>82</v>
      </c>
      <c r="AU214" s="242" t="s">
        <v>91</v>
      </c>
      <c r="AY214" s="241" t="s">
        <v>251</v>
      </c>
      <c r="BK214" s="243">
        <f>SUM(BK215:BK236)</f>
        <v>0</v>
      </c>
    </row>
    <row r="215" s="2" customFormat="1" ht="16.5" customHeight="1">
      <c r="A215" s="40"/>
      <c r="B215" s="41"/>
      <c r="C215" s="246" t="s">
        <v>540</v>
      </c>
      <c r="D215" s="246" t="s">
        <v>254</v>
      </c>
      <c r="E215" s="247" t="s">
        <v>644</v>
      </c>
      <c r="F215" s="248" t="s">
        <v>645</v>
      </c>
      <c r="G215" s="249" t="s">
        <v>441</v>
      </c>
      <c r="H215" s="250">
        <v>69</v>
      </c>
      <c r="I215" s="251"/>
      <c r="J215" s="252">
        <f>ROUND(I215*H215,2)</f>
        <v>0</v>
      </c>
      <c r="K215" s="248" t="s">
        <v>258</v>
      </c>
      <c r="L215" s="46"/>
      <c r="M215" s="253" t="s">
        <v>1</v>
      </c>
      <c r="N215" s="254" t="s">
        <v>48</v>
      </c>
      <c r="O215" s="93"/>
      <c r="P215" s="255">
        <f>O215*H215</f>
        <v>0</v>
      </c>
      <c r="Q215" s="255">
        <v>0.1295</v>
      </c>
      <c r="R215" s="255">
        <f>Q215*H215</f>
        <v>8.9355000000000011</v>
      </c>
      <c r="S215" s="255">
        <v>0</v>
      </c>
      <c r="T215" s="256">
        <f>S215*H215</f>
        <v>0</v>
      </c>
      <c r="U215" s="40"/>
      <c r="V215" s="40"/>
      <c r="W215" s="40"/>
      <c r="X215" s="40"/>
      <c r="Y215" s="40"/>
      <c r="Z215" s="40"/>
      <c r="AA215" s="40"/>
      <c r="AB215" s="40"/>
      <c r="AC215" s="40"/>
      <c r="AD215" s="40"/>
      <c r="AE215" s="40"/>
      <c r="AR215" s="257" t="s">
        <v>182</v>
      </c>
      <c r="AT215" s="257" t="s">
        <v>254</v>
      </c>
      <c r="AU215" s="257" t="s">
        <v>93</v>
      </c>
      <c r="AY215" s="18" t="s">
        <v>251</v>
      </c>
      <c r="BE215" s="258">
        <f>IF(N215="základní",J215,0)</f>
        <v>0</v>
      </c>
      <c r="BF215" s="258">
        <f>IF(N215="snížená",J215,0)</f>
        <v>0</v>
      </c>
      <c r="BG215" s="258">
        <f>IF(N215="zákl. přenesená",J215,0)</f>
        <v>0</v>
      </c>
      <c r="BH215" s="258">
        <f>IF(N215="sníž. přenesená",J215,0)</f>
        <v>0</v>
      </c>
      <c r="BI215" s="258">
        <f>IF(N215="nulová",J215,0)</f>
        <v>0</v>
      </c>
      <c r="BJ215" s="18" t="s">
        <v>91</v>
      </c>
      <c r="BK215" s="258">
        <f>ROUND(I215*H215,2)</f>
        <v>0</v>
      </c>
      <c r="BL215" s="18" t="s">
        <v>182</v>
      </c>
      <c r="BM215" s="257" t="s">
        <v>1522</v>
      </c>
    </row>
    <row r="216" s="13" customFormat="1">
      <c r="A216" s="13"/>
      <c r="B216" s="271"/>
      <c r="C216" s="272"/>
      <c r="D216" s="259" t="s">
        <v>414</v>
      </c>
      <c r="E216" s="273" t="s">
        <v>1</v>
      </c>
      <c r="F216" s="274" t="s">
        <v>1905</v>
      </c>
      <c r="G216" s="272"/>
      <c r="H216" s="275">
        <v>69</v>
      </c>
      <c r="I216" s="276"/>
      <c r="J216" s="272"/>
      <c r="K216" s="272"/>
      <c r="L216" s="277"/>
      <c r="M216" s="278"/>
      <c r="N216" s="279"/>
      <c r="O216" s="279"/>
      <c r="P216" s="279"/>
      <c r="Q216" s="279"/>
      <c r="R216" s="279"/>
      <c r="S216" s="279"/>
      <c r="T216" s="280"/>
      <c r="U216" s="13"/>
      <c r="V216" s="13"/>
      <c r="W216" s="13"/>
      <c r="X216" s="13"/>
      <c r="Y216" s="13"/>
      <c r="Z216" s="13"/>
      <c r="AA216" s="13"/>
      <c r="AB216" s="13"/>
      <c r="AC216" s="13"/>
      <c r="AD216" s="13"/>
      <c r="AE216" s="13"/>
      <c r="AT216" s="281" t="s">
        <v>414</v>
      </c>
      <c r="AU216" s="281" t="s">
        <v>93</v>
      </c>
      <c r="AV216" s="13" t="s">
        <v>93</v>
      </c>
      <c r="AW216" s="13" t="s">
        <v>38</v>
      </c>
      <c r="AX216" s="13" t="s">
        <v>83</v>
      </c>
      <c r="AY216" s="281" t="s">
        <v>251</v>
      </c>
    </row>
    <row r="217" s="14" customFormat="1">
      <c r="A217" s="14"/>
      <c r="B217" s="282"/>
      <c r="C217" s="283"/>
      <c r="D217" s="259" t="s">
        <v>414</v>
      </c>
      <c r="E217" s="284" t="s">
        <v>1</v>
      </c>
      <c r="F217" s="285" t="s">
        <v>416</v>
      </c>
      <c r="G217" s="283"/>
      <c r="H217" s="286">
        <v>69</v>
      </c>
      <c r="I217" s="287"/>
      <c r="J217" s="283"/>
      <c r="K217" s="283"/>
      <c r="L217" s="288"/>
      <c r="M217" s="289"/>
      <c r="N217" s="290"/>
      <c r="O217" s="290"/>
      <c r="P217" s="290"/>
      <c r="Q217" s="290"/>
      <c r="R217" s="290"/>
      <c r="S217" s="290"/>
      <c r="T217" s="291"/>
      <c r="U217" s="14"/>
      <c r="V217" s="14"/>
      <c r="W217" s="14"/>
      <c r="X217" s="14"/>
      <c r="Y217" s="14"/>
      <c r="Z217" s="14"/>
      <c r="AA217" s="14"/>
      <c r="AB217" s="14"/>
      <c r="AC217" s="14"/>
      <c r="AD217" s="14"/>
      <c r="AE217" s="14"/>
      <c r="AT217" s="292" t="s">
        <v>414</v>
      </c>
      <c r="AU217" s="292" t="s">
        <v>93</v>
      </c>
      <c r="AV217" s="14" t="s">
        <v>182</v>
      </c>
      <c r="AW217" s="14" t="s">
        <v>38</v>
      </c>
      <c r="AX217" s="14" t="s">
        <v>91</v>
      </c>
      <c r="AY217" s="292" t="s">
        <v>251</v>
      </c>
    </row>
    <row r="218" s="2" customFormat="1" ht="16.5" customHeight="1">
      <c r="A218" s="40"/>
      <c r="B218" s="41"/>
      <c r="C218" s="314" t="s">
        <v>381</v>
      </c>
      <c r="D218" s="314" t="s">
        <v>648</v>
      </c>
      <c r="E218" s="315" t="s">
        <v>649</v>
      </c>
      <c r="F218" s="316" t="s">
        <v>650</v>
      </c>
      <c r="G218" s="317" t="s">
        <v>441</v>
      </c>
      <c r="H218" s="318">
        <v>75.900000000000006</v>
      </c>
      <c r="I218" s="319"/>
      <c r="J218" s="320">
        <f>ROUND(I218*H218,2)</f>
        <v>0</v>
      </c>
      <c r="K218" s="316" t="s">
        <v>258</v>
      </c>
      <c r="L218" s="321"/>
      <c r="M218" s="322" t="s">
        <v>1</v>
      </c>
      <c r="N218" s="323" t="s">
        <v>48</v>
      </c>
      <c r="O218" s="93"/>
      <c r="P218" s="255">
        <f>O218*H218</f>
        <v>0</v>
      </c>
      <c r="Q218" s="255">
        <v>0.058000000000000003</v>
      </c>
      <c r="R218" s="255">
        <f>Q218*H218</f>
        <v>4.4022000000000006</v>
      </c>
      <c r="S218" s="255">
        <v>0</v>
      </c>
      <c r="T218" s="256">
        <f>S218*H218</f>
        <v>0</v>
      </c>
      <c r="U218" s="40"/>
      <c r="V218" s="40"/>
      <c r="W218" s="40"/>
      <c r="X218" s="40"/>
      <c r="Y218" s="40"/>
      <c r="Z218" s="40"/>
      <c r="AA218" s="40"/>
      <c r="AB218" s="40"/>
      <c r="AC218" s="40"/>
      <c r="AD218" s="40"/>
      <c r="AE218" s="40"/>
      <c r="AR218" s="257" t="s">
        <v>292</v>
      </c>
      <c r="AT218" s="257" t="s">
        <v>648</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1524</v>
      </c>
    </row>
    <row r="219" s="13" customFormat="1">
      <c r="A219" s="13"/>
      <c r="B219" s="271"/>
      <c r="C219" s="272"/>
      <c r="D219" s="259" t="s">
        <v>414</v>
      </c>
      <c r="E219" s="272"/>
      <c r="F219" s="274" t="s">
        <v>1906</v>
      </c>
      <c r="G219" s="272"/>
      <c r="H219" s="275">
        <v>75.900000000000006</v>
      </c>
      <c r="I219" s="276"/>
      <c r="J219" s="272"/>
      <c r="K219" s="272"/>
      <c r="L219" s="277"/>
      <c r="M219" s="278"/>
      <c r="N219" s="279"/>
      <c r="O219" s="279"/>
      <c r="P219" s="279"/>
      <c r="Q219" s="279"/>
      <c r="R219" s="279"/>
      <c r="S219" s="279"/>
      <c r="T219" s="280"/>
      <c r="U219" s="13"/>
      <c r="V219" s="13"/>
      <c r="W219" s="13"/>
      <c r="X219" s="13"/>
      <c r="Y219" s="13"/>
      <c r="Z219" s="13"/>
      <c r="AA219" s="13"/>
      <c r="AB219" s="13"/>
      <c r="AC219" s="13"/>
      <c r="AD219" s="13"/>
      <c r="AE219" s="13"/>
      <c r="AT219" s="281" t="s">
        <v>414</v>
      </c>
      <c r="AU219" s="281" t="s">
        <v>93</v>
      </c>
      <c r="AV219" s="13" t="s">
        <v>93</v>
      </c>
      <c r="AW219" s="13" t="s">
        <v>4</v>
      </c>
      <c r="AX219" s="13" t="s">
        <v>91</v>
      </c>
      <c r="AY219" s="281" t="s">
        <v>251</v>
      </c>
    </row>
    <row r="220" s="2" customFormat="1" ht="16.5" customHeight="1">
      <c r="A220" s="40"/>
      <c r="B220" s="41"/>
      <c r="C220" s="246" t="s">
        <v>552</v>
      </c>
      <c r="D220" s="246" t="s">
        <v>254</v>
      </c>
      <c r="E220" s="247" t="s">
        <v>653</v>
      </c>
      <c r="F220" s="248" t="s">
        <v>654</v>
      </c>
      <c r="G220" s="249" t="s">
        <v>441</v>
      </c>
      <c r="H220" s="250">
        <v>401.5</v>
      </c>
      <c r="I220" s="251"/>
      <c r="J220" s="252">
        <f>ROUND(I220*H220,2)</f>
        <v>0</v>
      </c>
      <c r="K220" s="248" t="s">
        <v>258</v>
      </c>
      <c r="L220" s="46"/>
      <c r="M220" s="253" t="s">
        <v>1</v>
      </c>
      <c r="N220" s="254" t="s">
        <v>48</v>
      </c>
      <c r="O220" s="93"/>
      <c r="P220" s="255">
        <f>O220*H220</f>
        <v>0</v>
      </c>
      <c r="Q220" s="255">
        <v>0.10095</v>
      </c>
      <c r="R220" s="255">
        <f>Q220*H220</f>
        <v>40.531424999999999</v>
      </c>
      <c r="S220" s="255">
        <v>0</v>
      </c>
      <c r="T220" s="256">
        <f>S220*H220</f>
        <v>0</v>
      </c>
      <c r="U220" s="40"/>
      <c r="V220" s="40"/>
      <c r="W220" s="40"/>
      <c r="X220" s="40"/>
      <c r="Y220" s="40"/>
      <c r="Z220" s="40"/>
      <c r="AA220" s="40"/>
      <c r="AB220" s="40"/>
      <c r="AC220" s="40"/>
      <c r="AD220" s="40"/>
      <c r="AE220" s="40"/>
      <c r="AR220" s="257" t="s">
        <v>182</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182</v>
      </c>
      <c r="BM220" s="257" t="s">
        <v>1907</v>
      </c>
    </row>
    <row r="221" s="13" customFormat="1">
      <c r="A221" s="13"/>
      <c r="B221" s="271"/>
      <c r="C221" s="272"/>
      <c r="D221" s="259" t="s">
        <v>414</v>
      </c>
      <c r="E221" s="273" t="s">
        <v>1</v>
      </c>
      <c r="F221" s="274" t="s">
        <v>1908</v>
      </c>
      <c r="G221" s="272"/>
      <c r="H221" s="275">
        <v>401.5</v>
      </c>
      <c r="I221" s="276"/>
      <c r="J221" s="272"/>
      <c r="K221" s="272"/>
      <c r="L221" s="277"/>
      <c r="M221" s="278"/>
      <c r="N221" s="279"/>
      <c r="O221" s="279"/>
      <c r="P221" s="279"/>
      <c r="Q221" s="279"/>
      <c r="R221" s="279"/>
      <c r="S221" s="279"/>
      <c r="T221" s="280"/>
      <c r="U221" s="13"/>
      <c r="V221" s="13"/>
      <c r="W221" s="13"/>
      <c r="X221" s="13"/>
      <c r="Y221" s="13"/>
      <c r="Z221" s="13"/>
      <c r="AA221" s="13"/>
      <c r="AB221" s="13"/>
      <c r="AC221" s="13"/>
      <c r="AD221" s="13"/>
      <c r="AE221" s="13"/>
      <c r="AT221" s="281" t="s">
        <v>414</v>
      </c>
      <c r="AU221" s="281" t="s">
        <v>93</v>
      </c>
      <c r="AV221" s="13" t="s">
        <v>93</v>
      </c>
      <c r="AW221" s="13" t="s">
        <v>38</v>
      </c>
      <c r="AX221" s="13" t="s">
        <v>83</v>
      </c>
      <c r="AY221" s="281" t="s">
        <v>251</v>
      </c>
    </row>
    <row r="222" s="14" customFormat="1">
      <c r="A222" s="14"/>
      <c r="B222" s="282"/>
      <c r="C222" s="283"/>
      <c r="D222" s="259" t="s">
        <v>414</v>
      </c>
      <c r="E222" s="284" t="s">
        <v>1</v>
      </c>
      <c r="F222" s="285" t="s">
        <v>416</v>
      </c>
      <c r="G222" s="283"/>
      <c r="H222" s="286">
        <v>401.5</v>
      </c>
      <c r="I222" s="287"/>
      <c r="J222" s="283"/>
      <c r="K222" s="283"/>
      <c r="L222" s="288"/>
      <c r="M222" s="289"/>
      <c r="N222" s="290"/>
      <c r="O222" s="290"/>
      <c r="P222" s="290"/>
      <c r="Q222" s="290"/>
      <c r="R222" s="290"/>
      <c r="S222" s="290"/>
      <c r="T222" s="291"/>
      <c r="U222" s="14"/>
      <c r="V222" s="14"/>
      <c r="W222" s="14"/>
      <c r="X222" s="14"/>
      <c r="Y222" s="14"/>
      <c r="Z222" s="14"/>
      <c r="AA222" s="14"/>
      <c r="AB222" s="14"/>
      <c r="AC222" s="14"/>
      <c r="AD222" s="14"/>
      <c r="AE222" s="14"/>
      <c r="AT222" s="292" t="s">
        <v>414</v>
      </c>
      <c r="AU222" s="292" t="s">
        <v>93</v>
      </c>
      <c r="AV222" s="14" t="s">
        <v>182</v>
      </c>
      <c r="AW222" s="14" t="s">
        <v>38</v>
      </c>
      <c r="AX222" s="14" t="s">
        <v>91</v>
      </c>
      <c r="AY222" s="292" t="s">
        <v>251</v>
      </c>
    </row>
    <row r="223" s="2" customFormat="1" ht="16.5" customHeight="1">
      <c r="A223" s="40"/>
      <c r="B223" s="41"/>
      <c r="C223" s="314" t="s">
        <v>384</v>
      </c>
      <c r="D223" s="314" t="s">
        <v>648</v>
      </c>
      <c r="E223" s="315" t="s">
        <v>657</v>
      </c>
      <c r="F223" s="316" t="s">
        <v>658</v>
      </c>
      <c r="G223" s="317" t="s">
        <v>441</v>
      </c>
      <c r="H223" s="318">
        <v>441.64999999999998</v>
      </c>
      <c r="I223" s="319"/>
      <c r="J223" s="320">
        <f>ROUND(I223*H223,2)</f>
        <v>0</v>
      </c>
      <c r="K223" s="316" t="s">
        <v>258</v>
      </c>
      <c r="L223" s="321"/>
      <c r="M223" s="322" t="s">
        <v>1</v>
      </c>
      <c r="N223" s="323" t="s">
        <v>48</v>
      </c>
      <c r="O223" s="93"/>
      <c r="P223" s="255">
        <f>O223*H223</f>
        <v>0</v>
      </c>
      <c r="Q223" s="255">
        <v>0.024</v>
      </c>
      <c r="R223" s="255">
        <f>Q223*H223</f>
        <v>10.599599999999999</v>
      </c>
      <c r="S223" s="255">
        <v>0</v>
      </c>
      <c r="T223" s="256">
        <f>S223*H223</f>
        <v>0</v>
      </c>
      <c r="U223" s="40"/>
      <c r="V223" s="40"/>
      <c r="W223" s="40"/>
      <c r="X223" s="40"/>
      <c r="Y223" s="40"/>
      <c r="Z223" s="40"/>
      <c r="AA223" s="40"/>
      <c r="AB223" s="40"/>
      <c r="AC223" s="40"/>
      <c r="AD223" s="40"/>
      <c r="AE223" s="40"/>
      <c r="AR223" s="257" t="s">
        <v>292</v>
      </c>
      <c r="AT223" s="257" t="s">
        <v>648</v>
      </c>
      <c r="AU223" s="257" t="s">
        <v>93</v>
      </c>
      <c r="AY223" s="18" t="s">
        <v>251</v>
      </c>
      <c r="BE223" s="258">
        <f>IF(N223="základní",J223,0)</f>
        <v>0</v>
      </c>
      <c r="BF223" s="258">
        <f>IF(N223="snížená",J223,0)</f>
        <v>0</v>
      </c>
      <c r="BG223" s="258">
        <f>IF(N223="zákl. přenesená",J223,0)</f>
        <v>0</v>
      </c>
      <c r="BH223" s="258">
        <f>IF(N223="sníž. přenesená",J223,0)</f>
        <v>0</v>
      </c>
      <c r="BI223" s="258">
        <f>IF(N223="nulová",J223,0)</f>
        <v>0</v>
      </c>
      <c r="BJ223" s="18" t="s">
        <v>91</v>
      </c>
      <c r="BK223" s="258">
        <f>ROUND(I223*H223,2)</f>
        <v>0</v>
      </c>
      <c r="BL223" s="18" t="s">
        <v>182</v>
      </c>
      <c r="BM223" s="257" t="s">
        <v>1909</v>
      </c>
    </row>
    <row r="224" s="13" customFormat="1">
      <c r="A224" s="13"/>
      <c r="B224" s="271"/>
      <c r="C224" s="272"/>
      <c r="D224" s="259" t="s">
        <v>414</v>
      </c>
      <c r="E224" s="272"/>
      <c r="F224" s="274" t="s">
        <v>1910</v>
      </c>
      <c r="G224" s="272"/>
      <c r="H224" s="275">
        <v>441.64999999999998</v>
      </c>
      <c r="I224" s="276"/>
      <c r="J224" s="272"/>
      <c r="K224" s="272"/>
      <c r="L224" s="277"/>
      <c r="M224" s="278"/>
      <c r="N224" s="279"/>
      <c r="O224" s="279"/>
      <c r="P224" s="279"/>
      <c r="Q224" s="279"/>
      <c r="R224" s="279"/>
      <c r="S224" s="279"/>
      <c r="T224" s="280"/>
      <c r="U224" s="13"/>
      <c r="V224" s="13"/>
      <c r="W224" s="13"/>
      <c r="X224" s="13"/>
      <c r="Y224" s="13"/>
      <c r="Z224" s="13"/>
      <c r="AA224" s="13"/>
      <c r="AB224" s="13"/>
      <c r="AC224" s="13"/>
      <c r="AD224" s="13"/>
      <c r="AE224" s="13"/>
      <c r="AT224" s="281" t="s">
        <v>414</v>
      </c>
      <c r="AU224" s="281" t="s">
        <v>93</v>
      </c>
      <c r="AV224" s="13" t="s">
        <v>93</v>
      </c>
      <c r="AW224" s="13" t="s">
        <v>4</v>
      </c>
      <c r="AX224" s="13" t="s">
        <v>91</v>
      </c>
      <c r="AY224" s="281" t="s">
        <v>251</v>
      </c>
    </row>
    <row r="225" s="2" customFormat="1" ht="16.5" customHeight="1">
      <c r="A225" s="40"/>
      <c r="B225" s="41"/>
      <c r="C225" s="314" t="s">
        <v>560</v>
      </c>
      <c r="D225" s="314" t="s">
        <v>648</v>
      </c>
      <c r="E225" s="315" t="s">
        <v>1527</v>
      </c>
      <c r="F225" s="316" t="s">
        <v>1528</v>
      </c>
      <c r="G225" s="317" t="s">
        <v>446</v>
      </c>
      <c r="H225" s="318">
        <v>23.52</v>
      </c>
      <c r="I225" s="319"/>
      <c r="J225" s="320">
        <f>ROUND(I225*H225,2)</f>
        <v>0</v>
      </c>
      <c r="K225" s="316" t="s">
        <v>258</v>
      </c>
      <c r="L225" s="321"/>
      <c r="M225" s="322" t="s">
        <v>1</v>
      </c>
      <c r="N225" s="323" t="s">
        <v>48</v>
      </c>
      <c r="O225" s="93"/>
      <c r="P225" s="255">
        <f>O225*H225</f>
        <v>0</v>
      </c>
      <c r="Q225" s="255">
        <v>2.4289999999999998</v>
      </c>
      <c r="R225" s="255">
        <f>Q225*H225</f>
        <v>57.130079999999992</v>
      </c>
      <c r="S225" s="255">
        <v>0</v>
      </c>
      <c r="T225" s="256">
        <f>S225*H225</f>
        <v>0</v>
      </c>
      <c r="U225" s="40"/>
      <c r="V225" s="40"/>
      <c r="W225" s="40"/>
      <c r="X225" s="40"/>
      <c r="Y225" s="40"/>
      <c r="Z225" s="40"/>
      <c r="AA225" s="40"/>
      <c r="AB225" s="40"/>
      <c r="AC225" s="40"/>
      <c r="AD225" s="40"/>
      <c r="AE225" s="40"/>
      <c r="AR225" s="257" t="s">
        <v>292</v>
      </c>
      <c r="AT225" s="257" t="s">
        <v>648</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182</v>
      </c>
      <c r="BM225" s="257" t="s">
        <v>1529</v>
      </c>
    </row>
    <row r="226" s="2" customFormat="1" ht="16.5" customHeight="1">
      <c r="A226" s="40"/>
      <c r="B226" s="41"/>
      <c r="C226" s="246" t="s">
        <v>388</v>
      </c>
      <c r="D226" s="246" t="s">
        <v>254</v>
      </c>
      <c r="E226" s="247" t="s">
        <v>532</v>
      </c>
      <c r="F226" s="248" t="s">
        <v>533</v>
      </c>
      <c r="G226" s="249" t="s">
        <v>342</v>
      </c>
      <c r="H226" s="250">
        <v>169.40000000000001</v>
      </c>
      <c r="I226" s="251"/>
      <c r="J226" s="252">
        <f>ROUND(I226*H226,2)</f>
        <v>0</v>
      </c>
      <c r="K226" s="248" t="s">
        <v>258</v>
      </c>
      <c r="L226" s="46"/>
      <c r="M226" s="253" t="s">
        <v>1</v>
      </c>
      <c r="N226" s="254" t="s">
        <v>48</v>
      </c>
      <c r="O226" s="93"/>
      <c r="P226" s="255">
        <f>O226*H226</f>
        <v>0</v>
      </c>
      <c r="Q226" s="255">
        <v>0.00046999999999999999</v>
      </c>
      <c r="R226" s="255">
        <f>Q226*H226</f>
        <v>0.079617999999999994</v>
      </c>
      <c r="S226" s="255">
        <v>0</v>
      </c>
      <c r="T226" s="256">
        <f>S226*H226</f>
        <v>0</v>
      </c>
      <c r="U226" s="40"/>
      <c r="V226" s="40"/>
      <c r="W226" s="40"/>
      <c r="X226" s="40"/>
      <c r="Y226" s="40"/>
      <c r="Z226" s="40"/>
      <c r="AA226" s="40"/>
      <c r="AB226" s="40"/>
      <c r="AC226" s="40"/>
      <c r="AD226" s="40"/>
      <c r="AE226" s="40"/>
      <c r="AR226" s="257" t="s">
        <v>182</v>
      </c>
      <c r="AT226" s="257" t="s">
        <v>254</v>
      </c>
      <c r="AU226" s="257" t="s">
        <v>93</v>
      </c>
      <c r="AY226" s="18" t="s">
        <v>251</v>
      </c>
      <c r="BE226" s="258">
        <f>IF(N226="základní",J226,0)</f>
        <v>0</v>
      </c>
      <c r="BF226" s="258">
        <f>IF(N226="snížená",J226,0)</f>
        <v>0</v>
      </c>
      <c r="BG226" s="258">
        <f>IF(N226="zákl. přenesená",J226,0)</f>
        <v>0</v>
      </c>
      <c r="BH226" s="258">
        <f>IF(N226="sníž. přenesená",J226,0)</f>
        <v>0</v>
      </c>
      <c r="BI226" s="258">
        <f>IF(N226="nulová",J226,0)</f>
        <v>0</v>
      </c>
      <c r="BJ226" s="18" t="s">
        <v>91</v>
      </c>
      <c r="BK226" s="258">
        <f>ROUND(I226*H226,2)</f>
        <v>0</v>
      </c>
      <c r="BL226" s="18" t="s">
        <v>182</v>
      </c>
      <c r="BM226" s="257" t="s">
        <v>1530</v>
      </c>
    </row>
    <row r="227" s="13" customFormat="1">
      <c r="A227" s="13"/>
      <c r="B227" s="271"/>
      <c r="C227" s="272"/>
      <c r="D227" s="259" t="s">
        <v>414</v>
      </c>
      <c r="E227" s="273" t="s">
        <v>1</v>
      </c>
      <c r="F227" s="274" t="s">
        <v>1911</v>
      </c>
      <c r="G227" s="272"/>
      <c r="H227" s="275">
        <v>169.40000000000001</v>
      </c>
      <c r="I227" s="276"/>
      <c r="J227" s="272"/>
      <c r="K227" s="272"/>
      <c r="L227" s="277"/>
      <c r="M227" s="278"/>
      <c r="N227" s="279"/>
      <c r="O227" s="279"/>
      <c r="P227" s="279"/>
      <c r="Q227" s="279"/>
      <c r="R227" s="279"/>
      <c r="S227" s="279"/>
      <c r="T227" s="280"/>
      <c r="U227" s="13"/>
      <c r="V227" s="13"/>
      <c r="W227" s="13"/>
      <c r="X227" s="13"/>
      <c r="Y227" s="13"/>
      <c r="Z227" s="13"/>
      <c r="AA227" s="13"/>
      <c r="AB227" s="13"/>
      <c r="AC227" s="13"/>
      <c r="AD227" s="13"/>
      <c r="AE227" s="13"/>
      <c r="AT227" s="281" t="s">
        <v>414</v>
      </c>
      <c r="AU227" s="281" t="s">
        <v>93</v>
      </c>
      <c r="AV227" s="13" t="s">
        <v>93</v>
      </c>
      <c r="AW227" s="13" t="s">
        <v>38</v>
      </c>
      <c r="AX227" s="13" t="s">
        <v>83</v>
      </c>
      <c r="AY227" s="281" t="s">
        <v>251</v>
      </c>
    </row>
    <row r="228" s="14" customFormat="1">
      <c r="A228" s="14"/>
      <c r="B228" s="282"/>
      <c r="C228" s="283"/>
      <c r="D228" s="259" t="s">
        <v>414</v>
      </c>
      <c r="E228" s="284" t="s">
        <v>1</v>
      </c>
      <c r="F228" s="285" t="s">
        <v>416</v>
      </c>
      <c r="G228" s="283"/>
      <c r="H228" s="286">
        <v>169.40000000000001</v>
      </c>
      <c r="I228" s="287"/>
      <c r="J228" s="283"/>
      <c r="K228" s="283"/>
      <c r="L228" s="288"/>
      <c r="M228" s="289"/>
      <c r="N228" s="290"/>
      <c r="O228" s="290"/>
      <c r="P228" s="290"/>
      <c r="Q228" s="290"/>
      <c r="R228" s="290"/>
      <c r="S228" s="290"/>
      <c r="T228" s="291"/>
      <c r="U228" s="14"/>
      <c r="V228" s="14"/>
      <c r="W228" s="14"/>
      <c r="X228" s="14"/>
      <c r="Y228" s="14"/>
      <c r="Z228" s="14"/>
      <c r="AA228" s="14"/>
      <c r="AB228" s="14"/>
      <c r="AC228" s="14"/>
      <c r="AD228" s="14"/>
      <c r="AE228" s="14"/>
      <c r="AT228" s="292" t="s">
        <v>414</v>
      </c>
      <c r="AU228" s="292" t="s">
        <v>93</v>
      </c>
      <c r="AV228" s="14" t="s">
        <v>182</v>
      </c>
      <c r="AW228" s="14" t="s">
        <v>38</v>
      </c>
      <c r="AX228" s="14" t="s">
        <v>91</v>
      </c>
      <c r="AY228" s="292" t="s">
        <v>251</v>
      </c>
    </row>
    <row r="229" s="2" customFormat="1" ht="16.5" customHeight="1">
      <c r="A229" s="40"/>
      <c r="B229" s="41"/>
      <c r="C229" s="246" t="s">
        <v>570</v>
      </c>
      <c r="D229" s="246" t="s">
        <v>254</v>
      </c>
      <c r="E229" s="247" t="s">
        <v>1912</v>
      </c>
      <c r="F229" s="248" t="s">
        <v>1913</v>
      </c>
      <c r="G229" s="249" t="s">
        <v>441</v>
      </c>
      <c r="H229" s="250">
        <v>7</v>
      </c>
      <c r="I229" s="251"/>
      <c r="J229" s="252">
        <f>ROUND(I229*H229,2)</f>
        <v>0</v>
      </c>
      <c r="K229" s="248" t="s">
        <v>258</v>
      </c>
      <c r="L229" s="46"/>
      <c r="M229" s="253" t="s">
        <v>1</v>
      </c>
      <c r="N229" s="254" t="s">
        <v>48</v>
      </c>
      <c r="O229" s="93"/>
      <c r="P229" s="255">
        <f>O229*H229</f>
        <v>0</v>
      </c>
      <c r="Q229" s="255">
        <v>0.59184000000000003</v>
      </c>
      <c r="R229" s="255">
        <f>Q229*H229</f>
        <v>4.1428799999999999</v>
      </c>
      <c r="S229" s="255">
        <v>0</v>
      </c>
      <c r="T229" s="256">
        <f>S229*H229</f>
        <v>0</v>
      </c>
      <c r="U229" s="40"/>
      <c r="V229" s="40"/>
      <c r="W229" s="40"/>
      <c r="X229" s="40"/>
      <c r="Y229" s="40"/>
      <c r="Z229" s="40"/>
      <c r="AA229" s="40"/>
      <c r="AB229" s="40"/>
      <c r="AC229" s="40"/>
      <c r="AD229" s="40"/>
      <c r="AE229" s="40"/>
      <c r="AR229" s="257" t="s">
        <v>182</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182</v>
      </c>
      <c r="BM229" s="257" t="s">
        <v>1914</v>
      </c>
    </row>
    <row r="230" s="2" customFormat="1">
      <c r="A230" s="40"/>
      <c r="B230" s="41"/>
      <c r="C230" s="42"/>
      <c r="D230" s="259" t="s">
        <v>261</v>
      </c>
      <c r="E230" s="42"/>
      <c r="F230" s="260" t="s">
        <v>1915</v>
      </c>
      <c r="G230" s="42"/>
      <c r="H230" s="42"/>
      <c r="I230" s="157"/>
      <c r="J230" s="42"/>
      <c r="K230" s="42"/>
      <c r="L230" s="46"/>
      <c r="M230" s="261"/>
      <c r="N230" s="262"/>
      <c r="O230" s="93"/>
      <c r="P230" s="93"/>
      <c r="Q230" s="93"/>
      <c r="R230" s="93"/>
      <c r="S230" s="93"/>
      <c r="T230" s="94"/>
      <c r="U230" s="40"/>
      <c r="V230" s="40"/>
      <c r="W230" s="40"/>
      <c r="X230" s="40"/>
      <c r="Y230" s="40"/>
      <c r="Z230" s="40"/>
      <c r="AA230" s="40"/>
      <c r="AB230" s="40"/>
      <c r="AC230" s="40"/>
      <c r="AD230" s="40"/>
      <c r="AE230" s="40"/>
      <c r="AT230" s="18" t="s">
        <v>261</v>
      </c>
      <c r="AU230" s="18" t="s">
        <v>93</v>
      </c>
    </row>
    <row r="231" s="13" customFormat="1">
      <c r="A231" s="13"/>
      <c r="B231" s="271"/>
      <c r="C231" s="272"/>
      <c r="D231" s="259" t="s">
        <v>414</v>
      </c>
      <c r="E231" s="273" t="s">
        <v>1</v>
      </c>
      <c r="F231" s="274" t="s">
        <v>1916</v>
      </c>
      <c r="G231" s="272"/>
      <c r="H231" s="275">
        <v>7</v>
      </c>
      <c r="I231" s="276"/>
      <c r="J231" s="272"/>
      <c r="K231" s="272"/>
      <c r="L231" s="277"/>
      <c r="M231" s="278"/>
      <c r="N231" s="279"/>
      <c r="O231" s="279"/>
      <c r="P231" s="279"/>
      <c r="Q231" s="279"/>
      <c r="R231" s="279"/>
      <c r="S231" s="279"/>
      <c r="T231" s="280"/>
      <c r="U231" s="13"/>
      <c r="V231" s="13"/>
      <c r="W231" s="13"/>
      <c r="X231" s="13"/>
      <c r="Y231" s="13"/>
      <c r="Z231" s="13"/>
      <c r="AA231" s="13"/>
      <c r="AB231" s="13"/>
      <c r="AC231" s="13"/>
      <c r="AD231" s="13"/>
      <c r="AE231" s="13"/>
      <c r="AT231" s="281" t="s">
        <v>414</v>
      </c>
      <c r="AU231" s="281" t="s">
        <v>93</v>
      </c>
      <c r="AV231" s="13" t="s">
        <v>93</v>
      </c>
      <c r="AW231" s="13" t="s">
        <v>38</v>
      </c>
      <c r="AX231" s="13" t="s">
        <v>83</v>
      </c>
      <c r="AY231" s="281" t="s">
        <v>251</v>
      </c>
    </row>
    <row r="232" s="14" customFormat="1">
      <c r="A232" s="14"/>
      <c r="B232" s="282"/>
      <c r="C232" s="283"/>
      <c r="D232" s="259" t="s">
        <v>414</v>
      </c>
      <c r="E232" s="284" t="s">
        <v>1</v>
      </c>
      <c r="F232" s="285" t="s">
        <v>416</v>
      </c>
      <c r="G232" s="283"/>
      <c r="H232" s="286">
        <v>7</v>
      </c>
      <c r="I232" s="287"/>
      <c r="J232" s="283"/>
      <c r="K232" s="283"/>
      <c r="L232" s="288"/>
      <c r="M232" s="289"/>
      <c r="N232" s="290"/>
      <c r="O232" s="290"/>
      <c r="P232" s="290"/>
      <c r="Q232" s="290"/>
      <c r="R232" s="290"/>
      <c r="S232" s="290"/>
      <c r="T232" s="291"/>
      <c r="U232" s="14"/>
      <c r="V232" s="14"/>
      <c r="W232" s="14"/>
      <c r="X232" s="14"/>
      <c r="Y232" s="14"/>
      <c r="Z232" s="14"/>
      <c r="AA232" s="14"/>
      <c r="AB232" s="14"/>
      <c r="AC232" s="14"/>
      <c r="AD232" s="14"/>
      <c r="AE232" s="14"/>
      <c r="AT232" s="292" t="s">
        <v>414</v>
      </c>
      <c r="AU232" s="292" t="s">
        <v>93</v>
      </c>
      <c r="AV232" s="14" t="s">
        <v>182</v>
      </c>
      <c r="AW232" s="14" t="s">
        <v>38</v>
      </c>
      <c r="AX232" s="14" t="s">
        <v>91</v>
      </c>
      <c r="AY232" s="292" t="s">
        <v>251</v>
      </c>
    </row>
    <row r="233" s="2" customFormat="1" ht="16.5" customHeight="1">
      <c r="A233" s="40"/>
      <c r="B233" s="41"/>
      <c r="C233" s="246" t="s">
        <v>391</v>
      </c>
      <c r="D233" s="246" t="s">
        <v>254</v>
      </c>
      <c r="E233" s="247" t="s">
        <v>1917</v>
      </c>
      <c r="F233" s="248" t="s">
        <v>1918</v>
      </c>
      <c r="G233" s="249" t="s">
        <v>342</v>
      </c>
      <c r="H233" s="250">
        <v>200</v>
      </c>
      <c r="I233" s="251"/>
      <c r="J233" s="252">
        <f>ROUND(I233*H233,2)</f>
        <v>0</v>
      </c>
      <c r="K233" s="248" t="s">
        <v>258</v>
      </c>
      <c r="L233" s="46"/>
      <c r="M233" s="253" t="s">
        <v>1</v>
      </c>
      <c r="N233" s="254" t="s">
        <v>48</v>
      </c>
      <c r="O233" s="93"/>
      <c r="P233" s="255">
        <f>O233*H233</f>
        <v>0</v>
      </c>
      <c r="Q233" s="255">
        <v>0</v>
      </c>
      <c r="R233" s="255">
        <f>Q233*H233</f>
        <v>0</v>
      </c>
      <c r="S233" s="255">
        <v>0.065000000000000002</v>
      </c>
      <c r="T233" s="256">
        <f>S233*H233</f>
        <v>13</v>
      </c>
      <c r="U233" s="40"/>
      <c r="V233" s="40"/>
      <c r="W233" s="40"/>
      <c r="X233" s="40"/>
      <c r="Y233" s="40"/>
      <c r="Z233" s="40"/>
      <c r="AA233" s="40"/>
      <c r="AB233" s="40"/>
      <c r="AC233" s="40"/>
      <c r="AD233" s="40"/>
      <c r="AE233" s="40"/>
      <c r="AR233" s="257" t="s">
        <v>182</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182</v>
      </c>
      <c r="BM233" s="257" t="s">
        <v>1919</v>
      </c>
    </row>
    <row r="234" s="2" customFormat="1">
      <c r="A234" s="40"/>
      <c r="B234" s="41"/>
      <c r="C234" s="42"/>
      <c r="D234" s="259" t="s">
        <v>261</v>
      </c>
      <c r="E234" s="42"/>
      <c r="F234" s="260" t="s">
        <v>1920</v>
      </c>
      <c r="G234" s="42"/>
      <c r="H234" s="42"/>
      <c r="I234" s="157"/>
      <c r="J234" s="42"/>
      <c r="K234" s="42"/>
      <c r="L234" s="46"/>
      <c r="M234" s="261"/>
      <c r="N234" s="262"/>
      <c r="O234" s="93"/>
      <c r="P234" s="93"/>
      <c r="Q234" s="93"/>
      <c r="R234" s="93"/>
      <c r="S234" s="93"/>
      <c r="T234" s="94"/>
      <c r="U234" s="40"/>
      <c r="V234" s="40"/>
      <c r="W234" s="40"/>
      <c r="X234" s="40"/>
      <c r="Y234" s="40"/>
      <c r="Z234" s="40"/>
      <c r="AA234" s="40"/>
      <c r="AB234" s="40"/>
      <c r="AC234" s="40"/>
      <c r="AD234" s="40"/>
      <c r="AE234" s="40"/>
      <c r="AT234" s="18" t="s">
        <v>261</v>
      </c>
      <c r="AU234" s="18" t="s">
        <v>93</v>
      </c>
    </row>
    <row r="235" s="13" customFormat="1">
      <c r="A235" s="13"/>
      <c r="B235" s="271"/>
      <c r="C235" s="272"/>
      <c r="D235" s="259" t="s">
        <v>414</v>
      </c>
      <c r="E235" s="273" t="s">
        <v>1</v>
      </c>
      <c r="F235" s="274" t="s">
        <v>1873</v>
      </c>
      <c r="G235" s="272"/>
      <c r="H235" s="275">
        <v>200</v>
      </c>
      <c r="I235" s="276"/>
      <c r="J235" s="272"/>
      <c r="K235" s="272"/>
      <c r="L235" s="277"/>
      <c r="M235" s="278"/>
      <c r="N235" s="279"/>
      <c r="O235" s="279"/>
      <c r="P235" s="279"/>
      <c r="Q235" s="279"/>
      <c r="R235" s="279"/>
      <c r="S235" s="279"/>
      <c r="T235" s="280"/>
      <c r="U235" s="13"/>
      <c r="V235" s="13"/>
      <c r="W235" s="13"/>
      <c r="X235" s="13"/>
      <c r="Y235" s="13"/>
      <c r="Z235" s="13"/>
      <c r="AA235" s="13"/>
      <c r="AB235" s="13"/>
      <c r="AC235" s="13"/>
      <c r="AD235" s="13"/>
      <c r="AE235" s="13"/>
      <c r="AT235" s="281" t="s">
        <v>414</v>
      </c>
      <c r="AU235" s="281" t="s">
        <v>93</v>
      </c>
      <c r="AV235" s="13" t="s">
        <v>93</v>
      </c>
      <c r="AW235" s="13" t="s">
        <v>38</v>
      </c>
      <c r="AX235" s="13" t="s">
        <v>83</v>
      </c>
      <c r="AY235" s="281" t="s">
        <v>251</v>
      </c>
    </row>
    <row r="236" s="14" customFormat="1">
      <c r="A236" s="14"/>
      <c r="B236" s="282"/>
      <c r="C236" s="283"/>
      <c r="D236" s="259" t="s">
        <v>414</v>
      </c>
      <c r="E236" s="284" t="s">
        <v>1</v>
      </c>
      <c r="F236" s="285" t="s">
        <v>416</v>
      </c>
      <c r="G236" s="283"/>
      <c r="H236" s="286">
        <v>200</v>
      </c>
      <c r="I236" s="287"/>
      <c r="J236" s="283"/>
      <c r="K236" s="283"/>
      <c r="L236" s="288"/>
      <c r="M236" s="289"/>
      <c r="N236" s="290"/>
      <c r="O236" s="290"/>
      <c r="P236" s="290"/>
      <c r="Q236" s="290"/>
      <c r="R236" s="290"/>
      <c r="S236" s="290"/>
      <c r="T236" s="291"/>
      <c r="U236" s="14"/>
      <c r="V236" s="14"/>
      <c r="W236" s="14"/>
      <c r="X236" s="14"/>
      <c r="Y236" s="14"/>
      <c r="Z236" s="14"/>
      <c r="AA236" s="14"/>
      <c r="AB236" s="14"/>
      <c r="AC236" s="14"/>
      <c r="AD236" s="14"/>
      <c r="AE236" s="14"/>
      <c r="AT236" s="292" t="s">
        <v>414</v>
      </c>
      <c r="AU236" s="292" t="s">
        <v>93</v>
      </c>
      <c r="AV236" s="14" t="s">
        <v>182</v>
      </c>
      <c r="AW236" s="14" t="s">
        <v>38</v>
      </c>
      <c r="AX236" s="14" t="s">
        <v>91</v>
      </c>
      <c r="AY236" s="292" t="s">
        <v>251</v>
      </c>
    </row>
    <row r="237" s="12" customFormat="1" ht="22.8" customHeight="1">
      <c r="A237" s="12"/>
      <c r="B237" s="230"/>
      <c r="C237" s="231"/>
      <c r="D237" s="232" t="s">
        <v>82</v>
      </c>
      <c r="E237" s="244" t="s">
        <v>568</v>
      </c>
      <c r="F237" s="244" t="s">
        <v>569</v>
      </c>
      <c r="G237" s="231"/>
      <c r="H237" s="231"/>
      <c r="I237" s="234"/>
      <c r="J237" s="245">
        <f>BK237</f>
        <v>0</v>
      </c>
      <c r="K237" s="231"/>
      <c r="L237" s="236"/>
      <c r="M237" s="237"/>
      <c r="N237" s="238"/>
      <c r="O237" s="238"/>
      <c r="P237" s="239">
        <f>P238</f>
        <v>0</v>
      </c>
      <c r="Q237" s="238"/>
      <c r="R237" s="239">
        <f>R238</f>
        <v>0</v>
      </c>
      <c r="S237" s="238"/>
      <c r="T237" s="240">
        <f>T238</f>
        <v>0</v>
      </c>
      <c r="U237" s="12"/>
      <c r="V237" s="12"/>
      <c r="W237" s="12"/>
      <c r="X237" s="12"/>
      <c r="Y237" s="12"/>
      <c r="Z237" s="12"/>
      <c r="AA237" s="12"/>
      <c r="AB237" s="12"/>
      <c r="AC237" s="12"/>
      <c r="AD237" s="12"/>
      <c r="AE237" s="12"/>
      <c r="AR237" s="241" t="s">
        <v>91</v>
      </c>
      <c r="AT237" s="242" t="s">
        <v>82</v>
      </c>
      <c r="AU237" s="242" t="s">
        <v>91</v>
      </c>
      <c r="AY237" s="241" t="s">
        <v>251</v>
      </c>
      <c r="BK237" s="243">
        <f>BK238</f>
        <v>0</v>
      </c>
    </row>
    <row r="238" s="2" customFormat="1" ht="16.5" customHeight="1">
      <c r="A238" s="40"/>
      <c r="B238" s="41"/>
      <c r="C238" s="246" t="s">
        <v>863</v>
      </c>
      <c r="D238" s="246" t="s">
        <v>254</v>
      </c>
      <c r="E238" s="247" t="s">
        <v>1547</v>
      </c>
      <c r="F238" s="248" t="s">
        <v>1548</v>
      </c>
      <c r="G238" s="249" t="s">
        <v>398</v>
      </c>
      <c r="H238" s="250">
        <v>661.66399999999999</v>
      </c>
      <c r="I238" s="251"/>
      <c r="J238" s="252">
        <f>ROUND(I238*H238,2)</f>
        <v>0</v>
      </c>
      <c r="K238" s="248" t="s">
        <v>258</v>
      </c>
      <c r="L238" s="46"/>
      <c r="M238" s="267" t="s">
        <v>1</v>
      </c>
      <c r="N238" s="268" t="s">
        <v>48</v>
      </c>
      <c r="O238" s="265"/>
      <c r="P238" s="269">
        <f>O238*H238</f>
        <v>0</v>
      </c>
      <c r="Q238" s="269">
        <v>0</v>
      </c>
      <c r="R238" s="269">
        <f>Q238*H238</f>
        <v>0</v>
      </c>
      <c r="S238" s="269">
        <v>0</v>
      </c>
      <c r="T238" s="270">
        <f>S238*H238</f>
        <v>0</v>
      </c>
      <c r="U238" s="40"/>
      <c r="V238" s="40"/>
      <c r="W238" s="40"/>
      <c r="X238" s="40"/>
      <c r="Y238" s="40"/>
      <c r="Z238" s="40"/>
      <c r="AA238" s="40"/>
      <c r="AB238" s="40"/>
      <c r="AC238" s="40"/>
      <c r="AD238" s="40"/>
      <c r="AE238" s="40"/>
      <c r="AR238" s="257" t="s">
        <v>182</v>
      </c>
      <c r="AT238" s="257" t="s">
        <v>254</v>
      </c>
      <c r="AU238" s="257" t="s">
        <v>93</v>
      </c>
      <c r="AY238" s="18" t="s">
        <v>251</v>
      </c>
      <c r="BE238" s="258">
        <f>IF(N238="základní",J238,0)</f>
        <v>0</v>
      </c>
      <c r="BF238" s="258">
        <f>IF(N238="snížená",J238,0)</f>
        <v>0</v>
      </c>
      <c r="BG238" s="258">
        <f>IF(N238="zákl. přenesená",J238,0)</f>
        <v>0</v>
      </c>
      <c r="BH238" s="258">
        <f>IF(N238="sníž. přenesená",J238,0)</f>
        <v>0</v>
      </c>
      <c r="BI238" s="258">
        <f>IF(N238="nulová",J238,0)</f>
        <v>0</v>
      </c>
      <c r="BJ238" s="18" t="s">
        <v>91</v>
      </c>
      <c r="BK238" s="258">
        <f>ROUND(I238*H238,2)</f>
        <v>0</v>
      </c>
      <c r="BL238" s="18" t="s">
        <v>182</v>
      </c>
      <c r="BM238" s="257" t="s">
        <v>1549</v>
      </c>
    </row>
    <row r="239" s="2" customFormat="1" ht="6.96" customHeight="1">
      <c r="A239" s="40"/>
      <c r="B239" s="68"/>
      <c r="C239" s="69"/>
      <c r="D239" s="69"/>
      <c r="E239" s="69"/>
      <c r="F239" s="69"/>
      <c r="G239" s="69"/>
      <c r="H239" s="69"/>
      <c r="I239" s="195"/>
      <c r="J239" s="69"/>
      <c r="K239" s="69"/>
      <c r="L239" s="46"/>
      <c r="M239" s="40"/>
      <c r="O239" s="40"/>
      <c r="P239" s="40"/>
      <c r="Q239" s="40"/>
      <c r="R239" s="40"/>
      <c r="S239" s="40"/>
      <c r="T239" s="40"/>
      <c r="U239" s="40"/>
      <c r="V239" s="40"/>
      <c r="W239" s="40"/>
      <c r="X239" s="40"/>
      <c r="Y239" s="40"/>
      <c r="Z239" s="40"/>
      <c r="AA239" s="40"/>
      <c r="AB239" s="40"/>
      <c r="AC239" s="40"/>
      <c r="AD239" s="40"/>
      <c r="AE239" s="40"/>
    </row>
  </sheetData>
  <sheetProtection sheet="1" autoFilter="0" formatColumns="0" formatRows="0" objects="1" scenarios="1" spinCount="100000" saltValue="cZL1pvnLDLie5INBHY7t2bJuoyHjcSe5WJ4CrcooYWG+zOhVF0+q21/79OmciBSVTUvVahOJCcF/2ygRKFtW/g==" hashValue="vQd1OobdZPt/JXYEPo7UhjHMP9o7QrvAkV5dfc3WEiyquAZm7qil1vOUM8+87KGiBeJ/P3yXTGgLBhICnrldzg==" algorithmName="SHA-512" password="E785"/>
  <autoFilter ref="C123:K238"/>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129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1921</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ROUND((SUM(BE123:BE232)),  2)</f>
        <v>0</v>
      </c>
      <c r="G33" s="40"/>
      <c r="H33" s="40"/>
      <c r="I33" s="174">
        <v>0.20999999999999999</v>
      </c>
      <c r="J33" s="173">
        <f>ROUND(((SUM(BE123:BE232))*I33),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ROUND((SUM(BF123:BF232)),  2)</f>
        <v>0</v>
      </c>
      <c r="G34" s="40"/>
      <c r="H34" s="40"/>
      <c r="I34" s="174">
        <v>0.14999999999999999</v>
      </c>
      <c r="J34" s="173">
        <f>ROUND(((SUM(BF123:BF232))*I34),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ROUND((SUM(BG123:BG232)),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ROUND((SUM(BH123:BH232)),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ROUND((SUM(BI123:BI232)),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08.1 - In-line dráha a běžecká dráha</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J124</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J125</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576</v>
      </c>
      <c r="E99" s="214"/>
      <c r="F99" s="214"/>
      <c r="G99" s="214"/>
      <c r="H99" s="214"/>
      <c r="I99" s="215"/>
      <c r="J99" s="216">
        <f>J169</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405</v>
      </c>
      <c r="E100" s="214"/>
      <c r="F100" s="214"/>
      <c r="G100" s="214"/>
      <c r="H100" s="214"/>
      <c r="I100" s="215"/>
      <c r="J100" s="216">
        <f>J220</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407</v>
      </c>
      <c r="E101" s="214"/>
      <c r="F101" s="214"/>
      <c r="G101" s="214"/>
      <c r="H101" s="214"/>
      <c r="I101" s="215"/>
      <c r="J101" s="216">
        <f>J228</f>
        <v>0</v>
      </c>
      <c r="K101" s="135"/>
      <c r="L101" s="217"/>
      <c r="S101" s="10"/>
      <c r="T101" s="10"/>
      <c r="U101" s="10"/>
      <c r="V101" s="10"/>
      <c r="W101" s="10"/>
      <c r="X101" s="10"/>
      <c r="Y101" s="10"/>
      <c r="Z101" s="10"/>
      <c r="AA101" s="10"/>
      <c r="AB101" s="10"/>
      <c r="AC101" s="10"/>
      <c r="AD101" s="10"/>
      <c r="AE101" s="10"/>
    </row>
    <row r="102" s="9" customFormat="1" ht="24.96" customHeight="1">
      <c r="A102" s="9"/>
      <c r="B102" s="205"/>
      <c r="C102" s="206"/>
      <c r="D102" s="207" t="s">
        <v>1567</v>
      </c>
      <c r="E102" s="208"/>
      <c r="F102" s="208"/>
      <c r="G102" s="208"/>
      <c r="H102" s="208"/>
      <c r="I102" s="209"/>
      <c r="J102" s="210">
        <f>J230</f>
        <v>0</v>
      </c>
      <c r="K102" s="206"/>
      <c r="L102" s="211"/>
      <c r="S102" s="9"/>
      <c r="T102" s="9"/>
      <c r="U102" s="9"/>
      <c r="V102" s="9"/>
      <c r="W102" s="9"/>
      <c r="X102" s="9"/>
      <c r="Y102" s="9"/>
      <c r="Z102" s="9"/>
      <c r="AA102" s="9"/>
      <c r="AB102" s="9"/>
      <c r="AC102" s="9"/>
      <c r="AD102" s="9"/>
      <c r="AE102" s="9"/>
    </row>
    <row r="103" s="10" customFormat="1" ht="19.92" customHeight="1">
      <c r="A103" s="10"/>
      <c r="B103" s="212"/>
      <c r="C103" s="135"/>
      <c r="D103" s="213" t="s">
        <v>233</v>
      </c>
      <c r="E103" s="214"/>
      <c r="F103" s="214"/>
      <c r="G103" s="214"/>
      <c r="H103" s="214"/>
      <c r="I103" s="215"/>
      <c r="J103" s="216">
        <f>J231</f>
        <v>0</v>
      </c>
      <c r="K103" s="135"/>
      <c r="L103" s="217"/>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222</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SO 08.1 - In-line dráha a běžecká dráha</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F12</f>
        <v>Karviná - Hranice</v>
      </c>
      <c r="G117" s="42"/>
      <c r="H117" s="42"/>
      <c r="I117" s="159" t="s">
        <v>24</v>
      </c>
      <c r="J117" s="81" t="str">
        <f>IF(J12="","",J12)</f>
        <v>27. 2. 2020</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E15</f>
        <v xml:space="preserve">Statutární město Karviná </v>
      </c>
      <c r="G119" s="42"/>
      <c r="H119" s="42"/>
      <c r="I119" s="159" t="s">
        <v>36</v>
      </c>
      <c r="J119" s="38" t="str">
        <f>E21</f>
        <v>ADEA projekt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IF(E18="","",E18)</f>
        <v>Vyplň údaj</v>
      </c>
      <c r="G120" s="42"/>
      <c r="H120" s="42"/>
      <c r="I120" s="159" t="s">
        <v>39</v>
      </c>
      <c r="J120" s="38" t="str">
        <f>E24</f>
        <v xml:space="preserve"> </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11" customFormat="1" ht="29.28" customHeight="1">
      <c r="A122" s="218"/>
      <c r="B122" s="219"/>
      <c r="C122" s="220" t="s">
        <v>237</v>
      </c>
      <c r="D122" s="221" t="s">
        <v>68</v>
      </c>
      <c r="E122" s="221" t="s">
        <v>64</v>
      </c>
      <c r="F122" s="221" t="s">
        <v>65</v>
      </c>
      <c r="G122" s="221" t="s">
        <v>238</v>
      </c>
      <c r="H122" s="221" t="s">
        <v>239</v>
      </c>
      <c r="I122" s="222" t="s">
        <v>240</v>
      </c>
      <c r="J122" s="221" t="s">
        <v>226</v>
      </c>
      <c r="K122" s="223" t="s">
        <v>241</v>
      </c>
      <c r="L122" s="224"/>
      <c r="M122" s="102" t="s">
        <v>1</v>
      </c>
      <c r="N122" s="103" t="s">
        <v>47</v>
      </c>
      <c r="O122" s="103" t="s">
        <v>242</v>
      </c>
      <c r="P122" s="103" t="s">
        <v>243</v>
      </c>
      <c r="Q122" s="103" t="s">
        <v>244</v>
      </c>
      <c r="R122" s="103" t="s">
        <v>245</v>
      </c>
      <c r="S122" s="103" t="s">
        <v>246</v>
      </c>
      <c r="T122" s="104" t="s">
        <v>247</v>
      </c>
      <c r="U122" s="218"/>
      <c r="V122" s="218"/>
      <c r="W122" s="218"/>
      <c r="X122" s="218"/>
      <c r="Y122" s="218"/>
      <c r="Z122" s="218"/>
      <c r="AA122" s="218"/>
      <c r="AB122" s="218"/>
      <c r="AC122" s="218"/>
      <c r="AD122" s="218"/>
      <c r="AE122" s="218"/>
    </row>
    <row r="123" s="2" customFormat="1" ht="22.8" customHeight="1">
      <c r="A123" s="40"/>
      <c r="B123" s="41"/>
      <c r="C123" s="109" t="s">
        <v>248</v>
      </c>
      <c r="D123" s="42"/>
      <c r="E123" s="42"/>
      <c r="F123" s="42"/>
      <c r="G123" s="42"/>
      <c r="H123" s="42"/>
      <c r="I123" s="157"/>
      <c r="J123" s="225">
        <f>BK123</f>
        <v>0</v>
      </c>
      <c r="K123" s="42"/>
      <c r="L123" s="46"/>
      <c r="M123" s="105"/>
      <c r="N123" s="226"/>
      <c r="O123" s="106"/>
      <c r="P123" s="227">
        <f>P124+P230</f>
        <v>0</v>
      </c>
      <c r="Q123" s="106"/>
      <c r="R123" s="227">
        <f>R124+R230</f>
        <v>5482.2893469999999</v>
      </c>
      <c r="S123" s="106"/>
      <c r="T123" s="228">
        <f>T124+T230</f>
        <v>0</v>
      </c>
      <c r="U123" s="40"/>
      <c r="V123" s="40"/>
      <c r="W123" s="40"/>
      <c r="X123" s="40"/>
      <c r="Y123" s="40"/>
      <c r="Z123" s="40"/>
      <c r="AA123" s="40"/>
      <c r="AB123" s="40"/>
      <c r="AC123" s="40"/>
      <c r="AD123" s="40"/>
      <c r="AE123" s="40"/>
      <c r="AT123" s="18" t="s">
        <v>82</v>
      </c>
      <c r="AU123" s="18" t="s">
        <v>228</v>
      </c>
      <c r="BK123" s="229">
        <f>BK124+BK230</f>
        <v>0</v>
      </c>
    </row>
    <row r="124" s="12" customFormat="1" ht="25.92" customHeight="1">
      <c r="A124" s="12"/>
      <c r="B124" s="230"/>
      <c r="C124" s="231"/>
      <c r="D124" s="232" t="s">
        <v>82</v>
      </c>
      <c r="E124" s="233" t="s">
        <v>408</v>
      </c>
      <c r="F124" s="233" t="s">
        <v>409</v>
      </c>
      <c r="G124" s="231"/>
      <c r="H124" s="231"/>
      <c r="I124" s="234"/>
      <c r="J124" s="235">
        <f>BK124</f>
        <v>0</v>
      </c>
      <c r="K124" s="231"/>
      <c r="L124" s="236"/>
      <c r="M124" s="237"/>
      <c r="N124" s="238"/>
      <c r="O124" s="238"/>
      <c r="P124" s="239">
        <f>P125+P169+P220+P228</f>
        <v>0</v>
      </c>
      <c r="Q124" s="238"/>
      <c r="R124" s="239">
        <f>R125+R169+R220+R228</f>
        <v>5482.2893469999999</v>
      </c>
      <c r="S124" s="238"/>
      <c r="T124" s="240">
        <f>T125+T169+T220+T228</f>
        <v>0</v>
      </c>
      <c r="U124" s="12"/>
      <c r="V124" s="12"/>
      <c r="W124" s="12"/>
      <c r="X124" s="12"/>
      <c r="Y124" s="12"/>
      <c r="Z124" s="12"/>
      <c r="AA124" s="12"/>
      <c r="AB124" s="12"/>
      <c r="AC124" s="12"/>
      <c r="AD124" s="12"/>
      <c r="AE124" s="12"/>
      <c r="AR124" s="241" t="s">
        <v>91</v>
      </c>
      <c r="AT124" s="242" t="s">
        <v>82</v>
      </c>
      <c r="AU124" s="242" t="s">
        <v>83</v>
      </c>
      <c r="AY124" s="241" t="s">
        <v>251</v>
      </c>
      <c r="BK124" s="243">
        <f>BK125+BK169+BK220+BK228</f>
        <v>0</v>
      </c>
    </row>
    <row r="125" s="12" customFormat="1" ht="22.8" customHeight="1">
      <c r="A125" s="12"/>
      <c r="B125" s="230"/>
      <c r="C125" s="231"/>
      <c r="D125" s="232" t="s">
        <v>82</v>
      </c>
      <c r="E125" s="244" t="s">
        <v>91</v>
      </c>
      <c r="F125" s="244" t="s">
        <v>410</v>
      </c>
      <c r="G125" s="231"/>
      <c r="H125" s="231"/>
      <c r="I125" s="234"/>
      <c r="J125" s="245">
        <f>BK125</f>
        <v>0</v>
      </c>
      <c r="K125" s="231"/>
      <c r="L125" s="236"/>
      <c r="M125" s="237"/>
      <c r="N125" s="238"/>
      <c r="O125" s="238"/>
      <c r="P125" s="239">
        <f>SUM(P126:P168)</f>
        <v>0</v>
      </c>
      <c r="Q125" s="238"/>
      <c r="R125" s="239">
        <f>SUM(R126:R168)</f>
        <v>0</v>
      </c>
      <c r="S125" s="238"/>
      <c r="T125" s="240">
        <f>SUM(T126:T168)</f>
        <v>0</v>
      </c>
      <c r="U125" s="12"/>
      <c r="V125" s="12"/>
      <c r="W125" s="12"/>
      <c r="X125" s="12"/>
      <c r="Y125" s="12"/>
      <c r="Z125" s="12"/>
      <c r="AA125" s="12"/>
      <c r="AB125" s="12"/>
      <c r="AC125" s="12"/>
      <c r="AD125" s="12"/>
      <c r="AE125" s="12"/>
      <c r="AR125" s="241" t="s">
        <v>91</v>
      </c>
      <c r="AT125" s="242" t="s">
        <v>82</v>
      </c>
      <c r="AU125" s="242" t="s">
        <v>91</v>
      </c>
      <c r="AY125" s="241" t="s">
        <v>251</v>
      </c>
      <c r="BK125" s="243">
        <f>SUM(BK126:BK168)</f>
        <v>0</v>
      </c>
    </row>
    <row r="126" s="2" customFormat="1" ht="16.5" customHeight="1">
      <c r="A126" s="40"/>
      <c r="B126" s="41"/>
      <c r="C126" s="246" t="s">
        <v>91</v>
      </c>
      <c r="D126" s="246" t="s">
        <v>254</v>
      </c>
      <c r="E126" s="247" t="s">
        <v>1378</v>
      </c>
      <c r="F126" s="248" t="s">
        <v>1379</v>
      </c>
      <c r="G126" s="249" t="s">
        <v>687</v>
      </c>
      <c r="H126" s="250">
        <v>750</v>
      </c>
      <c r="I126" s="251"/>
      <c r="J126" s="252">
        <f>ROUND(I126*H126,2)</f>
        <v>0</v>
      </c>
      <c r="K126" s="248" t="s">
        <v>258</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182</v>
      </c>
      <c r="AT126" s="257" t="s">
        <v>254</v>
      </c>
      <c r="AU126" s="257" t="s">
        <v>93</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1859</v>
      </c>
    </row>
    <row r="127" s="13" customFormat="1">
      <c r="A127" s="13"/>
      <c r="B127" s="271"/>
      <c r="C127" s="272"/>
      <c r="D127" s="259" t="s">
        <v>414</v>
      </c>
      <c r="E127" s="273" t="s">
        <v>1</v>
      </c>
      <c r="F127" s="274" t="s">
        <v>1922</v>
      </c>
      <c r="G127" s="272"/>
      <c r="H127" s="275">
        <v>750</v>
      </c>
      <c r="I127" s="276"/>
      <c r="J127" s="272"/>
      <c r="K127" s="272"/>
      <c r="L127" s="277"/>
      <c r="M127" s="278"/>
      <c r="N127" s="279"/>
      <c r="O127" s="279"/>
      <c r="P127" s="279"/>
      <c r="Q127" s="279"/>
      <c r="R127" s="279"/>
      <c r="S127" s="279"/>
      <c r="T127" s="280"/>
      <c r="U127" s="13"/>
      <c r="V127" s="13"/>
      <c r="W127" s="13"/>
      <c r="X127" s="13"/>
      <c r="Y127" s="13"/>
      <c r="Z127" s="13"/>
      <c r="AA127" s="13"/>
      <c r="AB127" s="13"/>
      <c r="AC127" s="13"/>
      <c r="AD127" s="13"/>
      <c r="AE127" s="13"/>
      <c r="AT127" s="281" t="s">
        <v>414</v>
      </c>
      <c r="AU127" s="281" t="s">
        <v>93</v>
      </c>
      <c r="AV127" s="13" t="s">
        <v>93</v>
      </c>
      <c r="AW127" s="13" t="s">
        <v>38</v>
      </c>
      <c r="AX127" s="13" t="s">
        <v>83</v>
      </c>
      <c r="AY127" s="281" t="s">
        <v>251</v>
      </c>
    </row>
    <row r="128" s="14" customFormat="1">
      <c r="A128" s="14"/>
      <c r="B128" s="282"/>
      <c r="C128" s="283"/>
      <c r="D128" s="259" t="s">
        <v>414</v>
      </c>
      <c r="E128" s="284" t="s">
        <v>1</v>
      </c>
      <c r="F128" s="285" t="s">
        <v>416</v>
      </c>
      <c r="G128" s="283"/>
      <c r="H128" s="286">
        <v>750</v>
      </c>
      <c r="I128" s="287"/>
      <c r="J128" s="283"/>
      <c r="K128" s="283"/>
      <c r="L128" s="288"/>
      <c r="M128" s="289"/>
      <c r="N128" s="290"/>
      <c r="O128" s="290"/>
      <c r="P128" s="290"/>
      <c r="Q128" s="290"/>
      <c r="R128" s="290"/>
      <c r="S128" s="290"/>
      <c r="T128" s="291"/>
      <c r="U128" s="14"/>
      <c r="V128" s="14"/>
      <c r="W128" s="14"/>
      <c r="X128" s="14"/>
      <c r="Y128" s="14"/>
      <c r="Z128" s="14"/>
      <c r="AA128" s="14"/>
      <c r="AB128" s="14"/>
      <c r="AC128" s="14"/>
      <c r="AD128" s="14"/>
      <c r="AE128" s="14"/>
      <c r="AT128" s="292" t="s">
        <v>414</v>
      </c>
      <c r="AU128" s="292" t="s">
        <v>93</v>
      </c>
      <c r="AV128" s="14" t="s">
        <v>182</v>
      </c>
      <c r="AW128" s="14" t="s">
        <v>38</v>
      </c>
      <c r="AX128" s="14" t="s">
        <v>91</v>
      </c>
      <c r="AY128" s="292" t="s">
        <v>251</v>
      </c>
    </row>
    <row r="129" s="2" customFormat="1" ht="16.5" customHeight="1">
      <c r="A129" s="40"/>
      <c r="B129" s="41"/>
      <c r="C129" s="246" t="s">
        <v>93</v>
      </c>
      <c r="D129" s="246" t="s">
        <v>254</v>
      </c>
      <c r="E129" s="247" t="s">
        <v>579</v>
      </c>
      <c r="F129" s="248" t="s">
        <v>580</v>
      </c>
      <c r="G129" s="249" t="s">
        <v>446</v>
      </c>
      <c r="H129" s="250">
        <v>30</v>
      </c>
      <c r="I129" s="251"/>
      <c r="J129" s="252">
        <f>ROUND(I129*H129,2)</f>
        <v>0</v>
      </c>
      <c r="K129" s="248" t="s">
        <v>258</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1923</v>
      </c>
    </row>
    <row r="130" s="13" customFormat="1">
      <c r="A130" s="13"/>
      <c r="B130" s="271"/>
      <c r="C130" s="272"/>
      <c r="D130" s="259" t="s">
        <v>414</v>
      </c>
      <c r="E130" s="273" t="s">
        <v>1</v>
      </c>
      <c r="F130" s="274" t="s">
        <v>1924</v>
      </c>
      <c r="G130" s="272"/>
      <c r="H130" s="275">
        <v>30</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38</v>
      </c>
      <c r="AX130" s="13" t="s">
        <v>83</v>
      </c>
      <c r="AY130" s="281" t="s">
        <v>251</v>
      </c>
    </row>
    <row r="131" s="14" customFormat="1">
      <c r="A131" s="14"/>
      <c r="B131" s="282"/>
      <c r="C131" s="283"/>
      <c r="D131" s="259" t="s">
        <v>414</v>
      </c>
      <c r="E131" s="284" t="s">
        <v>1</v>
      </c>
      <c r="F131" s="285" t="s">
        <v>416</v>
      </c>
      <c r="G131" s="283"/>
      <c r="H131" s="286">
        <v>30</v>
      </c>
      <c r="I131" s="287"/>
      <c r="J131" s="283"/>
      <c r="K131" s="283"/>
      <c r="L131" s="288"/>
      <c r="M131" s="289"/>
      <c r="N131" s="290"/>
      <c r="O131" s="290"/>
      <c r="P131" s="290"/>
      <c r="Q131" s="290"/>
      <c r="R131" s="290"/>
      <c r="S131" s="290"/>
      <c r="T131" s="291"/>
      <c r="U131" s="14"/>
      <c r="V131" s="14"/>
      <c r="W131" s="14"/>
      <c r="X131" s="14"/>
      <c r="Y131" s="14"/>
      <c r="Z131" s="14"/>
      <c r="AA131" s="14"/>
      <c r="AB131" s="14"/>
      <c r="AC131" s="14"/>
      <c r="AD131" s="14"/>
      <c r="AE131" s="14"/>
      <c r="AT131" s="292" t="s">
        <v>414</v>
      </c>
      <c r="AU131" s="292" t="s">
        <v>93</v>
      </c>
      <c r="AV131" s="14" t="s">
        <v>182</v>
      </c>
      <c r="AW131" s="14" t="s">
        <v>38</v>
      </c>
      <c r="AX131" s="14" t="s">
        <v>91</v>
      </c>
      <c r="AY131" s="292" t="s">
        <v>251</v>
      </c>
    </row>
    <row r="132" s="2" customFormat="1" ht="16.5" customHeight="1">
      <c r="A132" s="40"/>
      <c r="B132" s="41"/>
      <c r="C132" s="246" t="s">
        <v>174</v>
      </c>
      <c r="D132" s="246" t="s">
        <v>254</v>
      </c>
      <c r="E132" s="247" t="s">
        <v>589</v>
      </c>
      <c r="F132" s="248" t="s">
        <v>590</v>
      </c>
      <c r="G132" s="249" t="s">
        <v>446</v>
      </c>
      <c r="H132" s="250">
        <v>152.16</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1395</v>
      </c>
    </row>
    <row r="133" s="15" customFormat="1">
      <c r="A133" s="15"/>
      <c r="B133" s="293"/>
      <c r="C133" s="294"/>
      <c r="D133" s="259" t="s">
        <v>414</v>
      </c>
      <c r="E133" s="295" t="s">
        <v>1</v>
      </c>
      <c r="F133" s="296" t="s">
        <v>1925</v>
      </c>
      <c r="G133" s="294"/>
      <c r="H133" s="295" t="s">
        <v>1</v>
      </c>
      <c r="I133" s="297"/>
      <c r="J133" s="294"/>
      <c r="K133" s="294"/>
      <c r="L133" s="298"/>
      <c r="M133" s="299"/>
      <c r="N133" s="300"/>
      <c r="O133" s="300"/>
      <c r="P133" s="300"/>
      <c r="Q133" s="300"/>
      <c r="R133" s="300"/>
      <c r="S133" s="300"/>
      <c r="T133" s="301"/>
      <c r="U133" s="15"/>
      <c r="V133" s="15"/>
      <c r="W133" s="15"/>
      <c r="X133" s="15"/>
      <c r="Y133" s="15"/>
      <c r="Z133" s="15"/>
      <c r="AA133" s="15"/>
      <c r="AB133" s="15"/>
      <c r="AC133" s="15"/>
      <c r="AD133" s="15"/>
      <c r="AE133" s="15"/>
      <c r="AT133" s="302" t="s">
        <v>414</v>
      </c>
      <c r="AU133" s="302" t="s">
        <v>93</v>
      </c>
      <c r="AV133" s="15" t="s">
        <v>91</v>
      </c>
      <c r="AW133" s="15" t="s">
        <v>38</v>
      </c>
      <c r="AX133" s="15" t="s">
        <v>83</v>
      </c>
      <c r="AY133" s="302" t="s">
        <v>251</v>
      </c>
    </row>
    <row r="134" s="13" customFormat="1">
      <c r="A134" s="13"/>
      <c r="B134" s="271"/>
      <c r="C134" s="272"/>
      <c r="D134" s="259" t="s">
        <v>414</v>
      </c>
      <c r="E134" s="273" t="s">
        <v>1</v>
      </c>
      <c r="F134" s="274" t="s">
        <v>1926</v>
      </c>
      <c r="G134" s="272"/>
      <c r="H134" s="275">
        <v>152.16</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152.16</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182</v>
      </c>
      <c r="D136" s="246" t="s">
        <v>254</v>
      </c>
      <c r="E136" s="247" t="s">
        <v>458</v>
      </c>
      <c r="F136" s="248" t="s">
        <v>459</v>
      </c>
      <c r="G136" s="249" t="s">
        <v>446</v>
      </c>
      <c r="H136" s="250">
        <v>151.29599999999999</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1401</v>
      </c>
    </row>
    <row r="137" s="2" customFormat="1">
      <c r="A137" s="40"/>
      <c r="B137" s="41"/>
      <c r="C137" s="42"/>
      <c r="D137" s="259" t="s">
        <v>261</v>
      </c>
      <c r="E137" s="42"/>
      <c r="F137" s="260" t="s">
        <v>461</v>
      </c>
      <c r="G137" s="42"/>
      <c r="H137" s="42"/>
      <c r="I137" s="157"/>
      <c r="J137" s="42"/>
      <c r="K137" s="42"/>
      <c r="L137" s="46"/>
      <c r="M137" s="261"/>
      <c r="N137" s="262"/>
      <c r="O137" s="93"/>
      <c r="P137" s="93"/>
      <c r="Q137" s="93"/>
      <c r="R137" s="93"/>
      <c r="S137" s="93"/>
      <c r="T137" s="94"/>
      <c r="U137" s="40"/>
      <c r="V137" s="40"/>
      <c r="W137" s="40"/>
      <c r="X137" s="40"/>
      <c r="Y137" s="40"/>
      <c r="Z137" s="40"/>
      <c r="AA137" s="40"/>
      <c r="AB137" s="40"/>
      <c r="AC137" s="40"/>
      <c r="AD137" s="40"/>
      <c r="AE137" s="40"/>
      <c r="AT137" s="18" t="s">
        <v>261</v>
      </c>
      <c r="AU137" s="18" t="s">
        <v>93</v>
      </c>
    </row>
    <row r="138" s="13" customFormat="1">
      <c r="A138" s="13"/>
      <c r="B138" s="271"/>
      <c r="C138" s="272"/>
      <c r="D138" s="259" t="s">
        <v>414</v>
      </c>
      <c r="E138" s="272"/>
      <c r="F138" s="274" t="s">
        <v>1927</v>
      </c>
      <c r="G138" s="272"/>
      <c r="H138" s="275">
        <v>151.29599999999999</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4</v>
      </c>
      <c r="AX138" s="13" t="s">
        <v>91</v>
      </c>
      <c r="AY138" s="281" t="s">
        <v>251</v>
      </c>
    </row>
    <row r="139" s="2" customFormat="1" ht="16.5" customHeight="1">
      <c r="A139" s="40"/>
      <c r="B139" s="41"/>
      <c r="C139" s="246" t="s">
        <v>250</v>
      </c>
      <c r="D139" s="246" t="s">
        <v>254</v>
      </c>
      <c r="E139" s="247" t="s">
        <v>482</v>
      </c>
      <c r="F139" s="248" t="s">
        <v>483</v>
      </c>
      <c r="G139" s="249" t="s">
        <v>446</v>
      </c>
      <c r="H139" s="250">
        <v>130</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1928</v>
      </c>
    </row>
    <row r="140" s="15" customFormat="1">
      <c r="A140" s="15"/>
      <c r="B140" s="293"/>
      <c r="C140" s="294"/>
      <c r="D140" s="259" t="s">
        <v>414</v>
      </c>
      <c r="E140" s="295" t="s">
        <v>1</v>
      </c>
      <c r="F140" s="296" t="s">
        <v>1925</v>
      </c>
      <c r="G140" s="294"/>
      <c r="H140" s="295" t="s">
        <v>1</v>
      </c>
      <c r="I140" s="297"/>
      <c r="J140" s="294"/>
      <c r="K140" s="294"/>
      <c r="L140" s="298"/>
      <c r="M140" s="299"/>
      <c r="N140" s="300"/>
      <c r="O140" s="300"/>
      <c r="P140" s="300"/>
      <c r="Q140" s="300"/>
      <c r="R140" s="300"/>
      <c r="S140" s="300"/>
      <c r="T140" s="301"/>
      <c r="U140" s="15"/>
      <c r="V140" s="15"/>
      <c r="W140" s="15"/>
      <c r="X140" s="15"/>
      <c r="Y140" s="15"/>
      <c r="Z140" s="15"/>
      <c r="AA140" s="15"/>
      <c r="AB140" s="15"/>
      <c r="AC140" s="15"/>
      <c r="AD140" s="15"/>
      <c r="AE140" s="15"/>
      <c r="AT140" s="302" t="s">
        <v>414</v>
      </c>
      <c r="AU140" s="302" t="s">
        <v>93</v>
      </c>
      <c r="AV140" s="15" t="s">
        <v>91</v>
      </c>
      <c r="AW140" s="15" t="s">
        <v>38</v>
      </c>
      <c r="AX140" s="15" t="s">
        <v>83</v>
      </c>
      <c r="AY140" s="302" t="s">
        <v>251</v>
      </c>
    </row>
    <row r="141" s="13" customFormat="1">
      <c r="A141" s="13"/>
      <c r="B141" s="271"/>
      <c r="C141" s="272"/>
      <c r="D141" s="259" t="s">
        <v>414</v>
      </c>
      <c r="E141" s="273" t="s">
        <v>1</v>
      </c>
      <c r="F141" s="274" t="s">
        <v>1929</v>
      </c>
      <c r="G141" s="272"/>
      <c r="H141" s="275">
        <v>130</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4" customFormat="1">
      <c r="A142" s="14"/>
      <c r="B142" s="282"/>
      <c r="C142" s="283"/>
      <c r="D142" s="259" t="s">
        <v>414</v>
      </c>
      <c r="E142" s="284" t="s">
        <v>1</v>
      </c>
      <c r="F142" s="285" t="s">
        <v>416</v>
      </c>
      <c r="G142" s="283"/>
      <c r="H142" s="286">
        <v>130</v>
      </c>
      <c r="I142" s="287"/>
      <c r="J142" s="283"/>
      <c r="K142" s="283"/>
      <c r="L142" s="288"/>
      <c r="M142" s="289"/>
      <c r="N142" s="290"/>
      <c r="O142" s="290"/>
      <c r="P142" s="290"/>
      <c r="Q142" s="290"/>
      <c r="R142" s="290"/>
      <c r="S142" s="290"/>
      <c r="T142" s="291"/>
      <c r="U142" s="14"/>
      <c r="V142" s="14"/>
      <c r="W142" s="14"/>
      <c r="X142" s="14"/>
      <c r="Y142" s="14"/>
      <c r="Z142" s="14"/>
      <c r="AA142" s="14"/>
      <c r="AB142" s="14"/>
      <c r="AC142" s="14"/>
      <c r="AD142" s="14"/>
      <c r="AE142" s="14"/>
      <c r="AT142" s="292" t="s">
        <v>414</v>
      </c>
      <c r="AU142" s="292" t="s">
        <v>93</v>
      </c>
      <c r="AV142" s="14" t="s">
        <v>182</v>
      </c>
      <c r="AW142" s="14" t="s">
        <v>38</v>
      </c>
      <c r="AX142" s="14" t="s">
        <v>91</v>
      </c>
      <c r="AY142" s="292" t="s">
        <v>251</v>
      </c>
    </row>
    <row r="143" s="2" customFormat="1" ht="16.5" customHeight="1">
      <c r="A143" s="40"/>
      <c r="B143" s="41"/>
      <c r="C143" s="246" t="s">
        <v>278</v>
      </c>
      <c r="D143" s="246" t="s">
        <v>254</v>
      </c>
      <c r="E143" s="247" t="s">
        <v>463</v>
      </c>
      <c r="F143" s="248" t="s">
        <v>464</v>
      </c>
      <c r="G143" s="249" t="s">
        <v>446</v>
      </c>
      <c r="H143" s="250">
        <v>106.512</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1406</v>
      </c>
    </row>
    <row r="144" s="15" customFormat="1">
      <c r="A144" s="15"/>
      <c r="B144" s="293"/>
      <c r="C144" s="294"/>
      <c r="D144" s="259" t="s">
        <v>414</v>
      </c>
      <c r="E144" s="295" t="s">
        <v>1</v>
      </c>
      <c r="F144" s="296" t="s">
        <v>1925</v>
      </c>
      <c r="G144" s="294"/>
      <c r="H144" s="295" t="s">
        <v>1</v>
      </c>
      <c r="I144" s="297"/>
      <c r="J144" s="294"/>
      <c r="K144" s="294"/>
      <c r="L144" s="298"/>
      <c r="M144" s="299"/>
      <c r="N144" s="300"/>
      <c r="O144" s="300"/>
      <c r="P144" s="300"/>
      <c r="Q144" s="300"/>
      <c r="R144" s="300"/>
      <c r="S144" s="300"/>
      <c r="T144" s="301"/>
      <c r="U144" s="15"/>
      <c r="V144" s="15"/>
      <c r="W144" s="15"/>
      <c r="X144" s="15"/>
      <c r="Y144" s="15"/>
      <c r="Z144" s="15"/>
      <c r="AA144" s="15"/>
      <c r="AB144" s="15"/>
      <c r="AC144" s="15"/>
      <c r="AD144" s="15"/>
      <c r="AE144" s="15"/>
      <c r="AT144" s="302" t="s">
        <v>414</v>
      </c>
      <c r="AU144" s="302" t="s">
        <v>93</v>
      </c>
      <c r="AV144" s="15" t="s">
        <v>91</v>
      </c>
      <c r="AW144" s="15" t="s">
        <v>38</v>
      </c>
      <c r="AX144" s="15" t="s">
        <v>83</v>
      </c>
      <c r="AY144" s="302" t="s">
        <v>251</v>
      </c>
    </row>
    <row r="145" s="13" customFormat="1">
      <c r="A145" s="13"/>
      <c r="B145" s="271"/>
      <c r="C145" s="272"/>
      <c r="D145" s="259" t="s">
        <v>414</v>
      </c>
      <c r="E145" s="273" t="s">
        <v>1</v>
      </c>
      <c r="F145" s="274" t="s">
        <v>1930</v>
      </c>
      <c r="G145" s="272"/>
      <c r="H145" s="275">
        <v>106.512</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4" customFormat="1">
      <c r="A146" s="14"/>
      <c r="B146" s="282"/>
      <c r="C146" s="283"/>
      <c r="D146" s="259" t="s">
        <v>414</v>
      </c>
      <c r="E146" s="284" t="s">
        <v>1</v>
      </c>
      <c r="F146" s="285" t="s">
        <v>416</v>
      </c>
      <c r="G146" s="283"/>
      <c r="H146" s="286">
        <v>106.512</v>
      </c>
      <c r="I146" s="287"/>
      <c r="J146" s="283"/>
      <c r="K146" s="283"/>
      <c r="L146" s="288"/>
      <c r="M146" s="289"/>
      <c r="N146" s="290"/>
      <c r="O146" s="290"/>
      <c r="P146" s="290"/>
      <c r="Q146" s="290"/>
      <c r="R146" s="290"/>
      <c r="S146" s="290"/>
      <c r="T146" s="291"/>
      <c r="U146" s="14"/>
      <c r="V146" s="14"/>
      <c r="W146" s="14"/>
      <c r="X146" s="14"/>
      <c r="Y146" s="14"/>
      <c r="Z146" s="14"/>
      <c r="AA146" s="14"/>
      <c r="AB146" s="14"/>
      <c r="AC146" s="14"/>
      <c r="AD146" s="14"/>
      <c r="AE146" s="14"/>
      <c r="AT146" s="292" t="s">
        <v>414</v>
      </c>
      <c r="AU146" s="292" t="s">
        <v>93</v>
      </c>
      <c r="AV146" s="14" t="s">
        <v>182</v>
      </c>
      <c r="AW146" s="14" t="s">
        <v>38</v>
      </c>
      <c r="AX146" s="14" t="s">
        <v>91</v>
      </c>
      <c r="AY146" s="292" t="s">
        <v>251</v>
      </c>
    </row>
    <row r="147" s="2" customFormat="1" ht="16.5" customHeight="1">
      <c r="A147" s="40"/>
      <c r="B147" s="41"/>
      <c r="C147" s="246" t="s">
        <v>285</v>
      </c>
      <c r="D147" s="246" t="s">
        <v>254</v>
      </c>
      <c r="E147" s="247" t="s">
        <v>470</v>
      </c>
      <c r="F147" s="248" t="s">
        <v>471</v>
      </c>
      <c r="G147" s="249" t="s">
        <v>446</v>
      </c>
      <c r="H147" s="250">
        <v>160</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1410</v>
      </c>
    </row>
    <row r="148" s="2" customFormat="1">
      <c r="A148" s="40"/>
      <c r="B148" s="41"/>
      <c r="C148" s="42"/>
      <c r="D148" s="259" t="s">
        <v>261</v>
      </c>
      <c r="E148" s="42"/>
      <c r="F148" s="260" t="s">
        <v>473</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13" customFormat="1">
      <c r="A149" s="13"/>
      <c r="B149" s="271"/>
      <c r="C149" s="272"/>
      <c r="D149" s="259" t="s">
        <v>414</v>
      </c>
      <c r="E149" s="273" t="s">
        <v>1</v>
      </c>
      <c r="F149" s="274" t="s">
        <v>1931</v>
      </c>
      <c r="G149" s="272"/>
      <c r="H149" s="275">
        <v>160</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160</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292</v>
      </c>
      <c r="D151" s="246" t="s">
        <v>254</v>
      </c>
      <c r="E151" s="247" t="s">
        <v>475</v>
      </c>
      <c r="F151" s="248" t="s">
        <v>476</v>
      </c>
      <c r="G151" s="249" t="s">
        <v>446</v>
      </c>
      <c r="H151" s="250">
        <v>106.512</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1412</v>
      </c>
    </row>
    <row r="152" s="2" customFormat="1" ht="16.5" customHeight="1">
      <c r="A152" s="40"/>
      <c r="B152" s="41"/>
      <c r="C152" s="246" t="s">
        <v>297</v>
      </c>
      <c r="D152" s="246" t="s">
        <v>254</v>
      </c>
      <c r="E152" s="247" t="s">
        <v>478</v>
      </c>
      <c r="F152" s="248" t="s">
        <v>479</v>
      </c>
      <c r="G152" s="249" t="s">
        <v>398</v>
      </c>
      <c r="H152" s="250">
        <v>191.72200000000001</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1413</v>
      </c>
    </row>
    <row r="153" s="13" customFormat="1">
      <c r="A153" s="13"/>
      <c r="B153" s="271"/>
      <c r="C153" s="272"/>
      <c r="D153" s="259" t="s">
        <v>414</v>
      </c>
      <c r="E153" s="272"/>
      <c r="F153" s="274" t="s">
        <v>1932</v>
      </c>
      <c r="G153" s="272"/>
      <c r="H153" s="275">
        <v>191.72200000000001</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304</v>
      </c>
      <c r="D154" s="246" t="s">
        <v>254</v>
      </c>
      <c r="E154" s="247" t="s">
        <v>491</v>
      </c>
      <c r="F154" s="248" t="s">
        <v>492</v>
      </c>
      <c r="G154" s="249" t="s">
        <v>446</v>
      </c>
      <c r="H154" s="250">
        <v>75.647999999999996</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1415</v>
      </c>
    </row>
    <row r="155" s="13" customFormat="1">
      <c r="A155" s="13"/>
      <c r="B155" s="271"/>
      <c r="C155" s="272"/>
      <c r="D155" s="259" t="s">
        <v>414</v>
      </c>
      <c r="E155" s="273" t="s">
        <v>1</v>
      </c>
      <c r="F155" s="274" t="s">
        <v>1933</v>
      </c>
      <c r="G155" s="272"/>
      <c r="H155" s="275">
        <v>75.647999999999996</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4" customFormat="1">
      <c r="A156" s="14"/>
      <c r="B156" s="282"/>
      <c r="C156" s="283"/>
      <c r="D156" s="259" t="s">
        <v>414</v>
      </c>
      <c r="E156" s="284" t="s">
        <v>1</v>
      </c>
      <c r="F156" s="285" t="s">
        <v>416</v>
      </c>
      <c r="G156" s="283"/>
      <c r="H156" s="286">
        <v>75.647999999999996</v>
      </c>
      <c r="I156" s="287"/>
      <c r="J156" s="283"/>
      <c r="K156" s="283"/>
      <c r="L156" s="288"/>
      <c r="M156" s="289"/>
      <c r="N156" s="290"/>
      <c r="O156" s="290"/>
      <c r="P156" s="290"/>
      <c r="Q156" s="290"/>
      <c r="R156" s="290"/>
      <c r="S156" s="290"/>
      <c r="T156" s="291"/>
      <c r="U156" s="14"/>
      <c r="V156" s="14"/>
      <c r="W156" s="14"/>
      <c r="X156" s="14"/>
      <c r="Y156" s="14"/>
      <c r="Z156" s="14"/>
      <c r="AA156" s="14"/>
      <c r="AB156" s="14"/>
      <c r="AC156" s="14"/>
      <c r="AD156" s="14"/>
      <c r="AE156" s="14"/>
      <c r="AT156" s="292" t="s">
        <v>414</v>
      </c>
      <c r="AU156" s="292" t="s">
        <v>93</v>
      </c>
      <c r="AV156" s="14" t="s">
        <v>182</v>
      </c>
      <c r="AW156" s="14" t="s">
        <v>38</v>
      </c>
      <c r="AX156" s="14" t="s">
        <v>91</v>
      </c>
      <c r="AY156" s="292" t="s">
        <v>251</v>
      </c>
    </row>
    <row r="157" s="2" customFormat="1" ht="16.5" customHeight="1">
      <c r="A157" s="40"/>
      <c r="B157" s="41"/>
      <c r="C157" s="246" t="s">
        <v>309</v>
      </c>
      <c r="D157" s="246" t="s">
        <v>254</v>
      </c>
      <c r="E157" s="247" t="s">
        <v>495</v>
      </c>
      <c r="F157" s="248" t="s">
        <v>496</v>
      </c>
      <c r="G157" s="249" t="s">
        <v>342</v>
      </c>
      <c r="H157" s="250">
        <v>5796.5</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1427</v>
      </c>
    </row>
    <row r="158" s="13" customFormat="1">
      <c r="A158" s="13"/>
      <c r="B158" s="271"/>
      <c r="C158" s="272"/>
      <c r="D158" s="259" t="s">
        <v>414</v>
      </c>
      <c r="E158" s="273" t="s">
        <v>1</v>
      </c>
      <c r="F158" s="274" t="s">
        <v>1934</v>
      </c>
      <c r="G158" s="272"/>
      <c r="H158" s="275">
        <v>5796.5</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5796.5</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313</v>
      </c>
      <c r="D160" s="246" t="s">
        <v>254</v>
      </c>
      <c r="E160" s="247" t="s">
        <v>606</v>
      </c>
      <c r="F160" s="248" t="s">
        <v>1429</v>
      </c>
      <c r="G160" s="249" t="s">
        <v>342</v>
      </c>
      <c r="H160" s="250">
        <v>507.19999999999999</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1430</v>
      </c>
    </row>
    <row r="161" s="15" customFormat="1">
      <c r="A161" s="15"/>
      <c r="B161" s="293"/>
      <c r="C161" s="294"/>
      <c r="D161" s="259" t="s">
        <v>414</v>
      </c>
      <c r="E161" s="295" t="s">
        <v>1</v>
      </c>
      <c r="F161" s="296" t="s">
        <v>1925</v>
      </c>
      <c r="G161" s="294"/>
      <c r="H161" s="295" t="s">
        <v>1</v>
      </c>
      <c r="I161" s="297"/>
      <c r="J161" s="294"/>
      <c r="K161" s="294"/>
      <c r="L161" s="298"/>
      <c r="M161" s="299"/>
      <c r="N161" s="300"/>
      <c r="O161" s="300"/>
      <c r="P161" s="300"/>
      <c r="Q161" s="300"/>
      <c r="R161" s="300"/>
      <c r="S161" s="300"/>
      <c r="T161" s="301"/>
      <c r="U161" s="15"/>
      <c r="V161" s="15"/>
      <c r="W161" s="15"/>
      <c r="X161" s="15"/>
      <c r="Y161" s="15"/>
      <c r="Z161" s="15"/>
      <c r="AA161" s="15"/>
      <c r="AB161" s="15"/>
      <c r="AC161" s="15"/>
      <c r="AD161" s="15"/>
      <c r="AE161" s="15"/>
      <c r="AT161" s="302" t="s">
        <v>414</v>
      </c>
      <c r="AU161" s="302" t="s">
        <v>93</v>
      </c>
      <c r="AV161" s="15" t="s">
        <v>91</v>
      </c>
      <c r="AW161" s="15" t="s">
        <v>38</v>
      </c>
      <c r="AX161" s="15" t="s">
        <v>83</v>
      </c>
      <c r="AY161" s="302" t="s">
        <v>251</v>
      </c>
    </row>
    <row r="162" s="13" customFormat="1">
      <c r="A162" s="13"/>
      <c r="B162" s="271"/>
      <c r="C162" s="272"/>
      <c r="D162" s="259" t="s">
        <v>414</v>
      </c>
      <c r="E162" s="273" t="s">
        <v>1</v>
      </c>
      <c r="F162" s="274" t="s">
        <v>1935</v>
      </c>
      <c r="G162" s="272"/>
      <c r="H162" s="275">
        <v>507.19999999999999</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4" customFormat="1">
      <c r="A163" s="14"/>
      <c r="B163" s="282"/>
      <c r="C163" s="283"/>
      <c r="D163" s="259" t="s">
        <v>414</v>
      </c>
      <c r="E163" s="284" t="s">
        <v>1</v>
      </c>
      <c r="F163" s="285" t="s">
        <v>416</v>
      </c>
      <c r="G163" s="283"/>
      <c r="H163" s="286">
        <v>507.19999999999999</v>
      </c>
      <c r="I163" s="287"/>
      <c r="J163" s="283"/>
      <c r="K163" s="283"/>
      <c r="L163" s="288"/>
      <c r="M163" s="289"/>
      <c r="N163" s="290"/>
      <c r="O163" s="290"/>
      <c r="P163" s="290"/>
      <c r="Q163" s="290"/>
      <c r="R163" s="290"/>
      <c r="S163" s="290"/>
      <c r="T163" s="291"/>
      <c r="U163" s="14"/>
      <c r="V163" s="14"/>
      <c r="W163" s="14"/>
      <c r="X163" s="14"/>
      <c r="Y163" s="14"/>
      <c r="Z163" s="14"/>
      <c r="AA163" s="14"/>
      <c r="AB163" s="14"/>
      <c r="AC163" s="14"/>
      <c r="AD163" s="14"/>
      <c r="AE163" s="14"/>
      <c r="AT163" s="292" t="s">
        <v>414</v>
      </c>
      <c r="AU163" s="292" t="s">
        <v>93</v>
      </c>
      <c r="AV163" s="14" t="s">
        <v>182</v>
      </c>
      <c r="AW163" s="14" t="s">
        <v>38</v>
      </c>
      <c r="AX163" s="14" t="s">
        <v>91</v>
      </c>
      <c r="AY163" s="292" t="s">
        <v>251</v>
      </c>
    </row>
    <row r="164" s="2" customFormat="1" ht="16.5" customHeight="1">
      <c r="A164" s="40"/>
      <c r="B164" s="41"/>
      <c r="C164" s="246" t="s">
        <v>318</v>
      </c>
      <c r="D164" s="246" t="s">
        <v>254</v>
      </c>
      <c r="E164" s="247" t="s">
        <v>499</v>
      </c>
      <c r="F164" s="248" t="s">
        <v>500</v>
      </c>
      <c r="G164" s="249" t="s">
        <v>446</v>
      </c>
      <c r="H164" s="250">
        <v>130</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501</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501</v>
      </c>
      <c r="BM164" s="257" t="s">
        <v>1433</v>
      </c>
    </row>
    <row r="165" s="15" customFormat="1">
      <c r="A165" s="15"/>
      <c r="B165" s="293"/>
      <c r="C165" s="294"/>
      <c r="D165" s="259" t="s">
        <v>414</v>
      </c>
      <c r="E165" s="295" t="s">
        <v>1</v>
      </c>
      <c r="F165" s="296" t="s">
        <v>1925</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3" customFormat="1">
      <c r="A166" s="13"/>
      <c r="B166" s="271"/>
      <c r="C166" s="272"/>
      <c r="D166" s="259" t="s">
        <v>414</v>
      </c>
      <c r="E166" s="273" t="s">
        <v>1</v>
      </c>
      <c r="F166" s="274" t="s">
        <v>1929</v>
      </c>
      <c r="G166" s="272"/>
      <c r="H166" s="275">
        <v>130</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5" customFormat="1">
      <c r="A167" s="15"/>
      <c r="B167" s="293"/>
      <c r="C167" s="294"/>
      <c r="D167" s="259" t="s">
        <v>414</v>
      </c>
      <c r="E167" s="295" t="s">
        <v>1</v>
      </c>
      <c r="F167" s="296" t="s">
        <v>1936</v>
      </c>
      <c r="G167" s="294"/>
      <c r="H167" s="295" t="s">
        <v>1</v>
      </c>
      <c r="I167" s="297"/>
      <c r="J167" s="294"/>
      <c r="K167" s="294"/>
      <c r="L167" s="298"/>
      <c r="M167" s="299"/>
      <c r="N167" s="300"/>
      <c r="O167" s="300"/>
      <c r="P167" s="300"/>
      <c r="Q167" s="300"/>
      <c r="R167" s="300"/>
      <c r="S167" s="300"/>
      <c r="T167" s="301"/>
      <c r="U167" s="15"/>
      <c r="V167" s="15"/>
      <c r="W167" s="15"/>
      <c r="X167" s="15"/>
      <c r="Y167" s="15"/>
      <c r="Z167" s="15"/>
      <c r="AA167" s="15"/>
      <c r="AB167" s="15"/>
      <c r="AC167" s="15"/>
      <c r="AD167" s="15"/>
      <c r="AE167" s="15"/>
      <c r="AT167" s="302" t="s">
        <v>414</v>
      </c>
      <c r="AU167" s="302" t="s">
        <v>93</v>
      </c>
      <c r="AV167" s="15" t="s">
        <v>91</v>
      </c>
      <c r="AW167" s="15" t="s">
        <v>38</v>
      </c>
      <c r="AX167" s="15" t="s">
        <v>83</v>
      </c>
      <c r="AY167" s="302" t="s">
        <v>251</v>
      </c>
    </row>
    <row r="168" s="14" customFormat="1">
      <c r="A168" s="14"/>
      <c r="B168" s="282"/>
      <c r="C168" s="283"/>
      <c r="D168" s="259" t="s">
        <v>414</v>
      </c>
      <c r="E168" s="284" t="s">
        <v>1</v>
      </c>
      <c r="F168" s="285" t="s">
        <v>416</v>
      </c>
      <c r="G168" s="283"/>
      <c r="H168" s="286">
        <v>130</v>
      </c>
      <c r="I168" s="287"/>
      <c r="J168" s="283"/>
      <c r="K168" s="283"/>
      <c r="L168" s="288"/>
      <c r="M168" s="289"/>
      <c r="N168" s="290"/>
      <c r="O168" s="290"/>
      <c r="P168" s="290"/>
      <c r="Q168" s="290"/>
      <c r="R168" s="290"/>
      <c r="S168" s="290"/>
      <c r="T168" s="291"/>
      <c r="U168" s="14"/>
      <c r="V168" s="14"/>
      <c r="W168" s="14"/>
      <c r="X168" s="14"/>
      <c r="Y168" s="14"/>
      <c r="Z168" s="14"/>
      <c r="AA168" s="14"/>
      <c r="AB168" s="14"/>
      <c r="AC168" s="14"/>
      <c r="AD168" s="14"/>
      <c r="AE168" s="14"/>
      <c r="AT168" s="292" t="s">
        <v>414</v>
      </c>
      <c r="AU168" s="292" t="s">
        <v>93</v>
      </c>
      <c r="AV168" s="14" t="s">
        <v>182</v>
      </c>
      <c r="AW168" s="14" t="s">
        <v>38</v>
      </c>
      <c r="AX168" s="14" t="s">
        <v>91</v>
      </c>
      <c r="AY168" s="292" t="s">
        <v>251</v>
      </c>
    </row>
    <row r="169" s="12" customFormat="1" ht="22.8" customHeight="1">
      <c r="A169" s="12"/>
      <c r="B169" s="230"/>
      <c r="C169" s="231"/>
      <c r="D169" s="232" t="s">
        <v>82</v>
      </c>
      <c r="E169" s="244" t="s">
        <v>250</v>
      </c>
      <c r="F169" s="244" t="s">
        <v>618</v>
      </c>
      <c r="G169" s="231"/>
      <c r="H169" s="231"/>
      <c r="I169" s="234"/>
      <c r="J169" s="245">
        <f>BK169</f>
        <v>0</v>
      </c>
      <c r="K169" s="231"/>
      <c r="L169" s="236"/>
      <c r="M169" s="237"/>
      <c r="N169" s="238"/>
      <c r="O169" s="238"/>
      <c r="P169" s="239">
        <f>SUM(P170:P219)</f>
        <v>0</v>
      </c>
      <c r="Q169" s="238"/>
      <c r="R169" s="239">
        <f>SUM(R170:R219)</f>
        <v>5083.1863469999998</v>
      </c>
      <c r="S169" s="238"/>
      <c r="T169" s="240">
        <f>SUM(T170:T219)</f>
        <v>0</v>
      </c>
      <c r="U169" s="12"/>
      <c r="V169" s="12"/>
      <c r="W169" s="12"/>
      <c r="X169" s="12"/>
      <c r="Y169" s="12"/>
      <c r="Z169" s="12"/>
      <c r="AA169" s="12"/>
      <c r="AB169" s="12"/>
      <c r="AC169" s="12"/>
      <c r="AD169" s="12"/>
      <c r="AE169" s="12"/>
      <c r="AR169" s="241" t="s">
        <v>91</v>
      </c>
      <c r="AT169" s="242" t="s">
        <v>82</v>
      </c>
      <c r="AU169" s="242" t="s">
        <v>91</v>
      </c>
      <c r="AY169" s="241" t="s">
        <v>251</v>
      </c>
      <c r="BK169" s="243">
        <f>SUM(BK170:BK219)</f>
        <v>0</v>
      </c>
    </row>
    <row r="170" s="2" customFormat="1" ht="16.5" customHeight="1">
      <c r="A170" s="40"/>
      <c r="B170" s="41"/>
      <c r="C170" s="246" t="s">
        <v>325</v>
      </c>
      <c r="D170" s="246" t="s">
        <v>254</v>
      </c>
      <c r="E170" s="247" t="s">
        <v>1454</v>
      </c>
      <c r="F170" s="248" t="s">
        <v>1455</v>
      </c>
      <c r="G170" s="249" t="s">
        <v>342</v>
      </c>
      <c r="H170" s="250">
        <v>45</v>
      </c>
      <c r="I170" s="251"/>
      <c r="J170" s="252">
        <f>ROUND(I170*H170,2)</f>
        <v>0</v>
      </c>
      <c r="K170" s="248" t="s">
        <v>258</v>
      </c>
      <c r="L170" s="46"/>
      <c r="M170" s="253" t="s">
        <v>1</v>
      </c>
      <c r="N170" s="254" t="s">
        <v>48</v>
      </c>
      <c r="O170" s="93"/>
      <c r="P170" s="255">
        <f>O170*H170</f>
        <v>0</v>
      </c>
      <c r="Q170" s="255">
        <v>0.080960000000000004</v>
      </c>
      <c r="R170" s="255">
        <f>Q170*H170</f>
        <v>3.6432000000000002</v>
      </c>
      <c r="S170" s="255">
        <v>0</v>
      </c>
      <c r="T170" s="256">
        <f>S170*H170</f>
        <v>0</v>
      </c>
      <c r="U170" s="40"/>
      <c r="V170" s="40"/>
      <c r="W170" s="40"/>
      <c r="X170" s="40"/>
      <c r="Y170" s="40"/>
      <c r="Z170" s="40"/>
      <c r="AA170" s="40"/>
      <c r="AB170" s="40"/>
      <c r="AC170" s="40"/>
      <c r="AD170" s="40"/>
      <c r="AE170" s="40"/>
      <c r="AR170" s="257" t="s">
        <v>182</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1456</v>
      </c>
    </row>
    <row r="171" s="13" customFormat="1">
      <c r="A171" s="13"/>
      <c r="B171" s="271"/>
      <c r="C171" s="272"/>
      <c r="D171" s="259" t="s">
        <v>414</v>
      </c>
      <c r="E171" s="273" t="s">
        <v>1</v>
      </c>
      <c r="F171" s="274" t="s">
        <v>1937</v>
      </c>
      <c r="G171" s="272"/>
      <c r="H171" s="275">
        <v>45</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38</v>
      </c>
      <c r="AX171" s="13" t="s">
        <v>83</v>
      </c>
      <c r="AY171" s="281" t="s">
        <v>251</v>
      </c>
    </row>
    <row r="172" s="14" customFormat="1">
      <c r="A172" s="14"/>
      <c r="B172" s="282"/>
      <c r="C172" s="283"/>
      <c r="D172" s="259" t="s">
        <v>414</v>
      </c>
      <c r="E172" s="284" t="s">
        <v>1</v>
      </c>
      <c r="F172" s="285" t="s">
        <v>416</v>
      </c>
      <c r="G172" s="283"/>
      <c r="H172" s="286">
        <v>45</v>
      </c>
      <c r="I172" s="287"/>
      <c r="J172" s="283"/>
      <c r="K172" s="283"/>
      <c r="L172" s="288"/>
      <c r="M172" s="289"/>
      <c r="N172" s="290"/>
      <c r="O172" s="290"/>
      <c r="P172" s="290"/>
      <c r="Q172" s="290"/>
      <c r="R172" s="290"/>
      <c r="S172" s="290"/>
      <c r="T172" s="291"/>
      <c r="U172" s="14"/>
      <c r="V172" s="14"/>
      <c r="W172" s="14"/>
      <c r="X172" s="14"/>
      <c r="Y172" s="14"/>
      <c r="Z172" s="14"/>
      <c r="AA172" s="14"/>
      <c r="AB172" s="14"/>
      <c r="AC172" s="14"/>
      <c r="AD172" s="14"/>
      <c r="AE172" s="14"/>
      <c r="AT172" s="292" t="s">
        <v>414</v>
      </c>
      <c r="AU172" s="292" t="s">
        <v>93</v>
      </c>
      <c r="AV172" s="14" t="s">
        <v>182</v>
      </c>
      <c r="AW172" s="14" t="s">
        <v>38</v>
      </c>
      <c r="AX172" s="14" t="s">
        <v>91</v>
      </c>
      <c r="AY172" s="292" t="s">
        <v>251</v>
      </c>
    </row>
    <row r="173" s="2" customFormat="1" ht="16.5" customHeight="1">
      <c r="A173" s="40"/>
      <c r="B173" s="41"/>
      <c r="C173" s="246" t="s">
        <v>8</v>
      </c>
      <c r="D173" s="246" t="s">
        <v>254</v>
      </c>
      <c r="E173" s="247" t="s">
        <v>1938</v>
      </c>
      <c r="F173" s="248" t="s">
        <v>1939</v>
      </c>
      <c r="G173" s="249" t="s">
        <v>342</v>
      </c>
      <c r="H173" s="250">
        <v>2518</v>
      </c>
      <c r="I173" s="251"/>
      <c r="J173" s="252">
        <f>ROUND(I173*H173,2)</f>
        <v>0</v>
      </c>
      <c r="K173" s="248" t="s">
        <v>307</v>
      </c>
      <c r="L173" s="46"/>
      <c r="M173" s="253" t="s">
        <v>1</v>
      </c>
      <c r="N173" s="254" t="s">
        <v>48</v>
      </c>
      <c r="O173" s="93"/>
      <c r="P173" s="255">
        <f>O173*H173</f>
        <v>0</v>
      </c>
      <c r="Q173" s="255">
        <v>0.061850000000000002</v>
      </c>
      <c r="R173" s="255">
        <f>Q173*H173</f>
        <v>155.73830000000001</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1940</v>
      </c>
    </row>
    <row r="174" s="2" customFormat="1">
      <c r="A174" s="40"/>
      <c r="B174" s="41"/>
      <c r="C174" s="42"/>
      <c r="D174" s="259" t="s">
        <v>261</v>
      </c>
      <c r="E174" s="42"/>
      <c r="F174" s="260" t="s">
        <v>1941</v>
      </c>
      <c r="G174" s="42"/>
      <c r="H174" s="42"/>
      <c r="I174" s="157"/>
      <c r="J174" s="42"/>
      <c r="K174" s="42"/>
      <c r="L174" s="46"/>
      <c r="M174" s="261"/>
      <c r="N174" s="262"/>
      <c r="O174" s="93"/>
      <c r="P174" s="93"/>
      <c r="Q174" s="93"/>
      <c r="R174" s="93"/>
      <c r="S174" s="93"/>
      <c r="T174" s="94"/>
      <c r="U174" s="40"/>
      <c r="V174" s="40"/>
      <c r="W174" s="40"/>
      <c r="X174" s="40"/>
      <c r="Y174" s="40"/>
      <c r="Z174" s="40"/>
      <c r="AA174" s="40"/>
      <c r="AB174" s="40"/>
      <c r="AC174" s="40"/>
      <c r="AD174" s="40"/>
      <c r="AE174" s="40"/>
      <c r="AT174" s="18" t="s">
        <v>261</v>
      </c>
      <c r="AU174" s="18" t="s">
        <v>93</v>
      </c>
    </row>
    <row r="175" s="13" customFormat="1">
      <c r="A175" s="13"/>
      <c r="B175" s="271"/>
      <c r="C175" s="272"/>
      <c r="D175" s="259" t="s">
        <v>414</v>
      </c>
      <c r="E175" s="273" t="s">
        <v>1</v>
      </c>
      <c r="F175" s="274" t="s">
        <v>1942</v>
      </c>
      <c r="G175" s="272"/>
      <c r="H175" s="275">
        <v>2518</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2518</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2" customFormat="1" ht="16.5" customHeight="1">
      <c r="A177" s="40"/>
      <c r="B177" s="41"/>
      <c r="C177" s="246" t="s">
        <v>359</v>
      </c>
      <c r="D177" s="246" t="s">
        <v>254</v>
      </c>
      <c r="E177" s="247" t="s">
        <v>1943</v>
      </c>
      <c r="F177" s="248" t="s">
        <v>1944</v>
      </c>
      <c r="G177" s="249" t="s">
        <v>342</v>
      </c>
      <c r="H177" s="250">
        <v>2518</v>
      </c>
      <c r="I177" s="251"/>
      <c r="J177" s="252">
        <f>ROUND(I177*H177,2)</f>
        <v>0</v>
      </c>
      <c r="K177" s="248" t="s">
        <v>258</v>
      </c>
      <c r="L177" s="46"/>
      <c r="M177" s="253" t="s">
        <v>1</v>
      </c>
      <c r="N177" s="254" t="s">
        <v>48</v>
      </c>
      <c r="O177" s="93"/>
      <c r="P177" s="255">
        <f>O177*H177</f>
        <v>0</v>
      </c>
      <c r="Q177" s="255">
        <v>0.1709</v>
      </c>
      <c r="R177" s="255">
        <f>Q177*H177</f>
        <v>430.32619999999997</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1945</v>
      </c>
    </row>
    <row r="178" s="2" customFormat="1">
      <c r="A178" s="40"/>
      <c r="B178" s="41"/>
      <c r="C178" s="42"/>
      <c r="D178" s="259" t="s">
        <v>261</v>
      </c>
      <c r="E178" s="42"/>
      <c r="F178" s="260" t="s">
        <v>1946</v>
      </c>
      <c r="G178" s="42"/>
      <c r="H178" s="42"/>
      <c r="I178" s="157"/>
      <c r="J178" s="42"/>
      <c r="K178" s="42"/>
      <c r="L178" s="46"/>
      <c r="M178" s="261"/>
      <c r="N178" s="262"/>
      <c r="O178" s="93"/>
      <c r="P178" s="93"/>
      <c r="Q178" s="93"/>
      <c r="R178" s="93"/>
      <c r="S178" s="93"/>
      <c r="T178" s="94"/>
      <c r="U178" s="40"/>
      <c r="V178" s="40"/>
      <c r="W178" s="40"/>
      <c r="X178" s="40"/>
      <c r="Y178" s="40"/>
      <c r="Z178" s="40"/>
      <c r="AA178" s="40"/>
      <c r="AB178" s="40"/>
      <c r="AC178" s="40"/>
      <c r="AD178" s="40"/>
      <c r="AE178" s="40"/>
      <c r="AT178" s="18" t="s">
        <v>261</v>
      </c>
      <c r="AU178" s="18" t="s">
        <v>93</v>
      </c>
    </row>
    <row r="179" s="13" customFormat="1">
      <c r="A179" s="13"/>
      <c r="B179" s="271"/>
      <c r="C179" s="272"/>
      <c r="D179" s="259" t="s">
        <v>414</v>
      </c>
      <c r="E179" s="273" t="s">
        <v>1</v>
      </c>
      <c r="F179" s="274" t="s">
        <v>1942</v>
      </c>
      <c r="G179" s="272"/>
      <c r="H179" s="275">
        <v>2518</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38</v>
      </c>
      <c r="AX179" s="13" t="s">
        <v>83</v>
      </c>
      <c r="AY179" s="281" t="s">
        <v>251</v>
      </c>
    </row>
    <row r="180" s="14" customFormat="1">
      <c r="A180" s="14"/>
      <c r="B180" s="282"/>
      <c r="C180" s="283"/>
      <c r="D180" s="259" t="s">
        <v>414</v>
      </c>
      <c r="E180" s="284" t="s">
        <v>1</v>
      </c>
      <c r="F180" s="285" t="s">
        <v>416</v>
      </c>
      <c r="G180" s="283"/>
      <c r="H180" s="286">
        <v>2518</v>
      </c>
      <c r="I180" s="287"/>
      <c r="J180" s="283"/>
      <c r="K180" s="283"/>
      <c r="L180" s="288"/>
      <c r="M180" s="289"/>
      <c r="N180" s="290"/>
      <c r="O180" s="290"/>
      <c r="P180" s="290"/>
      <c r="Q180" s="290"/>
      <c r="R180" s="290"/>
      <c r="S180" s="290"/>
      <c r="T180" s="291"/>
      <c r="U180" s="14"/>
      <c r="V180" s="14"/>
      <c r="W180" s="14"/>
      <c r="X180" s="14"/>
      <c r="Y180" s="14"/>
      <c r="Z180" s="14"/>
      <c r="AA180" s="14"/>
      <c r="AB180" s="14"/>
      <c r="AC180" s="14"/>
      <c r="AD180" s="14"/>
      <c r="AE180" s="14"/>
      <c r="AT180" s="292" t="s">
        <v>414</v>
      </c>
      <c r="AU180" s="292" t="s">
        <v>93</v>
      </c>
      <c r="AV180" s="14" t="s">
        <v>182</v>
      </c>
      <c r="AW180" s="14" t="s">
        <v>38</v>
      </c>
      <c r="AX180" s="14" t="s">
        <v>91</v>
      </c>
      <c r="AY180" s="292" t="s">
        <v>251</v>
      </c>
    </row>
    <row r="181" s="2" customFormat="1" ht="16.5" customHeight="1">
      <c r="A181" s="40"/>
      <c r="B181" s="41"/>
      <c r="C181" s="246" t="s">
        <v>386</v>
      </c>
      <c r="D181" s="246" t="s">
        <v>254</v>
      </c>
      <c r="E181" s="247" t="s">
        <v>1947</v>
      </c>
      <c r="F181" s="248" t="s">
        <v>1948</v>
      </c>
      <c r="G181" s="249" t="s">
        <v>342</v>
      </c>
      <c r="H181" s="250">
        <v>904.20000000000005</v>
      </c>
      <c r="I181" s="251"/>
      <c r="J181" s="252">
        <f>ROUND(I181*H181,2)</f>
        <v>0</v>
      </c>
      <c r="K181" s="248" t="s">
        <v>258</v>
      </c>
      <c r="L181" s="46"/>
      <c r="M181" s="253" t="s">
        <v>1</v>
      </c>
      <c r="N181" s="254" t="s">
        <v>48</v>
      </c>
      <c r="O181" s="93"/>
      <c r="P181" s="255">
        <f>O181*H181</f>
        <v>0</v>
      </c>
      <c r="Q181" s="255">
        <v>0.26177</v>
      </c>
      <c r="R181" s="255">
        <f>Q181*H181</f>
        <v>236.69243400000002</v>
      </c>
      <c r="S181" s="255">
        <v>0</v>
      </c>
      <c r="T181" s="256">
        <f>S181*H181</f>
        <v>0</v>
      </c>
      <c r="U181" s="40"/>
      <c r="V181" s="40"/>
      <c r="W181" s="40"/>
      <c r="X181" s="40"/>
      <c r="Y181" s="40"/>
      <c r="Z181" s="40"/>
      <c r="AA181" s="40"/>
      <c r="AB181" s="40"/>
      <c r="AC181" s="40"/>
      <c r="AD181" s="40"/>
      <c r="AE181" s="40"/>
      <c r="AR181" s="257" t="s">
        <v>182</v>
      </c>
      <c r="AT181" s="257" t="s">
        <v>254</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182</v>
      </c>
      <c r="BM181" s="257" t="s">
        <v>1949</v>
      </c>
    </row>
    <row r="182" s="2" customFormat="1">
      <c r="A182" s="40"/>
      <c r="B182" s="41"/>
      <c r="C182" s="42"/>
      <c r="D182" s="259" t="s">
        <v>261</v>
      </c>
      <c r="E182" s="42"/>
      <c r="F182" s="260" t="s">
        <v>1950</v>
      </c>
      <c r="G182" s="42"/>
      <c r="H182" s="42"/>
      <c r="I182" s="157"/>
      <c r="J182" s="42"/>
      <c r="K182" s="42"/>
      <c r="L182" s="46"/>
      <c r="M182" s="261"/>
      <c r="N182" s="262"/>
      <c r="O182" s="93"/>
      <c r="P182" s="93"/>
      <c r="Q182" s="93"/>
      <c r="R182" s="93"/>
      <c r="S182" s="93"/>
      <c r="T182" s="94"/>
      <c r="U182" s="40"/>
      <c r="V182" s="40"/>
      <c r="W182" s="40"/>
      <c r="X182" s="40"/>
      <c r="Y182" s="40"/>
      <c r="Z182" s="40"/>
      <c r="AA182" s="40"/>
      <c r="AB182" s="40"/>
      <c r="AC182" s="40"/>
      <c r="AD182" s="40"/>
      <c r="AE182" s="40"/>
      <c r="AT182" s="18" t="s">
        <v>261</v>
      </c>
      <c r="AU182" s="18" t="s">
        <v>93</v>
      </c>
    </row>
    <row r="183" s="13" customFormat="1">
      <c r="A183" s="13"/>
      <c r="B183" s="271"/>
      <c r="C183" s="272"/>
      <c r="D183" s="259" t="s">
        <v>414</v>
      </c>
      <c r="E183" s="273" t="s">
        <v>1</v>
      </c>
      <c r="F183" s="274" t="s">
        <v>1951</v>
      </c>
      <c r="G183" s="272"/>
      <c r="H183" s="275">
        <v>904.20000000000005</v>
      </c>
      <c r="I183" s="276"/>
      <c r="J183" s="272"/>
      <c r="K183" s="272"/>
      <c r="L183" s="277"/>
      <c r="M183" s="278"/>
      <c r="N183" s="279"/>
      <c r="O183" s="279"/>
      <c r="P183" s="279"/>
      <c r="Q183" s="279"/>
      <c r="R183" s="279"/>
      <c r="S183" s="279"/>
      <c r="T183" s="280"/>
      <c r="U183" s="13"/>
      <c r="V183" s="13"/>
      <c r="W183" s="13"/>
      <c r="X183" s="13"/>
      <c r="Y183" s="13"/>
      <c r="Z183" s="13"/>
      <c r="AA183" s="13"/>
      <c r="AB183" s="13"/>
      <c r="AC183" s="13"/>
      <c r="AD183" s="13"/>
      <c r="AE183" s="13"/>
      <c r="AT183" s="281" t="s">
        <v>414</v>
      </c>
      <c r="AU183" s="281" t="s">
        <v>93</v>
      </c>
      <c r="AV183" s="13" t="s">
        <v>93</v>
      </c>
      <c r="AW183" s="13" t="s">
        <v>38</v>
      </c>
      <c r="AX183" s="13" t="s">
        <v>83</v>
      </c>
      <c r="AY183" s="281" t="s">
        <v>251</v>
      </c>
    </row>
    <row r="184" s="14" customFormat="1">
      <c r="A184" s="14"/>
      <c r="B184" s="282"/>
      <c r="C184" s="283"/>
      <c r="D184" s="259" t="s">
        <v>414</v>
      </c>
      <c r="E184" s="284" t="s">
        <v>1</v>
      </c>
      <c r="F184" s="285" t="s">
        <v>416</v>
      </c>
      <c r="G184" s="283"/>
      <c r="H184" s="286">
        <v>904.20000000000005</v>
      </c>
      <c r="I184" s="287"/>
      <c r="J184" s="283"/>
      <c r="K184" s="283"/>
      <c r="L184" s="288"/>
      <c r="M184" s="289"/>
      <c r="N184" s="290"/>
      <c r="O184" s="290"/>
      <c r="P184" s="290"/>
      <c r="Q184" s="290"/>
      <c r="R184" s="290"/>
      <c r="S184" s="290"/>
      <c r="T184" s="291"/>
      <c r="U184" s="14"/>
      <c r="V184" s="14"/>
      <c r="W184" s="14"/>
      <c r="X184" s="14"/>
      <c r="Y184" s="14"/>
      <c r="Z184" s="14"/>
      <c r="AA184" s="14"/>
      <c r="AB184" s="14"/>
      <c r="AC184" s="14"/>
      <c r="AD184" s="14"/>
      <c r="AE184" s="14"/>
      <c r="AT184" s="292" t="s">
        <v>414</v>
      </c>
      <c r="AU184" s="292" t="s">
        <v>93</v>
      </c>
      <c r="AV184" s="14" t="s">
        <v>182</v>
      </c>
      <c r="AW184" s="14" t="s">
        <v>38</v>
      </c>
      <c r="AX184" s="14" t="s">
        <v>91</v>
      </c>
      <c r="AY184" s="292" t="s">
        <v>251</v>
      </c>
    </row>
    <row r="185" s="2" customFormat="1" ht="16.5" customHeight="1">
      <c r="A185" s="40"/>
      <c r="B185" s="41"/>
      <c r="C185" s="246" t="s">
        <v>362</v>
      </c>
      <c r="D185" s="246" t="s">
        <v>254</v>
      </c>
      <c r="E185" s="247" t="s">
        <v>619</v>
      </c>
      <c r="F185" s="248" t="s">
        <v>620</v>
      </c>
      <c r="G185" s="249" t="s">
        <v>342</v>
      </c>
      <c r="H185" s="250">
        <v>6405.1999999999998</v>
      </c>
      <c r="I185" s="251"/>
      <c r="J185" s="252">
        <f>ROUND(I185*H185,2)</f>
        <v>0</v>
      </c>
      <c r="K185" s="248" t="s">
        <v>258</v>
      </c>
      <c r="L185" s="46"/>
      <c r="M185" s="253" t="s">
        <v>1</v>
      </c>
      <c r="N185" s="254" t="s">
        <v>48</v>
      </c>
      <c r="O185" s="93"/>
      <c r="P185" s="255">
        <f>O185*H185</f>
        <v>0</v>
      </c>
      <c r="Q185" s="255">
        <v>0.27994000000000002</v>
      </c>
      <c r="R185" s="255">
        <f>Q185*H185</f>
        <v>1793.071688</v>
      </c>
      <c r="S185" s="255">
        <v>0</v>
      </c>
      <c r="T185" s="256">
        <f>S185*H185</f>
        <v>0</v>
      </c>
      <c r="U185" s="40"/>
      <c r="V185" s="40"/>
      <c r="W185" s="40"/>
      <c r="X185" s="40"/>
      <c r="Y185" s="40"/>
      <c r="Z185" s="40"/>
      <c r="AA185" s="40"/>
      <c r="AB185" s="40"/>
      <c r="AC185" s="40"/>
      <c r="AD185" s="40"/>
      <c r="AE185" s="40"/>
      <c r="AR185" s="257" t="s">
        <v>182</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1458</v>
      </c>
    </row>
    <row r="186" s="2" customFormat="1">
      <c r="A186" s="40"/>
      <c r="B186" s="41"/>
      <c r="C186" s="42"/>
      <c r="D186" s="259" t="s">
        <v>261</v>
      </c>
      <c r="E186" s="42"/>
      <c r="F186" s="260" t="s">
        <v>1887</v>
      </c>
      <c r="G186" s="42"/>
      <c r="H186" s="42"/>
      <c r="I186" s="157"/>
      <c r="J186" s="42"/>
      <c r="K186" s="42"/>
      <c r="L186" s="46"/>
      <c r="M186" s="261"/>
      <c r="N186" s="262"/>
      <c r="O186" s="93"/>
      <c r="P186" s="93"/>
      <c r="Q186" s="93"/>
      <c r="R186" s="93"/>
      <c r="S186" s="93"/>
      <c r="T186" s="94"/>
      <c r="U186" s="40"/>
      <c r="V186" s="40"/>
      <c r="W186" s="40"/>
      <c r="X186" s="40"/>
      <c r="Y186" s="40"/>
      <c r="Z186" s="40"/>
      <c r="AA186" s="40"/>
      <c r="AB186" s="40"/>
      <c r="AC186" s="40"/>
      <c r="AD186" s="40"/>
      <c r="AE186" s="40"/>
      <c r="AT186" s="18" t="s">
        <v>261</v>
      </c>
      <c r="AU186" s="18" t="s">
        <v>93</v>
      </c>
    </row>
    <row r="187" s="13" customFormat="1">
      <c r="A187" s="13"/>
      <c r="B187" s="271"/>
      <c r="C187" s="272"/>
      <c r="D187" s="259" t="s">
        <v>414</v>
      </c>
      <c r="E187" s="273" t="s">
        <v>1</v>
      </c>
      <c r="F187" s="274" t="s">
        <v>1952</v>
      </c>
      <c r="G187" s="272"/>
      <c r="H187" s="275">
        <v>5456</v>
      </c>
      <c r="I187" s="276"/>
      <c r="J187" s="272"/>
      <c r="K187" s="272"/>
      <c r="L187" s="277"/>
      <c r="M187" s="278"/>
      <c r="N187" s="279"/>
      <c r="O187" s="279"/>
      <c r="P187" s="279"/>
      <c r="Q187" s="279"/>
      <c r="R187" s="279"/>
      <c r="S187" s="279"/>
      <c r="T187" s="280"/>
      <c r="U187" s="13"/>
      <c r="V187" s="13"/>
      <c r="W187" s="13"/>
      <c r="X187" s="13"/>
      <c r="Y187" s="13"/>
      <c r="Z187" s="13"/>
      <c r="AA187" s="13"/>
      <c r="AB187" s="13"/>
      <c r="AC187" s="13"/>
      <c r="AD187" s="13"/>
      <c r="AE187" s="13"/>
      <c r="AT187" s="281" t="s">
        <v>414</v>
      </c>
      <c r="AU187" s="281" t="s">
        <v>93</v>
      </c>
      <c r="AV187" s="13" t="s">
        <v>93</v>
      </c>
      <c r="AW187" s="13" t="s">
        <v>38</v>
      </c>
      <c r="AX187" s="13" t="s">
        <v>83</v>
      </c>
      <c r="AY187" s="281" t="s">
        <v>251</v>
      </c>
    </row>
    <row r="188" s="13" customFormat="1">
      <c r="A188" s="13"/>
      <c r="B188" s="271"/>
      <c r="C188" s="272"/>
      <c r="D188" s="259" t="s">
        <v>414</v>
      </c>
      <c r="E188" s="273" t="s">
        <v>1</v>
      </c>
      <c r="F188" s="274" t="s">
        <v>1951</v>
      </c>
      <c r="G188" s="272"/>
      <c r="H188" s="275">
        <v>904.20000000000005</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3" customFormat="1">
      <c r="A189" s="13"/>
      <c r="B189" s="271"/>
      <c r="C189" s="272"/>
      <c r="D189" s="259" t="s">
        <v>414</v>
      </c>
      <c r="E189" s="273" t="s">
        <v>1</v>
      </c>
      <c r="F189" s="274" t="s">
        <v>1937</v>
      </c>
      <c r="G189" s="272"/>
      <c r="H189" s="275">
        <v>45</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6405.1999999999998</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246" t="s">
        <v>395</v>
      </c>
      <c r="D191" s="246" t="s">
        <v>254</v>
      </c>
      <c r="E191" s="247" t="s">
        <v>1953</v>
      </c>
      <c r="F191" s="248" t="s">
        <v>1954</v>
      </c>
      <c r="G191" s="249" t="s">
        <v>342</v>
      </c>
      <c r="H191" s="250">
        <v>5036</v>
      </c>
      <c r="I191" s="251"/>
      <c r="J191" s="252">
        <f>ROUND(I191*H191,2)</f>
        <v>0</v>
      </c>
      <c r="K191" s="248" t="s">
        <v>258</v>
      </c>
      <c r="L191" s="46"/>
      <c r="M191" s="253" t="s">
        <v>1</v>
      </c>
      <c r="N191" s="254" t="s">
        <v>48</v>
      </c>
      <c r="O191" s="93"/>
      <c r="P191" s="255">
        <f>O191*H191</f>
        <v>0</v>
      </c>
      <c r="Q191" s="255">
        <v>0.31628000000000001</v>
      </c>
      <c r="R191" s="255">
        <f>Q191*H191</f>
        <v>1592.7860800000001</v>
      </c>
      <c r="S191" s="255">
        <v>0</v>
      </c>
      <c r="T191" s="256">
        <f>S191*H191</f>
        <v>0</v>
      </c>
      <c r="U191" s="40"/>
      <c r="V191" s="40"/>
      <c r="W191" s="40"/>
      <c r="X191" s="40"/>
      <c r="Y191" s="40"/>
      <c r="Z191" s="40"/>
      <c r="AA191" s="40"/>
      <c r="AB191" s="40"/>
      <c r="AC191" s="40"/>
      <c r="AD191" s="40"/>
      <c r="AE191" s="40"/>
      <c r="AR191" s="257" t="s">
        <v>182</v>
      </c>
      <c r="AT191" s="257" t="s">
        <v>254</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1955</v>
      </c>
    </row>
    <row r="192" s="2" customFormat="1">
      <c r="A192" s="40"/>
      <c r="B192" s="41"/>
      <c r="C192" s="42"/>
      <c r="D192" s="259" t="s">
        <v>261</v>
      </c>
      <c r="E192" s="42"/>
      <c r="F192" s="260" t="s">
        <v>1956</v>
      </c>
      <c r="G192" s="42"/>
      <c r="H192" s="42"/>
      <c r="I192" s="157"/>
      <c r="J192" s="42"/>
      <c r="K192" s="42"/>
      <c r="L192" s="46"/>
      <c r="M192" s="261"/>
      <c r="N192" s="262"/>
      <c r="O192" s="93"/>
      <c r="P192" s="93"/>
      <c r="Q192" s="93"/>
      <c r="R192" s="93"/>
      <c r="S192" s="93"/>
      <c r="T192" s="94"/>
      <c r="U192" s="40"/>
      <c r="V192" s="40"/>
      <c r="W192" s="40"/>
      <c r="X192" s="40"/>
      <c r="Y192" s="40"/>
      <c r="Z192" s="40"/>
      <c r="AA192" s="40"/>
      <c r="AB192" s="40"/>
      <c r="AC192" s="40"/>
      <c r="AD192" s="40"/>
      <c r="AE192" s="40"/>
      <c r="AT192" s="18" t="s">
        <v>261</v>
      </c>
      <c r="AU192" s="18" t="s">
        <v>93</v>
      </c>
    </row>
    <row r="193" s="13" customFormat="1">
      <c r="A193" s="13"/>
      <c r="B193" s="271"/>
      <c r="C193" s="272"/>
      <c r="D193" s="259" t="s">
        <v>414</v>
      </c>
      <c r="E193" s="273" t="s">
        <v>1</v>
      </c>
      <c r="F193" s="274" t="s">
        <v>1957</v>
      </c>
      <c r="G193" s="272"/>
      <c r="H193" s="275">
        <v>5036</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5036</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91</v>
      </c>
      <c r="AY194" s="292" t="s">
        <v>251</v>
      </c>
    </row>
    <row r="195" s="2" customFormat="1" ht="16.5" customHeight="1">
      <c r="A195" s="40"/>
      <c r="B195" s="41"/>
      <c r="C195" s="246" t="s">
        <v>366</v>
      </c>
      <c r="D195" s="246" t="s">
        <v>254</v>
      </c>
      <c r="E195" s="247" t="s">
        <v>623</v>
      </c>
      <c r="F195" s="248" t="s">
        <v>624</v>
      </c>
      <c r="G195" s="249" t="s">
        <v>342</v>
      </c>
      <c r="H195" s="250">
        <v>3233.5</v>
      </c>
      <c r="I195" s="251"/>
      <c r="J195" s="252">
        <f>ROUND(I195*H195,2)</f>
        <v>0</v>
      </c>
      <c r="K195" s="248" t="s">
        <v>258</v>
      </c>
      <c r="L195" s="46"/>
      <c r="M195" s="253" t="s">
        <v>1</v>
      </c>
      <c r="N195" s="254" t="s">
        <v>48</v>
      </c>
      <c r="O195" s="93"/>
      <c r="P195" s="255">
        <f>O195*H195</f>
        <v>0</v>
      </c>
      <c r="Q195" s="255">
        <v>0.13188</v>
      </c>
      <c r="R195" s="255">
        <f>Q195*H195</f>
        <v>426.43397999999996</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1889</v>
      </c>
    </row>
    <row r="196" s="13" customFormat="1">
      <c r="A196" s="13"/>
      <c r="B196" s="271"/>
      <c r="C196" s="272"/>
      <c r="D196" s="259" t="s">
        <v>414</v>
      </c>
      <c r="E196" s="273" t="s">
        <v>1</v>
      </c>
      <c r="F196" s="274" t="s">
        <v>1958</v>
      </c>
      <c r="G196" s="272"/>
      <c r="H196" s="275">
        <v>3233.5</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38</v>
      </c>
      <c r="AX196" s="13" t="s">
        <v>83</v>
      </c>
      <c r="AY196" s="281" t="s">
        <v>251</v>
      </c>
    </row>
    <row r="197" s="14" customFormat="1">
      <c r="A197" s="14"/>
      <c r="B197" s="282"/>
      <c r="C197" s="283"/>
      <c r="D197" s="259" t="s">
        <v>414</v>
      </c>
      <c r="E197" s="284" t="s">
        <v>1</v>
      </c>
      <c r="F197" s="285" t="s">
        <v>416</v>
      </c>
      <c r="G197" s="283"/>
      <c r="H197" s="286">
        <v>3233.5</v>
      </c>
      <c r="I197" s="287"/>
      <c r="J197" s="283"/>
      <c r="K197" s="283"/>
      <c r="L197" s="288"/>
      <c r="M197" s="289"/>
      <c r="N197" s="290"/>
      <c r="O197" s="290"/>
      <c r="P197" s="290"/>
      <c r="Q197" s="290"/>
      <c r="R197" s="290"/>
      <c r="S197" s="290"/>
      <c r="T197" s="291"/>
      <c r="U197" s="14"/>
      <c r="V197" s="14"/>
      <c r="W197" s="14"/>
      <c r="X197" s="14"/>
      <c r="Y197" s="14"/>
      <c r="Z197" s="14"/>
      <c r="AA197" s="14"/>
      <c r="AB197" s="14"/>
      <c r="AC197" s="14"/>
      <c r="AD197" s="14"/>
      <c r="AE197" s="14"/>
      <c r="AT197" s="292" t="s">
        <v>414</v>
      </c>
      <c r="AU197" s="292" t="s">
        <v>93</v>
      </c>
      <c r="AV197" s="14" t="s">
        <v>182</v>
      </c>
      <c r="AW197" s="14" t="s">
        <v>38</v>
      </c>
      <c r="AX197" s="14" t="s">
        <v>91</v>
      </c>
      <c r="AY197" s="292" t="s">
        <v>251</v>
      </c>
    </row>
    <row r="198" s="2" customFormat="1" ht="16.5" customHeight="1">
      <c r="A198" s="40"/>
      <c r="B198" s="41"/>
      <c r="C198" s="246" t="s">
        <v>7</v>
      </c>
      <c r="D198" s="246" t="s">
        <v>254</v>
      </c>
      <c r="E198" s="247" t="s">
        <v>626</v>
      </c>
      <c r="F198" s="248" t="s">
        <v>627</v>
      </c>
      <c r="G198" s="249" t="s">
        <v>342</v>
      </c>
      <c r="H198" s="250">
        <v>3233.5</v>
      </c>
      <c r="I198" s="251"/>
      <c r="J198" s="252">
        <f>ROUND(I198*H198,2)</f>
        <v>0</v>
      </c>
      <c r="K198" s="248" t="s">
        <v>258</v>
      </c>
      <c r="L198" s="46"/>
      <c r="M198" s="253" t="s">
        <v>1</v>
      </c>
      <c r="N198" s="254" t="s">
        <v>48</v>
      </c>
      <c r="O198" s="93"/>
      <c r="P198" s="255">
        <f>O198*H198</f>
        <v>0</v>
      </c>
      <c r="Q198" s="255">
        <v>0.0056100000000000004</v>
      </c>
      <c r="R198" s="255">
        <f>Q198*H198</f>
        <v>18.139935000000001</v>
      </c>
      <c r="S198" s="255">
        <v>0</v>
      </c>
      <c r="T198" s="256">
        <f>S198*H198</f>
        <v>0</v>
      </c>
      <c r="U198" s="40"/>
      <c r="V198" s="40"/>
      <c r="W198" s="40"/>
      <c r="X198" s="40"/>
      <c r="Y198" s="40"/>
      <c r="Z198" s="40"/>
      <c r="AA198" s="40"/>
      <c r="AB198" s="40"/>
      <c r="AC198" s="40"/>
      <c r="AD198" s="40"/>
      <c r="AE198" s="40"/>
      <c r="AR198" s="257" t="s">
        <v>182</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182</v>
      </c>
      <c r="BM198" s="257" t="s">
        <v>1891</v>
      </c>
    </row>
    <row r="199" s="13" customFormat="1">
      <c r="A199" s="13"/>
      <c r="B199" s="271"/>
      <c r="C199" s="272"/>
      <c r="D199" s="259" t="s">
        <v>414</v>
      </c>
      <c r="E199" s="273" t="s">
        <v>1</v>
      </c>
      <c r="F199" s="274" t="s">
        <v>1958</v>
      </c>
      <c r="G199" s="272"/>
      <c r="H199" s="275">
        <v>3233.5</v>
      </c>
      <c r="I199" s="276"/>
      <c r="J199" s="272"/>
      <c r="K199" s="272"/>
      <c r="L199" s="277"/>
      <c r="M199" s="278"/>
      <c r="N199" s="279"/>
      <c r="O199" s="279"/>
      <c r="P199" s="279"/>
      <c r="Q199" s="279"/>
      <c r="R199" s="279"/>
      <c r="S199" s="279"/>
      <c r="T199" s="280"/>
      <c r="U199" s="13"/>
      <c r="V199" s="13"/>
      <c r="W199" s="13"/>
      <c r="X199" s="13"/>
      <c r="Y199" s="13"/>
      <c r="Z199" s="13"/>
      <c r="AA199" s="13"/>
      <c r="AB199" s="13"/>
      <c r="AC199" s="13"/>
      <c r="AD199" s="13"/>
      <c r="AE199" s="13"/>
      <c r="AT199" s="281" t="s">
        <v>414</v>
      </c>
      <c r="AU199" s="281" t="s">
        <v>93</v>
      </c>
      <c r="AV199" s="13" t="s">
        <v>93</v>
      </c>
      <c r="AW199" s="13" t="s">
        <v>38</v>
      </c>
      <c r="AX199" s="13" t="s">
        <v>83</v>
      </c>
      <c r="AY199" s="281" t="s">
        <v>251</v>
      </c>
    </row>
    <row r="200" s="14" customFormat="1">
      <c r="A200" s="14"/>
      <c r="B200" s="282"/>
      <c r="C200" s="283"/>
      <c r="D200" s="259" t="s">
        <v>414</v>
      </c>
      <c r="E200" s="284" t="s">
        <v>1</v>
      </c>
      <c r="F200" s="285" t="s">
        <v>416</v>
      </c>
      <c r="G200" s="283"/>
      <c r="H200" s="286">
        <v>3233.5</v>
      </c>
      <c r="I200" s="287"/>
      <c r="J200" s="283"/>
      <c r="K200" s="283"/>
      <c r="L200" s="288"/>
      <c r="M200" s="289"/>
      <c r="N200" s="290"/>
      <c r="O200" s="290"/>
      <c r="P200" s="290"/>
      <c r="Q200" s="290"/>
      <c r="R200" s="290"/>
      <c r="S200" s="290"/>
      <c r="T200" s="291"/>
      <c r="U200" s="14"/>
      <c r="V200" s="14"/>
      <c r="W200" s="14"/>
      <c r="X200" s="14"/>
      <c r="Y200" s="14"/>
      <c r="Z200" s="14"/>
      <c r="AA200" s="14"/>
      <c r="AB200" s="14"/>
      <c r="AC200" s="14"/>
      <c r="AD200" s="14"/>
      <c r="AE200" s="14"/>
      <c r="AT200" s="292" t="s">
        <v>414</v>
      </c>
      <c r="AU200" s="292" t="s">
        <v>93</v>
      </c>
      <c r="AV200" s="14" t="s">
        <v>182</v>
      </c>
      <c r="AW200" s="14" t="s">
        <v>38</v>
      </c>
      <c r="AX200" s="14" t="s">
        <v>91</v>
      </c>
      <c r="AY200" s="292" t="s">
        <v>251</v>
      </c>
    </row>
    <row r="201" s="2" customFormat="1" ht="16.5" customHeight="1">
      <c r="A201" s="40"/>
      <c r="B201" s="41"/>
      <c r="C201" s="246" t="s">
        <v>369</v>
      </c>
      <c r="D201" s="246" t="s">
        <v>254</v>
      </c>
      <c r="E201" s="247" t="s">
        <v>629</v>
      </c>
      <c r="F201" s="248" t="s">
        <v>630</v>
      </c>
      <c r="G201" s="249" t="s">
        <v>342</v>
      </c>
      <c r="H201" s="250">
        <v>3233.5</v>
      </c>
      <c r="I201" s="251"/>
      <c r="J201" s="252">
        <f>ROUND(I201*H201,2)</f>
        <v>0</v>
      </c>
      <c r="K201" s="248" t="s">
        <v>258</v>
      </c>
      <c r="L201" s="46"/>
      <c r="M201" s="253" t="s">
        <v>1</v>
      </c>
      <c r="N201" s="254" t="s">
        <v>48</v>
      </c>
      <c r="O201" s="93"/>
      <c r="P201" s="255">
        <f>O201*H201</f>
        <v>0</v>
      </c>
      <c r="Q201" s="255">
        <v>0.00031</v>
      </c>
      <c r="R201" s="255">
        <f>Q201*H201</f>
        <v>1.0023850000000001</v>
      </c>
      <c r="S201" s="255">
        <v>0</v>
      </c>
      <c r="T201" s="256">
        <f>S201*H201</f>
        <v>0</v>
      </c>
      <c r="U201" s="40"/>
      <c r="V201" s="40"/>
      <c r="W201" s="40"/>
      <c r="X201" s="40"/>
      <c r="Y201" s="40"/>
      <c r="Z201" s="40"/>
      <c r="AA201" s="40"/>
      <c r="AB201" s="40"/>
      <c r="AC201" s="40"/>
      <c r="AD201" s="40"/>
      <c r="AE201" s="40"/>
      <c r="AR201" s="257" t="s">
        <v>182</v>
      </c>
      <c r="AT201" s="257" t="s">
        <v>254</v>
      </c>
      <c r="AU201" s="257" t="s">
        <v>93</v>
      </c>
      <c r="AY201" s="18" t="s">
        <v>251</v>
      </c>
      <c r="BE201" s="258">
        <f>IF(N201="základní",J201,0)</f>
        <v>0</v>
      </c>
      <c r="BF201" s="258">
        <f>IF(N201="snížená",J201,0)</f>
        <v>0</v>
      </c>
      <c r="BG201" s="258">
        <f>IF(N201="zákl. přenesená",J201,0)</f>
        <v>0</v>
      </c>
      <c r="BH201" s="258">
        <f>IF(N201="sníž. přenesená",J201,0)</f>
        <v>0</v>
      </c>
      <c r="BI201" s="258">
        <f>IF(N201="nulová",J201,0)</f>
        <v>0</v>
      </c>
      <c r="BJ201" s="18" t="s">
        <v>91</v>
      </c>
      <c r="BK201" s="258">
        <f>ROUND(I201*H201,2)</f>
        <v>0</v>
      </c>
      <c r="BL201" s="18" t="s">
        <v>182</v>
      </c>
      <c r="BM201" s="257" t="s">
        <v>1468</v>
      </c>
    </row>
    <row r="202" s="13" customFormat="1">
      <c r="A202" s="13"/>
      <c r="B202" s="271"/>
      <c r="C202" s="272"/>
      <c r="D202" s="259" t="s">
        <v>414</v>
      </c>
      <c r="E202" s="273" t="s">
        <v>1</v>
      </c>
      <c r="F202" s="274" t="s">
        <v>1958</v>
      </c>
      <c r="G202" s="272"/>
      <c r="H202" s="275">
        <v>3233.5</v>
      </c>
      <c r="I202" s="276"/>
      <c r="J202" s="272"/>
      <c r="K202" s="272"/>
      <c r="L202" s="277"/>
      <c r="M202" s="278"/>
      <c r="N202" s="279"/>
      <c r="O202" s="279"/>
      <c r="P202" s="279"/>
      <c r="Q202" s="279"/>
      <c r="R202" s="279"/>
      <c r="S202" s="279"/>
      <c r="T202" s="280"/>
      <c r="U202" s="13"/>
      <c r="V202" s="13"/>
      <c r="W202" s="13"/>
      <c r="X202" s="13"/>
      <c r="Y202" s="13"/>
      <c r="Z202" s="13"/>
      <c r="AA202" s="13"/>
      <c r="AB202" s="13"/>
      <c r="AC202" s="13"/>
      <c r="AD202" s="13"/>
      <c r="AE202" s="13"/>
      <c r="AT202" s="281" t="s">
        <v>414</v>
      </c>
      <c r="AU202" s="281" t="s">
        <v>93</v>
      </c>
      <c r="AV202" s="13" t="s">
        <v>93</v>
      </c>
      <c r="AW202" s="13" t="s">
        <v>38</v>
      </c>
      <c r="AX202" s="13" t="s">
        <v>83</v>
      </c>
      <c r="AY202" s="281" t="s">
        <v>251</v>
      </c>
    </row>
    <row r="203" s="14" customFormat="1">
      <c r="A203" s="14"/>
      <c r="B203" s="282"/>
      <c r="C203" s="283"/>
      <c r="D203" s="259" t="s">
        <v>414</v>
      </c>
      <c r="E203" s="284" t="s">
        <v>1</v>
      </c>
      <c r="F203" s="285" t="s">
        <v>416</v>
      </c>
      <c r="G203" s="283"/>
      <c r="H203" s="286">
        <v>3233.5</v>
      </c>
      <c r="I203" s="287"/>
      <c r="J203" s="283"/>
      <c r="K203" s="283"/>
      <c r="L203" s="288"/>
      <c r="M203" s="289"/>
      <c r="N203" s="290"/>
      <c r="O203" s="290"/>
      <c r="P203" s="290"/>
      <c r="Q203" s="290"/>
      <c r="R203" s="290"/>
      <c r="S203" s="290"/>
      <c r="T203" s="291"/>
      <c r="U203" s="14"/>
      <c r="V203" s="14"/>
      <c r="W203" s="14"/>
      <c r="X203" s="14"/>
      <c r="Y203" s="14"/>
      <c r="Z203" s="14"/>
      <c r="AA203" s="14"/>
      <c r="AB203" s="14"/>
      <c r="AC203" s="14"/>
      <c r="AD203" s="14"/>
      <c r="AE203" s="14"/>
      <c r="AT203" s="292" t="s">
        <v>414</v>
      </c>
      <c r="AU203" s="292" t="s">
        <v>93</v>
      </c>
      <c r="AV203" s="14" t="s">
        <v>182</v>
      </c>
      <c r="AW203" s="14" t="s">
        <v>38</v>
      </c>
      <c r="AX203" s="14" t="s">
        <v>91</v>
      </c>
      <c r="AY203" s="292" t="s">
        <v>251</v>
      </c>
    </row>
    <row r="204" s="2" customFormat="1" ht="16.5" customHeight="1">
      <c r="A204" s="40"/>
      <c r="B204" s="41"/>
      <c r="C204" s="246" t="s">
        <v>509</v>
      </c>
      <c r="D204" s="246" t="s">
        <v>254</v>
      </c>
      <c r="E204" s="247" t="s">
        <v>632</v>
      </c>
      <c r="F204" s="248" t="s">
        <v>633</v>
      </c>
      <c r="G204" s="249" t="s">
        <v>342</v>
      </c>
      <c r="H204" s="250">
        <v>3233.5</v>
      </c>
      <c r="I204" s="251"/>
      <c r="J204" s="252">
        <f>ROUND(I204*H204,2)</f>
        <v>0</v>
      </c>
      <c r="K204" s="248" t="s">
        <v>258</v>
      </c>
      <c r="L204" s="46"/>
      <c r="M204" s="253" t="s">
        <v>1</v>
      </c>
      <c r="N204" s="254" t="s">
        <v>48</v>
      </c>
      <c r="O204" s="93"/>
      <c r="P204" s="255">
        <f>O204*H204</f>
        <v>0</v>
      </c>
      <c r="Q204" s="255">
        <v>0.10373</v>
      </c>
      <c r="R204" s="255">
        <f>Q204*H204</f>
        <v>335.410955</v>
      </c>
      <c r="S204" s="255">
        <v>0</v>
      </c>
      <c r="T204" s="256">
        <f>S204*H204</f>
        <v>0</v>
      </c>
      <c r="U204" s="40"/>
      <c r="V204" s="40"/>
      <c r="W204" s="40"/>
      <c r="X204" s="40"/>
      <c r="Y204" s="40"/>
      <c r="Z204" s="40"/>
      <c r="AA204" s="40"/>
      <c r="AB204" s="40"/>
      <c r="AC204" s="40"/>
      <c r="AD204" s="40"/>
      <c r="AE204" s="40"/>
      <c r="AR204" s="257" t="s">
        <v>182</v>
      </c>
      <c r="AT204" s="257" t="s">
        <v>254</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1959</v>
      </c>
    </row>
    <row r="205" s="13" customFormat="1">
      <c r="A205" s="13"/>
      <c r="B205" s="271"/>
      <c r="C205" s="272"/>
      <c r="D205" s="259" t="s">
        <v>414</v>
      </c>
      <c r="E205" s="273" t="s">
        <v>1</v>
      </c>
      <c r="F205" s="274" t="s">
        <v>1958</v>
      </c>
      <c r="G205" s="272"/>
      <c r="H205" s="275">
        <v>3233.5</v>
      </c>
      <c r="I205" s="276"/>
      <c r="J205" s="272"/>
      <c r="K205" s="272"/>
      <c r="L205" s="277"/>
      <c r="M205" s="278"/>
      <c r="N205" s="279"/>
      <c r="O205" s="279"/>
      <c r="P205" s="279"/>
      <c r="Q205" s="279"/>
      <c r="R205" s="279"/>
      <c r="S205" s="279"/>
      <c r="T205" s="280"/>
      <c r="U205" s="13"/>
      <c r="V205" s="13"/>
      <c r="W205" s="13"/>
      <c r="X205" s="13"/>
      <c r="Y205" s="13"/>
      <c r="Z205" s="13"/>
      <c r="AA205" s="13"/>
      <c r="AB205" s="13"/>
      <c r="AC205" s="13"/>
      <c r="AD205" s="13"/>
      <c r="AE205" s="13"/>
      <c r="AT205" s="281" t="s">
        <v>414</v>
      </c>
      <c r="AU205" s="281" t="s">
        <v>93</v>
      </c>
      <c r="AV205" s="13" t="s">
        <v>93</v>
      </c>
      <c r="AW205" s="13" t="s">
        <v>38</v>
      </c>
      <c r="AX205" s="13" t="s">
        <v>83</v>
      </c>
      <c r="AY205" s="281" t="s">
        <v>251</v>
      </c>
    </row>
    <row r="206" s="14" customFormat="1">
      <c r="A206" s="14"/>
      <c r="B206" s="282"/>
      <c r="C206" s="283"/>
      <c r="D206" s="259" t="s">
        <v>414</v>
      </c>
      <c r="E206" s="284" t="s">
        <v>1</v>
      </c>
      <c r="F206" s="285" t="s">
        <v>416</v>
      </c>
      <c r="G206" s="283"/>
      <c r="H206" s="286">
        <v>3233.5</v>
      </c>
      <c r="I206" s="287"/>
      <c r="J206" s="283"/>
      <c r="K206" s="283"/>
      <c r="L206" s="288"/>
      <c r="M206" s="289"/>
      <c r="N206" s="290"/>
      <c r="O206" s="290"/>
      <c r="P206" s="290"/>
      <c r="Q206" s="290"/>
      <c r="R206" s="290"/>
      <c r="S206" s="290"/>
      <c r="T206" s="291"/>
      <c r="U206" s="14"/>
      <c r="V206" s="14"/>
      <c r="W206" s="14"/>
      <c r="X206" s="14"/>
      <c r="Y206" s="14"/>
      <c r="Z206" s="14"/>
      <c r="AA206" s="14"/>
      <c r="AB206" s="14"/>
      <c r="AC206" s="14"/>
      <c r="AD206" s="14"/>
      <c r="AE206" s="14"/>
      <c r="AT206" s="292" t="s">
        <v>414</v>
      </c>
      <c r="AU206" s="292" t="s">
        <v>93</v>
      </c>
      <c r="AV206" s="14" t="s">
        <v>182</v>
      </c>
      <c r="AW206" s="14" t="s">
        <v>38</v>
      </c>
      <c r="AX206" s="14" t="s">
        <v>91</v>
      </c>
      <c r="AY206" s="292" t="s">
        <v>251</v>
      </c>
    </row>
    <row r="207" s="2" customFormat="1" ht="16.5" customHeight="1">
      <c r="A207" s="40"/>
      <c r="B207" s="41"/>
      <c r="C207" s="246" t="s">
        <v>372</v>
      </c>
      <c r="D207" s="246" t="s">
        <v>254</v>
      </c>
      <c r="E207" s="247" t="s">
        <v>1960</v>
      </c>
      <c r="F207" s="248" t="s">
        <v>1961</v>
      </c>
      <c r="G207" s="249" t="s">
        <v>342</v>
      </c>
      <c r="H207" s="250">
        <v>753.5</v>
      </c>
      <c r="I207" s="251"/>
      <c r="J207" s="252">
        <f>ROUND(I207*H207,2)</f>
        <v>0</v>
      </c>
      <c r="K207" s="248" t="s">
        <v>307</v>
      </c>
      <c r="L207" s="46"/>
      <c r="M207" s="253" t="s">
        <v>1</v>
      </c>
      <c r="N207" s="254" t="s">
        <v>48</v>
      </c>
      <c r="O207" s="93"/>
      <c r="P207" s="255">
        <f>O207*H207</f>
        <v>0</v>
      </c>
      <c r="Q207" s="255">
        <v>0.015400000000000001</v>
      </c>
      <c r="R207" s="255">
        <f>Q207*H207</f>
        <v>11.603900000000001</v>
      </c>
      <c r="S207" s="255">
        <v>0</v>
      </c>
      <c r="T207" s="256">
        <f>S207*H207</f>
        <v>0</v>
      </c>
      <c r="U207" s="40"/>
      <c r="V207" s="40"/>
      <c r="W207" s="40"/>
      <c r="X207" s="40"/>
      <c r="Y207" s="40"/>
      <c r="Z207" s="40"/>
      <c r="AA207" s="40"/>
      <c r="AB207" s="40"/>
      <c r="AC207" s="40"/>
      <c r="AD207" s="40"/>
      <c r="AE207" s="40"/>
      <c r="AR207" s="257" t="s">
        <v>182</v>
      </c>
      <c r="AT207" s="257" t="s">
        <v>254</v>
      </c>
      <c r="AU207" s="257" t="s">
        <v>93</v>
      </c>
      <c r="AY207" s="18" t="s">
        <v>251</v>
      </c>
      <c r="BE207" s="258">
        <f>IF(N207="základní",J207,0)</f>
        <v>0</v>
      </c>
      <c r="BF207" s="258">
        <f>IF(N207="snížená",J207,0)</f>
        <v>0</v>
      </c>
      <c r="BG207" s="258">
        <f>IF(N207="zákl. přenesená",J207,0)</f>
        <v>0</v>
      </c>
      <c r="BH207" s="258">
        <f>IF(N207="sníž. přenesená",J207,0)</f>
        <v>0</v>
      </c>
      <c r="BI207" s="258">
        <f>IF(N207="nulová",J207,0)</f>
        <v>0</v>
      </c>
      <c r="BJ207" s="18" t="s">
        <v>91</v>
      </c>
      <c r="BK207" s="258">
        <f>ROUND(I207*H207,2)</f>
        <v>0</v>
      </c>
      <c r="BL207" s="18" t="s">
        <v>182</v>
      </c>
      <c r="BM207" s="257" t="s">
        <v>1962</v>
      </c>
    </row>
    <row r="208" s="2" customFormat="1">
      <c r="A208" s="40"/>
      <c r="B208" s="41"/>
      <c r="C208" s="42"/>
      <c r="D208" s="259" t="s">
        <v>261</v>
      </c>
      <c r="E208" s="42"/>
      <c r="F208" s="260" t="s">
        <v>1963</v>
      </c>
      <c r="G208" s="42"/>
      <c r="H208" s="42"/>
      <c r="I208" s="157"/>
      <c r="J208" s="42"/>
      <c r="K208" s="42"/>
      <c r="L208" s="46"/>
      <c r="M208" s="261"/>
      <c r="N208" s="262"/>
      <c r="O208" s="93"/>
      <c r="P208" s="93"/>
      <c r="Q208" s="93"/>
      <c r="R208" s="93"/>
      <c r="S208" s="93"/>
      <c r="T208" s="94"/>
      <c r="U208" s="40"/>
      <c r="V208" s="40"/>
      <c r="W208" s="40"/>
      <c r="X208" s="40"/>
      <c r="Y208" s="40"/>
      <c r="Z208" s="40"/>
      <c r="AA208" s="40"/>
      <c r="AB208" s="40"/>
      <c r="AC208" s="40"/>
      <c r="AD208" s="40"/>
      <c r="AE208" s="40"/>
      <c r="AT208" s="18" t="s">
        <v>261</v>
      </c>
      <c r="AU208" s="18" t="s">
        <v>93</v>
      </c>
    </row>
    <row r="209" s="13" customFormat="1">
      <c r="A209" s="13"/>
      <c r="B209" s="271"/>
      <c r="C209" s="272"/>
      <c r="D209" s="259" t="s">
        <v>414</v>
      </c>
      <c r="E209" s="273" t="s">
        <v>1</v>
      </c>
      <c r="F209" s="274" t="s">
        <v>1964</v>
      </c>
      <c r="G209" s="272"/>
      <c r="H209" s="275">
        <v>753.5</v>
      </c>
      <c r="I209" s="276"/>
      <c r="J209" s="272"/>
      <c r="K209" s="272"/>
      <c r="L209" s="277"/>
      <c r="M209" s="278"/>
      <c r="N209" s="279"/>
      <c r="O209" s="279"/>
      <c r="P209" s="279"/>
      <c r="Q209" s="279"/>
      <c r="R209" s="279"/>
      <c r="S209" s="279"/>
      <c r="T209" s="280"/>
      <c r="U209" s="13"/>
      <c r="V209" s="13"/>
      <c r="W209" s="13"/>
      <c r="X209" s="13"/>
      <c r="Y209" s="13"/>
      <c r="Z209" s="13"/>
      <c r="AA209" s="13"/>
      <c r="AB209" s="13"/>
      <c r="AC209" s="13"/>
      <c r="AD209" s="13"/>
      <c r="AE209" s="13"/>
      <c r="AT209" s="281" t="s">
        <v>414</v>
      </c>
      <c r="AU209" s="281" t="s">
        <v>93</v>
      </c>
      <c r="AV209" s="13" t="s">
        <v>93</v>
      </c>
      <c r="AW209" s="13" t="s">
        <v>38</v>
      </c>
      <c r="AX209" s="13" t="s">
        <v>83</v>
      </c>
      <c r="AY209" s="281" t="s">
        <v>251</v>
      </c>
    </row>
    <row r="210" s="14" customFormat="1">
      <c r="A210" s="14"/>
      <c r="B210" s="282"/>
      <c r="C210" s="283"/>
      <c r="D210" s="259" t="s">
        <v>414</v>
      </c>
      <c r="E210" s="284" t="s">
        <v>1</v>
      </c>
      <c r="F210" s="285" t="s">
        <v>416</v>
      </c>
      <c r="G210" s="283"/>
      <c r="H210" s="286">
        <v>753.5</v>
      </c>
      <c r="I210" s="287"/>
      <c r="J210" s="283"/>
      <c r="K210" s="283"/>
      <c r="L210" s="288"/>
      <c r="M210" s="289"/>
      <c r="N210" s="290"/>
      <c r="O210" s="290"/>
      <c r="P210" s="290"/>
      <c r="Q210" s="290"/>
      <c r="R210" s="290"/>
      <c r="S210" s="290"/>
      <c r="T210" s="291"/>
      <c r="U210" s="14"/>
      <c r="V210" s="14"/>
      <c r="W210" s="14"/>
      <c r="X210" s="14"/>
      <c r="Y210" s="14"/>
      <c r="Z210" s="14"/>
      <c r="AA210" s="14"/>
      <c r="AB210" s="14"/>
      <c r="AC210" s="14"/>
      <c r="AD210" s="14"/>
      <c r="AE210" s="14"/>
      <c r="AT210" s="292" t="s">
        <v>414</v>
      </c>
      <c r="AU210" s="292" t="s">
        <v>93</v>
      </c>
      <c r="AV210" s="14" t="s">
        <v>182</v>
      </c>
      <c r="AW210" s="14" t="s">
        <v>38</v>
      </c>
      <c r="AX210" s="14" t="s">
        <v>91</v>
      </c>
      <c r="AY210" s="292" t="s">
        <v>251</v>
      </c>
    </row>
    <row r="211" s="2" customFormat="1" ht="21.75" customHeight="1">
      <c r="A211" s="40"/>
      <c r="B211" s="41"/>
      <c r="C211" s="246" t="s">
        <v>519</v>
      </c>
      <c r="D211" s="246" t="s">
        <v>254</v>
      </c>
      <c r="E211" s="247" t="s">
        <v>1965</v>
      </c>
      <c r="F211" s="248" t="s">
        <v>1966</v>
      </c>
      <c r="G211" s="249" t="s">
        <v>342</v>
      </c>
      <c r="H211" s="250">
        <v>2518</v>
      </c>
      <c r="I211" s="251"/>
      <c r="J211" s="252">
        <f>ROUND(I211*H211,2)</f>
        <v>0</v>
      </c>
      <c r="K211" s="248" t="s">
        <v>307</v>
      </c>
      <c r="L211" s="46"/>
      <c r="M211" s="253" t="s">
        <v>1</v>
      </c>
      <c r="N211" s="254" t="s">
        <v>48</v>
      </c>
      <c r="O211" s="93"/>
      <c r="P211" s="255">
        <f>O211*H211</f>
        <v>0</v>
      </c>
      <c r="Q211" s="255">
        <v>0.027029999999999998</v>
      </c>
      <c r="R211" s="255">
        <f>Q211*H211</f>
        <v>68.061539999999994</v>
      </c>
      <c r="S211" s="255">
        <v>0</v>
      </c>
      <c r="T211" s="256">
        <f>S211*H211</f>
        <v>0</v>
      </c>
      <c r="U211" s="40"/>
      <c r="V211" s="40"/>
      <c r="W211" s="40"/>
      <c r="X211" s="40"/>
      <c r="Y211" s="40"/>
      <c r="Z211" s="40"/>
      <c r="AA211" s="40"/>
      <c r="AB211" s="40"/>
      <c r="AC211" s="40"/>
      <c r="AD211" s="40"/>
      <c r="AE211" s="40"/>
      <c r="AR211" s="257" t="s">
        <v>182</v>
      </c>
      <c r="AT211" s="257" t="s">
        <v>254</v>
      </c>
      <c r="AU211" s="257" t="s">
        <v>93</v>
      </c>
      <c r="AY211" s="18" t="s">
        <v>251</v>
      </c>
      <c r="BE211" s="258">
        <f>IF(N211="základní",J211,0)</f>
        <v>0</v>
      </c>
      <c r="BF211" s="258">
        <f>IF(N211="snížená",J211,0)</f>
        <v>0</v>
      </c>
      <c r="BG211" s="258">
        <f>IF(N211="zákl. přenesená",J211,0)</f>
        <v>0</v>
      </c>
      <c r="BH211" s="258">
        <f>IF(N211="sníž. přenesená",J211,0)</f>
        <v>0</v>
      </c>
      <c r="BI211" s="258">
        <f>IF(N211="nulová",J211,0)</f>
        <v>0</v>
      </c>
      <c r="BJ211" s="18" t="s">
        <v>91</v>
      </c>
      <c r="BK211" s="258">
        <f>ROUND(I211*H211,2)</f>
        <v>0</v>
      </c>
      <c r="BL211" s="18" t="s">
        <v>182</v>
      </c>
      <c r="BM211" s="257" t="s">
        <v>1967</v>
      </c>
    </row>
    <row r="212" s="2" customFormat="1">
      <c r="A212" s="40"/>
      <c r="B212" s="41"/>
      <c r="C212" s="42"/>
      <c r="D212" s="259" t="s">
        <v>261</v>
      </c>
      <c r="E212" s="42"/>
      <c r="F212" s="260" t="s">
        <v>1968</v>
      </c>
      <c r="G212" s="42"/>
      <c r="H212" s="42"/>
      <c r="I212" s="157"/>
      <c r="J212" s="42"/>
      <c r="K212" s="42"/>
      <c r="L212" s="46"/>
      <c r="M212" s="261"/>
      <c r="N212" s="262"/>
      <c r="O212" s="93"/>
      <c r="P212" s="93"/>
      <c r="Q212" s="93"/>
      <c r="R212" s="93"/>
      <c r="S212" s="93"/>
      <c r="T212" s="94"/>
      <c r="U212" s="40"/>
      <c r="V212" s="40"/>
      <c r="W212" s="40"/>
      <c r="X212" s="40"/>
      <c r="Y212" s="40"/>
      <c r="Z212" s="40"/>
      <c r="AA212" s="40"/>
      <c r="AB212" s="40"/>
      <c r="AC212" s="40"/>
      <c r="AD212" s="40"/>
      <c r="AE212" s="40"/>
      <c r="AT212" s="18" t="s">
        <v>261</v>
      </c>
      <c r="AU212" s="18" t="s">
        <v>93</v>
      </c>
    </row>
    <row r="213" s="13" customFormat="1">
      <c r="A213" s="13"/>
      <c r="B213" s="271"/>
      <c r="C213" s="272"/>
      <c r="D213" s="259" t="s">
        <v>414</v>
      </c>
      <c r="E213" s="273" t="s">
        <v>1</v>
      </c>
      <c r="F213" s="274" t="s">
        <v>1942</v>
      </c>
      <c r="G213" s="272"/>
      <c r="H213" s="275">
        <v>2518</v>
      </c>
      <c r="I213" s="276"/>
      <c r="J213" s="272"/>
      <c r="K213" s="272"/>
      <c r="L213" s="277"/>
      <c r="M213" s="278"/>
      <c r="N213" s="279"/>
      <c r="O213" s="279"/>
      <c r="P213" s="279"/>
      <c r="Q213" s="279"/>
      <c r="R213" s="279"/>
      <c r="S213" s="279"/>
      <c r="T213" s="280"/>
      <c r="U213" s="13"/>
      <c r="V213" s="13"/>
      <c r="W213" s="13"/>
      <c r="X213" s="13"/>
      <c r="Y213" s="13"/>
      <c r="Z213" s="13"/>
      <c r="AA213" s="13"/>
      <c r="AB213" s="13"/>
      <c r="AC213" s="13"/>
      <c r="AD213" s="13"/>
      <c r="AE213" s="13"/>
      <c r="AT213" s="281" t="s">
        <v>414</v>
      </c>
      <c r="AU213" s="281" t="s">
        <v>93</v>
      </c>
      <c r="AV213" s="13" t="s">
        <v>93</v>
      </c>
      <c r="AW213" s="13" t="s">
        <v>38</v>
      </c>
      <c r="AX213" s="13" t="s">
        <v>83</v>
      </c>
      <c r="AY213" s="281" t="s">
        <v>251</v>
      </c>
    </row>
    <row r="214" s="14" customFormat="1">
      <c r="A214" s="14"/>
      <c r="B214" s="282"/>
      <c r="C214" s="283"/>
      <c r="D214" s="259" t="s">
        <v>414</v>
      </c>
      <c r="E214" s="284" t="s">
        <v>1</v>
      </c>
      <c r="F214" s="285" t="s">
        <v>416</v>
      </c>
      <c r="G214" s="283"/>
      <c r="H214" s="286">
        <v>2518</v>
      </c>
      <c r="I214" s="287"/>
      <c r="J214" s="283"/>
      <c r="K214" s="283"/>
      <c r="L214" s="288"/>
      <c r="M214" s="289"/>
      <c r="N214" s="290"/>
      <c r="O214" s="290"/>
      <c r="P214" s="290"/>
      <c r="Q214" s="290"/>
      <c r="R214" s="290"/>
      <c r="S214" s="290"/>
      <c r="T214" s="291"/>
      <c r="U214" s="14"/>
      <c r="V214" s="14"/>
      <c r="W214" s="14"/>
      <c r="X214" s="14"/>
      <c r="Y214" s="14"/>
      <c r="Z214" s="14"/>
      <c r="AA214" s="14"/>
      <c r="AB214" s="14"/>
      <c r="AC214" s="14"/>
      <c r="AD214" s="14"/>
      <c r="AE214" s="14"/>
      <c r="AT214" s="292" t="s">
        <v>414</v>
      </c>
      <c r="AU214" s="292" t="s">
        <v>93</v>
      </c>
      <c r="AV214" s="14" t="s">
        <v>182</v>
      </c>
      <c r="AW214" s="14" t="s">
        <v>38</v>
      </c>
      <c r="AX214" s="14" t="s">
        <v>91</v>
      </c>
      <c r="AY214" s="292" t="s">
        <v>251</v>
      </c>
    </row>
    <row r="215" s="2" customFormat="1" ht="16.5" customHeight="1">
      <c r="A215" s="40"/>
      <c r="B215" s="41"/>
      <c r="C215" s="246" t="s">
        <v>375</v>
      </c>
      <c r="D215" s="246" t="s">
        <v>254</v>
      </c>
      <c r="E215" s="247" t="s">
        <v>1665</v>
      </c>
      <c r="F215" s="248" t="s">
        <v>1666</v>
      </c>
      <c r="G215" s="249" t="s">
        <v>342</v>
      </c>
      <c r="H215" s="250">
        <v>45</v>
      </c>
      <c r="I215" s="251"/>
      <c r="J215" s="252">
        <f>ROUND(I215*H215,2)</f>
        <v>0</v>
      </c>
      <c r="K215" s="248" t="s">
        <v>258</v>
      </c>
      <c r="L215" s="46"/>
      <c r="M215" s="253" t="s">
        <v>1</v>
      </c>
      <c r="N215" s="254" t="s">
        <v>48</v>
      </c>
      <c r="O215" s="93"/>
      <c r="P215" s="255">
        <f>O215*H215</f>
        <v>0</v>
      </c>
      <c r="Q215" s="255">
        <v>0.084250000000000005</v>
      </c>
      <c r="R215" s="255">
        <f>Q215*H215</f>
        <v>3.7912500000000002</v>
      </c>
      <c r="S215" s="255">
        <v>0</v>
      </c>
      <c r="T215" s="256">
        <f>S215*H215</f>
        <v>0</v>
      </c>
      <c r="U215" s="40"/>
      <c r="V215" s="40"/>
      <c r="W215" s="40"/>
      <c r="X215" s="40"/>
      <c r="Y215" s="40"/>
      <c r="Z215" s="40"/>
      <c r="AA215" s="40"/>
      <c r="AB215" s="40"/>
      <c r="AC215" s="40"/>
      <c r="AD215" s="40"/>
      <c r="AE215" s="40"/>
      <c r="AR215" s="257" t="s">
        <v>182</v>
      </c>
      <c r="AT215" s="257" t="s">
        <v>254</v>
      </c>
      <c r="AU215" s="257" t="s">
        <v>93</v>
      </c>
      <c r="AY215" s="18" t="s">
        <v>251</v>
      </c>
      <c r="BE215" s="258">
        <f>IF(N215="základní",J215,0)</f>
        <v>0</v>
      </c>
      <c r="BF215" s="258">
        <f>IF(N215="snížená",J215,0)</f>
        <v>0</v>
      </c>
      <c r="BG215" s="258">
        <f>IF(N215="zákl. přenesená",J215,0)</f>
        <v>0</v>
      </c>
      <c r="BH215" s="258">
        <f>IF(N215="sníž. přenesená",J215,0)</f>
        <v>0</v>
      </c>
      <c r="BI215" s="258">
        <f>IF(N215="nulová",J215,0)</f>
        <v>0</v>
      </c>
      <c r="BJ215" s="18" t="s">
        <v>91</v>
      </c>
      <c r="BK215" s="258">
        <f>ROUND(I215*H215,2)</f>
        <v>0</v>
      </c>
      <c r="BL215" s="18" t="s">
        <v>182</v>
      </c>
      <c r="BM215" s="257" t="s">
        <v>1969</v>
      </c>
    </row>
    <row r="216" s="13" customFormat="1">
      <c r="A216" s="13"/>
      <c r="B216" s="271"/>
      <c r="C216" s="272"/>
      <c r="D216" s="259" t="s">
        <v>414</v>
      </c>
      <c r="E216" s="273" t="s">
        <v>1</v>
      </c>
      <c r="F216" s="274" t="s">
        <v>1937</v>
      </c>
      <c r="G216" s="272"/>
      <c r="H216" s="275">
        <v>45</v>
      </c>
      <c r="I216" s="276"/>
      <c r="J216" s="272"/>
      <c r="K216" s="272"/>
      <c r="L216" s="277"/>
      <c r="M216" s="278"/>
      <c r="N216" s="279"/>
      <c r="O216" s="279"/>
      <c r="P216" s="279"/>
      <c r="Q216" s="279"/>
      <c r="R216" s="279"/>
      <c r="S216" s="279"/>
      <c r="T216" s="280"/>
      <c r="U216" s="13"/>
      <c r="V216" s="13"/>
      <c r="W216" s="13"/>
      <c r="X216" s="13"/>
      <c r="Y216" s="13"/>
      <c r="Z216" s="13"/>
      <c r="AA216" s="13"/>
      <c r="AB216" s="13"/>
      <c r="AC216" s="13"/>
      <c r="AD216" s="13"/>
      <c r="AE216" s="13"/>
      <c r="AT216" s="281" t="s">
        <v>414</v>
      </c>
      <c r="AU216" s="281" t="s">
        <v>93</v>
      </c>
      <c r="AV216" s="13" t="s">
        <v>93</v>
      </c>
      <c r="AW216" s="13" t="s">
        <v>38</v>
      </c>
      <c r="AX216" s="13" t="s">
        <v>83</v>
      </c>
      <c r="AY216" s="281" t="s">
        <v>251</v>
      </c>
    </row>
    <row r="217" s="14" customFormat="1">
      <c r="A217" s="14"/>
      <c r="B217" s="282"/>
      <c r="C217" s="283"/>
      <c r="D217" s="259" t="s">
        <v>414</v>
      </c>
      <c r="E217" s="284" t="s">
        <v>1</v>
      </c>
      <c r="F217" s="285" t="s">
        <v>416</v>
      </c>
      <c r="G217" s="283"/>
      <c r="H217" s="286">
        <v>45</v>
      </c>
      <c r="I217" s="287"/>
      <c r="J217" s="283"/>
      <c r="K217" s="283"/>
      <c r="L217" s="288"/>
      <c r="M217" s="289"/>
      <c r="N217" s="290"/>
      <c r="O217" s="290"/>
      <c r="P217" s="290"/>
      <c r="Q217" s="290"/>
      <c r="R217" s="290"/>
      <c r="S217" s="290"/>
      <c r="T217" s="291"/>
      <c r="U217" s="14"/>
      <c r="V217" s="14"/>
      <c r="W217" s="14"/>
      <c r="X217" s="14"/>
      <c r="Y217" s="14"/>
      <c r="Z217" s="14"/>
      <c r="AA217" s="14"/>
      <c r="AB217" s="14"/>
      <c r="AC217" s="14"/>
      <c r="AD217" s="14"/>
      <c r="AE217" s="14"/>
      <c r="AT217" s="292" t="s">
        <v>414</v>
      </c>
      <c r="AU217" s="292" t="s">
        <v>93</v>
      </c>
      <c r="AV217" s="14" t="s">
        <v>182</v>
      </c>
      <c r="AW217" s="14" t="s">
        <v>38</v>
      </c>
      <c r="AX217" s="14" t="s">
        <v>91</v>
      </c>
      <c r="AY217" s="292" t="s">
        <v>251</v>
      </c>
    </row>
    <row r="218" s="2" customFormat="1" ht="16.5" customHeight="1">
      <c r="A218" s="40"/>
      <c r="B218" s="41"/>
      <c r="C218" s="314" t="s">
        <v>531</v>
      </c>
      <c r="D218" s="314" t="s">
        <v>648</v>
      </c>
      <c r="E218" s="315" t="s">
        <v>1669</v>
      </c>
      <c r="F218" s="316" t="s">
        <v>1670</v>
      </c>
      <c r="G218" s="317" t="s">
        <v>342</v>
      </c>
      <c r="H218" s="318">
        <v>49.5</v>
      </c>
      <c r="I218" s="319"/>
      <c r="J218" s="320">
        <f>ROUND(I218*H218,2)</f>
        <v>0</v>
      </c>
      <c r="K218" s="316" t="s">
        <v>258</v>
      </c>
      <c r="L218" s="321"/>
      <c r="M218" s="322" t="s">
        <v>1</v>
      </c>
      <c r="N218" s="323" t="s">
        <v>48</v>
      </c>
      <c r="O218" s="93"/>
      <c r="P218" s="255">
        <f>O218*H218</f>
        <v>0</v>
      </c>
      <c r="Q218" s="255">
        <v>0.13100000000000001</v>
      </c>
      <c r="R218" s="255">
        <f>Q218*H218</f>
        <v>6.4845000000000006</v>
      </c>
      <c r="S218" s="255">
        <v>0</v>
      </c>
      <c r="T218" s="256">
        <f>S218*H218</f>
        <v>0</v>
      </c>
      <c r="U218" s="40"/>
      <c r="V218" s="40"/>
      <c r="W218" s="40"/>
      <c r="X218" s="40"/>
      <c r="Y218" s="40"/>
      <c r="Z218" s="40"/>
      <c r="AA218" s="40"/>
      <c r="AB218" s="40"/>
      <c r="AC218" s="40"/>
      <c r="AD218" s="40"/>
      <c r="AE218" s="40"/>
      <c r="AR218" s="257" t="s">
        <v>292</v>
      </c>
      <c r="AT218" s="257" t="s">
        <v>648</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1970</v>
      </c>
    </row>
    <row r="219" s="13" customFormat="1">
      <c r="A219" s="13"/>
      <c r="B219" s="271"/>
      <c r="C219" s="272"/>
      <c r="D219" s="259" t="s">
        <v>414</v>
      </c>
      <c r="E219" s="272"/>
      <c r="F219" s="274" t="s">
        <v>1971</v>
      </c>
      <c r="G219" s="272"/>
      <c r="H219" s="275">
        <v>49.5</v>
      </c>
      <c r="I219" s="276"/>
      <c r="J219" s="272"/>
      <c r="K219" s="272"/>
      <c r="L219" s="277"/>
      <c r="M219" s="278"/>
      <c r="N219" s="279"/>
      <c r="O219" s="279"/>
      <c r="P219" s="279"/>
      <c r="Q219" s="279"/>
      <c r="R219" s="279"/>
      <c r="S219" s="279"/>
      <c r="T219" s="280"/>
      <c r="U219" s="13"/>
      <c r="V219" s="13"/>
      <c r="W219" s="13"/>
      <c r="X219" s="13"/>
      <c r="Y219" s="13"/>
      <c r="Z219" s="13"/>
      <c r="AA219" s="13"/>
      <c r="AB219" s="13"/>
      <c r="AC219" s="13"/>
      <c r="AD219" s="13"/>
      <c r="AE219" s="13"/>
      <c r="AT219" s="281" t="s">
        <v>414</v>
      </c>
      <c r="AU219" s="281" t="s">
        <v>93</v>
      </c>
      <c r="AV219" s="13" t="s">
        <v>93</v>
      </c>
      <c r="AW219" s="13" t="s">
        <v>4</v>
      </c>
      <c r="AX219" s="13" t="s">
        <v>91</v>
      </c>
      <c r="AY219" s="281" t="s">
        <v>251</v>
      </c>
    </row>
    <row r="220" s="12" customFormat="1" ht="22.8" customHeight="1">
      <c r="A220" s="12"/>
      <c r="B220" s="230"/>
      <c r="C220" s="231"/>
      <c r="D220" s="232" t="s">
        <v>82</v>
      </c>
      <c r="E220" s="244" t="s">
        <v>297</v>
      </c>
      <c r="F220" s="244" t="s">
        <v>530</v>
      </c>
      <c r="G220" s="231"/>
      <c r="H220" s="231"/>
      <c r="I220" s="234"/>
      <c r="J220" s="245">
        <f>BK220</f>
        <v>0</v>
      </c>
      <c r="K220" s="231"/>
      <c r="L220" s="236"/>
      <c r="M220" s="237"/>
      <c r="N220" s="238"/>
      <c r="O220" s="238"/>
      <c r="P220" s="239">
        <f>SUM(P221:P227)</f>
        <v>0</v>
      </c>
      <c r="Q220" s="238"/>
      <c r="R220" s="239">
        <f>SUM(R221:R227)</f>
        <v>399.10299999999995</v>
      </c>
      <c r="S220" s="238"/>
      <c r="T220" s="240">
        <f>SUM(T221:T227)</f>
        <v>0</v>
      </c>
      <c r="U220" s="12"/>
      <c r="V220" s="12"/>
      <c r="W220" s="12"/>
      <c r="X220" s="12"/>
      <c r="Y220" s="12"/>
      <c r="Z220" s="12"/>
      <c r="AA220" s="12"/>
      <c r="AB220" s="12"/>
      <c r="AC220" s="12"/>
      <c r="AD220" s="12"/>
      <c r="AE220" s="12"/>
      <c r="AR220" s="241" t="s">
        <v>91</v>
      </c>
      <c r="AT220" s="242" t="s">
        <v>82</v>
      </c>
      <c r="AU220" s="242" t="s">
        <v>91</v>
      </c>
      <c r="AY220" s="241" t="s">
        <v>251</v>
      </c>
      <c r="BK220" s="243">
        <f>SUM(BK221:BK227)</f>
        <v>0</v>
      </c>
    </row>
    <row r="221" s="2" customFormat="1" ht="16.5" customHeight="1">
      <c r="A221" s="40"/>
      <c r="B221" s="41"/>
      <c r="C221" s="246" t="s">
        <v>378</v>
      </c>
      <c r="D221" s="246" t="s">
        <v>254</v>
      </c>
      <c r="E221" s="247" t="s">
        <v>644</v>
      </c>
      <c r="F221" s="248" t="s">
        <v>645</v>
      </c>
      <c r="G221" s="249" t="s">
        <v>441</v>
      </c>
      <c r="H221" s="250">
        <v>1268</v>
      </c>
      <c r="I221" s="251"/>
      <c r="J221" s="252">
        <f>ROUND(I221*H221,2)</f>
        <v>0</v>
      </c>
      <c r="K221" s="248" t="s">
        <v>258</v>
      </c>
      <c r="L221" s="46"/>
      <c r="M221" s="253" t="s">
        <v>1</v>
      </c>
      <c r="N221" s="254" t="s">
        <v>48</v>
      </c>
      <c r="O221" s="93"/>
      <c r="P221" s="255">
        <f>O221*H221</f>
        <v>0</v>
      </c>
      <c r="Q221" s="255">
        <v>0.1295</v>
      </c>
      <c r="R221" s="255">
        <f>Q221*H221</f>
        <v>164.20600000000002</v>
      </c>
      <c r="S221" s="255">
        <v>0</v>
      </c>
      <c r="T221" s="256">
        <f>S221*H221</f>
        <v>0</v>
      </c>
      <c r="U221" s="40"/>
      <c r="V221" s="40"/>
      <c r="W221" s="40"/>
      <c r="X221" s="40"/>
      <c r="Y221" s="40"/>
      <c r="Z221" s="40"/>
      <c r="AA221" s="40"/>
      <c r="AB221" s="40"/>
      <c r="AC221" s="40"/>
      <c r="AD221" s="40"/>
      <c r="AE221" s="40"/>
      <c r="AR221" s="257" t="s">
        <v>182</v>
      </c>
      <c r="AT221" s="257" t="s">
        <v>254</v>
      </c>
      <c r="AU221" s="257" t="s">
        <v>93</v>
      </c>
      <c r="AY221" s="18" t="s">
        <v>251</v>
      </c>
      <c r="BE221" s="258">
        <f>IF(N221="základní",J221,0)</f>
        <v>0</v>
      </c>
      <c r="BF221" s="258">
        <f>IF(N221="snížená",J221,0)</f>
        <v>0</v>
      </c>
      <c r="BG221" s="258">
        <f>IF(N221="zákl. přenesená",J221,0)</f>
        <v>0</v>
      </c>
      <c r="BH221" s="258">
        <f>IF(N221="sníž. přenesená",J221,0)</f>
        <v>0</v>
      </c>
      <c r="BI221" s="258">
        <f>IF(N221="nulová",J221,0)</f>
        <v>0</v>
      </c>
      <c r="BJ221" s="18" t="s">
        <v>91</v>
      </c>
      <c r="BK221" s="258">
        <f>ROUND(I221*H221,2)</f>
        <v>0</v>
      </c>
      <c r="BL221" s="18" t="s">
        <v>182</v>
      </c>
      <c r="BM221" s="257" t="s">
        <v>1522</v>
      </c>
    </row>
    <row r="222" s="13" customFormat="1">
      <c r="A222" s="13"/>
      <c r="B222" s="271"/>
      <c r="C222" s="272"/>
      <c r="D222" s="259" t="s">
        <v>414</v>
      </c>
      <c r="E222" s="273" t="s">
        <v>1</v>
      </c>
      <c r="F222" s="274" t="s">
        <v>1972</v>
      </c>
      <c r="G222" s="272"/>
      <c r="H222" s="275">
        <v>1268</v>
      </c>
      <c r="I222" s="276"/>
      <c r="J222" s="272"/>
      <c r="K222" s="272"/>
      <c r="L222" s="277"/>
      <c r="M222" s="278"/>
      <c r="N222" s="279"/>
      <c r="O222" s="279"/>
      <c r="P222" s="279"/>
      <c r="Q222" s="279"/>
      <c r="R222" s="279"/>
      <c r="S222" s="279"/>
      <c r="T222" s="280"/>
      <c r="U222" s="13"/>
      <c r="V222" s="13"/>
      <c r="W222" s="13"/>
      <c r="X222" s="13"/>
      <c r="Y222" s="13"/>
      <c r="Z222" s="13"/>
      <c r="AA222" s="13"/>
      <c r="AB222" s="13"/>
      <c r="AC222" s="13"/>
      <c r="AD222" s="13"/>
      <c r="AE222" s="13"/>
      <c r="AT222" s="281" t="s">
        <v>414</v>
      </c>
      <c r="AU222" s="281" t="s">
        <v>93</v>
      </c>
      <c r="AV222" s="13" t="s">
        <v>93</v>
      </c>
      <c r="AW222" s="13" t="s">
        <v>38</v>
      </c>
      <c r="AX222" s="13" t="s">
        <v>83</v>
      </c>
      <c r="AY222" s="281" t="s">
        <v>251</v>
      </c>
    </row>
    <row r="223" s="14" customFormat="1">
      <c r="A223" s="14"/>
      <c r="B223" s="282"/>
      <c r="C223" s="283"/>
      <c r="D223" s="259" t="s">
        <v>414</v>
      </c>
      <c r="E223" s="284" t="s">
        <v>1</v>
      </c>
      <c r="F223" s="285" t="s">
        <v>416</v>
      </c>
      <c r="G223" s="283"/>
      <c r="H223" s="286">
        <v>1268</v>
      </c>
      <c r="I223" s="287"/>
      <c r="J223" s="283"/>
      <c r="K223" s="283"/>
      <c r="L223" s="288"/>
      <c r="M223" s="289"/>
      <c r="N223" s="290"/>
      <c r="O223" s="290"/>
      <c r="P223" s="290"/>
      <c r="Q223" s="290"/>
      <c r="R223" s="290"/>
      <c r="S223" s="290"/>
      <c r="T223" s="291"/>
      <c r="U223" s="14"/>
      <c r="V223" s="14"/>
      <c r="W223" s="14"/>
      <c r="X223" s="14"/>
      <c r="Y223" s="14"/>
      <c r="Z223" s="14"/>
      <c r="AA223" s="14"/>
      <c r="AB223" s="14"/>
      <c r="AC223" s="14"/>
      <c r="AD223" s="14"/>
      <c r="AE223" s="14"/>
      <c r="AT223" s="292" t="s">
        <v>414</v>
      </c>
      <c r="AU223" s="292" t="s">
        <v>93</v>
      </c>
      <c r="AV223" s="14" t="s">
        <v>182</v>
      </c>
      <c r="AW223" s="14" t="s">
        <v>38</v>
      </c>
      <c r="AX223" s="14" t="s">
        <v>91</v>
      </c>
      <c r="AY223" s="292" t="s">
        <v>251</v>
      </c>
    </row>
    <row r="224" s="2" customFormat="1" ht="16.5" customHeight="1">
      <c r="A224" s="40"/>
      <c r="B224" s="41"/>
      <c r="C224" s="314" t="s">
        <v>540</v>
      </c>
      <c r="D224" s="314" t="s">
        <v>648</v>
      </c>
      <c r="E224" s="315" t="s">
        <v>649</v>
      </c>
      <c r="F224" s="316" t="s">
        <v>650</v>
      </c>
      <c r="G224" s="317" t="s">
        <v>441</v>
      </c>
      <c r="H224" s="318">
        <v>1394.8</v>
      </c>
      <c r="I224" s="319"/>
      <c r="J224" s="320">
        <f>ROUND(I224*H224,2)</f>
        <v>0</v>
      </c>
      <c r="K224" s="316" t="s">
        <v>258</v>
      </c>
      <c r="L224" s="321"/>
      <c r="M224" s="322" t="s">
        <v>1</v>
      </c>
      <c r="N224" s="323" t="s">
        <v>48</v>
      </c>
      <c r="O224" s="93"/>
      <c r="P224" s="255">
        <f>O224*H224</f>
        <v>0</v>
      </c>
      <c r="Q224" s="255">
        <v>0.058000000000000003</v>
      </c>
      <c r="R224" s="255">
        <f>Q224*H224</f>
        <v>80.898399999999995</v>
      </c>
      <c r="S224" s="255">
        <v>0</v>
      </c>
      <c r="T224" s="256">
        <f>S224*H224</f>
        <v>0</v>
      </c>
      <c r="U224" s="40"/>
      <c r="V224" s="40"/>
      <c r="W224" s="40"/>
      <c r="X224" s="40"/>
      <c r="Y224" s="40"/>
      <c r="Z224" s="40"/>
      <c r="AA224" s="40"/>
      <c r="AB224" s="40"/>
      <c r="AC224" s="40"/>
      <c r="AD224" s="40"/>
      <c r="AE224" s="40"/>
      <c r="AR224" s="257" t="s">
        <v>292</v>
      </c>
      <c r="AT224" s="257" t="s">
        <v>648</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182</v>
      </c>
      <c r="BM224" s="257" t="s">
        <v>1524</v>
      </c>
    </row>
    <row r="225" s="2" customFormat="1">
      <c r="A225" s="40"/>
      <c r="B225" s="41"/>
      <c r="C225" s="42"/>
      <c r="D225" s="259" t="s">
        <v>261</v>
      </c>
      <c r="E225" s="42"/>
      <c r="F225" s="260" t="s">
        <v>1973</v>
      </c>
      <c r="G225" s="42"/>
      <c r="H225" s="42"/>
      <c r="I225" s="157"/>
      <c r="J225" s="42"/>
      <c r="K225" s="42"/>
      <c r="L225" s="46"/>
      <c r="M225" s="261"/>
      <c r="N225" s="262"/>
      <c r="O225" s="93"/>
      <c r="P225" s="93"/>
      <c r="Q225" s="93"/>
      <c r="R225" s="93"/>
      <c r="S225" s="93"/>
      <c r="T225" s="94"/>
      <c r="U225" s="40"/>
      <c r="V225" s="40"/>
      <c r="W225" s="40"/>
      <c r="X225" s="40"/>
      <c r="Y225" s="40"/>
      <c r="Z225" s="40"/>
      <c r="AA225" s="40"/>
      <c r="AB225" s="40"/>
      <c r="AC225" s="40"/>
      <c r="AD225" s="40"/>
      <c r="AE225" s="40"/>
      <c r="AT225" s="18" t="s">
        <v>261</v>
      </c>
      <c r="AU225" s="18" t="s">
        <v>93</v>
      </c>
    </row>
    <row r="226" s="13" customFormat="1">
      <c r="A226" s="13"/>
      <c r="B226" s="271"/>
      <c r="C226" s="272"/>
      <c r="D226" s="259" t="s">
        <v>414</v>
      </c>
      <c r="E226" s="272"/>
      <c r="F226" s="274" t="s">
        <v>1974</v>
      </c>
      <c r="G226" s="272"/>
      <c r="H226" s="275">
        <v>1394.8</v>
      </c>
      <c r="I226" s="276"/>
      <c r="J226" s="272"/>
      <c r="K226" s="272"/>
      <c r="L226" s="277"/>
      <c r="M226" s="278"/>
      <c r="N226" s="279"/>
      <c r="O226" s="279"/>
      <c r="P226" s="279"/>
      <c r="Q226" s="279"/>
      <c r="R226" s="279"/>
      <c r="S226" s="279"/>
      <c r="T226" s="280"/>
      <c r="U226" s="13"/>
      <c r="V226" s="13"/>
      <c r="W226" s="13"/>
      <c r="X226" s="13"/>
      <c r="Y226" s="13"/>
      <c r="Z226" s="13"/>
      <c r="AA226" s="13"/>
      <c r="AB226" s="13"/>
      <c r="AC226" s="13"/>
      <c r="AD226" s="13"/>
      <c r="AE226" s="13"/>
      <c r="AT226" s="281" t="s">
        <v>414</v>
      </c>
      <c r="AU226" s="281" t="s">
        <v>93</v>
      </c>
      <c r="AV226" s="13" t="s">
        <v>93</v>
      </c>
      <c r="AW226" s="13" t="s">
        <v>4</v>
      </c>
      <c r="AX226" s="13" t="s">
        <v>91</v>
      </c>
      <c r="AY226" s="281" t="s">
        <v>251</v>
      </c>
    </row>
    <row r="227" s="2" customFormat="1" ht="16.5" customHeight="1">
      <c r="A227" s="40"/>
      <c r="B227" s="41"/>
      <c r="C227" s="314" t="s">
        <v>381</v>
      </c>
      <c r="D227" s="314" t="s">
        <v>648</v>
      </c>
      <c r="E227" s="315" t="s">
        <v>1527</v>
      </c>
      <c r="F227" s="316" t="s">
        <v>1528</v>
      </c>
      <c r="G227" s="317" t="s">
        <v>446</v>
      </c>
      <c r="H227" s="318">
        <v>63.399999999999999</v>
      </c>
      <c r="I227" s="319"/>
      <c r="J227" s="320">
        <f>ROUND(I227*H227,2)</f>
        <v>0</v>
      </c>
      <c r="K227" s="316" t="s">
        <v>258</v>
      </c>
      <c r="L227" s="321"/>
      <c r="M227" s="322" t="s">
        <v>1</v>
      </c>
      <c r="N227" s="323" t="s">
        <v>48</v>
      </c>
      <c r="O227" s="93"/>
      <c r="P227" s="255">
        <f>O227*H227</f>
        <v>0</v>
      </c>
      <c r="Q227" s="255">
        <v>2.4289999999999998</v>
      </c>
      <c r="R227" s="255">
        <f>Q227*H227</f>
        <v>153.99859999999998</v>
      </c>
      <c r="S227" s="255">
        <v>0</v>
      </c>
      <c r="T227" s="256">
        <f>S227*H227</f>
        <v>0</v>
      </c>
      <c r="U227" s="40"/>
      <c r="V227" s="40"/>
      <c r="W227" s="40"/>
      <c r="X227" s="40"/>
      <c r="Y227" s="40"/>
      <c r="Z227" s="40"/>
      <c r="AA227" s="40"/>
      <c r="AB227" s="40"/>
      <c r="AC227" s="40"/>
      <c r="AD227" s="40"/>
      <c r="AE227" s="40"/>
      <c r="AR227" s="257" t="s">
        <v>292</v>
      </c>
      <c r="AT227" s="257" t="s">
        <v>648</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182</v>
      </c>
      <c r="BM227" s="257" t="s">
        <v>1529</v>
      </c>
    </row>
    <row r="228" s="12" customFormat="1" ht="22.8" customHeight="1">
      <c r="A228" s="12"/>
      <c r="B228" s="230"/>
      <c r="C228" s="231"/>
      <c r="D228" s="232" t="s">
        <v>82</v>
      </c>
      <c r="E228" s="244" t="s">
        <v>568</v>
      </c>
      <c r="F228" s="244" t="s">
        <v>569</v>
      </c>
      <c r="G228" s="231"/>
      <c r="H228" s="231"/>
      <c r="I228" s="234"/>
      <c r="J228" s="245">
        <f>BK228</f>
        <v>0</v>
      </c>
      <c r="K228" s="231"/>
      <c r="L228" s="236"/>
      <c r="M228" s="237"/>
      <c r="N228" s="238"/>
      <c r="O228" s="238"/>
      <c r="P228" s="239">
        <f>P229</f>
        <v>0</v>
      </c>
      <c r="Q228" s="238"/>
      <c r="R228" s="239">
        <f>R229</f>
        <v>0</v>
      </c>
      <c r="S228" s="238"/>
      <c r="T228" s="240">
        <f>T229</f>
        <v>0</v>
      </c>
      <c r="U228" s="12"/>
      <c r="V228" s="12"/>
      <c r="W228" s="12"/>
      <c r="X228" s="12"/>
      <c r="Y228" s="12"/>
      <c r="Z228" s="12"/>
      <c r="AA228" s="12"/>
      <c r="AB228" s="12"/>
      <c r="AC228" s="12"/>
      <c r="AD228" s="12"/>
      <c r="AE228" s="12"/>
      <c r="AR228" s="241" t="s">
        <v>91</v>
      </c>
      <c r="AT228" s="242" t="s">
        <v>82</v>
      </c>
      <c r="AU228" s="242" t="s">
        <v>91</v>
      </c>
      <c r="AY228" s="241" t="s">
        <v>251</v>
      </c>
      <c r="BK228" s="243">
        <f>BK229</f>
        <v>0</v>
      </c>
    </row>
    <row r="229" s="2" customFormat="1" ht="16.5" customHeight="1">
      <c r="A229" s="40"/>
      <c r="B229" s="41"/>
      <c r="C229" s="246" t="s">
        <v>552</v>
      </c>
      <c r="D229" s="246" t="s">
        <v>254</v>
      </c>
      <c r="E229" s="247" t="s">
        <v>1547</v>
      </c>
      <c r="F229" s="248" t="s">
        <v>1548</v>
      </c>
      <c r="G229" s="249" t="s">
        <v>398</v>
      </c>
      <c r="H229" s="250">
        <v>5621.1400000000003</v>
      </c>
      <c r="I229" s="251"/>
      <c r="J229" s="252">
        <f>ROUND(I229*H229,2)</f>
        <v>0</v>
      </c>
      <c r="K229" s="248" t="s">
        <v>258</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182</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182</v>
      </c>
      <c r="BM229" s="257" t="s">
        <v>1975</v>
      </c>
    </row>
    <row r="230" s="12" customFormat="1" ht="25.92" customHeight="1">
      <c r="A230" s="12"/>
      <c r="B230" s="230"/>
      <c r="C230" s="231"/>
      <c r="D230" s="232" t="s">
        <v>82</v>
      </c>
      <c r="E230" s="233" t="s">
        <v>249</v>
      </c>
      <c r="F230" s="233" t="s">
        <v>1853</v>
      </c>
      <c r="G230" s="231"/>
      <c r="H230" s="231"/>
      <c r="I230" s="234"/>
      <c r="J230" s="235">
        <f>BK230</f>
        <v>0</v>
      </c>
      <c r="K230" s="231"/>
      <c r="L230" s="236"/>
      <c r="M230" s="237"/>
      <c r="N230" s="238"/>
      <c r="O230" s="238"/>
      <c r="P230" s="239">
        <f>P231</f>
        <v>0</v>
      </c>
      <c r="Q230" s="238"/>
      <c r="R230" s="239">
        <f>R231</f>
        <v>0</v>
      </c>
      <c r="S230" s="238"/>
      <c r="T230" s="240">
        <f>T231</f>
        <v>0</v>
      </c>
      <c r="U230" s="12"/>
      <c r="V230" s="12"/>
      <c r="W230" s="12"/>
      <c r="X230" s="12"/>
      <c r="Y230" s="12"/>
      <c r="Z230" s="12"/>
      <c r="AA230" s="12"/>
      <c r="AB230" s="12"/>
      <c r="AC230" s="12"/>
      <c r="AD230" s="12"/>
      <c r="AE230" s="12"/>
      <c r="AR230" s="241" t="s">
        <v>250</v>
      </c>
      <c r="AT230" s="242" t="s">
        <v>82</v>
      </c>
      <c r="AU230" s="242" t="s">
        <v>83</v>
      </c>
      <c r="AY230" s="241" t="s">
        <v>251</v>
      </c>
      <c r="BK230" s="243">
        <f>BK231</f>
        <v>0</v>
      </c>
    </row>
    <row r="231" s="12" customFormat="1" ht="22.8" customHeight="1">
      <c r="A231" s="12"/>
      <c r="B231" s="230"/>
      <c r="C231" s="231"/>
      <c r="D231" s="232" t="s">
        <v>82</v>
      </c>
      <c r="E231" s="244" t="s">
        <v>302</v>
      </c>
      <c r="F231" s="244" t="s">
        <v>303</v>
      </c>
      <c r="G231" s="231"/>
      <c r="H231" s="231"/>
      <c r="I231" s="234"/>
      <c r="J231" s="245">
        <f>BK231</f>
        <v>0</v>
      </c>
      <c r="K231" s="231"/>
      <c r="L231" s="236"/>
      <c r="M231" s="237"/>
      <c r="N231" s="238"/>
      <c r="O231" s="238"/>
      <c r="P231" s="239">
        <f>P232</f>
        <v>0</v>
      </c>
      <c r="Q231" s="238"/>
      <c r="R231" s="239">
        <f>R232</f>
        <v>0</v>
      </c>
      <c r="S231" s="238"/>
      <c r="T231" s="240">
        <f>T232</f>
        <v>0</v>
      </c>
      <c r="U231" s="12"/>
      <c r="V231" s="12"/>
      <c r="W231" s="12"/>
      <c r="X231" s="12"/>
      <c r="Y231" s="12"/>
      <c r="Z231" s="12"/>
      <c r="AA231" s="12"/>
      <c r="AB231" s="12"/>
      <c r="AC231" s="12"/>
      <c r="AD231" s="12"/>
      <c r="AE231" s="12"/>
      <c r="AR231" s="241" t="s">
        <v>250</v>
      </c>
      <c r="AT231" s="242" t="s">
        <v>82</v>
      </c>
      <c r="AU231" s="242" t="s">
        <v>91</v>
      </c>
      <c r="AY231" s="241" t="s">
        <v>251</v>
      </c>
      <c r="BK231" s="243">
        <f>BK232</f>
        <v>0</v>
      </c>
    </row>
    <row r="232" s="2" customFormat="1" ht="16.5" customHeight="1">
      <c r="A232" s="40"/>
      <c r="B232" s="41"/>
      <c r="C232" s="246" t="s">
        <v>384</v>
      </c>
      <c r="D232" s="246" t="s">
        <v>254</v>
      </c>
      <c r="E232" s="247" t="s">
        <v>1976</v>
      </c>
      <c r="F232" s="248" t="s">
        <v>1977</v>
      </c>
      <c r="G232" s="249" t="s">
        <v>346</v>
      </c>
      <c r="H232" s="250">
        <v>12</v>
      </c>
      <c r="I232" s="251"/>
      <c r="J232" s="252">
        <f>ROUND(I232*H232,2)</f>
        <v>0</v>
      </c>
      <c r="K232" s="248" t="s">
        <v>258</v>
      </c>
      <c r="L232" s="46"/>
      <c r="M232" s="267" t="s">
        <v>1</v>
      </c>
      <c r="N232" s="268" t="s">
        <v>48</v>
      </c>
      <c r="O232" s="265"/>
      <c r="P232" s="269">
        <f>O232*H232</f>
        <v>0</v>
      </c>
      <c r="Q232" s="269">
        <v>0</v>
      </c>
      <c r="R232" s="269">
        <f>Q232*H232</f>
        <v>0</v>
      </c>
      <c r="S232" s="269">
        <v>0</v>
      </c>
      <c r="T232" s="270">
        <f>S232*H232</f>
        <v>0</v>
      </c>
      <c r="U232" s="40"/>
      <c r="V232" s="40"/>
      <c r="W232" s="40"/>
      <c r="X232" s="40"/>
      <c r="Y232" s="40"/>
      <c r="Z232" s="40"/>
      <c r="AA232" s="40"/>
      <c r="AB232" s="40"/>
      <c r="AC232" s="40"/>
      <c r="AD232" s="40"/>
      <c r="AE232" s="40"/>
      <c r="AR232" s="257" t="s">
        <v>259</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259</v>
      </c>
      <c r="BM232" s="257" t="s">
        <v>1978</v>
      </c>
    </row>
    <row r="233" s="2" customFormat="1" ht="6.96" customHeight="1">
      <c r="A233" s="40"/>
      <c r="B233" s="68"/>
      <c r="C233" s="69"/>
      <c r="D233" s="69"/>
      <c r="E233" s="69"/>
      <c r="F233" s="69"/>
      <c r="G233" s="69"/>
      <c r="H233" s="69"/>
      <c r="I233" s="195"/>
      <c r="J233" s="69"/>
      <c r="K233" s="69"/>
      <c r="L233" s="46"/>
      <c r="M233" s="40"/>
      <c r="O233" s="40"/>
      <c r="P233" s="40"/>
      <c r="Q233" s="40"/>
      <c r="R233" s="40"/>
      <c r="S233" s="40"/>
      <c r="T233" s="40"/>
      <c r="U233" s="40"/>
      <c r="V233" s="40"/>
      <c r="W233" s="40"/>
      <c r="X233" s="40"/>
      <c r="Y233" s="40"/>
      <c r="Z233" s="40"/>
      <c r="AA233" s="40"/>
      <c r="AB233" s="40"/>
      <c r="AC233" s="40"/>
      <c r="AD233" s="40"/>
      <c r="AE233" s="40"/>
    </row>
  </sheetData>
  <sheetProtection sheet="1" autoFilter="0" formatColumns="0" formatRows="0" objects="1" scenarios="1" spinCount="100000" saltValue="vFqmguVlj7QDlPvesP4F/lbepakmg/jJjbRHVowb0ZW9FAe6Ow3ZKdcN2L8TLwsVPd6YGzFyDCptqSf8cf3a7g==" hashValue="Ds+s5ZUJjR65qYC36zLaRLo4NHoHuAIEQ6n9ng3BypVMoXFeU0eth20PETnATyfXp7FosDF3WCdqsgkXN82z2Q==" algorithmName="SHA-512" password="E785"/>
  <autoFilter ref="C122:K232"/>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135</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1" customFormat="1" ht="12" customHeight="1">
      <c r="B8" s="21"/>
      <c r="D8" s="155" t="s">
        <v>222</v>
      </c>
      <c r="I8" s="149"/>
      <c r="L8" s="21"/>
    </row>
    <row r="9" s="2" customFormat="1" ht="16.5" customHeight="1">
      <c r="A9" s="40"/>
      <c r="B9" s="46"/>
      <c r="C9" s="40"/>
      <c r="D9" s="40"/>
      <c r="E9" s="156" t="s">
        <v>1979</v>
      </c>
      <c r="F9" s="40"/>
      <c r="G9" s="40"/>
      <c r="H9" s="40"/>
      <c r="I9" s="157"/>
      <c r="J9" s="40"/>
      <c r="K9" s="40"/>
      <c r="L9" s="65"/>
      <c r="S9" s="40"/>
      <c r="T9" s="40"/>
      <c r="U9" s="40"/>
      <c r="V9" s="40"/>
      <c r="W9" s="40"/>
      <c r="X9" s="40"/>
      <c r="Y9" s="40"/>
      <c r="Z9" s="40"/>
      <c r="AA9" s="40"/>
      <c r="AB9" s="40"/>
      <c r="AC9" s="40"/>
      <c r="AD9" s="40"/>
      <c r="AE9" s="40"/>
    </row>
    <row r="10" s="2" customFormat="1" ht="12" customHeight="1">
      <c r="A10" s="40"/>
      <c r="B10" s="46"/>
      <c r="C10" s="40"/>
      <c r="D10" s="155" t="s">
        <v>1980</v>
      </c>
      <c r="E10" s="40"/>
      <c r="F10" s="40"/>
      <c r="G10" s="40"/>
      <c r="H10" s="40"/>
      <c r="I10" s="157"/>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8" t="s">
        <v>1981</v>
      </c>
      <c r="F11" s="40"/>
      <c r="G11" s="40"/>
      <c r="H11" s="40"/>
      <c r="I11" s="157"/>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157"/>
      <c r="J12" s="40"/>
      <c r="K12" s="40"/>
      <c r="L12" s="65"/>
      <c r="S12" s="40"/>
      <c r="T12" s="40"/>
      <c r="U12" s="40"/>
      <c r="V12" s="40"/>
      <c r="W12" s="40"/>
      <c r="X12" s="40"/>
      <c r="Y12" s="40"/>
      <c r="Z12" s="40"/>
      <c r="AA12" s="40"/>
      <c r="AB12" s="40"/>
      <c r="AC12" s="40"/>
      <c r="AD12" s="40"/>
      <c r="AE12" s="40"/>
    </row>
    <row r="13" s="2" customFormat="1" ht="12" customHeight="1">
      <c r="A13" s="40"/>
      <c r="B13" s="46"/>
      <c r="C13" s="40"/>
      <c r="D13" s="155" t="s">
        <v>18</v>
      </c>
      <c r="E13" s="40"/>
      <c r="F13" s="143" t="s">
        <v>1</v>
      </c>
      <c r="G13" s="40"/>
      <c r="H13" s="40"/>
      <c r="I13" s="159"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5" t="s">
        <v>22</v>
      </c>
      <c r="E14" s="40"/>
      <c r="F14" s="143" t="s">
        <v>40</v>
      </c>
      <c r="G14" s="40"/>
      <c r="H14" s="40"/>
      <c r="I14" s="159" t="s">
        <v>24</v>
      </c>
      <c r="J14" s="160" t="str">
        <f>'Rekapitulace stavby'!AN8</f>
        <v>27. 2. 2020</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157"/>
      <c r="J15" s="40"/>
      <c r="K15" s="40"/>
      <c r="L15" s="65"/>
      <c r="S15" s="40"/>
      <c r="T15" s="40"/>
      <c r="U15" s="40"/>
      <c r="V15" s="40"/>
      <c r="W15" s="40"/>
      <c r="X15" s="40"/>
      <c r="Y15" s="40"/>
      <c r="Z15" s="40"/>
      <c r="AA15" s="40"/>
      <c r="AB15" s="40"/>
      <c r="AC15" s="40"/>
      <c r="AD15" s="40"/>
      <c r="AE15" s="40"/>
    </row>
    <row r="16" s="2" customFormat="1" ht="12" customHeight="1">
      <c r="A16" s="40"/>
      <c r="B16" s="46"/>
      <c r="C16" s="40"/>
      <c r="D16" s="155" t="s">
        <v>30</v>
      </c>
      <c r="E16" s="40"/>
      <c r="F16" s="40"/>
      <c r="G16" s="40"/>
      <c r="H16" s="40"/>
      <c r="I16" s="159" t="s">
        <v>31</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Statutární město Karviná </v>
      </c>
      <c r="F17" s="40"/>
      <c r="G17" s="40"/>
      <c r="H17" s="40"/>
      <c r="I17" s="159" t="s">
        <v>33</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157"/>
      <c r="J18" s="40"/>
      <c r="K18" s="40"/>
      <c r="L18" s="65"/>
      <c r="S18" s="40"/>
      <c r="T18" s="40"/>
      <c r="U18" s="40"/>
      <c r="V18" s="40"/>
      <c r="W18" s="40"/>
      <c r="X18" s="40"/>
      <c r="Y18" s="40"/>
      <c r="Z18" s="40"/>
      <c r="AA18" s="40"/>
      <c r="AB18" s="40"/>
      <c r="AC18" s="40"/>
      <c r="AD18" s="40"/>
      <c r="AE18" s="40"/>
    </row>
    <row r="19" s="2" customFormat="1" ht="12" customHeight="1">
      <c r="A19" s="40"/>
      <c r="B19" s="46"/>
      <c r="C19" s="40"/>
      <c r="D19" s="155" t="s">
        <v>34</v>
      </c>
      <c r="E19" s="40"/>
      <c r="F19" s="40"/>
      <c r="G19" s="40"/>
      <c r="H19" s="40"/>
      <c r="I19" s="159"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9"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157"/>
      <c r="J21" s="40"/>
      <c r="K21" s="40"/>
      <c r="L21" s="65"/>
      <c r="S21" s="40"/>
      <c r="T21" s="40"/>
      <c r="U21" s="40"/>
      <c r="V21" s="40"/>
      <c r="W21" s="40"/>
      <c r="X21" s="40"/>
      <c r="Y21" s="40"/>
      <c r="Z21" s="40"/>
      <c r="AA21" s="40"/>
      <c r="AB21" s="40"/>
      <c r="AC21" s="40"/>
      <c r="AD21" s="40"/>
      <c r="AE21" s="40"/>
    </row>
    <row r="22" s="2" customFormat="1" ht="12" customHeight="1">
      <c r="A22" s="40"/>
      <c r="B22" s="46"/>
      <c r="C22" s="40"/>
      <c r="D22" s="155" t="s">
        <v>36</v>
      </c>
      <c r="E22" s="40"/>
      <c r="F22" s="40"/>
      <c r="G22" s="40"/>
      <c r="H22" s="40"/>
      <c r="I22" s="159" t="s">
        <v>31</v>
      </c>
      <c r="J22" s="143" t="str">
        <f>IF('Rekapitulace stavby'!AN16="","",'Rekapitulace stavby'!AN16)</f>
        <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tr">
        <f>IF('Rekapitulace stavby'!E17="","",'Rekapitulace stavby'!E17)</f>
        <v>ADEA projekt s.r.o.</v>
      </c>
      <c r="F23" s="40"/>
      <c r="G23" s="40"/>
      <c r="H23" s="40"/>
      <c r="I23" s="159" t="s">
        <v>33</v>
      </c>
      <c r="J23" s="143" t="str">
        <f>IF('Rekapitulace stavby'!AN17="","",'Rekapitulace stavby'!AN17)</f>
        <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157"/>
      <c r="J24" s="40"/>
      <c r="K24" s="40"/>
      <c r="L24" s="65"/>
      <c r="S24" s="40"/>
      <c r="T24" s="40"/>
      <c r="U24" s="40"/>
      <c r="V24" s="40"/>
      <c r="W24" s="40"/>
      <c r="X24" s="40"/>
      <c r="Y24" s="40"/>
      <c r="Z24" s="40"/>
      <c r="AA24" s="40"/>
      <c r="AB24" s="40"/>
      <c r="AC24" s="40"/>
      <c r="AD24" s="40"/>
      <c r="AE24" s="40"/>
    </row>
    <row r="25" s="2" customFormat="1" ht="12" customHeight="1">
      <c r="A25" s="40"/>
      <c r="B25" s="46"/>
      <c r="C25" s="40"/>
      <c r="D25" s="155" t="s">
        <v>39</v>
      </c>
      <c r="E25" s="40"/>
      <c r="F25" s="40"/>
      <c r="G25" s="40"/>
      <c r="H25" s="40"/>
      <c r="I25" s="159"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9"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157"/>
      <c r="J27" s="40"/>
      <c r="K27" s="40"/>
      <c r="L27" s="65"/>
      <c r="S27" s="40"/>
      <c r="T27" s="40"/>
      <c r="U27" s="40"/>
      <c r="V27" s="40"/>
      <c r="W27" s="40"/>
      <c r="X27" s="40"/>
      <c r="Y27" s="40"/>
      <c r="Z27" s="40"/>
      <c r="AA27" s="40"/>
      <c r="AB27" s="40"/>
      <c r="AC27" s="40"/>
      <c r="AD27" s="40"/>
      <c r="AE27" s="40"/>
    </row>
    <row r="28" s="2" customFormat="1" ht="12" customHeight="1">
      <c r="A28" s="40"/>
      <c r="B28" s="46"/>
      <c r="C28" s="40"/>
      <c r="D28" s="155" t="s">
        <v>41</v>
      </c>
      <c r="E28" s="40"/>
      <c r="F28" s="40"/>
      <c r="G28" s="40"/>
      <c r="H28" s="40"/>
      <c r="I28" s="157"/>
      <c r="J28" s="40"/>
      <c r="K28" s="40"/>
      <c r="L28" s="65"/>
      <c r="S28" s="40"/>
      <c r="T28" s="40"/>
      <c r="U28" s="40"/>
      <c r="V28" s="40"/>
      <c r="W28" s="40"/>
      <c r="X28" s="40"/>
      <c r="Y28" s="40"/>
      <c r="Z28" s="40"/>
      <c r="AA28" s="40"/>
      <c r="AB28" s="40"/>
      <c r="AC28" s="40"/>
      <c r="AD28" s="40"/>
      <c r="AE28" s="40"/>
    </row>
    <row r="29" s="8" customFormat="1" ht="16.5" customHeight="1">
      <c r="A29" s="161"/>
      <c r="B29" s="162"/>
      <c r="C29" s="161"/>
      <c r="D29" s="161"/>
      <c r="E29" s="163" t="s">
        <v>1</v>
      </c>
      <c r="F29" s="163"/>
      <c r="G29" s="163"/>
      <c r="H29" s="163"/>
      <c r="I29" s="164"/>
      <c r="J29" s="161"/>
      <c r="K29" s="161"/>
      <c r="L29" s="165"/>
      <c r="S29" s="161"/>
      <c r="T29" s="161"/>
      <c r="U29" s="161"/>
      <c r="V29" s="161"/>
      <c r="W29" s="161"/>
      <c r="X29" s="161"/>
      <c r="Y29" s="161"/>
      <c r="Z29" s="161"/>
      <c r="AA29" s="161"/>
      <c r="AB29" s="161"/>
      <c r="AC29" s="161"/>
      <c r="AD29" s="161"/>
      <c r="AE29" s="161"/>
    </row>
    <row r="30" s="2" customFormat="1" ht="6.96" customHeight="1">
      <c r="A30" s="40"/>
      <c r="B30" s="46"/>
      <c r="C30" s="40"/>
      <c r="D30" s="40"/>
      <c r="E30" s="40"/>
      <c r="F30" s="40"/>
      <c r="G30" s="40"/>
      <c r="H30" s="40"/>
      <c r="I30" s="157"/>
      <c r="J30" s="40"/>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25.44" customHeight="1">
      <c r="A32" s="40"/>
      <c r="B32" s="46"/>
      <c r="C32" s="40"/>
      <c r="D32" s="168" t="s">
        <v>43</v>
      </c>
      <c r="E32" s="40"/>
      <c r="F32" s="40"/>
      <c r="G32" s="40"/>
      <c r="H32" s="40"/>
      <c r="I32" s="157"/>
      <c r="J32" s="169">
        <f>ROUND(J128, 2)</f>
        <v>0</v>
      </c>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14.4" customHeight="1">
      <c r="A34" s="40"/>
      <c r="B34" s="46"/>
      <c r="C34" s="40"/>
      <c r="D34" s="40"/>
      <c r="E34" s="40"/>
      <c r="F34" s="170" t="s">
        <v>45</v>
      </c>
      <c r="G34" s="40"/>
      <c r="H34" s="40"/>
      <c r="I34" s="171" t="s">
        <v>44</v>
      </c>
      <c r="J34" s="170" t="s">
        <v>46</v>
      </c>
      <c r="K34" s="40"/>
      <c r="L34" s="65"/>
      <c r="S34" s="40"/>
      <c r="T34" s="40"/>
      <c r="U34" s="40"/>
      <c r="V34" s="40"/>
      <c r="W34" s="40"/>
      <c r="X34" s="40"/>
      <c r="Y34" s="40"/>
      <c r="Z34" s="40"/>
      <c r="AA34" s="40"/>
      <c r="AB34" s="40"/>
      <c r="AC34" s="40"/>
      <c r="AD34" s="40"/>
      <c r="AE34" s="40"/>
    </row>
    <row r="35" s="2" customFormat="1" ht="14.4" customHeight="1">
      <c r="A35" s="40"/>
      <c r="B35" s="46"/>
      <c r="C35" s="40"/>
      <c r="D35" s="172" t="s">
        <v>47</v>
      </c>
      <c r="E35" s="155" t="s">
        <v>48</v>
      </c>
      <c r="F35" s="173">
        <f>ROUND((SUM(BE128:BE165)),  2)</f>
        <v>0</v>
      </c>
      <c r="G35" s="40"/>
      <c r="H35" s="40"/>
      <c r="I35" s="174">
        <v>0.20999999999999999</v>
      </c>
      <c r="J35" s="173">
        <f>ROUND(((SUM(BE128:BE165))*I35),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5" t="s">
        <v>49</v>
      </c>
      <c r="F36" s="173">
        <f>ROUND((SUM(BF128:BF165)),  2)</f>
        <v>0</v>
      </c>
      <c r="G36" s="40"/>
      <c r="H36" s="40"/>
      <c r="I36" s="174">
        <v>0.14999999999999999</v>
      </c>
      <c r="J36" s="173">
        <f>ROUND(((SUM(BF128:BF165))*I36),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50</v>
      </c>
      <c r="F37" s="173">
        <f>ROUND((SUM(BG128:BG165)),  2)</f>
        <v>0</v>
      </c>
      <c r="G37" s="40"/>
      <c r="H37" s="40"/>
      <c r="I37" s="174">
        <v>0.20999999999999999</v>
      </c>
      <c r="J37" s="173">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5" t="s">
        <v>51</v>
      </c>
      <c r="F38" s="173">
        <f>ROUND((SUM(BH128:BH165)),  2)</f>
        <v>0</v>
      </c>
      <c r="G38" s="40"/>
      <c r="H38" s="40"/>
      <c r="I38" s="174">
        <v>0.14999999999999999</v>
      </c>
      <c r="J38" s="173">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52</v>
      </c>
      <c r="F39" s="173">
        <f>ROUND((SUM(BI128:BI165)),  2)</f>
        <v>0</v>
      </c>
      <c r="G39" s="40"/>
      <c r="H39" s="40"/>
      <c r="I39" s="174">
        <v>0</v>
      </c>
      <c r="J39" s="173">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2" customFormat="1" ht="25.44" customHeight="1">
      <c r="A41" s="40"/>
      <c r="B41" s="46"/>
      <c r="C41" s="175"/>
      <c r="D41" s="176" t="s">
        <v>53</v>
      </c>
      <c r="E41" s="177"/>
      <c r="F41" s="177"/>
      <c r="G41" s="178" t="s">
        <v>54</v>
      </c>
      <c r="H41" s="179" t="s">
        <v>55</v>
      </c>
      <c r="I41" s="180"/>
      <c r="J41" s="181">
        <f>SUM(J32:J39)</f>
        <v>0</v>
      </c>
      <c r="K41" s="182"/>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2" customFormat="1" ht="16.5" customHeight="1">
      <c r="A87" s="40"/>
      <c r="B87" s="41"/>
      <c r="C87" s="42"/>
      <c r="D87" s="42"/>
      <c r="E87" s="199" t="s">
        <v>1979</v>
      </c>
      <c r="F87" s="42"/>
      <c r="G87" s="42"/>
      <c r="H87" s="42"/>
      <c r="I87" s="157"/>
      <c r="J87" s="42"/>
      <c r="K87" s="42"/>
      <c r="L87" s="65"/>
      <c r="S87" s="40"/>
      <c r="T87" s="40"/>
      <c r="U87" s="40"/>
      <c r="V87" s="40"/>
      <c r="W87" s="40"/>
      <c r="X87" s="40"/>
      <c r="Y87" s="40"/>
      <c r="Z87" s="40"/>
      <c r="AA87" s="40"/>
      <c r="AB87" s="40"/>
      <c r="AC87" s="40"/>
      <c r="AD87" s="40"/>
      <c r="AE87" s="40"/>
    </row>
    <row r="88" s="2" customFormat="1" ht="12" customHeight="1">
      <c r="A88" s="40"/>
      <c r="B88" s="41"/>
      <c r="C88" s="33" t="s">
        <v>1980</v>
      </c>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08.2_1 - Fotbalové hřiště</v>
      </c>
      <c r="F89" s="42"/>
      <c r="G89" s="42"/>
      <c r="H89" s="42"/>
      <c r="I89" s="157"/>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 xml:space="preserve"> </v>
      </c>
      <c r="G91" s="42"/>
      <c r="H91" s="42"/>
      <c r="I91" s="159" t="s">
        <v>24</v>
      </c>
      <c r="J91" s="81" t="str">
        <f>IF(J14="","",J14)</f>
        <v>27. 2. 2020</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Statutární město Karviná </v>
      </c>
      <c r="G93" s="42"/>
      <c r="H93" s="42"/>
      <c r="I93" s="159" t="s">
        <v>36</v>
      </c>
      <c r="J93" s="38" t="str">
        <f>E23</f>
        <v>ADEA projekt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159"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9.28" customHeight="1">
      <c r="A96" s="40"/>
      <c r="B96" s="41"/>
      <c r="C96" s="200" t="s">
        <v>225</v>
      </c>
      <c r="D96" s="201"/>
      <c r="E96" s="201"/>
      <c r="F96" s="201"/>
      <c r="G96" s="201"/>
      <c r="H96" s="201"/>
      <c r="I96" s="202"/>
      <c r="J96" s="203" t="s">
        <v>226</v>
      </c>
      <c r="K96" s="201"/>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2.8" customHeight="1">
      <c r="A98" s="40"/>
      <c r="B98" s="41"/>
      <c r="C98" s="204" t="s">
        <v>227</v>
      </c>
      <c r="D98" s="42"/>
      <c r="E98" s="42"/>
      <c r="F98" s="42"/>
      <c r="G98" s="42"/>
      <c r="H98" s="42"/>
      <c r="I98" s="157"/>
      <c r="J98" s="112">
        <f>J128</f>
        <v>0</v>
      </c>
      <c r="K98" s="42"/>
      <c r="L98" s="65"/>
      <c r="S98" s="40"/>
      <c r="T98" s="40"/>
      <c r="U98" s="40"/>
      <c r="V98" s="40"/>
      <c r="W98" s="40"/>
      <c r="X98" s="40"/>
      <c r="Y98" s="40"/>
      <c r="Z98" s="40"/>
      <c r="AA98" s="40"/>
      <c r="AB98" s="40"/>
      <c r="AC98" s="40"/>
      <c r="AD98" s="40"/>
      <c r="AE98" s="40"/>
      <c r="AU98" s="18" t="s">
        <v>228</v>
      </c>
    </row>
    <row r="99" s="9" customFormat="1" ht="24.96" customHeight="1">
      <c r="A99" s="9"/>
      <c r="B99" s="205"/>
      <c r="C99" s="206"/>
      <c r="D99" s="207" t="s">
        <v>401</v>
      </c>
      <c r="E99" s="208"/>
      <c r="F99" s="208"/>
      <c r="G99" s="208"/>
      <c r="H99" s="208"/>
      <c r="I99" s="209"/>
      <c r="J99" s="210">
        <f>J129</f>
        <v>0</v>
      </c>
      <c r="K99" s="206"/>
      <c r="L99" s="211"/>
      <c r="S99" s="9"/>
      <c r="T99" s="9"/>
      <c r="U99" s="9"/>
      <c r="V99" s="9"/>
      <c r="W99" s="9"/>
      <c r="X99" s="9"/>
      <c r="Y99" s="9"/>
      <c r="Z99" s="9"/>
      <c r="AA99" s="9"/>
      <c r="AB99" s="9"/>
      <c r="AC99" s="9"/>
      <c r="AD99" s="9"/>
      <c r="AE99" s="9"/>
    </row>
    <row r="100" s="10" customFormat="1" ht="19.92" customHeight="1">
      <c r="A100" s="10"/>
      <c r="B100" s="212"/>
      <c r="C100" s="135"/>
      <c r="D100" s="213" t="s">
        <v>402</v>
      </c>
      <c r="E100" s="214"/>
      <c r="F100" s="214"/>
      <c r="G100" s="214"/>
      <c r="H100" s="214"/>
      <c r="I100" s="215"/>
      <c r="J100" s="216">
        <f>J130</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576</v>
      </c>
      <c r="E101" s="214"/>
      <c r="F101" s="214"/>
      <c r="G101" s="214"/>
      <c r="H101" s="214"/>
      <c r="I101" s="215"/>
      <c r="J101" s="216">
        <f>J133</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405</v>
      </c>
      <c r="E102" s="214"/>
      <c r="F102" s="214"/>
      <c r="G102" s="214"/>
      <c r="H102" s="214"/>
      <c r="I102" s="215"/>
      <c r="J102" s="216">
        <f>J146</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407</v>
      </c>
      <c r="E103" s="214"/>
      <c r="F103" s="214"/>
      <c r="G103" s="214"/>
      <c r="H103" s="214"/>
      <c r="I103" s="215"/>
      <c r="J103" s="216">
        <f>J154</f>
        <v>0</v>
      </c>
      <c r="K103" s="135"/>
      <c r="L103" s="217"/>
      <c r="S103" s="10"/>
      <c r="T103" s="10"/>
      <c r="U103" s="10"/>
      <c r="V103" s="10"/>
      <c r="W103" s="10"/>
      <c r="X103" s="10"/>
      <c r="Y103" s="10"/>
      <c r="Z103" s="10"/>
      <c r="AA103" s="10"/>
      <c r="AB103" s="10"/>
      <c r="AC103" s="10"/>
      <c r="AD103" s="10"/>
      <c r="AE103" s="10"/>
    </row>
    <row r="104" s="9" customFormat="1" ht="24.96" customHeight="1">
      <c r="A104" s="9"/>
      <c r="B104" s="205"/>
      <c r="C104" s="206"/>
      <c r="D104" s="207" t="s">
        <v>577</v>
      </c>
      <c r="E104" s="208"/>
      <c r="F104" s="208"/>
      <c r="G104" s="208"/>
      <c r="H104" s="208"/>
      <c r="I104" s="209"/>
      <c r="J104" s="210">
        <f>J156</f>
        <v>0</v>
      </c>
      <c r="K104" s="206"/>
      <c r="L104" s="211"/>
      <c r="S104" s="9"/>
      <c r="T104" s="9"/>
      <c r="U104" s="9"/>
      <c r="V104" s="9"/>
      <c r="W104" s="9"/>
      <c r="X104" s="9"/>
      <c r="Y104" s="9"/>
      <c r="Z104" s="9"/>
      <c r="AA104" s="9"/>
      <c r="AB104" s="9"/>
      <c r="AC104" s="9"/>
      <c r="AD104" s="9"/>
      <c r="AE104" s="9"/>
    </row>
    <row r="105" s="10" customFormat="1" ht="19.92" customHeight="1">
      <c r="A105" s="10"/>
      <c r="B105" s="212"/>
      <c r="C105" s="135"/>
      <c r="D105" s="213" t="s">
        <v>1982</v>
      </c>
      <c r="E105" s="214"/>
      <c r="F105" s="214"/>
      <c r="G105" s="214"/>
      <c r="H105" s="214"/>
      <c r="I105" s="215"/>
      <c r="J105" s="216">
        <f>J157</f>
        <v>0</v>
      </c>
      <c r="K105" s="135"/>
      <c r="L105" s="217"/>
      <c r="S105" s="10"/>
      <c r="T105" s="10"/>
      <c r="U105" s="10"/>
      <c r="V105" s="10"/>
      <c r="W105" s="10"/>
      <c r="X105" s="10"/>
      <c r="Y105" s="10"/>
      <c r="Z105" s="10"/>
      <c r="AA105" s="10"/>
      <c r="AB105" s="10"/>
      <c r="AC105" s="10"/>
      <c r="AD105" s="10"/>
      <c r="AE105" s="10"/>
    </row>
    <row r="106" s="9" customFormat="1" ht="24.96" customHeight="1">
      <c r="A106" s="9"/>
      <c r="B106" s="205"/>
      <c r="C106" s="206"/>
      <c r="D106" s="207" t="s">
        <v>1983</v>
      </c>
      <c r="E106" s="208"/>
      <c r="F106" s="208"/>
      <c r="G106" s="208"/>
      <c r="H106" s="208"/>
      <c r="I106" s="209"/>
      <c r="J106" s="210">
        <f>J164</f>
        <v>0</v>
      </c>
      <c r="K106" s="206"/>
      <c r="L106" s="211"/>
      <c r="S106" s="9"/>
      <c r="T106" s="9"/>
      <c r="U106" s="9"/>
      <c r="V106" s="9"/>
      <c r="W106" s="9"/>
      <c r="X106" s="9"/>
      <c r="Y106" s="9"/>
      <c r="Z106" s="9"/>
      <c r="AA106" s="9"/>
      <c r="AB106" s="9"/>
      <c r="AC106" s="9"/>
      <c r="AD106" s="9"/>
      <c r="AE106" s="9"/>
    </row>
    <row r="107" s="2" customFormat="1" ht="21.84" customHeight="1">
      <c r="A107" s="40"/>
      <c r="B107" s="41"/>
      <c r="C107" s="42"/>
      <c r="D107" s="42"/>
      <c r="E107" s="42"/>
      <c r="F107" s="42"/>
      <c r="G107" s="42"/>
      <c r="H107" s="42"/>
      <c r="I107" s="157"/>
      <c r="J107" s="42"/>
      <c r="K107" s="42"/>
      <c r="L107" s="65"/>
      <c r="S107" s="40"/>
      <c r="T107" s="40"/>
      <c r="U107" s="40"/>
      <c r="V107" s="40"/>
      <c r="W107" s="40"/>
      <c r="X107" s="40"/>
      <c r="Y107" s="40"/>
      <c r="Z107" s="40"/>
      <c r="AA107" s="40"/>
      <c r="AB107" s="40"/>
      <c r="AC107" s="40"/>
      <c r="AD107" s="40"/>
      <c r="AE107" s="40"/>
    </row>
    <row r="108" s="2" customFormat="1" ht="6.96" customHeight="1">
      <c r="A108" s="40"/>
      <c r="B108" s="68"/>
      <c r="C108" s="69"/>
      <c r="D108" s="69"/>
      <c r="E108" s="69"/>
      <c r="F108" s="69"/>
      <c r="G108" s="69"/>
      <c r="H108" s="69"/>
      <c r="I108" s="195"/>
      <c r="J108" s="69"/>
      <c r="K108" s="69"/>
      <c r="L108" s="65"/>
      <c r="S108" s="40"/>
      <c r="T108" s="40"/>
      <c r="U108" s="40"/>
      <c r="V108" s="40"/>
      <c r="W108" s="40"/>
      <c r="X108" s="40"/>
      <c r="Y108" s="40"/>
      <c r="Z108" s="40"/>
      <c r="AA108" s="40"/>
      <c r="AB108" s="40"/>
      <c r="AC108" s="40"/>
      <c r="AD108" s="40"/>
      <c r="AE108" s="40"/>
    </row>
    <row r="112" s="2" customFormat="1" ht="6.96" customHeight="1">
      <c r="A112" s="40"/>
      <c r="B112" s="70"/>
      <c r="C112" s="71"/>
      <c r="D112" s="71"/>
      <c r="E112" s="71"/>
      <c r="F112" s="71"/>
      <c r="G112" s="71"/>
      <c r="H112" s="71"/>
      <c r="I112" s="198"/>
      <c r="J112" s="71"/>
      <c r="K112" s="71"/>
      <c r="L112" s="65"/>
      <c r="S112" s="40"/>
      <c r="T112" s="40"/>
      <c r="U112" s="40"/>
      <c r="V112" s="40"/>
      <c r="W112" s="40"/>
      <c r="X112" s="40"/>
      <c r="Y112" s="40"/>
      <c r="Z112" s="40"/>
      <c r="AA112" s="40"/>
      <c r="AB112" s="40"/>
      <c r="AC112" s="40"/>
      <c r="AD112" s="40"/>
      <c r="AE112" s="40"/>
    </row>
    <row r="113" s="2" customFormat="1" ht="24.96" customHeight="1">
      <c r="A113" s="40"/>
      <c r="B113" s="41"/>
      <c r="C113" s="24" t="s">
        <v>236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6.96" customHeight="1">
      <c r="A114" s="40"/>
      <c r="B114" s="41"/>
      <c r="C114" s="42"/>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16</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199" t="str">
        <f>E7</f>
        <v>Sportovní areál ul. Leonovova, Karviná - Hranice</v>
      </c>
      <c r="F116" s="33"/>
      <c r="G116" s="33"/>
      <c r="H116" s="33"/>
      <c r="I116" s="157"/>
      <c r="J116" s="42"/>
      <c r="K116" s="42"/>
      <c r="L116" s="65"/>
      <c r="S116" s="40"/>
      <c r="T116" s="40"/>
      <c r="U116" s="40"/>
      <c r="V116" s="40"/>
      <c r="W116" s="40"/>
      <c r="X116" s="40"/>
      <c r="Y116" s="40"/>
      <c r="Z116" s="40"/>
      <c r="AA116" s="40"/>
      <c r="AB116" s="40"/>
      <c r="AC116" s="40"/>
      <c r="AD116" s="40"/>
      <c r="AE116" s="40"/>
    </row>
    <row r="117" s="1" customFormat="1" ht="12" customHeight="1">
      <c r="B117" s="22"/>
      <c r="C117" s="33" t="s">
        <v>222</v>
      </c>
      <c r="D117" s="23"/>
      <c r="E117" s="23"/>
      <c r="F117" s="23"/>
      <c r="G117" s="23"/>
      <c r="H117" s="23"/>
      <c r="I117" s="149"/>
      <c r="J117" s="23"/>
      <c r="K117" s="23"/>
      <c r="L117" s="21"/>
    </row>
    <row r="118" s="2" customFormat="1" ht="16.5" customHeight="1">
      <c r="A118" s="40"/>
      <c r="B118" s="41"/>
      <c r="C118" s="42"/>
      <c r="D118" s="42"/>
      <c r="E118" s="199" t="s">
        <v>1979</v>
      </c>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1980</v>
      </c>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6.5" customHeight="1">
      <c r="A120" s="40"/>
      <c r="B120" s="41"/>
      <c r="C120" s="42"/>
      <c r="D120" s="42"/>
      <c r="E120" s="78" t="str">
        <f>E11</f>
        <v>SO 08.2_1 - Fotbalové hřiště</v>
      </c>
      <c r="F120" s="42"/>
      <c r="G120" s="42"/>
      <c r="H120" s="42"/>
      <c r="I120" s="157"/>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22</v>
      </c>
      <c r="D122" s="42"/>
      <c r="E122" s="42"/>
      <c r="F122" s="28" t="str">
        <f>F14</f>
        <v xml:space="preserve"> </v>
      </c>
      <c r="G122" s="42"/>
      <c r="H122" s="42"/>
      <c r="I122" s="159" t="s">
        <v>24</v>
      </c>
      <c r="J122" s="81" t="str">
        <f>IF(J14="","",J14)</f>
        <v>27. 2. 2020</v>
      </c>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5.15" customHeight="1">
      <c r="A124" s="40"/>
      <c r="B124" s="41"/>
      <c r="C124" s="33" t="s">
        <v>30</v>
      </c>
      <c r="D124" s="42"/>
      <c r="E124" s="42"/>
      <c r="F124" s="28" t="str">
        <f>E17</f>
        <v xml:space="preserve">Statutární město Karviná </v>
      </c>
      <c r="G124" s="42"/>
      <c r="H124" s="42"/>
      <c r="I124" s="159" t="s">
        <v>36</v>
      </c>
      <c r="J124" s="38" t="str">
        <f>E23</f>
        <v>ADEA projekt s.r.o.</v>
      </c>
      <c r="K124" s="42"/>
      <c r="L124" s="65"/>
      <c r="S124" s="40"/>
      <c r="T124" s="40"/>
      <c r="U124" s="40"/>
      <c r="V124" s="40"/>
      <c r="W124" s="40"/>
      <c r="X124" s="40"/>
      <c r="Y124" s="40"/>
      <c r="Z124" s="40"/>
      <c r="AA124" s="40"/>
      <c r="AB124" s="40"/>
      <c r="AC124" s="40"/>
      <c r="AD124" s="40"/>
      <c r="AE124" s="40"/>
    </row>
    <row r="125" s="2" customFormat="1" ht="15.15" customHeight="1">
      <c r="A125" s="40"/>
      <c r="B125" s="41"/>
      <c r="C125" s="33" t="s">
        <v>34</v>
      </c>
      <c r="D125" s="42"/>
      <c r="E125" s="42"/>
      <c r="F125" s="28" t="str">
        <f>IF(E20="","",E20)</f>
        <v>Vyplň údaj</v>
      </c>
      <c r="G125" s="42"/>
      <c r="H125" s="42"/>
      <c r="I125" s="159" t="s">
        <v>39</v>
      </c>
      <c r="J125" s="38" t="str">
        <f>E26</f>
        <v xml:space="preserve"> </v>
      </c>
      <c r="K125" s="42"/>
      <c r="L125" s="65"/>
      <c r="S125" s="40"/>
      <c r="T125" s="40"/>
      <c r="U125" s="40"/>
      <c r="V125" s="40"/>
      <c r="W125" s="40"/>
      <c r="X125" s="40"/>
      <c r="Y125" s="40"/>
      <c r="Z125" s="40"/>
      <c r="AA125" s="40"/>
      <c r="AB125" s="40"/>
      <c r="AC125" s="40"/>
      <c r="AD125" s="40"/>
      <c r="AE125" s="40"/>
    </row>
    <row r="126" s="2" customFormat="1" ht="10.32" customHeight="1">
      <c r="A126" s="40"/>
      <c r="B126" s="41"/>
      <c r="C126" s="42"/>
      <c r="D126" s="42"/>
      <c r="E126" s="42"/>
      <c r="F126" s="42"/>
      <c r="G126" s="42"/>
      <c r="H126" s="42"/>
      <c r="I126" s="157"/>
      <c r="J126" s="42"/>
      <c r="K126" s="42"/>
      <c r="L126" s="65"/>
      <c r="S126" s="40"/>
      <c r="T126" s="40"/>
      <c r="U126" s="40"/>
      <c r="V126" s="40"/>
      <c r="W126" s="40"/>
      <c r="X126" s="40"/>
      <c r="Y126" s="40"/>
      <c r="Z126" s="40"/>
      <c r="AA126" s="40"/>
      <c r="AB126" s="40"/>
      <c r="AC126" s="40"/>
      <c r="AD126" s="40"/>
      <c r="AE126" s="40"/>
    </row>
    <row r="127" s="11" customFormat="1" ht="29.28" customHeight="1">
      <c r="A127" s="218"/>
      <c r="B127" s="219"/>
      <c r="C127" s="220" t="s">
        <v>237</v>
      </c>
      <c r="D127" s="221" t="s">
        <v>68</v>
      </c>
      <c r="E127" s="221" t="s">
        <v>64</v>
      </c>
      <c r="F127" s="221" t="s">
        <v>65</v>
      </c>
      <c r="G127" s="221" t="s">
        <v>238</v>
      </c>
      <c r="H127" s="221" t="s">
        <v>239</v>
      </c>
      <c r="I127" s="222" t="s">
        <v>240</v>
      </c>
      <c r="J127" s="221" t="s">
        <v>226</v>
      </c>
      <c r="K127" s="223" t="s">
        <v>241</v>
      </c>
      <c r="L127" s="224"/>
      <c r="M127" s="102" t="s">
        <v>1</v>
      </c>
      <c r="N127" s="103" t="s">
        <v>47</v>
      </c>
      <c r="O127" s="103" t="s">
        <v>242</v>
      </c>
      <c r="P127" s="103" t="s">
        <v>243</v>
      </c>
      <c r="Q127" s="103" t="s">
        <v>244</v>
      </c>
      <c r="R127" s="103" t="s">
        <v>245</v>
      </c>
      <c r="S127" s="103" t="s">
        <v>246</v>
      </c>
      <c r="T127" s="104" t="s">
        <v>247</v>
      </c>
      <c r="U127" s="218"/>
      <c r="V127" s="218"/>
      <c r="W127" s="218"/>
      <c r="X127" s="218"/>
      <c r="Y127" s="218"/>
      <c r="Z127" s="218"/>
      <c r="AA127" s="218"/>
      <c r="AB127" s="218"/>
      <c r="AC127" s="218"/>
      <c r="AD127" s="218"/>
      <c r="AE127" s="218"/>
    </row>
    <row r="128" s="2" customFormat="1" ht="22.8" customHeight="1">
      <c r="A128" s="40"/>
      <c r="B128" s="41"/>
      <c r="C128" s="109" t="s">
        <v>248</v>
      </c>
      <c r="D128" s="42"/>
      <c r="E128" s="42"/>
      <c r="F128" s="42"/>
      <c r="G128" s="42"/>
      <c r="H128" s="42"/>
      <c r="I128" s="157"/>
      <c r="J128" s="225">
        <f>BK128</f>
        <v>0</v>
      </c>
      <c r="K128" s="42"/>
      <c r="L128" s="46"/>
      <c r="M128" s="105"/>
      <c r="N128" s="226"/>
      <c r="O128" s="106"/>
      <c r="P128" s="227">
        <f>P129+P156+P164</f>
        <v>0</v>
      </c>
      <c r="Q128" s="106"/>
      <c r="R128" s="227">
        <f>R129+R156+R164</f>
        <v>0</v>
      </c>
      <c r="S128" s="106"/>
      <c r="T128" s="228">
        <f>T129+T156+T164</f>
        <v>0</v>
      </c>
      <c r="U128" s="40"/>
      <c r="V128" s="40"/>
      <c r="W128" s="40"/>
      <c r="X128" s="40"/>
      <c r="Y128" s="40"/>
      <c r="Z128" s="40"/>
      <c r="AA128" s="40"/>
      <c r="AB128" s="40"/>
      <c r="AC128" s="40"/>
      <c r="AD128" s="40"/>
      <c r="AE128" s="40"/>
      <c r="AT128" s="18" t="s">
        <v>82</v>
      </c>
      <c r="AU128" s="18" t="s">
        <v>228</v>
      </c>
      <c r="BK128" s="229">
        <f>BK129+BK156+BK164</f>
        <v>0</v>
      </c>
    </row>
    <row r="129" s="12" customFormat="1" ht="25.92" customHeight="1">
      <c r="A129" s="12"/>
      <c r="B129" s="230"/>
      <c r="C129" s="231"/>
      <c r="D129" s="232" t="s">
        <v>82</v>
      </c>
      <c r="E129" s="233" t="s">
        <v>408</v>
      </c>
      <c r="F129" s="233" t="s">
        <v>409</v>
      </c>
      <c r="G129" s="231"/>
      <c r="H129" s="231"/>
      <c r="I129" s="234"/>
      <c r="J129" s="235">
        <f>BK129</f>
        <v>0</v>
      </c>
      <c r="K129" s="231"/>
      <c r="L129" s="236"/>
      <c r="M129" s="237"/>
      <c r="N129" s="238"/>
      <c r="O129" s="238"/>
      <c r="P129" s="239">
        <f>P130+P133+P146+P154</f>
        <v>0</v>
      </c>
      <c r="Q129" s="238"/>
      <c r="R129" s="239">
        <f>R130+R133+R146+R154</f>
        <v>0</v>
      </c>
      <c r="S129" s="238"/>
      <c r="T129" s="240">
        <f>T130+T133+T146+T154</f>
        <v>0</v>
      </c>
      <c r="U129" s="12"/>
      <c r="V129" s="12"/>
      <c r="W129" s="12"/>
      <c r="X129" s="12"/>
      <c r="Y129" s="12"/>
      <c r="Z129" s="12"/>
      <c r="AA129" s="12"/>
      <c r="AB129" s="12"/>
      <c r="AC129" s="12"/>
      <c r="AD129" s="12"/>
      <c r="AE129" s="12"/>
      <c r="AR129" s="241" t="s">
        <v>91</v>
      </c>
      <c r="AT129" s="242" t="s">
        <v>82</v>
      </c>
      <c r="AU129" s="242" t="s">
        <v>83</v>
      </c>
      <c r="AY129" s="241" t="s">
        <v>251</v>
      </c>
      <c r="BK129" s="243">
        <f>BK130+BK133+BK146+BK154</f>
        <v>0</v>
      </c>
    </row>
    <row r="130" s="12" customFormat="1" ht="22.8" customHeight="1">
      <c r="A130" s="12"/>
      <c r="B130" s="230"/>
      <c r="C130" s="231"/>
      <c r="D130" s="232" t="s">
        <v>82</v>
      </c>
      <c r="E130" s="244" t="s">
        <v>91</v>
      </c>
      <c r="F130" s="244" t="s">
        <v>410</v>
      </c>
      <c r="G130" s="231"/>
      <c r="H130" s="231"/>
      <c r="I130" s="234"/>
      <c r="J130" s="245">
        <f>BK130</f>
        <v>0</v>
      </c>
      <c r="K130" s="231"/>
      <c r="L130" s="236"/>
      <c r="M130" s="237"/>
      <c r="N130" s="238"/>
      <c r="O130" s="238"/>
      <c r="P130" s="239">
        <f>SUM(P131:P132)</f>
        <v>0</v>
      </c>
      <c r="Q130" s="238"/>
      <c r="R130" s="239">
        <f>SUM(R131:R132)</f>
        <v>0</v>
      </c>
      <c r="S130" s="238"/>
      <c r="T130" s="240">
        <f>SUM(T131:T132)</f>
        <v>0</v>
      </c>
      <c r="U130" s="12"/>
      <c r="V130" s="12"/>
      <c r="W130" s="12"/>
      <c r="X130" s="12"/>
      <c r="Y130" s="12"/>
      <c r="Z130" s="12"/>
      <c r="AA130" s="12"/>
      <c r="AB130" s="12"/>
      <c r="AC130" s="12"/>
      <c r="AD130" s="12"/>
      <c r="AE130" s="12"/>
      <c r="AR130" s="241" t="s">
        <v>91</v>
      </c>
      <c r="AT130" s="242" t="s">
        <v>82</v>
      </c>
      <c r="AU130" s="242" t="s">
        <v>91</v>
      </c>
      <c r="AY130" s="241" t="s">
        <v>251</v>
      </c>
      <c r="BK130" s="243">
        <f>SUM(BK131:BK132)</f>
        <v>0</v>
      </c>
    </row>
    <row r="131" s="2" customFormat="1" ht="16.5" customHeight="1">
      <c r="A131" s="40"/>
      <c r="B131" s="41"/>
      <c r="C131" s="246" t="s">
        <v>91</v>
      </c>
      <c r="D131" s="246" t="s">
        <v>254</v>
      </c>
      <c r="E131" s="247" t="s">
        <v>1984</v>
      </c>
      <c r="F131" s="248" t="s">
        <v>1985</v>
      </c>
      <c r="G131" s="249" t="s">
        <v>342</v>
      </c>
      <c r="H131" s="250">
        <v>2709</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c r="A132" s="40"/>
      <c r="B132" s="41"/>
      <c r="C132" s="42"/>
      <c r="D132" s="259" t="s">
        <v>261</v>
      </c>
      <c r="E132" s="42"/>
      <c r="F132" s="260" t="s">
        <v>1986</v>
      </c>
      <c r="G132" s="42"/>
      <c r="H132" s="42"/>
      <c r="I132" s="157"/>
      <c r="J132" s="42"/>
      <c r="K132" s="42"/>
      <c r="L132" s="46"/>
      <c r="M132" s="261"/>
      <c r="N132" s="262"/>
      <c r="O132" s="93"/>
      <c r="P132" s="93"/>
      <c r="Q132" s="93"/>
      <c r="R132" s="93"/>
      <c r="S132" s="93"/>
      <c r="T132" s="94"/>
      <c r="U132" s="40"/>
      <c r="V132" s="40"/>
      <c r="W132" s="40"/>
      <c r="X132" s="40"/>
      <c r="Y132" s="40"/>
      <c r="Z132" s="40"/>
      <c r="AA132" s="40"/>
      <c r="AB132" s="40"/>
      <c r="AC132" s="40"/>
      <c r="AD132" s="40"/>
      <c r="AE132" s="40"/>
      <c r="AT132" s="18" t="s">
        <v>261</v>
      </c>
      <c r="AU132" s="18" t="s">
        <v>93</v>
      </c>
    </row>
    <row r="133" s="12" customFormat="1" ht="22.8" customHeight="1">
      <c r="A133" s="12"/>
      <c r="B133" s="230"/>
      <c r="C133" s="231"/>
      <c r="D133" s="232" t="s">
        <v>82</v>
      </c>
      <c r="E133" s="244" t="s">
        <v>250</v>
      </c>
      <c r="F133" s="244" t="s">
        <v>618</v>
      </c>
      <c r="G133" s="231"/>
      <c r="H133" s="231"/>
      <c r="I133" s="234"/>
      <c r="J133" s="245">
        <f>BK133</f>
        <v>0</v>
      </c>
      <c r="K133" s="231"/>
      <c r="L133" s="236"/>
      <c r="M133" s="237"/>
      <c r="N133" s="238"/>
      <c r="O133" s="238"/>
      <c r="P133" s="239">
        <f>SUM(P134:P145)</f>
        <v>0</v>
      </c>
      <c r="Q133" s="238"/>
      <c r="R133" s="239">
        <f>SUM(R134:R145)</f>
        <v>0</v>
      </c>
      <c r="S133" s="238"/>
      <c r="T133" s="240">
        <f>SUM(T134:T145)</f>
        <v>0</v>
      </c>
      <c r="U133" s="12"/>
      <c r="V133" s="12"/>
      <c r="W133" s="12"/>
      <c r="X133" s="12"/>
      <c r="Y133" s="12"/>
      <c r="Z133" s="12"/>
      <c r="AA133" s="12"/>
      <c r="AB133" s="12"/>
      <c r="AC133" s="12"/>
      <c r="AD133" s="12"/>
      <c r="AE133" s="12"/>
      <c r="AR133" s="241" t="s">
        <v>91</v>
      </c>
      <c r="AT133" s="242" t="s">
        <v>82</v>
      </c>
      <c r="AU133" s="242" t="s">
        <v>91</v>
      </c>
      <c r="AY133" s="241" t="s">
        <v>251</v>
      </c>
      <c r="BK133" s="243">
        <f>SUM(BK134:BK145)</f>
        <v>0</v>
      </c>
    </row>
    <row r="134" s="2" customFormat="1" ht="16.5" customHeight="1">
      <c r="A134" s="40"/>
      <c r="B134" s="41"/>
      <c r="C134" s="246" t="s">
        <v>93</v>
      </c>
      <c r="D134" s="246" t="s">
        <v>254</v>
      </c>
      <c r="E134" s="247" t="s">
        <v>1953</v>
      </c>
      <c r="F134" s="248" t="s">
        <v>1987</v>
      </c>
      <c r="G134" s="249" t="s">
        <v>342</v>
      </c>
      <c r="H134" s="250">
        <v>5418</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1988</v>
      </c>
    </row>
    <row r="135" s="13" customFormat="1">
      <c r="A135" s="13"/>
      <c r="B135" s="271"/>
      <c r="C135" s="272"/>
      <c r="D135" s="259" t="s">
        <v>414</v>
      </c>
      <c r="E135" s="273" t="s">
        <v>1</v>
      </c>
      <c r="F135" s="274" t="s">
        <v>1989</v>
      </c>
      <c r="G135" s="272"/>
      <c r="H135" s="275">
        <v>5418</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5418</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174</v>
      </c>
      <c r="D137" s="246" t="s">
        <v>254</v>
      </c>
      <c r="E137" s="247" t="s">
        <v>1990</v>
      </c>
      <c r="F137" s="248" t="s">
        <v>1991</v>
      </c>
      <c r="G137" s="249" t="s">
        <v>342</v>
      </c>
      <c r="H137" s="250">
        <v>2709</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1992</v>
      </c>
    </row>
    <row r="138" s="2" customFormat="1" ht="21.75" customHeight="1">
      <c r="A138" s="40"/>
      <c r="B138" s="41"/>
      <c r="C138" s="246" t="s">
        <v>182</v>
      </c>
      <c r="D138" s="246" t="s">
        <v>254</v>
      </c>
      <c r="E138" s="247" t="s">
        <v>1993</v>
      </c>
      <c r="F138" s="248" t="s">
        <v>1994</v>
      </c>
      <c r="G138" s="249" t="s">
        <v>342</v>
      </c>
      <c r="H138" s="250">
        <v>2709</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359</v>
      </c>
    </row>
    <row r="139" s="2" customFormat="1" ht="16.5" customHeight="1">
      <c r="A139" s="40"/>
      <c r="B139" s="41"/>
      <c r="C139" s="314" t="s">
        <v>250</v>
      </c>
      <c r="D139" s="314" t="s">
        <v>648</v>
      </c>
      <c r="E139" s="315" t="s">
        <v>1995</v>
      </c>
      <c r="F139" s="316" t="s">
        <v>1996</v>
      </c>
      <c r="G139" s="317" t="s">
        <v>398</v>
      </c>
      <c r="H139" s="318">
        <v>113.77800000000001</v>
      </c>
      <c r="I139" s="319"/>
      <c r="J139" s="320">
        <f>ROUND(I139*H139,2)</f>
        <v>0</v>
      </c>
      <c r="K139" s="316" t="s">
        <v>258</v>
      </c>
      <c r="L139" s="321"/>
      <c r="M139" s="322" t="s">
        <v>1</v>
      </c>
      <c r="N139" s="323"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292</v>
      </c>
      <c r="AT139" s="257" t="s">
        <v>648</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362</v>
      </c>
    </row>
    <row r="140" s="2" customFormat="1">
      <c r="A140" s="40"/>
      <c r="B140" s="41"/>
      <c r="C140" s="42"/>
      <c r="D140" s="259" t="s">
        <v>261</v>
      </c>
      <c r="E140" s="42"/>
      <c r="F140" s="260" t="s">
        <v>1997</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93</v>
      </c>
    </row>
    <row r="141" s="2" customFormat="1" ht="16.5" customHeight="1">
      <c r="A141" s="40"/>
      <c r="B141" s="41"/>
      <c r="C141" s="246" t="s">
        <v>278</v>
      </c>
      <c r="D141" s="246" t="s">
        <v>254</v>
      </c>
      <c r="E141" s="247" t="s">
        <v>1998</v>
      </c>
      <c r="F141" s="248" t="s">
        <v>1999</v>
      </c>
      <c r="G141" s="249" t="s">
        <v>342</v>
      </c>
      <c r="H141" s="250">
        <v>2709</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366</v>
      </c>
    </row>
    <row r="142" s="2" customFormat="1" ht="16.5" customHeight="1">
      <c r="A142" s="40"/>
      <c r="B142" s="41"/>
      <c r="C142" s="246" t="s">
        <v>285</v>
      </c>
      <c r="D142" s="246" t="s">
        <v>254</v>
      </c>
      <c r="E142" s="247" t="s">
        <v>2000</v>
      </c>
      <c r="F142" s="248" t="s">
        <v>2001</v>
      </c>
      <c r="G142" s="249" t="s">
        <v>342</v>
      </c>
      <c r="H142" s="250">
        <v>2709</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369</v>
      </c>
    </row>
    <row r="143" s="2" customFormat="1">
      <c r="A143" s="40"/>
      <c r="B143" s="41"/>
      <c r="C143" s="42"/>
      <c r="D143" s="259" t="s">
        <v>261</v>
      </c>
      <c r="E143" s="42"/>
      <c r="F143" s="260" t="s">
        <v>2002</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93</v>
      </c>
    </row>
    <row r="144" s="2" customFormat="1" ht="16.5" customHeight="1">
      <c r="A144" s="40"/>
      <c r="B144" s="41"/>
      <c r="C144" s="246" t="s">
        <v>292</v>
      </c>
      <c r="D144" s="246" t="s">
        <v>254</v>
      </c>
      <c r="E144" s="247" t="s">
        <v>2003</v>
      </c>
      <c r="F144" s="248" t="s">
        <v>2004</v>
      </c>
      <c r="G144" s="249" t="s">
        <v>441</v>
      </c>
      <c r="H144" s="250">
        <v>285</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372</v>
      </c>
    </row>
    <row r="145" s="2" customFormat="1">
      <c r="A145" s="40"/>
      <c r="B145" s="41"/>
      <c r="C145" s="42"/>
      <c r="D145" s="259" t="s">
        <v>261</v>
      </c>
      <c r="E145" s="42"/>
      <c r="F145" s="260" t="s">
        <v>2005</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93</v>
      </c>
    </row>
    <row r="146" s="12" customFormat="1" ht="22.8" customHeight="1">
      <c r="A146" s="12"/>
      <c r="B146" s="230"/>
      <c r="C146" s="231"/>
      <c r="D146" s="232" t="s">
        <v>82</v>
      </c>
      <c r="E146" s="244" t="s">
        <v>297</v>
      </c>
      <c r="F146" s="244" t="s">
        <v>530</v>
      </c>
      <c r="G146" s="231"/>
      <c r="H146" s="231"/>
      <c r="I146" s="234"/>
      <c r="J146" s="245">
        <f>BK146</f>
        <v>0</v>
      </c>
      <c r="K146" s="231"/>
      <c r="L146" s="236"/>
      <c r="M146" s="237"/>
      <c r="N146" s="238"/>
      <c r="O146" s="238"/>
      <c r="P146" s="239">
        <f>SUM(P147:P153)</f>
        <v>0</v>
      </c>
      <c r="Q146" s="238"/>
      <c r="R146" s="239">
        <f>SUM(R147:R153)</f>
        <v>0</v>
      </c>
      <c r="S146" s="238"/>
      <c r="T146" s="240">
        <f>SUM(T147:T153)</f>
        <v>0</v>
      </c>
      <c r="U146" s="12"/>
      <c r="V146" s="12"/>
      <c r="W146" s="12"/>
      <c r="X146" s="12"/>
      <c r="Y146" s="12"/>
      <c r="Z146" s="12"/>
      <c r="AA146" s="12"/>
      <c r="AB146" s="12"/>
      <c r="AC146" s="12"/>
      <c r="AD146" s="12"/>
      <c r="AE146" s="12"/>
      <c r="AR146" s="241" t="s">
        <v>91</v>
      </c>
      <c r="AT146" s="242" t="s">
        <v>82</v>
      </c>
      <c r="AU146" s="242" t="s">
        <v>91</v>
      </c>
      <c r="AY146" s="241" t="s">
        <v>251</v>
      </c>
      <c r="BK146" s="243">
        <f>SUM(BK147:BK153)</f>
        <v>0</v>
      </c>
    </row>
    <row r="147" s="2" customFormat="1" ht="16.5" customHeight="1">
      <c r="A147" s="40"/>
      <c r="B147" s="41"/>
      <c r="C147" s="246" t="s">
        <v>297</v>
      </c>
      <c r="D147" s="246" t="s">
        <v>254</v>
      </c>
      <c r="E147" s="247" t="s">
        <v>2006</v>
      </c>
      <c r="F147" s="248" t="s">
        <v>2007</v>
      </c>
      <c r="G147" s="249" t="s">
        <v>446</v>
      </c>
      <c r="H147" s="250">
        <v>1.1519999999999999</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375</v>
      </c>
    </row>
    <row r="148" s="2" customFormat="1">
      <c r="A148" s="40"/>
      <c r="B148" s="41"/>
      <c r="C148" s="42"/>
      <c r="D148" s="259" t="s">
        <v>261</v>
      </c>
      <c r="E148" s="42"/>
      <c r="F148" s="260" t="s">
        <v>2008</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2" customFormat="1" ht="16.5" customHeight="1">
      <c r="A149" s="40"/>
      <c r="B149" s="41"/>
      <c r="C149" s="246" t="s">
        <v>304</v>
      </c>
      <c r="D149" s="246" t="s">
        <v>254</v>
      </c>
      <c r="E149" s="247" t="s">
        <v>2009</v>
      </c>
      <c r="F149" s="248" t="s">
        <v>2010</v>
      </c>
      <c r="G149" s="249" t="s">
        <v>441</v>
      </c>
      <c r="H149" s="250">
        <v>212</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378</v>
      </c>
    </row>
    <row r="150" s="2" customFormat="1">
      <c r="A150" s="40"/>
      <c r="B150" s="41"/>
      <c r="C150" s="42"/>
      <c r="D150" s="259" t="s">
        <v>261</v>
      </c>
      <c r="E150" s="42"/>
      <c r="F150" s="260" t="s">
        <v>2011</v>
      </c>
      <c r="G150" s="42"/>
      <c r="H150" s="42"/>
      <c r="I150" s="157"/>
      <c r="J150" s="42"/>
      <c r="K150" s="42"/>
      <c r="L150" s="46"/>
      <c r="M150" s="261"/>
      <c r="N150" s="262"/>
      <c r="O150" s="93"/>
      <c r="P150" s="93"/>
      <c r="Q150" s="93"/>
      <c r="R150" s="93"/>
      <c r="S150" s="93"/>
      <c r="T150" s="94"/>
      <c r="U150" s="40"/>
      <c r="V150" s="40"/>
      <c r="W150" s="40"/>
      <c r="X150" s="40"/>
      <c r="Y150" s="40"/>
      <c r="Z150" s="40"/>
      <c r="AA150" s="40"/>
      <c r="AB150" s="40"/>
      <c r="AC150" s="40"/>
      <c r="AD150" s="40"/>
      <c r="AE150" s="40"/>
      <c r="AT150" s="18" t="s">
        <v>261</v>
      </c>
      <c r="AU150" s="18" t="s">
        <v>93</v>
      </c>
    </row>
    <row r="151" s="2" customFormat="1" ht="16.5" customHeight="1">
      <c r="A151" s="40"/>
      <c r="B151" s="41"/>
      <c r="C151" s="314" t="s">
        <v>309</v>
      </c>
      <c r="D151" s="314" t="s">
        <v>648</v>
      </c>
      <c r="E151" s="315" t="s">
        <v>2012</v>
      </c>
      <c r="F151" s="316" t="s">
        <v>2013</v>
      </c>
      <c r="G151" s="317" t="s">
        <v>346</v>
      </c>
      <c r="H151" s="318">
        <v>212</v>
      </c>
      <c r="I151" s="319"/>
      <c r="J151" s="320">
        <f>ROUND(I151*H151,2)</f>
        <v>0</v>
      </c>
      <c r="K151" s="316" t="s">
        <v>258</v>
      </c>
      <c r="L151" s="321"/>
      <c r="M151" s="322" t="s">
        <v>1</v>
      </c>
      <c r="N151" s="323"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292</v>
      </c>
      <c r="AT151" s="257" t="s">
        <v>648</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381</v>
      </c>
    </row>
    <row r="152" s="2" customFormat="1" ht="16.5" customHeight="1">
      <c r="A152" s="40"/>
      <c r="B152" s="41"/>
      <c r="C152" s="246" t="s">
        <v>313</v>
      </c>
      <c r="D152" s="246" t="s">
        <v>254</v>
      </c>
      <c r="E152" s="247" t="s">
        <v>2014</v>
      </c>
      <c r="F152" s="248" t="s">
        <v>2015</v>
      </c>
      <c r="G152" s="249" t="s">
        <v>446</v>
      </c>
      <c r="H152" s="250">
        <v>10.6</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384</v>
      </c>
    </row>
    <row r="153" s="2" customFormat="1">
      <c r="A153" s="40"/>
      <c r="B153" s="41"/>
      <c r="C153" s="42"/>
      <c r="D153" s="259" t="s">
        <v>261</v>
      </c>
      <c r="E153" s="42"/>
      <c r="F153" s="260" t="s">
        <v>2016</v>
      </c>
      <c r="G153" s="42"/>
      <c r="H153" s="42"/>
      <c r="I153" s="157"/>
      <c r="J153" s="42"/>
      <c r="K153" s="42"/>
      <c r="L153" s="46"/>
      <c r="M153" s="261"/>
      <c r="N153" s="262"/>
      <c r="O153" s="93"/>
      <c r="P153" s="93"/>
      <c r="Q153" s="93"/>
      <c r="R153" s="93"/>
      <c r="S153" s="93"/>
      <c r="T153" s="94"/>
      <c r="U153" s="40"/>
      <c r="V153" s="40"/>
      <c r="W153" s="40"/>
      <c r="X153" s="40"/>
      <c r="Y153" s="40"/>
      <c r="Z153" s="40"/>
      <c r="AA153" s="40"/>
      <c r="AB153" s="40"/>
      <c r="AC153" s="40"/>
      <c r="AD153" s="40"/>
      <c r="AE153" s="40"/>
      <c r="AT153" s="18" t="s">
        <v>261</v>
      </c>
      <c r="AU153" s="18" t="s">
        <v>93</v>
      </c>
    </row>
    <row r="154" s="12" customFormat="1" ht="22.8" customHeight="1">
      <c r="A154" s="12"/>
      <c r="B154" s="230"/>
      <c r="C154" s="231"/>
      <c r="D154" s="232" t="s">
        <v>82</v>
      </c>
      <c r="E154" s="244" t="s">
        <v>568</v>
      </c>
      <c r="F154" s="244" t="s">
        <v>569</v>
      </c>
      <c r="G154" s="231"/>
      <c r="H154" s="231"/>
      <c r="I154" s="234"/>
      <c r="J154" s="245">
        <f>BK154</f>
        <v>0</v>
      </c>
      <c r="K154" s="231"/>
      <c r="L154" s="236"/>
      <c r="M154" s="237"/>
      <c r="N154" s="238"/>
      <c r="O154" s="238"/>
      <c r="P154" s="239">
        <f>P155</f>
        <v>0</v>
      </c>
      <c r="Q154" s="238"/>
      <c r="R154" s="239">
        <f>R155</f>
        <v>0</v>
      </c>
      <c r="S154" s="238"/>
      <c r="T154" s="240">
        <f>T155</f>
        <v>0</v>
      </c>
      <c r="U154" s="12"/>
      <c r="V154" s="12"/>
      <c r="W154" s="12"/>
      <c r="X154" s="12"/>
      <c r="Y154" s="12"/>
      <c r="Z154" s="12"/>
      <c r="AA154" s="12"/>
      <c r="AB154" s="12"/>
      <c r="AC154" s="12"/>
      <c r="AD154" s="12"/>
      <c r="AE154" s="12"/>
      <c r="AR154" s="241" t="s">
        <v>91</v>
      </c>
      <c r="AT154" s="242" t="s">
        <v>82</v>
      </c>
      <c r="AU154" s="242" t="s">
        <v>91</v>
      </c>
      <c r="AY154" s="241" t="s">
        <v>251</v>
      </c>
      <c r="BK154" s="243">
        <f>BK155</f>
        <v>0</v>
      </c>
    </row>
    <row r="155" s="2" customFormat="1" ht="16.5" customHeight="1">
      <c r="A155" s="40"/>
      <c r="B155" s="41"/>
      <c r="C155" s="246" t="s">
        <v>318</v>
      </c>
      <c r="D155" s="246" t="s">
        <v>254</v>
      </c>
      <c r="E155" s="247" t="s">
        <v>571</v>
      </c>
      <c r="F155" s="248" t="s">
        <v>2017</v>
      </c>
      <c r="G155" s="249" t="s">
        <v>398</v>
      </c>
      <c r="H155" s="250">
        <v>1641.531</v>
      </c>
      <c r="I155" s="251"/>
      <c r="J155" s="252">
        <f>ROUND(I155*H155,2)</f>
        <v>0</v>
      </c>
      <c r="K155" s="248" t="s">
        <v>258</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388</v>
      </c>
    </row>
    <row r="156" s="12" customFormat="1" ht="25.92" customHeight="1">
      <c r="A156" s="12"/>
      <c r="B156" s="230"/>
      <c r="C156" s="231"/>
      <c r="D156" s="232" t="s">
        <v>82</v>
      </c>
      <c r="E156" s="233" t="s">
        <v>666</v>
      </c>
      <c r="F156" s="233" t="s">
        <v>667</v>
      </c>
      <c r="G156" s="231"/>
      <c r="H156" s="231"/>
      <c r="I156" s="234"/>
      <c r="J156" s="235">
        <f>BK156</f>
        <v>0</v>
      </c>
      <c r="K156" s="231"/>
      <c r="L156" s="236"/>
      <c r="M156" s="237"/>
      <c r="N156" s="238"/>
      <c r="O156" s="238"/>
      <c r="P156" s="239">
        <f>P157</f>
        <v>0</v>
      </c>
      <c r="Q156" s="238"/>
      <c r="R156" s="239">
        <f>R157</f>
        <v>0</v>
      </c>
      <c r="S156" s="238"/>
      <c r="T156" s="240">
        <f>T157</f>
        <v>0</v>
      </c>
      <c r="U156" s="12"/>
      <c r="V156" s="12"/>
      <c r="W156" s="12"/>
      <c r="X156" s="12"/>
      <c r="Y156" s="12"/>
      <c r="Z156" s="12"/>
      <c r="AA156" s="12"/>
      <c r="AB156" s="12"/>
      <c r="AC156" s="12"/>
      <c r="AD156" s="12"/>
      <c r="AE156" s="12"/>
      <c r="AR156" s="241" t="s">
        <v>93</v>
      </c>
      <c r="AT156" s="242" t="s">
        <v>82</v>
      </c>
      <c r="AU156" s="242" t="s">
        <v>83</v>
      </c>
      <c r="AY156" s="241" t="s">
        <v>251</v>
      </c>
      <c r="BK156" s="243">
        <f>BK157</f>
        <v>0</v>
      </c>
    </row>
    <row r="157" s="12" customFormat="1" ht="22.8" customHeight="1">
      <c r="A157" s="12"/>
      <c r="B157" s="230"/>
      <c r="C157" s="231"/>
      <c r="D157" s="232" t="s">
        <v>82</v>
      </c>
      <c r="E157" s="244" t="s">
        <v>2018</v>
      </c>
      <c r="F157" s="244" t="s">
        <v>2019</v>
      </c>
      <c r="G157" s="231"/>
      <c r="H157" s="231"/>
      <c r="I157" s="234"/>
      <c r="J157" s="245">
        <f>BK157</f>
        <v>0</v>
      </c>
      <c r="K157" s="231"/>
      <c r="L157" s="236"/>
      <c r="M157" s="237"/>
      <c r="N157" s="238"/>
      <c r="O157" s="238"/>
      <c r="P157" s="239">
        <f>SUM(P158:P163)</f>
        <v>0</v>
      </c>
      <c r="Q157" s="238"/>
      <c r="R157" s="239">
        <f>SUM(R158:R163)</f>
        <v>0</v>
      </c>
      <c r="S157" s="238"/>
      <c r="T157" s="240">
        <f>SUM(T158:T163)</f>
        <v>0</v>
      </c>
      <c r="U157" s="12"/>
      <c r="V157" s="12"/>
      <c r="W157" s="12"/>
      <c r="X157" s="12"/>
      <c r="Y157" s="12"/>
      <c r="Z157" s="12"/>
      <c r="AA157" s="12"/>
      <c r="AB157" s="12"/>
      <c r="AC157" s="12"/>
      <c r="AD157" s="12"/>
      <c r="AE157" s="12"/>
      <c r="AR157" s="241" t="s">
        <v>91</v>
      </c>
      <c r="AT157" s="242" t="s">
        <v>82</v>
      </c>
      <c r="AU157" s="242" t="s">
        <v>91</v>
      </c>
      <c r="AY157" s="241" t="s">
        <v>251</v>
      </c>
      <c r="BK157" s="243">
        <f>SUM(BK158:BK163)</f>
        <v>0</v>
      </c>
    </row>
    <row r="158" s="2" customFormat="1" ht="16.5" customHeight="1">
      <c r="A158" s="40"/>
      <c r="B158" s="41"/>
      <c r="C158" s="314" t="s">
        <v>325</v>
      </c>
      <c r="D158" s="314" t="s">
        <v>648</v>
      </c>
      <c r="E158" s="315" t="s">
        <v>2020</v>
      </c>
      <c r="F158" s="316" t="s">
        <v>2021</v>
      </c>
      <c r="G158" s="317" t="s">
        <v>964</v>
      </c>
      <c r="H158" s="318">
        <v>2</v>
      </c>
      <c r="I158" s="319"/>
      <c r="J158" s="320">
        <f>ROUND(I158*H158,2)</f>
        <v>0</v>
      </c>
      <c r="K158" s="316" t="s">
        <v>307</v>
      </c>
      <c r="L158" s="321"/>
      <c r="M158" s="322" t="s">
        <v>1</v>
      </c>
      <c r="N158" s="323"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292</v>
      </c>
      <c r="AT158" s="257" t="s">
        <v>648</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391</v>
      </c>
    </row>
    <row r="159" s="2" customFormat="1" ht="16.5" customHeight="1">
      <c r="A159" s="40"/>
      <c r="B159" s="41"/>
      <c r="C159" s="246" t="s">
        <v>8</v>
      </c>
      <c r="D159" s="246" t="s">
        <v>254</v>
      </c>
      <c r="E159" s="247" t="s">
        <v>2022</v>
      </c>
      <c r="F159" s="248" t="s">
        <v>2023</v>
      </c>
      <c r="G159" s="249" t="s">
        <v>964</v>
      </c>
      <c r="H159" s="250">
        <v>2</v>
      </c>
      <c r="I159" s="251"/>
      <c r="J159" s="252">
        <f>ROUND(I159*H159,2)</f>
        <v>0</v>
      </c>
      <c r="K159" s="248" t="s">
        <v>307</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399</v>
      </c>
    </row>
    <row r="160" s="2" customFormat="1" ht="16.5" customHeight="1">
      <c r="A160" s="40"/>
      <c r="B160" s="41"/>
      <c r="C160" s="246" t="s">
        <v>359</v>
      </c>
      <c r="D160" s="246" t="s">
        <v>254</v>
      </c>
      <c r="E160" s="247" t="s">
        <v>2024</v>
      </c>
      <c r="F160" s="248" t="s">
        <v>2025</v>
      </c>
      <c r="G160" s="249" t="s">
        <v>964</v>
      </c>
      <c r="H160" s="250">
        <v>4</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877</v>
      </c>
    </row>
    <row r="161" s="2" customFormat="1" ht="16.5" customHeight="1">
      <c r="A161" s="40"/>
      <c r="B161" s="41"/>
      <c r="C161" s="314" t="s">
        <v>386</v>
      </c>
      <c r="D161" s="314" t="s">
        <v>648</v>
      </c>
      <c r="E161" s="315" t="s">
        <v>2026</v>
      </c>
      <c r="F161" s="316" t="s">
        <v>2027</v>
      </c>
      <c r="G161" s="317" t="s">
        <v>964</v>
      </c>
      <c r="H161" s="318">
        <v>2</v>
      </c>
      <c r="I161" s="319"/>
      <c r="J161" s="320">
        <f>ROUND(I161*H161,2)</f>
        <v>0</v>
      </c>
      <c r="K161" s="316" t="s">
        <v>307</v>
      </c>
      <c r="L161" s="321"/>
      <c r="M161" s="322" t="s">
        <v>1</v>
      </c>
      <c r="N161" s="323"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292</v>
      </c>
      <c r="AT161" s="257" t="s">
        <v>648</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885</v>
      </c>
    </row>
    <row r="162" s="2" customFormat="1" ht="16.5" customHeight="1">
      <c r="A162" s="40"/>
      <c r="B162" s="41"/>
      <c r="C162" s="246" t="s">
        <v>362</v>
      </c>
      <c r="D162" s="246" t="s">
        <v>254</v>
      </c>
      <c r="E162" s="247" t="s">
        <v>2028</v>
      </c>
      <c r="F162" s="248" t="s">
        <v>2029</v>
      </c>
      <c r="G162" s="249" t="s">
        <v>964</v>
      </c>
      <c r="H162" s="250">
        <v>4</v>
      </c>
      <c r="I162" s="251"/>
      <c r="J162" s="252">
        <f>ROUND(I162*H162,2)</f>
        <v>0</v>
      </c>
      <c r="K162" s="248" t="s">
        <v>307</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889</v>
      </c>
    </row>
    <row r="163" s="2" customFormat="1" ht="16.5" customHeight="1">
      <c r="A163" s="40"/>
      <c r="B163" s="41"/>
      <c r="C163" s="314" t="s">
        <v>395</v>
      </c>
      <c r="D163" s="314" t="s">
        <v>648</v>
      </c>
      <c r="E163" s="315" t="s">
        <v>2030</v>
      </c>
      <c r="F163" s="316" t="s">
        <v>2031</v>
      </c>
      <c r="G163" s="317" t="s">
        <v>964</v>
      </c>
      <c r="H163" s="318">
        <v>4</v>
      </c>
      <c r="I163" s="319"/>
      <c r="J163" s="320">
        <f>ROUND(I163*H163,2)</f>
        <v>0</v>
      </c>
      <c r="K163" s="316" t="s">
        <v>307</v>
      </c>
      <c r="L163" s="321"/>
      <c r="M163" s="322" t="s">
        <v>1</v>
      </c>
      <c r="N163" s="323"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292</v>
      </c>
      <c r="AT163" s="257" t="s">
        <v>648</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894</v>
      </c>
    </row>
    <row r="164" s="12" customFormat="1" ht="25.92" customHeight="1">
      <c r="A164" s="12"/>
      <c r="B164" s="230"/>
      <c r="C164" s="231"/>
      <c r="D164" s="232" t="s">
        <v>82</v>
      </c>
      <c r="E164" s="233" t="s">
        <v>1030</v>
      </c>
      <c r="F164" s="233" t="s">
        <v>898</v>
      </c>
      <c r="G164" s="231"/>
      <c r="H164" s="231"/>
      <c r="I164" s="234"/>
      <c r="J164" s="235">
        <f>BK164</f>
        <v>0</v>
      </c>
      <c r="K164" s="231"/>
      <c r="L164" s="236"/>
      <c r="M164" s="237"/>
      <c r="N164" s="238"/>
      <c r="O164" s="238"/>
      <c r="P164" s="239">
        <f>P165</f>
        <v>0</v>
      </c>
      <c r="Q164" s="238"/>
      <c r="R164" s="239">
        <f>R165</f>
        <v>0</v>
      </c>
      <c r="S164" s="238"/>
      <c r="T164" s="240">
        <f>T165</f>
        <v>0</v>
      </c>
      <c r="U164" s="12"/>
      <c r="V164" s="12"/>
      <c r="W164" s="12"/>
      <c r="X164" s="12"/>
      <c r="Y164" s="12"/>
      <c r="Z164" s="12"/>
      <c r="AA164" s="12"/>
      <c r="AB164" s="12"/>
      <c r="AC164" s="12"/>
      <c r="AD164" s="12"/>
      <c r="AE164" s="12"/>
      <c r="AR164" s="241" t="s">
        <v>182</v>
      </c>
      <c r="AT164" s="242" t="s">
        <v>82</v>
      </c>
      <c r="AU164" s="242" t="s">
        <v>83</v>
      </c>
      <c r="AY164" s="241" t="s">
        <v>251</v>
      </c>
      <c r="BK164" s="243">
        <f>BK165</f>
        <v>0</v>
      </c>
    </row>
    <row r="165" s="2" customFormat="1" ht="16.5" customHeight="1">
      <c r="A165" s="40"/>
      <c r="B165" s="41"/>
      <c r="C165" s="246" t="s">
        <v>366</v>
      </c>
      <c r="D165" s="246" t="s">
        <v>254</v>
      </c>
      <c r="E165" s="247" t="s">
        <v>2032</v>
      </c>
      <c r="F165" s="248" t="s">
        <v>2033</v>
      </c>
      <c r="G165" s="249" t="s">
        <v>2034</v>
      </c>
      <c r="H165" s="250">
        <v>2709</v>
      </c>
      <c r="I165" s="251"/>
      <c r="J165" s="252">
        <f>ROUND(I165*H165,2)</f>
        <v>0</v>
      </c>
      <c r="K165" s="248" t="s">
        <v>307</v>
      </c>
      <c r="L165" s="46"/>
      <c r="M165" s="267" t="s">
        <v>1</v>
      </c>
      <c r="N165" s="268" t="s">
        <v>48</v>
      </c>
      <c r="O165" s="265"/>
      <c r="P165" s="269">
        <f>O165*H165</f>
        <v>0</v>
      </c>
      <c r="Q165" s="269">
        <v>0</v>
      </c>
      <c r="R165" s="269">
        <f>Q165*H165</f>
        <v>0</v>
      </c>
      <c r="S165" s="269">
        <v>0</v>
      </c>
      <c r="T165" s="270">
        <f>S165*H165</f>
        <v>0</v>
      </c>
      <c r="U165" s="40"/>
      <c r="V165" s="40"/>
      <c r="W165" s="40"/>
      <c r="X165" s="40"/>
      <c r="Y165" s="40"/>
      <c r="Z165" s="40"/>
      <c r="AA165" s="40"/>
      <c r="AB165" s="40"/>
      <c r="AC165" s="40"/>
      <c r="AD165" s="40"/>
      <c r="AE165" s="40"/>
      <c r="AR165" s="257" t="s">
        <v>182</v>
      </c>
      <c r="AT165" s="257" t="s">
        <v>254</v>
      </c>
      <c r="AU165" s="257" t="s">
        <v>91</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987</v>
      </c>
    </row>
    <row r="166" s="2" customFormat="1" ht="6.96" customHeight="1">
      <c r="A166" s="40"/>
      <c r="B166" s="68"/>
      <c r="C166" s="69"/>
      <c r="D166" s="69"/>
      <c r="E166" s="69"/>
      <c r="F166" s="69"/>
      <c r="G166" s="69"/>
      <c r="H166" s="69"/>
      <c r="I166" s="195"/>
      <c r="J166" s="69"/>
      <c r="K166" s="69"/>
      <c r="L166" s="46"/>
      <c r="M166" s="40"/>
      <c r="O166" s="40"/>
      <c r="P166" s="40"/>
      <c r="Q166" s="40"/>
      <c r="R166" s="40"/>
      <c r="S166" s="40"/>
      <c r="T166" s="40"/>
      <c r="U166" s="40"/>
      <c r="V166" s="40"/>
      <c r="W166" s="40"/>
      <c r="X166" s="40"/>
      <c r="Y166" s="40"/>
      <c r="Z166" s="40"/>
      <c r="AA166" s="40"/>
      <c r="AB166" s="40"/>
      <c r="AC166" s="40"/>
      <c r="AD166" s="40"/>
      <c r="AE166" s="40"/>
    </row>
  </sheetData>
  <sheetProtection sheet="1" autoFilter="0" formatColumns="0" formatRows="0" objects="1" scenarios="1" spinCount="100000" saltValue="EIfqwyBsLIA8uDChMQfIjhaYgBfhTJD9B6+2bPgxsEUxC8K4fN0HjUZexJ86yqWSR2EVaf71/BHElpDBaVJFvQ==" hashValue="wKkaK78nF8AuKAl7kOMFcIJmoCk0h815LL6XdqzrB8Jo/KwW7ohyitZHrFobYtJrktbWSE+N8jdtCB9sI4STlA==" algorithmName="SHA-512" password="E785"/>
  <autoFilter ref="C127:K165"/>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138</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1" customFormat="1" ht="12" customHeight="1">
      <c r="B8" s="21"/>
      <c r="D8" s="155" t="s">
        <v>222</v>
      </c>
      <c r="I8" s="149"/>
      <c r="L8" s="21"/>
    </row>
    <row r="9" s="2" customFormat="1" ht="16.5" customHeight="1">
      <c r="A9" s="40"/>
      <c r="B9" s="46"/>
      <c r="C9" s="40"/>
      <c r="D9" s="40"/>
      <c r="E9" s="156" t="s">
        <v>1979</v>
      </c>
      <c r="F9" s="40"/>
      <c r="G9" s="40"/>
      <c r="H9" s="40"/>
      <c r="I9" s="157"/>
      <c r="J9" s="40"/>
      <c r="K9" s="40"/>
      <c r="L9" s="65"/>
      <c r="S9" s="40"/>
      <c r="T9" s="40"/>
      <c r="U9" s="40"/>
      <c r="V9" s="40"/>
      <c r="W9" s="40"/>
      <c r="X9" s="40"/>
      <c r="Y9" s="40"/>
      <c r="Z9" s="40"/>
      <c r="AA9" s="40"/>
      <c r="AB9" s="40"/>
      <c r="AC9" s="40"/>
      <c r="AD9" s="40"/>
      <c r="AE9" s="40"/>
    </row>
    <row r="10" s="2" customFormat="1" ht="12" customHeight="1">
      <c r="A10" s="40"/>
      <c r="B10" s="46"/>
      <c r="C10" s="40"/>
      <c r="D10" s="155" t="s">
        <v>1980</v>
      </c>
      <c r="E10" s="40"/>
      <c r="F10" s="40"/>
      <c r="G10" s="40"/>
      <c r="H10" s="40"/>
      <c r="I10" s="157"/>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8" t="s">
        <v>2035</v>
      </c>
      <c r="F11" s="40"/>
      <c r="G11" s="40"/>
      <c r="H11" s="40"/>
      <c r="I11" s="157"/>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157"/>
      <c r="J12" s="40"/>
      <c r="K12" s="40"/>
      <c r="L12" s="65"/>
      <c r="S12" s="40"/>
      <c r="T12" s="40"/>
      <c r="U12" s="40"/>
      <c r="V12" s="40"/>
      <c r="W12" s="40"/>
      <c r="X12" s="40"/>
      <c r="Y12" s="40"/>
      <c r="Z12" s="40"/>
      <c r="AA12" s="40"/>
      <c r="AB12" s="40"/>
      <c r="AC12" s="40"/>
      <c r="AD12" s="40"/>
      <c r="AE12" s="40"/>
    </row>
    <row r="13" s="2" customFormat="1" ht="12" customHeight="1">
      <c r="A13" s="40"/>
      <c r="B13" s="46"/>
      <c r="C13" s="40"/>
      <c r="D13" s="155" t="s">
        <v>18</v>
      </c>
      <c r="E13" s="40"/>
      <c r="F13" s="143" t="s">
        <v>1</v>
      </c>
      <c r="G13" s="40"/>
      <c r="H13" s="40"/>
      <c r="I13" s="159"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5" t="s">
        <v>22</v>
      </c>
      <c r="E14" s="40"/>
      <c r="F14" s="143" t="s">
        <v>2036</v>
      </c>
      <c r="G14" s="40"/>
      <c r="H14" s="40"/>
      <c r="I14" s="159" t="s">
        <v>24</v>
      </c>
      <c r="J14" s="160" t="str">
        <f>'Rekapitulace stavby'!AN8</f>
        <v>27. 2. 2020</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157"/>
      <c r="J15" s="40"/>
      <c r="K15" s="40"/>
      <c r="L15" s="65"/>
      <c r="S15" s="40"/>
      <c r="T15" s="40"/>
      <c r="U15" s="40"/>
      <c r="V15" s="40"/>
      <c r="W15" s="40"/>
      <c r="X15" s="40"/>
      <c r="Y15" s="40"/>
      <c r="Z15" s="40"/>
      <c r="AA15" s="40"/>
      <c r="AB15" s="40"/>
      <c r="AC15" s="40"/>
      <c r="AD15" s="40"/>
      <c r="AE15" s="40"/>
    </row>
    <row r="16" s="2" customFormat="1" ht="12" customHeight="1">
      <c r="A16" s="40"/>
      <c r="B16" s="46"/>
      <c r="C16" s="40"/>
      <c r="D16" s="155" t="s">
        <v>30</v>
      </c>
      <c r="E16" s="40"/>
      <c r="F16" s="40"/>
      <c r="G16" s="40"/>
      <c r="H16" s="40"/>
      <c r="I16" s="159" t="s">
        <v>31</v>
      </c>
      <c r="J16" s="143" t="s">
        <v>2037</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2038</v>
      </c>
      <c r="F17" s="40"/>
      <c r="G17" s="40"/>
      <c r="H17" s="40"/>
      <c r="I17" s="159" t="s">
        <v>33</v>
      </c>
      <c r="J17" s="143" t="s">
        <v>2039</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157"/>
      <c r="J18" s="40"/>
      <c r="K18" s="40"/>
      <c r="L18" s="65"/>
      <c r="S18" s="40"/>
      <c r="T18" s="40"/>
      <c r="U18" s="40"/>
      <c r="V18" s="40"/>
      <c r="W18" s="40"/>
      <c r="X18" s="40"/>
      <c r="Y18" s="40"/>
      <c r="Z18" s="40"/>
      <c r="AA18" s="40"/>
      <c r="AB18" s="40"/>
      <c r="AC18" s="40"/>
      <c r="AD18" s="40"/>
      <c r="AE18" s="40"/>
    </row>
    <row r="19" s="2" customFormat="1" ht="12" customHeight="1">
      <c r="A19" s="40"/>
      <c r="B19" s="46"/>
      <c r="C19" s="40"/>
      <c r="D19" s="155" t="s">
        <v>34</v>
      </c>
      <c r="E19" s="40"/>
      <c r="F19" s="40"/>
      <c r="G19" s="40"/>
      <c r="H19" s="40"/>
      <c r="I19" s="159"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9"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157"/>
      <c r="J21" s="40"/>
      <c r="K21" s="40"/>
      <c r="L21" s="65"/>
      <c r="S21" s="40"/>
      <c r="T21" s="40"/>
      <c r="U21" s="40"/>
      <c r="V21" s="40"/>
      <c r="W21" s="40"/>
      <c r="X21" s="40"/>
      <c r="Y21" s="40"/>
      <c r="Z21" s="40"/>
      <c r="AA21" s="40"/>
      <c r="AB21" s="40"/>
      <c r="AC21" s="40"/>
      <c r="AD21" s="40"/>
      <c r="AE21" s="40"/>
    </row>
    <row r="22" s="2" customFormat="1" ht="12" customHeight="1">
      <c r="A22" s="40"/>
      <c r="B22" s="46"/>
      <c r="C22" s="40"/>
      <c r="D22" s="155" t="s">
        <v>36</v>
      </c>
      <c r="E22" s="40"/>
      <c r="F22" s="40"/>
      <c r="G22" s="40"/>
      <c r="H22" s="40"/>
      <c r="I22" s="159"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40</v>
      </c>
      <c r="F23" s="40"/>
      <c r="G23" s="40"/>
      <c r="H23" s="40"/>
      <c r="I23" s="159"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157"/>
      <c r="J24" s="40"/>
      <c r="K24" s="40"/>
      <c r="L24" s="65"/>
      <c r="S24" s="40"/>
      <c r="T24" s="40"/>
      <c r="U24" s="40"/>
      <c r="V24" s="40"/>
      <c r="W24" s="40"/>
      <c r="X24" s="40"/>
      <c r="Y24" s="40"/>
      <c r="Z24" s="40"/>
      <c r="AA24" s="40"/>
      <c r="AB24" s="40"/>
      <c r="AC24" s="40"/>
      <c r="AD24" s="40"/>
      <c r="AE24" s="40"/>
    </row>
    <row r="25" s="2" customFormat="1" ht="12" customHeight="1">
      <c r="A25" s="40"/>
      <c r="B25" s="46"/>
      <c r="C25" s="40"/>
      <c r="D25" s="155" t="s">
        <v>39</v>
      </c>
      <c r="E25" s="40"/>
      <c r="F25" s="40"/>
      <c r="G25" s="40"/>
      <c r="H25" s="40"/>
      <c r="I25" s="159" t="s">
        <v>31</v>
      </c>
      <c r="J25" s="143" t="s">
        <v>2040</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2041</v>
      </c>
      <c r="F26" s="40"/>
      <c r="G26" s="40"/>
      <c r="H26" s="40"/>
      <c r="I26" s="159" t="s">
        <v>33</v>
      </c>
      <c r="J26" s="143" t="s">
        <v>2042</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157"/>
      <c r="J27" s="40"/>
      <c r="K27" s="40"/>
      <c r="L27" s="65"/>
      <c r="S27" s="40"/>
      <c r="T27" s="40"/>
      <c r="U27" s="40"/>
      <c r="V27" s="40"/>
      <c r="W27" s="40"/>
      <c r="X27" s="40"/>
      <c r="Y27" s="40"/>
      <c r="Z27" s="40"/>
      <c r="AA27" s="40"/>
      <c r="AB27" s="40"/>
      <c r="AC27" s="40"/>
      <c r="AD27" s="40"/>
      <c r="AE27" s="40"/>
    </row>
    <row r="28" s="2" customFormat="1" ht="12" customHeight="1">
      <c r="A28" s="40"/>
      <c r="B28" s="46"/>
      <c r="C28" s="40"/>
      <c r="D28" s="155" t="s">
        <v>41</v>
      </c>
      <c r="E28" s="40"/>
      <c r="F28" s="40"/>
      <c r="G28" s="40"/>
      <c r="H28" s="40"/>
      <c r="I28" s="157"/>
      <c r="J28" s="40"/>
      <c r="K28" s="40"/>
      <c r="L28" s="65"/>
      <c r="S28" s="40"/>
      <c r="T28" s="40"/>
      <c r="U28" s="40"/>
      <c r="V28" s="40"/>
      <c r="W28" s="40"/>
      <c r="X28" s="40"/>
      <c r="Y28" s="40"/>
      <c r="Z28" s="40"/>
      <c r="AA28" s="40"/>
      <c r="AB28" s="40"/>
      <c r="AC28" s="40"/>
      <c r="AD28" s="40"/>
      <c r="AE28" s="40"/>
    </row>
    <row r="29" s="8" customFormat="1" ht="83.25" customHeight="1">
      <c r="A29" s="161"/>
      <c r="B29" s="162"/>
      <c r="C29" s="161"/>
      <c r="D29" s="161"/>
      <c r="E29" s="163" t="s">
        <v>42</v>
      </c>
      <c r="F29" s="163"/>
      <c r="G29" s="163"/>
      <c r="H29" s="163"/>
      <c r="I29" s="164"/>
      <c r="J29" s="161"/>
      <c r="K29" s="161"/>
      <c r="L29" s="165"/>
      <c r="S29" s="161"/>
      <c r="T29" s="161"/>
      <c r="U29" s="161"/>
      <c r="V29" s="161"/>
      <c r="W29" s="161"/>
      <c r="X29" s="161"/>
      <c r="Y29" s="161"/>
      <c r="Z29" s="161"/>
      <c r="AA29" s="161"/>
      <c r="AB29" s="161"/>
      <c r="AC29" s="161"/>
      <c r="AD29" s="161"/>
      <c r="AE29" s="161"/>
    </row>
    <row r="30" s="2" customFormat="1" ht="6.96" customHeight="1">
      <c r="A30" s="40"/>
      <c r="B30" s="46"/>
      <c r="C30" s="40"/>
      <c r="D30" s="40"/>
      <c r="E30" s="40"/>
      <c r="F30" s="40"/>
      <c r="G30" s="40"/>
      <c r="H30" s="40"/>
      <c r="I30" s="157"/>
      <c r="J30" s="40"/>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25.44" customHeight="1">
      <c r="A32" s="40"/>
      <c r="B32" s="46"/>
      <c r="C32" s="40"/>
      <c r="D32" s="168" t="s">
        <v>43</v>
      </c>
      <c r="E32" s="40"/>
      <c r="F32" s="40"/>
      <c r="G32" s="40"/>
      <c r="H32" s="40"/>
      <c r="I32" s="157"/>
      <c r="J32" s="169">
        <f>ROUND(J130, 2)</f>
        <v>0</v>
      </c>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14.4" customHeight="1">
      <c r="A34" s="40"/>
      <c r="B34" s="46"/>
      <c r="C34" s="40"/>
      <c r="D34" s="40"/>
      <c r="E34" s="40"/>
      <c r="F34" s="170" t="s">
        <v>45</v>
      </c>
      <c r="G34" s="40"/>
      <c r="H34" s="40"/>
      <c r="I34" s="171" t="s">
        <v>44</v>
      </c>
      <c r="J34" s="170" t="s">
        <v>46</v>
      </c>
      <c r="K34" s="40"/>
      <c r="L34" s="65"/>
      <c r="S34" s="40"/>
      <c r="T34" s="40"/>
      <c r="U34" s="40"/>
      <c r="V34" s="40"/>
      <c r="W34" s="40"/>
      <c r="X34" s="40"/>
      <c r="Y34" s="40"/>
      <c r="Z34" s="40"/>
      <c r="AA34" s="40"/>
      <c r="AB34" s="40"/>
      <c r="AC34" s="40"/>
      <c r="AD34" s="40"/>
      <c r="AE34" s="40"/>
    </row>
    <row r="35" s="2" customFormat="1" ht="14.4" customHeight="1">
      <c r="A35" s="40"/>
      <c r="B35" s="46"/>
      <c r="C35" s="40"/>
      <c r="D35" s="172" t="s">
        <v>47</v>
      </c>
      <c r="E35" s="155" t="s">
        <v>48</v>
      </c>
      <c r="F35" s="173">
        <f>ROUND((SUM(BE130:BE183)),  2)</f>
        <v>0</v>
      </c>
      <c r="G35" s="40"/>
      <c r="H35" s="40"/>
      <c r="I35" s="174">
        <v>0.20999999999999999</v>
      </c>
      <c r="J35" s="173">
        <f>ROUND(((SUM(BE130:BE183))*I35),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5" t="s">
        <v>49</v>
      </c>
      <c r="F36" s="173">
        <f>ROUND((SUM(BF130:BF183)),  2)</f>
        <v>0</v>
      </c>
      <c r="G36" s="40"/>
      <c r="H36" s="40"/>
      <c r="I36" s="174">
        <v>0.14999999999999999</v>
      </c>
      <c r="J36" s="173">
        <f>ROUND(((SUM(BF130:BF183))*I36),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50</v>
      </c>
      <c r="F37" s="173">
        <f>ROUND((SUM(BG130:BG183)),  2)</f>
        <v>0</v>
      </c>
      <c r="G37" s="40"/>
      <c r="H37" s="40"/>
      <c r="I37" s="174">
        <v>0.20999999999999999</v>
      </c>
      <c r="J37" s="173">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5" t="s">
        <v>51</v>
      </c>
      <c r="F38" s="173">
        <f>ROUND((SUM(BH130:BH183)),  2)</f>
        <v>0</v>
      </c>
      <c r="G38" s="40"/>
      <c r="H38" s="40"/>
      <c r="I38" s="174">
        <v>0.14999999999999999</v>
      </c>
      <c r="J38" s="173">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52</v>
      </c>
      <c r="F39" s="173">
        <f>ROUND((SUM(BI130:BI183)),  2)</f>
        <v>0</v>
      </c>
      <c r="G39" s="40"/>
      <c r="H39" s="40"/>
      <c r="I39" s="174">
        <v>0</v>
      </c>
      <c r="J39" s="173">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2" customFormat="1" ht="25.44" customHeight="1">
      <c r="A41" s="40"/>
      <c r="B41" s="46"/>
      <c r="C41" s="175"/>
      <c r="D41" s="176" t="s">
        <v>53</v>
      </c>
      <c r="E41" s="177"/>
      <c r="F41" s="177"/>
      <c r="G41" s="178" t="s">
        <v>54</v>
      </c>
      <c r="H41" s="179" t="s">
        <v>55</v>
      </c>
      <c r="I41" s="180"/>
      <c r="J41" s="181">
        <f>SUM(J32:J39)</f>
        <v>0</v>
      </c>
      <c r="K41" s="182"/>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2" customFormat="1" ht="16.5" customHeight="1">
      <c r="A87" s="40"/>
      <c r="B87" s="41"/>
      <c r="C87" s="42"/>
      <c r="D87" s="42"/>
      <c r="E87" s="199" t="s">
        <v>1979</v>
      </c>
      <c r="F87" s="42"/>
      <c r="G87" s="42"/>
      <c r="H87" s="42"/>
      <c r="I87" s="157"/>
      <c r="J87" s="42"/>
      <c r="K87" s="42"/>
      <c r="L87" s="65"/>
      <c r="S87" s="40"/>
      <c r="T87" s="40"/>
      <c r="U87" s="40"/>
      <c r="V87" s="40"/>
      <c r="W87" s="40"/>
      <c r="X87" s="40"/>
      <c r="Y87" s="40"/>
      <c r="Z87" s="40"/>
      <c r="AA87" s="40"/>
      <c r="AB87" s="40"/>
      <c r="AC87" s="40"/>
      <c r="AD87" s="40"/>
      <c r="AE87" s="40"/>
    </row>
    <row r="88" s="2" customFormat="1" ht="12" customHeight="1">
      <c r="A88" s="40"/>
      <c r="B88" s="41"/>
      <c r="C88" s="33" t="s">
        <v>1980</v>
      </c>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SO08.2_2 - Oplocení hřiště</v>
      </c>
      <c r="F89" s="42"/>
      <c r="G89" s="42"/>
      <c r="H89" s="42"/>
      <c r="I89" s="157"/>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Karviná</v>
      </c>
      <c r="G91" s="42"/>
      <c r="H91" s="42"/>
      <c r="I91" s="159" t="s">
        <v>24</v>
      </c>
      <c r="J91" s="81" t="str">
        <f>IF(J14="","",J14)</f>
        <v>27. 2. 2020</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ADEA projekt s.r.o., Kafkova 1133/10, Ostrava</v>
      </c>
      <c r="G93" s="42"/>
      <c r="H93" s="42"/>
      <c r="I93" s="159" t="s">
        <v>36</v>
      </c>
      <c r="J93" s="38" t="str">
        <f>E23</f>
        <v xml:space="preserve"> </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159" t="s">
        <v>39</v>
      </c>
      <c r="J94" s="38" t="str">
        <f>E26</f>
        <v>Ing.Jiří Kolašín</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9.28" customHeight="1">
      <c r="A96" s="40"/>
      <c r="B96" s="41"/>
      <c r="C96" s="200" t="s">
        <v>225</v>
      </c>
      <c r="D96" s="201"/>
      <c r="E96" s="201"/>
      <c r="F96" s="201"/>
      <c r="G96" s="201"/>
      <c r="H96" s="201"/>
      <c r="I96" s="202"/>
      <c r="J96" s="203" t="s">
        <v>226</v>
      </c>
      <c r="K96" s="201"/>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2.8" customHeight="1">
      <c r="A98" s="40"/>
      <c r="B98" s="41"/>
      <c r="C98" s="204" t="s">
        <v>227</v>
      </c>
      <c r="D98" s="42"/>
      <c r="E98" s="42"/>
      <c r="F98" s="42"/>
      <c r="G98" s="42"/>
      <c r="H98" s="42"/>
      <c r="I98" s="157"/>
      <c r="J98" s="112">
        <f>J130</f>
        <v>0</v>
      </c>
      <c r="K98" s="42"/>
      <c r="L98" s="65"/>
      <c r="S98" s="40"/>
      <c r="T98" s="40"/>
      <c r="U98" s="40"/>
      <c r="V98" s="40"/>
      <c r="W98" s="40"/>
      <c r="X98" s="40"/>
      <c r="Y98" s="40"/>
      <c r="Z98" s="40"/>
      <c r="AA98" s="40"/>
      <c r="AB98" s="40"/>
      <c r="AC98" s="40"/>
      <c r="AD98" s="40"/>
      <c r="AE98" s="40"/>
      <c r="AU98" s="18" t="s">
        <v>228</v>
      </c>
    </row>
    <row r="99" s="9" customFormat="1" ht="24.96" customHeight="1">
      <c r="A99" s="9"/>
      <c r="B99" s="205"/>
      <c r="C99" s="206"/>
      <c r="D99" s="207" t="s">
        <v>2043</v>
      </c>
      <c r="E99" s="208"/>
      <c r="F99" s="208"/>
      <c r="G99" s="208"/>
      <c r="H99" s="208"/>
      <c r="I99" s="209"/>
      <c r="J99" s="210">
        <f>J131</f>
        <v>0</v>
      </c>
      <c r="K99" s="206"/>
      <c r="L99" s="211"/>
      <c r="S99" s="9"/>
      <c r="T99" s="9"/>
      <c r="U99" s="9"/>
      <c r="V99" s="9"/>
      <c r="W99" s="9"/>
      <c r="X99" s="9"/>
      <c r="Y99" s="9"/>
      <c r="Z99" s="9"/>
      <c r="AA99" s="9"/>
      <c r="AB99" s="9"/>
      <c r="AC99" s="9"/>
      <c r="AD99" s="9"/>
      <c r="AE99" s="9"/>
    </row>
    <row r="100" s="10" customFormat="1" ht="19.92" customHeight="1">
      <c r="A100" s="10"/>
      <c r="B100" s="212"/>
      <c r="C100" s="135"/>
      <c r="D100" s="213" t="s">
        <v>2044</v>
      </c>
      <c r="E100" s="214"/>
      <c r="F100" s="214"/>
      <c r="G100" s="214"/>
      <c r="H100" s="214"/>
      <c r="I100" s="215"/>
      <c r="J100" s="216">
        <f>J132</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2045</v>
      </c>
      <c r="E101" s="214"/>
      <c r="F101" s="214"/>
      <c r="G101" s="214"/>
      <c r="H101" s="214"/>
      <c r="I101" s="215"/>
      <c r="J101" s="216">
        <f>J145</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2046</v>
      </c>
      <c r="E102" s="214"/>
      <c r="F102" s="214"/>
      <c r="G102" s="214"/>
      <c r="H102" s="214"/>
      <c r="I102" s="215"/>
      <c r="J102" s="216">
        <f>J147</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2047</v>
      </c>
      <c r="E103" s="214"/>
      <c r="F103" s="214"/>
      <c r="G103" s="214"/>
      <c r="H103" s="214"/>
      <c r="I103" s="215"/>
      <c r="J103" s="216">
        <f>J149</f>
        <v>0</v>
      </c>
      <c r="K103" s="135"/>
      <c r="L103" s="217"/>
      <c r="S103" s="10"/>
      <c r="T103" s="10"/>
      <c r="U103" s="10"/>
      <c r="V103" s="10"/>
      <c r="W103" s="10"/>
      <c r="X103" s="10"/>
      <c r="Y103" s="10"/>
      <c r="Z103" s="10"/>
      <c r="AA103" s="10"/>
      <c r="AB103" s="10"/>
      <c r="AC103" s="10"/>
      <c r="AD103" s="10"/>
      <c r="AE103" s="10"/>
    </row>
    <row r="104" s="9" customFormat="1" ht="24.96" customHeight="1">
      <c r="A104" s="9"/>
      <c r="B104" s="205"/>
      <c r="C104" s="206"/>
      <c r="D104" s="207" t="s">
        <v>2048</v>
      </c>
      <c r="E104" s="208"/>
      <c r="F104" s="208"/>
      <c r="G104" s="208"/>
      <c r="H104" s="208"/>
      <c r="I104" s="209"/>
      <c r="J104" s="210">
        <f>J159</f>
        <v>0</v>
      </c>
      <c r="K104" s="206"/>
      <c r="L104" s="211"/>
      <c r="S104" s="9"/>
      <c r="T104" s="9"/>
      <c r="U104" s="9"/>
      <c r="V104" s="9"/>
      <c r="W104" s="9"/>
      <c r="X104" s="9"/>
      <c r="Y104" s="9"/>
      <c r="Z104" s="9"/>
      <c r="AA104" s="9"/>
      <c r="AB104" s="9"/>
      <c r="AC104" s="9"/>
      <c r="AD104" s="9"/>
      <c r="AE104" s="9"/>
    </row>
    <row r="105" s="10" customFormat="1" ht="19.92" customHeight="1">
      <c r="A105" s="10"/>
      <c r="B105" s="212"/>
      <c r="C105" s="135"/>
      <c r="D105" s="213" t="s">
        <v>2049</v>
      </c>
      <c r="E105" s="214"/>
      <c r="F105" s="214"/>
      <c r="G105" s="214"/>
      <c r="H105" s="214"/>
      <c r="I105" s="215"/>
      <c r="J105" s="216">
        <f>J160</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2050</v>
      </c>
      <c r="E106" s="214"/>
      <c r="F106" s="214"/>
      <c r="G106" s="214"/>
      <c r="H106" s="214"/>
      <c r="I106" s="215"/>
      <c r="J106" s="216">
        <f>J167</f>
        <v>0</v>
      </c>
      <c r="K106" s="135"/>
      <c r="L106" s="217"/>
      <c r="S106" s="10"/>
      <c r="T106" s="10"/>
      <c r="U106" s="10"/>
      <c r="V106" s="10"/>
      <c r="W106" s="10"/>
      <c r="X106" s="10"/>
      <c r="Y106" s="10"/>
      <c r="Z106" s="10"/>
      <c r="AA106" s="10"/>
      <c r="AB106" s="10"/>
      <c r="AC106" s="10"/>
      <c r="AD106" s="10"/>
      <c r="AE106" s="10"/>
    </row>
    <row r="107" s="10" customFormat="1" ht="19.92" customHeight="1">
      <c r="A107" s="10"/>
      <c r="B107" s="212"/>
      <c r="C107" s="135"/>
      <c r="D107" s="213" t="s">
        <v>2051</v>
      </c>
      <c r="E107" s="214"/>
      <c r="F107" s="214"/>
      <c r="G107" s="214"/>
      <c r="H107" s="214"/>
      <c r="I107" s="215"/>
      <c r="J107" s="216">
        <f>J175</f>
        <v>0</v>
      </c>
      <c r="K107" s="135"/>
      <c r="L107" s="217"/>
      <c r="S107" s="10"/>
      <c r="T107" s="10"/>
      <c r="U107" s="10"/>
      <c r="V107" s="10"/>
      <c r="W107" s="10"/>
      <c r="X107" s="10"/>
      <c r="Y107" s="10"/>
      <c r="Z107" s="10"/>
      <c r="AA107" s="10"/>
      <c r="AB107" s="10"/>
      <c r="AC107" s="10"/>
      <c r="AD107" s="10"/>
      <c r="AE107" s="10"/>
    </row>
    <row r="108" s="9" customFormat="1" ht="24.96" customHeight="1">
      <c r="A108" s="9"/>
      <c r="B108" s="205"/>
      <c r="C108" s="206"/>
      <c r="D108" s="207" t="s">
        <v>1983</v>
      </c>
      <c r="E108" s="208"/>
      <c r="F108" s="208"/>
      <c r="G108" s="208"/>
      <c r="H108" s="208"/>
      <c r="I108" s="209"/>
      <c r="J108" s="210">
        <f>J182</f>
        <v>0</v>
      </c>
      <c r="K108" s="206"/>
      <c r="L108" s="211"/>
      <c r="S108" s="9"/>
      <c r="T108" s="9"/>
      <c r="U108" s="9"/>
      <c r="V108" s="9"/>
      <c r="W108" s="9"/>
      <c r="X108" s="9"/>
      <c r="Y108" s="9"/>
      <c r="Z108" s="9"/>
      <c r="AA108" s="9"/>
      <c r="AB108" s="9"/>
      <c r="AC108" s="9"/>
      <c r="AD108" s="9"/>
      <c r="AE108" s="9"/>
    </row>
    <row r="109" s="2" customFormat="1" ht="21.84"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6.96" customHeight="1">
      <c r="A110" s="40"/>
      <c r="B110" s="68"/>
      <c r="C110" s="69"/>
      <c r="D110" s="69"/>
      <c r="E110" s="69"/>
      <c r="F110" s="69"/>
      <c r="G110" s="69"/>
      <c r="H110" s="69"/>
      <c r="I110" s="195"/>
      <c r="J110" s="69"/>
      <c r="K110" s="69"/>
      <c r="L110" s="65"/>
      <c r="S110" s="40"/>
      <c r="T110" s="40"/>
      <c r="U110" s="40"/>
      <c r="V110" s="40"/>
      <c r="W110" s="40"/>
      <c r="X110" s="40"/>
      <c r="Y110" s="40"/>
      <c r="Z110" s="40"/>
      <c r="AA110" s="40"/>
      <c r="AB110" s="40"/>
      <c r="AC110" s="40"/>
      <c r="AD110" s="40"/>
      <c r="AE110" s="40"/>
    </row>
    <row r="114" s="2" customFormat="1" ht="6.96" customHeight="1">
      <c r="A114" s="40"/>
      <c r="B114" s="70"/>
      <c r="C114" s="71"/>
      <c r="D114" s="71"/>
      <c r="E114" s="71"/>
      <c r="F114" s="71"/>
      <c r="G114" s="71"/>
      <c r="H114" s="71"/>
      <c r="I114" s="198"/>
      <c r="J114" s="71"/>
      <c r="K114" s="71"/>
      <c r="L114" s="65"/>
      <c r="S114" s="40"/>
      <c r="T114" s="40"/>
      <c r="U114" s="40"/>
      <c r="V114" s="40"/>
      <c r="W114" s="40"/>
      <c r="X114" s="40"/>
      <c r="Y114" s="40"/>
      <c r="Z114" s="40"/>
      <c r="AA114" s="40"/>
      <c r="AB114" s="40"/>
      <c r="AC114" s="40"/>
      <c r="AD114" s="40"/>
      <c r="AE114" s="40"/>
    </row>
    <row r="115" s="2" customFormat="1" ht="24.96" customHeight="1">
      <c r="A115" s="40"/>
      <c r="B115" s="41"/>
      <c r="C115" s="24" t="s">
        <v>236</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16</v>
      </c>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199" t="str">
        <f>E7</f>
        <v>Sportovní areál ul. Leonovova, Karviná - Hranice</v>
      </c>
      <c r="F118" s="33"/>
      <c r="G118" s="33"/>
      <c r="H118" s="33"/>
      <c r="I118" s="157"/>
      <c r="J118" s="42"/>
      <c r="K118" s="42"/>
      <c r="L118" s="65"/>
      <c r="S118" s="40"/>
      <c r="T118" s="40"/>
      <c r="U118" s="40"/>
      <c r="V118" s="40"/>
      <c r="W118" s="40"/>
      <c r="X118" s="40"/>
      <c r="Y118" s="40"/>
      <c r="Z118" s="40"/>
      <c r="AA118" s="40"/>
      <c r="AB118" s="40"/>
      <c r="AC118" s="40"/>
      <c r="AD118" s="40"/>
      <c r="AE118" s="40"/>
    </row>
    <row r="119" s="1" customFormat="1" ht="12" customHeight="1">
      <c r="B119" s="22"/>
      <c r="C119" s="33" t="s">
        <v>222</v>
      </c>
      <c r="D119" s="23"/>
      <c r="E119" s="23"/>
      <c r="F119" s="23"/>
      <c r="G119" s="23"/>
      <c r="H119" s="23"/>
      <c r="I119" s="149"/>
      <c r="J119" s="23"/>
      <c r="K119" s="23"/>
      <c r="L119" s="21"/>
    </row>
    <row r="120" s="2" customFormat="1" ht="16.5" customHeight="1">
      <c r="A120" s="40"/>
      <c r="B120" s="41"/>
      <c r="C120" s="42"/>
      <c r="D120" s="42"/>
      <c r="E120" s="199" t="s">
        <v>1979</v>
      </c>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1980</v>
      </c>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6.5" customHeight="1">
      <c r="A122" s="40"/>
      <c r="B122" s="41"/>
      <c r="C122" s="42"/>
      <c r="D122" s="42"/>
      <c r="E122" s="78" t="str">
        <f>E11</f>
        <v>SO08.2_2 - Oplocení hřiště</v>
      </c>
      <c r="F122" s="42"/>
      <c r="G122" s="42"/>
      <c r="H122" s="42"/>
      <c r="I122" s="157"/>
      <c r="J122" s="42"/>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22</v>
      </c>
      <c r="D124" s="42"/>
      <c r="E124" s="42"/>
      <c r="F124" s="28" t="str">
        <f>F14</f>
        <v>Karviná</v>
      </c>
      <c r="G124" s="42"/>
      <c r="H124" s="42"/>
      <c r="I124" s="159" t="s">
        <v>24</v>
      </c>
      <c r="J124" s="81" t="str">
        <f>IF(J14="","",J14)</f>
        <v>27. 2. 2020</v>
      </c>
      <c r="K124" s="42"/>
      <c r="L124" s="65"/>
      <c r="S124" s="40"/>
      <c r="T124" s="40"/>
      <c r="U124" s="40"/>
      <c r="V124" s="40"/>
      <c r="W124" s="40"/>
      <c r="X124" s="40"/>
      <c r="Y124" s="40"/>
      <c r="Z124" s="40"/>
      <c r="AA124" s="40"/>
      <c r="AB124" s="40"/>
      <c r="AC124" s="40"/>
      <c r="AD124" s="40"/>
      <c r="AE124" s="40"/>
    </row>
    <row r="125" s="2" customFormat="1" ht="6.96"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2" customFormat="1" ht="15.15" customHeight="1">
      <c r="A126" s="40"/>
      <c r="B126" s="41"/>
      <c r="C126" s="33" t="s">
        <v>30</v>
      </c>
      <c r="D126" s="42"/>
      <c r="E126" s="42"/>
      <c r="F126" s="28" t="str">
        <f>E17</f>
        <v>ADEA projekt s.r.o., Kafkova 1133/10, Ostrava</v>
      </c>
      <c r="G126" s="42"/>
      <c r="H126" s="42"/>
      <c r="I126" s="159" t="s">
        <v>36</v>
      </c>
      <c r="J126" s="38" t="str">
        <f>E23</f>
        <v xml:space="preserve"> </v>
      </c>
      <c r="K126" s="42"/>
      <c r="L126" s="65"/>
      <c r="S126" s="40"/>
      <c r="T126" s="40"/>
      <c r="U126" s="40"/>
      <c r="V126" s="40"/>
      <c r="W126" s="40"/>
      <c r="X126" s="40"/>
      <c r="Y126" s="40"/>
      <c r="Z126" s="40"/>
      <c r="AA126" s="40"/>
      <c r="AB126" s="40"/>
      <c r="AC126" s="40"/>
      <c r="AD126" s="40"/>
      <c r="AE126" s="40"/>
    </row>
    <row r="127" s="2" customFormat="1" ht="15.15" customHeight="1">
      <c r="A127" s="40"/>
      <c r="B127" s="41"/>
      <c r="C127" s="33" t="s">
        <v>34</v>
      </c>
      <c r="D127" s="42"/>
      <c r="E127" s="42"/>
      <c r="F127" s="28" t="str">
        <f>IF(E20="","",E20)</f>
        <v>Vyplň údaj</v>
      </c>
      <c r="G127" s="42"/>
      <c r="H127" s="42"/>
      <c r="I127" s="159" t="s">
        <v>39</v>
      </c>
      <c r="J127" s="38" t="str">
        <f>E26</f>
        <v>Ing.Jiří Kolašín</v>
      </c>
      <c r="K127" s="42"/>
      <c r="L127" s="65"/>
      <c r="S127" s="40"/>
      <c r="T127" s="40"/>
      <c r="U127" s="40"/>
      <c r="V127" s="40"/>
      <c r="W127" s="40"/>
      <c r="X127" s="40"/>
      <c r="Y127" s="40"/>
      <c r="Z127" s="40"/>
      <c r="AA127" s="40"/>
      <c r="AB127" s="40"/>
      <c r="AC127" s="40"/>
      <c r="AD127" s="40"/>
      <c r="AE127" s="40"/>
    </row>
    <row r="128" s="2" customFormat="1" ht="10.32" customHeight="1">
      <c r="A128" s="40"/>
      <c r="B128" s="41"/>
      <c r="C128" s="42"/>
      <c r="D128" s="42"/>
      <c r="E128" s="42"/>
      <c r="F128" s="42"/>
      <c r="G128" s="42"/>
      <c r="H128" s="42"/>
      <c r="I128" s="157"/>
      <c r="J128" s="42"/>
      <c r="K128" s="42"/>
      <c r="L128" s="65"/>
      <c r="S128" s="40"/>
      <c r="T128" s="40"/>
      <c r="U128" s="40"/>
      <c r="V128" s="40"/>
      <c r="W128" s="40"/>
      <c r="X128" s="40"/>
      <c r="Y128" s="40"/>
      <c r="Z128" s="40"/>
      <c r="AA128" s="40"/>
      <c r="AB128" s="40"/>
      <c r="AC128" s="40"/>
      <c r="AD128" s="40"/>
      <c r="AE128" s="40"/>
    </row>
    <row r="129" s="11" customFormat="1" ht="29.28" customHeight="1">
      <c r="A129" s="218"/>
      <c r="B129" s="219"/>
      <c r="C129" s="220" t="s">
        <v>237</v>
      </c>
      <c r="D129" s="221" t="s">
        <v>68</v>
      </c>
      <c r="E129" s="221" t="s">
        <v>64</v>
      </c>
      <c r="F129" s="221" t="s">
        <v>65</v>
      </c>
      <c r="G129" s="221" t="s">
        <v>238</v>
      </c>
      <c r="H129" s="221" t="s">
        <v>239</v>
      </c>
      <c r="I129" s="222" t="s">
        <v>240</v>
      </c>
      <c r="J129" s="221" t="s">
        <v>226</v>
      </c>
      <c r="K129" s="223" t="s">
        <v>241</v>
      </c>
      <c r="L129" s="224"/>
      <c r="M129" s="102" t="s">
        <v>1</v>
      </c>
      <c r="N129" s="103" t="s">
        <v>47</v>
      </c>
      <c r="O129" s="103" t="s">
        <v>242</v>
      </c>
      <c r="P129" s="103" t="s">
        <v>243</v>
      </c>
      <c r="Q129" s="103" t="s">
        <v>244</v>
      </c>
      <c r="R129" s="103" t="s">
        <v>245</v>
      </c>
      <c r="S129" s="103" t="s">
        <v>246</v>
      </c>
      <c r="T129" s="104" t="s">
        <v>247</v>
      </c>
      <c r="U129" s="218"/>
      <c r="V129" s="218"/>
      <c r="W129" s="218"/>
      <c r="X129" s="218"/>
      <c r="Y129" s="218"/>
      <c r="Z129" s="218"/>
      <c r="AA129" s="218"/>
      <c r="AB129" s="218"/>
      <c r="AC129" s="218"/>
      <c r="AD129" s="218"/>
      <c r="AE129" s="218"/>
    </row>
    <row r="130" s="2" customFormat="1" ht="22.8" customHeight="1">
      <c r="A130" s="40"/>
      <c r="B130" s="41"/>
      <c r="C130" s="109" t="s">
        <v>248</v>
      </c>
      <c r="D130" s="42"/>
      <c r="E130" s="42"/>
      <c r="F130" s="42"/>
      <c r="G130" s="42"/>
      <c r="H130" s="42"/>
      <c r="I130" s="157"/>
      <c r="J130" s="225">
        <f>BK130</f>
        <v>0</v>
      </c>
      <c r="K130" s="42"/>
      <c r="L130" s="46"/>
      <c r="M130" s="105"/>
      <c r="N130" s="226"/>
      <c r="O130" s="106"/>
      <c r="P130" s="227">
        <f>P131+P159+P182</f>
        <v>0</v>
      </c>
      <c r="Q130" s="106"/>
      <c r="R130" s="227">
        <f>R131+R159+R182</f>
        <v>85.306871279999996</v>
      </c>
      <c r="S130" s="106"/>
      <c r="T130" s="228">
        <f>T131+T159+T182</f>
        <v>0</v>
      </c>
      <c r="U130" s="40"/>
      <c r="V130" s="40"/>
      <c r="W130" s="40"/>
      <c r="X130" s="40"/>
      <c r="Y130" s="40"/>
      <c r="Z130" s="40"/>
      <c r="AA130" s="40"/>
      <c r="AB130" s="40"/>
      <c r="AC130" s="40"/>
      <c r="AD130" s="40"/>
      <c r="AE130" s="40"/>
      <c r="AT130" s="18" t="s">
        <v>82</v>
      </c>
      <c r="AU130" s="18" t="s">
        <v>228</v>
      </c>
      <c r="BK130" s="229">
        <f>BK131+BK159+BK182</f>
        <v>0</v>
      </c>
    </row>
    <row r="131" s="12" customFormat="1" ht="25.92" customHeight="1">
      <c r="A131" s="12"/>
      <c r="B131" s="230"/>
      <c r="C131" s="231"/>
      <c r="D131" s="232" t="s">
        <v>82</v>
      </c>
      <c r="E131" s="233" t="s">
        <v>408</v>
      </c>
      <c r="F131" s="233" t="s">
        <v>2052</v>
      </c>
      <c r="G131" s="231"/>
      <c r="H131" s="231"/>
      <c r="I131" s="234"/>
      <c r="J131" s="235">
        <f>BK131</f>
        <v>0</v>
      </c>
      <c r="K131" s="231"/>
      <c r="L131" s="236"/>
      <c r="M131" s="237"/>
      <c r="N131" s="238"/>
      <c r="O131" s="238"/>
      <c r="P131" s="239">
        <f>P132+P145+P147+P149</f>
        <v>0</v>
      </c>
      <c r="Q131" s="238"/>
      <c r="R131" s="239">
        <f>R132+R145+R147+R149</f>
        <v>77.868279999999999</v>
      </c>
      <c r="S131" s="238"/>
      <c r="T131" s="240">
        <f>T132+T145+T147+T149</f>
        <v>0</v>
      </c>
      <c r="U131" s="12"/>
      <c r="V131" s="12"/>
      <c r="W131" s="12"/>
      <c r="X131" s="12"/>
      <c r="Y131" s="12"/>
      <c r="Z131" s="12"/>
      <c r="AA131" s="12"/>
      <c r="AB131" s="12"/>
      <c r="AC131" s="12"/>
      <c r="AD131" s="12"/>
      <c r="AE131" s="12"/>
      <c r="AR131" s="241" t="s">
        <v>91</v>
      </c>
      <c r="AT131" s="242" t="s">
        <v>82</v>
      </c>
      <c r="AU131" s="242" t="s">
        <v>83</v>
      </c>
      <c r="AY131" s="241" t="s">
        <v>251</v>
      </c>
      <c r="BK131" s="243">
        <f>BK132+BK145+BK147+BK149</f>
        <v>0</v>
      </c>
    </row>
    <row r="132" s="12" customFormat="1" ht="22.8" customHeight="1">
      <c r="A132" s="12"/>
      <c r="B132" s="230"/>
      <c r="C132" s="231"/>
      <c r="D132" s="232" t="s">
        <v>82</v>
      </c>
      <c r="E132" s="244" t="s">
        <v>91</v>
      </c>
      <c r="F132" s="244" t="s">
        <v>2053</v>
      </c>
      <c r="G132" s="231"/>
      <c r="H132" s="231"/>
      <c r="I132" s="234"/>
      <c r="J132" s="245">
        <f>BK132</f>
        <v>0</v>
      </c>
      <c r="K132" s="231"/>
      <c r="L132" s="236"/>
      <c r="M132" s="237"/>
      <c r="N132" s="238"/>
      <c r="O132" s="238"/>
      <c r="P132" s="239">
        <f>SUM(P133:P144)</f>
        <v>0</v>
      </c>
      <c r="Q132" s="238"/>
      <c r="R132" s="239">
        <f>SUM(R133:R144)</f>
        <v>0</v>
      </c>
      <c r="S132" s="238"/>
      <c r="T132" s="240">
        <f>SUM(T133:T144)</f>
        <v>0</v>
      </c>
      <c r="U132" s="12"/>
      <c r="V132" s="12"/>
      <c r="W132" s="12"/>
      <c r="X132" s="12"/>
      <c r="Y132" s="12"/>
      <c r="Z132" s="12"/>
      <c r="AA132" s="12"/>
      <c r="AB132" s="12"/>
      <c r="AC132" s="12"/>
      <c r="AD132" s="12"/>
      <c r="AE132" s="12"/>
      <c r="AR132" s="241" t="s">
        <v>91</v>
      </c>
      <c r="AT132" s="242" t="s">
        <v>82</v>
      </c>
      <c r="AU132" s="242" t="s">
        <v>91</v>
      </c>
      <c r="AY132" s="241" t="s">
        <v>251</v>
      </c>
      <c r="BK132" s="243">
        <f>SUM(BK133:BK144)</f>
        <v>0</v>
      </c>
    </row>
    <row r="133" s="2" customFormat="1" ht="16.5" customHeight="1">
      <c r="A133" s="40"/>
      <c r="B133" s="41"/>
      <c r="C133" s="246" t="s">
        <v>91</v>
      </c>
      <c r="D133" s="246" t="s">
        <v>254</v>
      </c>
      <c r="E133" s="247" t="s">
        <v>2054</v>
      </c>
      <c r="F133" s="248" t="s">
        <v>2055</v>
      </c>
      <c r="G133" s="249" t="s">
        <v>446</v>
      </c>
      <c r="H133" s="250">
        <v>28</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2056</v>
      </c>
    </row>
    <row r="134" s="13" customFormat="1">
      <c r="A134" s="13"/>
      <c r="B134" s="271"/>
      <c r="C134" s="272"/>
      <c r="D134" s="259" t="s">
        <v>414</v>
      </c>
      <c r="E134" s="273" t="s">
        <v>1</v>
      </c>
      <c r="F134" s="274" t="s">
        <v>2057</v>
      </c>
      <c r="G134" s="272"/>
      <c r="H134" s="275">
        <v>19</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5" customFormat="1">
      <c r="A135" s="15"/>
      <c r="B135" s="293"/>
      <c r="C135" s="294"/>
      <c r="D135" s="259" t="s">
        <v>414</v>
      </c>
      <c r="E135" s="295" t="s">
        <v>1</v>
      </c>
      <c r="F135" s="296" t="s">
        <v>2058</v>
      </c>
      <c r="G135" s="294"/>
      <c r="H135" s="295" t="s">
        <v>1</v>
      </c>
      <c r="I135" s="297"/>
      <c r="J135" s="294"/>
      <c r="K135" s="294"/>
      <c r="L135" s="298"/>
      <c r="M135" s="299"/>
      <c r="N135" s="300"/>
      <c r="O135" s="300"/>
      <c r="P135" s="300"/>
      <c r="Q135" s="300"/>
      <c r="R135" s="300"/>
      <c r="S135" s="300"/>
      <c r="T135" s="301"/>
      <c r="U135" s="15"/>
      <c r="V135" s="15"/>
      <c r="W135" s="15"/>
      <c r="X135" s="15"/>
      <c r="Y135" s="15"/>
      <c r="Z135" s="15"/>
      <c r="AA135" s="15"/>
      <c r="AB135" s="15"/>
      <c r="AC135" s="15"/>
      <c r="AD135" s="15"/>
      <c r="AE135" s="15"/>
      <c r="AT135" s="302" t="s">
        <v>414</v>
      </c>
      <c r="AU135" s="302" t="s">
        <v>93</v>
      </c>
      <c r="AV135" s="15" t="s">
        <v>91</v>
      </c>
      <c r="AW135" s="15" t="s">
        <v>38</v>
      </c>
      <c r="AX135" s="15" t="s">
        <v>83</v>
      </c>
      <c r="AY135" s="302" t="s">
        <v>251</v>
      </c>
    </row>
    <row r="136" s="13" customFormat="1">
      <c r="A136" s="13"/>
      <c r="B136" s="271"/>
      <c r="C136" s="272"/>
      <c r="D136" s="259" t="s">
        <v>414</v>
      </c>
      <c r="E136" s="273" t="s">
        <v>1</v>
      </c>
      <c r="F136" s="274" t="s">
        <v>2059</v>
      </c>
      <c r="G136" s="272"/>
      <c r="H136" s="275">
        <v>5.8799999999999999</v>
      </c>
      <c r="I136" s="276"/>
      <c r="J136" s="272"/>
      <c r="K136" s="272"/>
      <c r="L136" s="277"/>
      <c r="M136" s="278"/>
      <c r="N136" s="279"/>
      <c r="O136" s="279"/>
      <c r="P136" s="279"/>
      <c r="Q136" s="279"/>
      <c r="R136" s="279"/>
      <c r="S136" s="279"/>
      <c r="T136" s="280"/>
      <c r="U136" s="13"/>
      <c r="V136" s="13"/>
      <c r="W136" s="13"/>
      <c r="X136" s="13"/>
      <c r="Y136" s="13"/>
      <c r="Z136" s="13"/>
      <c r="AA136" s="13"/>
      <c r="AB136" s="13"/>
      <c r="AC136" s="13"/>
      <c r="AD136" s="13"/>
      <c r="AE136" s="13"/>
      <c r="AT136" s="281" t="s">
        <v>414</v>
      </c>
      <c r="AU136" s="281" t="s">
        <v>93</v>
      </c>
      <c r="AV136" s="13" t="s">
        <v>93</v>
      </c>
      <c r="AW136" s="13" t="s">
        <v>38</v>
      </c>
      <c r="AX136" s="13" t="s">
        <v>83</v>
      </c>
      <c r="AY136" s="281" t="s">
        <v>251</v>
      </c>
    </row>
    <row r="137" s="15" customFormat="1">
      <c r="A137" s="15"/>
      <c r="B137" s="293"/>
      <c r="C137" s="294"/>
      <c r="D137" s="259" t="s">
        <v>414</v>
      </c>
      <c r="E137" s="295" t="s">
        <v>1</v>
      </c>
      <c r="F137" s="296" t="s">
        <v>2060</v>
      </c>
      <c r="G137" s="294"/>
      <c r="H137" s="295" t="s">
        <v>1</v>
      </c>
      <c r="I137" s="297"/>
      <c r="J137" s="294"/>
      <c r="K137" s="294"/>
      <c r="L137" s="298"/>
      <c r="M137" s="299"/>
      <c r="N137" s="300"/>
      <c r="O137" s="300"/>
      <c r="P137" s="300"/>
      <c r="Q137" s="300"/>
      <c r="R137" s="300"/>
      <c r="S137" s="300"/>
      <c r="T137" s="301"/>
      <c r="U137" s="15"/>
      <c r="V137" s="15"/>
      <c r="W137" s="15"/>
      <c r="X137" s="15"/>
      <c r="Y137" s="15"/>
      <c r="Z137" s="15"/>
      <c r="AA137" s="15"/>
      <c r="AB137" s="15"/>
      <c r="AC137" s="15"/>
      <c r="AD137" s="15"/>
      <c r="AE137" s="15"/>
      <c r="AT137" s="302" t="s">
        <v>414</v>
      </c>
      <c r="AU137" s="302" t="s">
        <v>93</v>
      </c>
      <c r="AV137" s="15" t="s">
        <v>91</v>
      </c>
      <c r="AW137" s="15" t="s">
        <v>38</v>
      </c>
      <c r="AX137" s="15" t="s">
        <v>83</v>
      </c>
      <c r="AY137" s="302" t="s">
        <v>251</v>
      </c>
    </row>
    <row r="138" s="13" customFormat="1">
      <c r="A138" s="13"/>
      <c r="B138" s="271"/>
      <c r="C138" s="272"/>
      <c r="D138" s="259" t="s">
        <v>414</v>
      </c>
      <c r="E138" s="273" t="s">
        <v>1</v>
      </c>
      <c r="F138" s="274" t="s">
        <v>2061</v>
      </c>
      <c r="G138" s="272"/>
      <c r="H138" s="275">
        <v>1.1519999999999999</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5" customFormat="1">
      <c r="A139" s="15"/>
      <c r="B139" s="293"/>
      <c r="C139" s="294"/>
      <c r="D139" s="259" t="s">
        <v>414</v>
      </c>
      <c r="E139" s="295" t="s">
        <v>1</v>
      </c>
      <c r="F139" s="296" t="s">
        <v>2062</v>
      </c>
      <c r="G139" s="294"/>
      <c r="H139" s="295" t="s">
        <v>1</v>
      </c>
      <c r="I139" s="297"/>
      <c r="J139" s="294"/>
      <c r="K139" s="294"/>
      <c r="L139" s="298"/>
      <c r="M139" s="299"/>
      <c r="N139" s="300"/>
      <c r="O139" s="300"/>
      <c r="P139" s="300"/>
      <c r="Q139" s="300"/>
      <c r="R139" s="300"/>
      <c r="S139" s="300"/>
      <c r="T139" s="301"/>
      <c r="U139" s="15"/>
      <c r="V139" s="15"/>
      <c r="W139" s="15"/>
      <c r="X139" s="15"/>
      <c r="Y139" s="15"/>
      <c r="Z139" s="15"/>
      <c r="AA139" s="15"/>
      <c r="AB139" s="15"/>
      <c r="AC139" s="15"/>
      <c r="AD139" s="15"/>
      <c r="AE139" s="15"/>
      <c r="AT139" s="302" t="s">
        <v>414</v>
      </c>
      <c r="AU139" s="302" t="s">
        <v>93</v>
      </c>
      <c r="AV139" s="15" t="s">
        <v>91</v>
      </c>
      <c r="AW139" s="15" t="s">
        <v>38</v>
      </c>
      <c r="AX139" s="15" t="s">
        <v>83</v>
      </c>
      <c r="AY139" s="302" t="s">
        <v>251</v>
      </c>
    </row>
    <row r="140" s="13" customFormat="1">
      <c r="A140" s="13"/>
      <c r="B140" s="271"/>
      <c r="C140" s="272"/>
      <c r="D140" s="259" t="s">
        <v>414</v>
      </c>
      <c r="E140" s="273" t="s">
        <v>1</v>
      </c>
      <c r="F140" s="274" t="s">
        <v>2063</v>
      </c>
      <c r="G140" s="272"/>
      <c r="H140" s="275">
        <v>1.968</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4" customFormat="1">
      <c r="A141" s="14"/>
      <c r="B141" s="282"/>
      <c r="C141" s="283"/>
      <c r="D141" s="259" t="s">
        <v>414</v>
      </c>
      <c r="E141" s="284" t="s">
        <v>1</v>
      </c>
      <c r="F141" s="285" t="s">
        <v>416</v>
      </c>
      <c r="G141" s="283"/>
      <c r="H141" s="286">
        <v>28</v>
      </c>
      <c r="I141" s="287"/>
      <c r="J141" s="283"/>
      <c r="K141" s="283"/>
      <c r="L141" s="288"/>
      <c r="M141" s="289"/>
      <c r="N141" s="290"/>
      <c r="O141" s="290"/>
      <c r="P141" s="290"/>
      <c r="Q141" s="290"/>
      <c r="R141" s="290"/>
      <c r="S141" s="290"/>
      <c r="T141" s="291"/>
      <c r="U141" s="14"/>
      <c r="V141" s="14"/>
      <c r="W141" s="14"/>
      <c r="X141" s="14"/>
      <c r="Y141" s="14"/>
      <c r="Z141" s="14"/>
      <c r="AA141" s="14"/>
      <c r="AB141" s="14"/>
      <c r="AC141" s="14"/>
      <c r="AD141" s="14"/>
      <c r="AE141" s="14"/>
      <c r="AT141" s="292" t="s">
        <v>414</v>
      </c>
      <c r="AU141" s="292" t="s">
        <v>93</v>
      </c>
      <c r="AV141" s="14" t="s">
        <v>182</v>
      </c>
      <c r="AW141" s="14" t="s">
        <v>38</v>
      </c>
      <c r="AX141" s="14" t="s">
        <v>91</v>
      </c>
      <c r="AY141" s="292" t="s">
        <v>251</v>
      </c>
    </row>
    <row r="142" s="2" customFormat="1" ht="16.5" customHeight="1">
      <c r="A142" s="40"/>
      <c r="B142" s="41"/>
      <c r="C142" s="246" t="s">
        <v>93</v>
      </c>
      <c r="D142" s="246" t="s">
        <v>254</v>
      </c>
      <c r="E142" s="247" t="s">
        <v>2064</v>
      </c>
      <c r="F142" s="248" t="s">
        <v>2065</v>
      </c>
      <c r="G142" s="249" t="s">
        <v>446</v>
      </c>
      <c r="H142" s="250">
        <v>28</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2066</v>
      </c>
    </row>
    <row r="143" s="2" customFormat="1" ht="16.5" customHeight="1">
      <c r="A143" s="40"/>
      <c r="B143" s="41"/>
      <c r="C143" s="246" t="s">
        <v>174</v>
      </c>
      <c r="D143" s="246" t="s">
        <v>254</v>
      </c>
      <c r="E143" s="247" t="s">
        <v>2067</v>
      </c>
      <c r="F143" s="248" t="s">
        <v>2068</v>
      </c>
      <c r="G143" s="249" t="s">
        <v>446</v>
      </c>
      <c r="H143" s="250">
        <v>28</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2069</v>
      </c>
    </row>
    <row r="144" s="2" customFormat="1" ht="16.5" customHeight="1">
      <c r="A144" s="40"/>
      <c r="B144" s="41"/>
      <c r="C144" s="246" t="s">
        <v>182</v>
      </c>
      <c r="D144" s="246" t="s">
        <v>254</v>
      </c>
      <c r="E144" s="247" t="s">
        <v>598</v>
      </c>
      <c r="F144" s="248" t="s">
        <v>2070</v>
      </c>
      <c r="G144" s="249" t="s">
        <v>398</v>
      </c>
      <c r="H144" s="250">
        <v>89.599999999999994</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2071</v>
      </c>
    </row>
    <row r="145" s="12" customFormat="1" ht="22.8" customHeight="1">
      <c r="A145" s="12"/>
      <c r="B145" s="230"/>
      <c r="C145" s="231"/>
      <c r="D145" s="232" t="s">
        <v>82</v>
      </c>
      <c r="E145" s="244" t="s">
        <v>93</v>
      </c>
      <c r="F145" s="244" t="s">
        <v>2072</v>
      </c>
      <c r="G145" s="231"/>
      <c r="H145" s="231"/>
      <c r="I145" s="234"/>
      <c r="J145" s="245">
        <f>BK145</f>
        <v>0</v>
      </c>
      <c r="K145" s="231"/>
      <c r="L145" s="236"/>
      <c r="M145" s="237"/>
      <c r="N145" s="238"/>
      <c r="O145" s="238"/>
      <c r="P145" s="239">
        <f>P146</f>
        <v>0</v>
      </c>
      <c r="Q145" s="238"/>
      <c r="R145" s="239">
        <f>R146</f>
        <v>63.177519999999994</v>
      </c>
      <c r="S145" s="238"/>
      <c r="T145" s="240">
        <f>T146</f>
        <v>0</v>
      </c>
      <c r="U145" s="12"/>
      <c r="V145" s="12"/>
      <c r="W145" s="12"/>
      <c r="X145" s="12"/>
      <c r="Y145" s="12"/>
      <c r="Z145" s="12"/>
      <c r="AA145" s="12"/>
      <c r="AB145" s="12"/>
      <c r="AC145" s="12"/>
      <c r="AD145" s="12"/>
      <c r="AE145" s="12"/>
      <c r="AR145" s="241" t="s">
        <v>91</v>
      </c>
      <c r="AT145" s="242" t="s">
        <v>82</v>
      </c>
      <c r="AU145" s="242" t="s">
        <v>91</v>
      </c>
      <c r="AY145" s="241" t="s">
        <v>251</v>
      </c>
      <c r="BK145" s="243">
        <f>BK146</f>
        <v>0</v>
      </c>
    </row>
    <row r="146" s="2" customFormat="1" ht="16.5" customHeight="1">
      <c r="A146" s="40"/>
      <c r="B146" s="41"/>
      <c r="C146" s="246" t="s">
        <v>250</v>
      </c>
      <c r="D146" s="246" t="s">
        <v>254</v>
      </c>
      <c r="E146" s="247" t="s">
        <v>2006</v>
      </c>
      <c r="F146" s="248" t="s">
        <v>2007</v>
      </c>
      <c r="G146" s="249" t="s">
        <v>446</v>
      </c>
      <c r="H146" s="250">
        <v>28</v>
      </c>
      <c r="I146" s="251"/>
      <c r="J146" s="252">
        <f>ROUND(I146*H146,2)</f>
        <v>0</v>
      </c>
      <c r="K146" s="248" t="s">
        <v>258</v>
      </c>
      <c r="L146" s="46"/>
      <c r="M146" s="253" t="s">
        <v>1</v>
      </c>
      <c r="N146" s="254" t="s">
        <v>48</v>
      </c>
      <c r="O146" s="93"/>
      <c r="P146" s="255">
        <f>O146*H146</f>
        <v>0</v>
      </c>
      <c r="Q146" s="255">
        <v>2.2563399999999998</v>
      </c>
      <c r="R146" s="255">
        <f>Q146*H146</f>
        <v>63.177519999999994</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2073</v>
      </c>
    </row>
    <row r="147" s="12" customFormat="1" ht="22.8" customHeight="1">
      <c r="A147" s="12"/>
      <c r="B147" s="230"/>
      <c r="C147" s="231"/>
      <c r="D147" s="232" t="s">
        <v>82</v>
      </c>
      <c r="E147" s="244" t="s">
        <v>174</v>
      </c>
      <c r="F147" s="244" t="s">
        <v>2074</v>
      </c>
      <c r="G147" s="231"/>
      <c r="H147" s="231"/>
      <c r="I147" s="234"/>
      <c r="J147" s="245">
        <f>BK147</f>
        <v>0</v>
      </c>
      <c r="K147" s="231"/>
      <c r="L147" s="236"/>
      <c r="M147" s="237"/>
      <c r="N147" s="238"/>
      <c r="O147" s="238"/>
      <c r="P147" s="239">
        <f>P148</f>
        <v>0</v>
      </c>
      <c r="Q147" s="238"/>
      <c r="R147" s="239">
        <f>R148</f>
        <v>14.690759999999999</v>
      </c>
      <c r="S147" s="238"/>
      <c r="T147" s="240">
        <f>T148</f>
        <v>0</v>
      </c>
      <c r="U147" s="12"/>
      <c r="V147" s="12"/>
      <c r="W147" s="12"/>
      <c r="X147" s="12"/>
      <c r="Y147" s="12"/>
      <c r="Z147" s="12"/>
      <c r="AA147" s="12"/>
      <c r="AB147" s="12"/>
      <c r="AC147" s="12"/>
      <c r="AD147" s="12"/>
      <c r="AE147" s="12"/>
      <c r="AR147" s="241" t="s">
        <v>91</v>
      </c>
      <c r="AT147" s="242" t="s">
        <v>82</v>
      </c>
      <c r="AU147" s="242" t="s">
        <v>91</v>
      </c>
      <c r="AY147" s="241" t="s">
        <v>251</v>
      </c>
      <c r="BK147" s="243">
        <f>BK148</f>
        <v>0</v>
      </c>
    </row>
    <row r="148" s="2" customFormat="1" ht="16.5" customHeight="1">
      <c r="A148" s="40"/>
      <c r="B148" s="41"/>
      <c r="C148" s="246" t="s">
        <v>278</v>
      </c>
      <c r="D148" s="246" t="s">
        <v>254</v>
      </c>
      <c r="E148" s="247" t="s">
        <v>2075</v>
      </c>
      <c r="F148" s="248" t="s">
        <v>2076</v>
      </c>
      <c r="G148" s="249" t="s">
        <v>346</v>
      </c>
      <c r="H148" s="250">
        <v>84</v>
      </c>
      <c r="I148" s="251"/>
      <c r="J148" s="252">
        <f>ROUND(I148*H148,2)</f>
        <v>0</v>
      </c>
      <c r="K148" s="248" t="s">
        <v>307</v>
      </c>
      <c r="L148" s="46"/>
      <c r="M148" s="253" t="s">
        <v>1</v>
      </c>
      <c r="N148" s="254" t="s">
        <v>48</v>
      </c>
      <c r="O148" s="93"/>
      <c r="P148" s="255">
        <f>O148*H148</f>
        <v>0</v>
      </c>
      <c r="Q148" s="255">
        <v>0.17488999999999999</v>
      </c>
      <c r="R148" s="255">
        <f>Q148*H148</f>
        <v>14.690759999999999</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2077</v>
      </c>
    </row>
    <row r="149" s="12" customFormat="1" ht="22.8" customHeight="1">
      <c r="A149" s="12"/>
      <c r="B149" s="230"/>
      <c r="C149" s="231"/>
      <c r="D149" s="232" t="s">
        <v>82</v>
      </c>
      <c r="E149" s="244" t="s">
        <v>297</v>
      </c>
      <c r="F149" s="244" t="s">
        <v>2078</v>
      </c>
      <c r="G149" s="231"/>
      <c r="H149" s="231"/>
      <c r="I149" s="234"/>
      <c r="J149" s="245">
        <f>BK149</f>
        <v>0</v>
      </c>
      <c r="K149" s="231"/>
      <c r="L149" s="236"/>
      <c r="M149" s="237"/>
      <c r="N149" s="238"/>
      <c r="O149" s="238"/>
      <c r="P149" s="239">
        <f>SUM(P150:P158)</f>
        <v>0</v>
      </c>
      <c r="Q149" s="238"/>
      <c r="R149" s="239">
        <f>SUM(R150:R158)</f>
        <v>0</v>
      </c>
      <c r="S149" s="238"/>
      <c r="T149" s="240">
        <f>SUM(T150:T158)</f>
        <v>0</v>
      </c>
      <c r="U149" s="12"/>
      <c r="V149" s="12"/>
      <c r="W149" s="12"/>
      <c r="X149" s="12"/>
      <c r="Y149" s="12"/>
      <c r="Z149" s="12"/>
      <c r="AA149" s="12"/>
      <c r="AB149" s="12"/>
      <c r="AC149" s="12"/>
      <c r="AD149" s="12"/>
      <c r="AE149" s="12"/>
      <c r="AR149" s="241" t="s">
        <v>91</v>
      </c>
      <c r="AT149" s="242" t="s">
        <v>82</v>
      </c>
      <c r="AU149" s="242" t="s">
        <v>91</v>
      </c>
      <c r="AY149" s="241" t="s">
        <v>251</v>
      </c>
      <c r="BK149" s="243">
        <f>SUM(BK150:BK158)</f>
        <v>0</v>
      </c>
    </row>
    <row r="150" s="2" customFormat="1" ht="16.5" customHeight="1">
      <c r="A150" s="40"/>
      <c r="B150" s="41"/>
      <c r="C150" s="314" t="s">
        <v>285</v>
      </c>
      <c r="D150" s="314" t="s">
        <v>648</v>
      </c>
      <c r="E150" s="315" t="s">
        <v>2079</v>
      </c>
      <c r="F150" s="316" t="s">
        <v>2080</v>
      </c>
      <c r="G150" s="317" t="s">
        <v>342</v>
      </c>
      <c r="H150" s="318">
        <v>743.5</v>
      </c>
      <c r="I150" s="319"/>
      <c r="J150" s="320">
        <f>ROUND(I150*H150,2)</f>
        <v>0</v>
      </c>
      <c r="K150" s="316" t="s">
        <v>307</v>
      </c>
      <c r="L150" s="321"/>
      <c r="M150" s="322" t="s">
        <v>1</v>
      </c>
      <c r="N150" s="323"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292</v>
      </c>
      <c r="AT150" s="257" t="s">
        <v>648</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2081</v>
      </c>
    </row>
    <row r="151" s="13" customFormat="1">
      <c r="A151" s="13"/>
      <c r="B151" s="271"/>
      <c r="C151" s="272"/>
      <c r="D151" s="259" t="s">
        <v>414</v>
      </c>
      <c r="E151" s="273" t="s">
        <v>1</v>
      </c>
      <c r="F151" s="274" t="s">
        <v>2082</v>
      </c>
      <c r="G151" s="272"/>
      <c r="H151" s="275">
        <v>743.5</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5" customFormat="1">
      <c r="A152" s="15"/>
      <c r="B152" s="293"/>
      <c r="C152" s="294"/>
      <c r="D152" s="259" t="s">
        <v>414</v>
      </c>
      <c r="E152" s="295" t="s">
        <v>1</v>
      </c>
      <c r="F152" s="296" t="s">
        <v>2083</v>
      </c>
      <c r="G152" s="294"/>
      <c r="H152" s="295" t="s">
        <v>1</v>
      </c>
      <c r="I152" s="297"/>
      <c r="J152" s="294"/>
      <c r="K152" s="294"/>
      <c r="L152" s="298"/>
      <c r="M152" s="299"/>
      <c r="N152" s="300"/>
      <c r="O152" s="300"/>
      <c r="P152" s="300"/>
      <c r="Q152" s="300"/>
      <c r="R152" s="300"/>
      <c r="S152" s="300"/>
      <c r="T152" s="301"/>
      <c r="U152" s="15"/>
      <c r="V152" s="15"/>
      <c r="W152" s="15"/>
      <c r="X152" s="15"/>
      <c r="Y152" s="15"/>
      <c r="Z152" s="15"/>
      <c r="AA152" s="15"/>
      <c r="AB152" s="15"/>
      <c r="AC152" s="15"/>
      <c r="AD152" s="15"/>
      <c r="AE152" s="15"/>
      <c r="AT152" s="302" t="s">
        <v>414</v>
      </c>
      <c r="AU152" s="302" t="s">
        <v>93</v>
      </c>
      <c r="AV152" s="15" t="s">
        <v>91</v>
      </c>
      <c r="AW152" s="15" t="s">
        <v>38</v>
      </c>
      <c r="AX152" s="15" t="s">
        <v>83</v>
      </c>
      <c r="AY152" s="302" t="s">
        <v>251</v>
      </c>
    </row>
    <row r="153" s="14" customFormat="1">
      <c r="A153" s="14"/>
      <c r="B153" s="282"/>
      <c r="C153" s="283"/>
      <c r="D153" s="259" t="s">
        <v>414</v>
      </c>
      <c r="E153" s="284" t="s">
        <v>1</v>
      </c>
      <c r="F153" s="285" t="s">
        <v>416</v>
      </c>
      <c r="G153" s="283"/>
      <c r="H153" s="286">
        <v>743.5</v>
      </c>
      <c r="I153" s="287"/>
      <c r="J153" s="283"/>
      <c r="K153" s="283"/>
      <c r="L153" s="288"/>
      <c r="M153" s="289"/>
      <c r="N153" s="290"/>
      <c r="O153" s="290"/>
      <c r="P153" s="290"/>
      <c r="Q153" s="290"/>
      <c r="R153" s="290"/>
      <c r="S153" s="290"/>
      <c r="T153" s="291"/>
      <c r="U153" s="14"/>
      <c r="V153" s="14"/>
      <c r="W153" s="14"/>
      <c r="X153" s="14"/>
      <c r="Y153" s="14"/>
      <c r="Z153" s="14"/>
      <c r="AA153" s="14"/>
      <c r="AB153" s="14"/>
      <c r="AC153" s="14"/>
      <c r="AD153" s="14"/>
      <c r="AE153" s="14"/>
      <c r="AT153" s="292" t="s">
        <v>414</v>
      </c>
      <c r="AU153" s="292" t="s">
        <v>93</v>
      </c>
      <c r="AV153" s="14" t="s">
        <v>182</v>
      </c>
      <c r="AW153" s="14" t="s">
        <v>38</v>
      </c>
      <c r="AX153" s="14" t="s">
        <v>91</v>
      </c>
      <c r="AY153" s="292" t="s">
        <v>251</v>
      </c>
    </row>
    <row r="154" s="2" customFormat="1" ht="16.5" customHeight="1">
      <c r="A154" s="40"/>
      <c r="B154" s="41"/>
      <c r="C154" s="246" t="s">
        <v>292</v>
      </c>
      <c r="D154" s="246" t="s">
        <v>254</v>
      </c>
      <c r="E154" s="247" t="s">
        <v>2084</v>
      </c>
      <c r="F154" s="248" t="s">
        <v>2085</v>
      </c>
      <c r="G154" s="249" t="s">
        <v>441</v>
      </c>
      <c r="H154" s="250">
        <v>212</v>
      </c>
      <c r="I154" s="251"/>
      <c r="J154" s="252">
        <f>ROUND(I154*H154,2)</f>
        <v>0</v>
      </c>
      <c r="K154" s="248" t="s">
        <v>307</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2086</v>
      </c>
    </row>
    <row r="155" s="13" customFormat="1">
      <c r="A155" s="13"/>
      <c r="B155" s="271"/>
      <c r="C155" s="272"/>
      <c r="D155" s="259" t="s">
        <v>414</v>
      </c>
      <c r="E155" s="273" t="s">
        <v>1</v>
      </c>
      <c r="F155" s="274" t="s">
        <v>2087</v>
      </c>
      <c r="G155" s="272"/>
      <c r="H155" s="275">
        <v>212</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5" customFormat="1">
      <c r="A156" s="15"/>
      <c r="B156" s="293"/>
      <c r="C156" s="294"/>
      <c r="D156" s="259" t="s">
        <v>414</v>
      </c>
      <c r="E156" s="295" t="s">
        <v>1</v>
      </c>
      <c r="F156" s="296" t="s">
        <v>2088</v>
      </c>
      <c r="G156" s="294"/>
      <c r="H156" s="295" t="s">
        <v>1</v>
      </c>
      <c r="I156" s="297"/>
      <c r="J156" s="294"/>
      <c r="K156" s="294"/>
      <c r="L156" s="298"/>
      <c r="M156" s="299"/>
      <c r="N156" s="300"/>
      <c r="O156" s="300"/>
      <c r="P156" s="300"/>
      <c r="Q156" s="300"/>
      <c r="R156" s="300"/>
      <c r="S156" s="300"/>
      <c r="T156" s="301"/>
      <c r="U156" s="15"/>
      <c r="V156" s="15"/>
      <c r="W156" s="15"/>
      <c r="X156" s="15"/>
      <c r="Y156" s="15"/>
      <c r="Z156" s="15"/>
      <c r="AA156" s="15"/>
      <c r="AB156" s="15"/>
      <c r="AC156" s="15"/>
      <c r="AD156" s="15"/>
      <c r="AE156" s="15"/>
      <c r="AT156" s="302" t="s">
        <v>414</v>
      </c>
      <c r="AU156" s="302" t="s">
        <v>93</v>
      </c>
      <c r="AV156" s="15" t="s">
        <v>91</v>
      </c>
      <c r="AW156" s="15" t="s">
        <v>38</v>
      </c>
      <c r="AX156" s="15" t="s">
        <v>83</v>
      </c>
      <c r="AY156" s="302" t="s">
        <v>251</v>
      </c>
    </row>
    <row r="157" s="14" customFormat="1">
      <c r="A157" s="14"/>
      <c r="B157" s="282"/>
      <c r="C157" s="283"/>
      <c r="D157" s="259" t="s">
        <v>414</v>
      </c>
      <c r="E157" s="284" t="s">
        <v>1</v>
      </c>
      <c r="F157" s="285" t="s">
        <v>416</v>
      </c>
      <c r="G157" s="283"/>
      <c r="H157" s="286">
        <v>212</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314" t="s">
        <v>297</v>
      </c>
      <c r="D158" s="314" t="s">
        <v>648</v>
      </c>
      <c r="E158" s="315" t="s">
        <v>2089</v>
      </c>
      <c r="F158" s="316" t="s">
        <v>2090</v>
      </c>
      <c r="G158" s="317" t="s">
        <v>257</v>
      </c>
      <c r="H158" s="318">
        <v>1</v>
      </c>
      <c r="I158" s="319"/>
      <c r="J158" s="320">
        <f>ROUND(I158*H158,2)</f>
        <v>0</v>
      </c>
      <c r="K158" s="316" t="s">
        <v>307</v>
      </c>
      <c r="L158" s="321"/>
      <c r="M158" s="322" t="s">
        <v>1</v>
      </c>
      <c r="N158" s="323"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384</v>
      </c>
      <c r="AT158" s="257" t="s">
        <v>648</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359</v>
      </c>
      <c r="BM158" s="257" t="s">
        <v>2091</v>
      </c>
    </row>
    <row r="159" s="12" customFormat="1" ht="25.92" customHeight="1">
      <c r="A159" s="12"/>
      <c r="B159" s="230"/>
      <c r="C159" s="231"/>
      <c r="D159" s="232" t="s">
        <v>82</v>
      </c>
      <c r="E159" s="233" t="s">
        <v>666</v>
      </c>
      <c r="F159" s="233" t="s">
        <v>2092</v>
      </c>
      <c r="G159" s="231"/>
      <c r="H159" s="231"/>
      <c r="I159" s="234"/>
      <c r="J159" s="235">
        <f>BK159</f>
        <v>0</v>
      </c>
      <c r="K159" s="231"/>
      <c r="L159" s="236"/>
      <c r="M159" s="237"/>
      <c r="N159" s="238"/>
      <c r="O159" s="238"/>
      <c r="P159" s="239">
        <f>P160+P167+P175</f>
        <v>0</v>
      </c>
      <c r="Q159" s="238"/>
      <c r="R159" s="239">
        <f>R160+R167+R175</f>
        <v>7.4385912799999998</v>
      </c>
      <c r="S159" s="238"/>
      <c r="T159" s="240">
        <f>T160+T167+T175</f>
        <v>0</v>
      </c>
      <c r="U159" s="12"/>
      <c r="V159" s="12"/>
      <c r="W159" s="12"/>
      <c r="X159" s="12"/>
      <c r="Y159" s="12"/>
      <c r="Z159" s="12"/>
      <c r="AA159" s="12"/>
      <c r="AB159" s="12"/>
      <c r="AC159" s="12"/>
      <c r="AD159" s="12"/>
      <c r="AE159" s="12"/>
      <c r="AR159" s="241" t="s">
        <v>93</v>
      </c>
      <c r="AT159" s="242" t="s">
        <v>82</v>
      </c>
      <c r="AU159" s="242" t="s">
        <v>83</v>
      </c>
      <c r="AY159" s="241" t="s">
        <v>251</v>
      </c>
      <c r="BK159" s="243">
        <f>BK160+BK167+BK175</f>
        <v>0</v>
      </c>
    </row>
    <row r="160" s="12" customFormat="1" ht="22.8" customHeight="1">
      <c r="A160" s="12"/>
      <c r="B160" s="230"/>
      <c r="C160" s="231"/>
      <c r="D160" s="232" t="s">
        <v>82</v>
      </c>
      <c r="E160" s="244" t="s">
        <v>2093</v>
      </c>
      <c r="F160" s="244" t="s">
        <v>2094</v>
      </c>
      <c r="G160" s="231"/>
      <c r="H160" s="231"/>
      <c r="I160" s="234"/>
      <c r="J160" s="245">
        <f>BK160</f>
        <v>0</v>
      </c>
      <c r="K160" s="231"/>
      <c r="L160" s="236"/>
      <c r="M160" s="237"/>
      <c r="N160" s="238"/>
      <c r="O160" s="238"/>
      <c r="P160" s="239">
        <f>SUM(P161:P166)</f>
        <v>0</v>
      </c>
      <c r="Q160" s="238"/>
      <c r="R160" s="239">
        <f>SUM(R161:R166)</f>
        <v>3.9374799200000004</v>
      </c>
      <c r="S160" s="238"/>
      <c r="T160" s="240">
        <f>SUM(T161:T166)</f>
        <v>0</v>
      </c>
      <c r="U160" s="12"/>
      <c r="V160" s="12"/>
      <c r="W160" s="12"/>
      <c r="X160" s="12"/>
      <c r="Y160" s="12"/>
      <c r="Z160" s="12"/>
      <c r="AA160" s="12"/>
      <c r="AB160" s="12"/>
      <c r="AC160" s="12"/>
      <c r="AD160" s="12"/>
      <c r="AE160" s="12"/>
      <c r="AR160" s="241" t="s">
        <v>93</v>
      </c>
      <c r="AT160" s="242" t="s">
        <v>82</v>
      </c>
      <c r="AU160" s="242" t="s">
        <v>91</v>
      </c>
      <c r="AY160" s="241" t="s">
        <v>251</v>
      </c>
      <c r="BK160" s="243">
        <f>SUM(BK161:BK166)</f>
        <v>0</v>
      </c>
    </row>
    <row r="161" s="2" customFormat="1" ht="16.5" customHeight="1">
      <c r="A161" s="40"/>
      <c r="B161" s="41"/>
      <c r="C161" s="246" t="s">
        <v>304</v>
      </c>
      <c r="D161" s="246" t="s">
        <v>254</v>
      </c>
      <c r="E161" s="247" t="s">
        <v>2095</v>
      </c>
      <c r="F161" s="248" t="s">
        <v>2096</v>
      </c>
      <c r="G161" s="249" t="s">
        <v>446</v>
      </c>
      <c r="H161" s="250">
        <v>9.3279999999999994</v>
      </c>
      <c r="I161" s="251"/>
      <c r="J161" s="252">
        <f>ROUND(I161*H161,2)</f>
        <v>0</v>
      </c>
      <c r="K161" s="248" t="s">
        <v>258</v>
      </c>
      <c r="L161" s="46"/>
      <c r="M161" s="253" t="s">
        <v>1</v>
      </c>
      <c r="N161" s="254" t="s">
        <v>48</v>
      </c>
      <c r="O161" s="93"/>
      <c r="P161" s="255">
        <f>O161*H161</f>
        <v>0</v>
      </c>
      <c r="Q161" s="255">
        <v>0.00189</v>
      </c>
      <c r="R161" s="255">
        <f>Q161*H161</f>
        <v>0.01762992</v>
      </c>
      <c r="S161" s="255">
        <v>0</v>
      </c>
      <c r="T161" s="256">
        <f>S161*H161</f>
        <v>0</v>
      </c>
      <c r="U161" s="40"/>
      <c r="V161" s="40"/>
      <c r="W161" s="40"/>
      <c r="X161" s="40"/>
      <c r="Y161" s="40"/>
      <c r="Z161" s="40"/>
      <c r="AA161" s="40"/>
      <c r="AB161" s="40"/>
      <c r="AC161" s="40"/>
      <c r="AD161" s="40"/>
      <c r="AE161" s="40"/>
      <c r="AR161" s="257" t="s">
        <v>359</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359</v>
      </c>
      <c r="BM161" s="257" t="s">
        <v>2097</v>
      </c>
    </row>
    <row r="162" s="13" customFormat="1">
      <c r="A162" s="13"/>
      <c r="B162" s="271"/>
      <c r="C162" s="272"/>
      <c r="D162" s="259" t="s">
        <v>414</v>
      </c>
      <c r="E162" s="273" t="s">
        <v>1</v>
      </c>
      <c r="F162" s="274" t="s">
        <v>2098</v>
      </c>
      <c r="G162" s="272"/>
      <c r="H162" s="275">
        <v>9.3279999999999994</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91</v>
      </c>
      <c r="AY162" s="281" t="s">
        <v>251</v>
      </c>
    </row>
    <row r="163" s="2" customFormat="1" ht="16.5" customHeight="1">
      <c r="A163" s="40"/>
      <c r="B163" s="41"/>
      <c r="C163" s="246" t="s">
        <v>309</v>
      </c>
      <c r="D163" s="246" t="s">
        <v>254</v>
      </c>
      <c r="E163" s="247" t="s">
        <v>2099</v>
      </c>
      <c r="F163" s="248" t="s">
        <v>2100</v>
      </c>
      <c r="G163" s="249" t="s">
        <v>441</v>
      </c>
      <c r="H163" s="250">
        <v>212</v>
      </c>
      <c r="I163" s="251"/>
      <c r="J163" s="252">
        <f>ROUND(I163*H163,2)</f>
        <v>0</v>
      </c>
      <c r="K163" s="248" t="s">
        <v>307</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359</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359</v>
      </c>
      <c r="BM163" s="257" t="s">
        <v>2101</v>
      </c>
    </row>
    <row r="164" s="2" customFormat="1" ht="16.5" customHeight="1">
      <c r="A164" s="40"/>
      <c r="B164" s="41"/>
      <c r="C164" s="314" t="s">
        <v>313</v>
      </c>
      <c r="D164" s="314" t="s">
        <v>648</v>
      </c>
      <c r="E164" s="315" t="s">
        <v>2102</v>
      </c>
      <c r="F164" s="316" t="s">
        <v>2103</v>
      </c>
      <c r="G164" s="317" t="s">
        <v>446</v>
      </c>
      <c r="H164" s="318">
        <v>7.1269999999999998</v>
      </c>
      <c r="I164" s="319"/>
      <c r="J164" s="320">
        <f>ROUND(I164*H164,2)</f>
        <v>0</v>
      </c>
      <c r="K164" s="316" t="s">
        <v>307</v>
      </c>
      <c r="L164" s="321"/>
      <c r="M164" s="322" t="s">
        <v>1</v>
      </c>
      <c r="N164" s="323" t="s">
        <v>48</v>
      </c>
      <c r="O164" s="93"/>
      <c r="P164" s="255">
        <f>O164*H164</f>
        <v>0</v>
      </c>
      <c r="Q164" s="255">
        <v>0.55000000000000004</v>
      </c>
      <c r="R164" s="255">
        <f>Q164*H164</f>
        <v>3.9198500000000003</v>
      </c>
      <c r="S164" s="255">
        <v>0</v>
      </c>
      <c r="T164" s="256">
        <f>S164*H164</f>
        <v>0</v>
      </c>
      <c r="U164" s="40"/>
      <c r="V164" s="40"/>
      <c r="W164" s="40"/>
      <c r="X164" s="40"/>
      <c r="Y164" s="40"/>
      <c r="Z164" s="40"/>
      <c r="AA164" s="40"/>
      <c r="AB164" s="40"/>
      <c r="AC164" s="40"/>
      <c r="AD164" s="40"/>
      <c r="AE164" s="40"/>
      <c r="AR164" s="257" t="s">
        <v>384</v>
      </c>
      <c r="AT164" s="257" t="s">
        <v>648</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359</v>
      </c>
      <c r="BM164" s="257" t="s">
        <v>2104</v>
      </c>
    </row>
    <row r="165" s="13" customFormat="1">
      <c r="A165" s="13"/>
      <c r="B165" s="271"/>
      <c r="C165" s="272"/>
      <c r="D165" s="259" t="s">
        <v>414</v>
      </c>
      <c r="E165" s="273" t="s">
        <v>1</v>
      </c>
      <c r="F165" s="274" t="s">
        <v>2105</v>
      </c>
      <c r="G165" s="272"/>
      <c r="H165" s="275">
        <v>7.1269999999999998</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91</v>
      </c>
      <c r="AY165" s="281" t="s">
        <v>251</v>
      </c>
    </row>
    <row r="166" s="15" customFormat="1">
      <c r="A166" s="15"/>
      <c r="B166" s="293"/>
      <c r="C166" s="294"/>
      <c r="D166" s="259" t="s">
        <v>414</v>
      </c>
      <c r="E166" s="295" t="s">
        <v>1</v>
      </c>
      <c r="F166" s="296" t="s">
        <v>2106</v>
      </c>
      <c r="G166" s="294"/>
      <c r="H166" s="295" t="s">
        <v>1</v>
      </c>
      <c r="I166" s="297"/>
      <c r="J166" s="294"/>
      <c r="K166" s="294"/>
      <c r="L166" s="298"/>
      <c r="M166" s="299"/>
      <c r="N166" s="300"/>
      <c r="O166" s="300"/>
      <c r="P166" s="300"/>
      <c r="Q166" s="300"/>
      <c r="R166" s="300"/>
      <c r="S166" s="300"/>
      <c r="T166" s="301"/>
      <c r="U166" s="15"/>
      <c r="V166" s="15"/>
      <c r="W166" s="15"/>
      <c r="X166" s="15"/>
      <c r="Y166" s="15"/>
      <c r="Z166" s="15"/>
      <c r="AA166" s="15"/>
      <c r="AB166" s="15"/>
      <c r="AC166" s="15"/>
      <c r="AD166" s="15"/>
      <c r="AE166" s="15"/>
      <c r="AT166" s="302" t="s">
        <v>414</v>
      </c>
      <c r="AU166" s="302" t="s">
        <v>93</v>
      </c>
      <c r="AV166" s="15" t="s">
        <v>91</v>
      </c>
      <c r="AW166" s="15" t="s">
        <v>38</v>
      </c>
      <c r="AX166" s="15" t="s">
        <v>83</v>
      </c>
      <c r="AY166" s="302" t="s">
        <v>251</v>
      </c>
    </row>
    <row r="167" s="12" customFormat="1" ht="22.8" customHeight="1">
      <c r="A167" s="12"/>
      <c r="B167" s="230"/>
      <c r="C167" s="231"/>
      <c r="D167" s="232" t="s">
        <v>82</v>
      </c>
      <c r="E167" s="244" t="s">
        <v>668</v>
      </c>
      <c r="F167" s="244" t="s">
        <v>2107</v>
      </c>
      <c r="G167" s="231"/>
      <c r="H167" s="231"/>
      <c r="I167" s="234"/>
      <c r="J167" s="245">
        <f>BK167</f>
        <v>0</v>
      </c>
      <c r="K167" s="231"/>
      <c r="L167" s="236"/>
      <c r="M167" s="237"/>
      <c r="N167" s="238"/>
      <c r="O167" s="238"/>
      <c r="P167" s="239">
        <f>SUM(P168:P174)</f>
        <v>0</v>
      </c>
      <c r="Q167" s="238"/>
      <c r="R167" s="239">
        <f>SUM(R168:R174)</f>
        <v>3.3142799999999992</v>
      </c>
      <c r="S167" s="238"/>
      <c r="T167" s="240">
        <f>SUM(T168:T174)</f>
        <v>0</v>
      </c>
      <c r="U167" s="12"/>
      <c r="V167" s="12"/>
      <c r="W167" s="12"/>
      <c r="X167" s="12"/>
      <c r="Y167" s="12"/>
      <c r="Z167" s="12"/>
      <c r="AA167" s="12"/>
      <c r="AB167" s="12"/>
      <c r="AC167" s="12"/>
      <c r="AD167" s="12"/>
      <c r="AE167" s="12"/>
      <c r="AR167" s="241" t="s">
        <v>93</v>
      </c>
      <c r="AT167" s="242" t="s">
        <v>82</v>
      </c>
      <c r="AU167" s="242" t="s">
        <v>91</v>
      </c>
      <c r="AY167" s="241" t="s">
        <v>251</v>
      </c>
      <c r="BK167" s="243">
        <f>SUM(BK168:BK174)</f>
        <v>0</v>
      </c>
    </row>
    <row r="168" s="2" customFormat="1" ht="16.5" customHeight="1">
      <c r="A168" s="40"/>
      <c r="B168" s="41"/>
      <c r="C168" s="314" t="s">
        <v>318</v>
      </c>
      <c r="D168" s="314" t="s">
        <v>648</v>
      </c>
      <c r="E168" s="315" t="s">
        <v>2108</v>
      </c>
      <c r="F168" s="316" t="s">
        <v>2109</v>
      </c>
      <c r="G168" s="317" t="s">
        <v>346</v>
      </c>
      <c r="H168" s="318">
        <v>38</v>
      </c>
      <c r="I168" s="319"/>
      <c r="J168" s="320">
        <f>ROUND(I168*H168,2)</f>
        <v>0</v>
      </c>
      <c r="K168" s="316" t="s">
        <v>307</v>
      </c>
      <c r="L168" s="321"/>
      <c r="M168" s="322" t="s">
        <v>1</v>
      </c>
      <c r="N168" s="323" t="s">
        <v>48</v>
      </c>
      <c r="O168" s="93"/>
      <c r="P168" s="255">
        <f>O168*H168</f>
        <v>0</v>
      </c>
      <c r="Q168" s="255">
        <v>0.0327</v>
      </c>
      <c r="R168" s="255">
        <f>Q168*H168</f>
        <v>1.2425999999999999</v>
      </c>
      <c r="S168" s="255">
        <v>0</v>
      </c>
      <c r="T168" s="256">
        <f>S168*H168</f>
        <v>0</v>
      </c>
      <c r="U168" s="40"/>
      <c r="V168" s="40"/>
      <c r="W168" s="40"/>
      <c r="X168" s="40"/>
      <c r="Y168" s="40"/>
      <c r="Z168" s="40"/>
      <c r="AA168" s="40"/>
      <c r="AB168" s="40"/>
      <c r="AC168" s="40"/>
      <c r="AD168" s="40"/>
      <c r="AE168" s="40"/>
      <c r="AR168" s="257" t="s">
        <v>384</v>
      </c>
      <c r="AT168" s="257" t="s">
        <v>648</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359</v>
      </c>
      <c r="BM168" s="257" t="s">
        <v>2110</v>
      </c>
    </row>
    <row r="169" s="2" customFormat="1" ht="16.5" customHeight="1">
      <c r="A169" s="40"/>
      <c r="B169" s="41"/>
      <c r="C169" s="314" t="s">
        <v>325</v>
      </c>
      <c r="D169" s="314" t="s">
        <v>648</v>
      </c>
      <c r="E169" s="315" t="s">
        <v>2111</v>
      </c>
      <c r="F169" s="316" t="s">
        <v>2112</v>
      </c>
      <c r="G169" s="317" t="s">
        <v>346</v>
      </c>
      <c r="H169" s="318">
        <v>46</v>
      </c>
      <c r="I169" s="319"/>
      <c r="J169" s="320">
        <f>ROUND(I169*H169,2)</f>
        <v>0</v>
      </c>
      <c r="K169" s="316" t="s">
        <v>307</v>
      </c>
      <c r="L169" s="321"/>
      <c r="M169" s="322" t="s">
        <v>1</v>
      </c>
      <c r="N169" s="323" t="s">
        <v>48</v>
      </c>
      <c r="O169" s="93"/>
      <c r="P169" s="255">
        <f>O169*H169</f>
        <v>0</v>
      </c>
      <c r="Q169" s="255">
        <v>0.038399999999999997</v>
      </c>
      <c r="R169" s="255">
        <f>Q169*H169</f>
        <v>1.7663999999999998</v>
      </c>
      <c r="S169" s="255">
        <v>0</v>
      </c>
      <c r="T169" s="256">
        <f>S169*H169</f>
        <v>0</v>
      </c>
      <c r="U169" s="40"/>
      <c r="V169" s="40"/>
      <c r="W169" s="40"/>
      <c r="X169" s="40"/>
      <c r="Y169" s="40"/>
      <c r="Z169" s="40"/>
      <c r="AA169" s="40"/>
      <c r="AB169" s="40"/>
      <c r="AC169" s="40"/>
      <c r="AD169" s="40"/>
      <c r="AE169" s="40"/>
      <c r="AR169" s="257" t="s">
        <v>384</v>
      </c>
      <c r="AT169" s="257" t="s">
        <v>648</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359</v>
      </c>
      <c r="BM169" s="257" t="s">
        <v>2113</v>
      </c>
    </row>
    <row r="170" s="2" customFormat="1" ht="16.5" customHeight="1">
      <c r="A170" s="40"/>
      <c r="B170" s="41"/>
      <c r="C170" s="314" t="s">
        <v>8</v>
      </c>
      <c r="D170" s="314" t="s">
        <v>648</v>
      </c>
      <c r="E170" s="315" t="s">
        <v>2114</v>
      </c>
      <c r="F170" s="316" t="s">
        <v>2115</v>
      </c>
      <c r="G170" s="317" t="s">
        <v>441</v>
      </c>
      <c r="H170" s="318">
        <v>212</v>
      </c>
      <c r="I170" s="319"/>
      <c r="J170" s="320">
        <f>ROUND(I170*H170,2)</f>
        <v>0</v>
      </c>
      <c r="K170" s="316" t="s">
        <v>307</v>
      </c>
      <c r="L170" s="321"/>
      <c r="M170" s="322" t="s">
        <v>1</v>
      </c>
      <c r="N170" s="323" t="s">
        <v>48</v>
      </c>
      <c r="O170" s="93"/>
      <c r="P170" s="255">
        <f>O170*H170</f>
        <v>0</v>
      </c>
      <c r="Q170" s="255">
        <v>0.0014400000000000001</v>
      </c>
      <c r="R170" s="255">
        <f>Q170*H170</f>
        <v>0.30528</v>
      </c>
      <c r="S170" s="255">
        <v>0</v>
      </c>
      <c r="T170" s="256">
        <f>S170*H170</f>
        <v>0</v>
      </c>
      <c r="U170" s="40"/>
      <c r="V170" s="40"/>
      <c r="W170" s="40"/>
      <c r="X170" s="40"/>
      <c r="Y170" s="40"/>
      <c r="Z170" s="40"/>
      <c r="AA170" s="40"/>
      <c r="AB170" s="40"/>
      <c r="AC170" s="40"/>
      <c r="AD170" s="40"/>
      <c r="AE170" s="40"/>
      <c r="AR170" s="257" t="s">
        <v>384</v>
      </c>
      <c r="AT170" s="257" t="s">
        <v>648</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359</v>
      </c>
      <c r="BM170" s="257" t="s">
        <v>2116</v>
      </c>
    </row>
    <row r="171" s="13" customFormat="1">
      <c r="A171" s="13"/>
      <c r="B171" s="271"/>
      <c r="C171" s="272"/>
      <c r="D171" s="259" t="s">
        <v>414</v>
      </c>
      <c r="E171" s="273" t="s">
        <v>1</v>
      </c>
      <c r="F171" s="274" t="s">
        <v>2087</v>
      </c>
      <c r="G171" s="272"/>
      <c r="H171" s="275">
        <v>212</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38</v>
      </c>
      <c r="AX171" s="13" t="s">
        <v>91</v>
      </c>
      <c r="AY171" s="281" t="s">
        <v>251</v>
      </c>
    </row>
    <row r="172" s="2" customFormat="1" ht="16.5" customHeight="1">
      <c r="A172" s="40"/>
      <c r="B172" s="41"/>
      <c r="C172" s="246" t="s">
        <v>359</v>
      </c>
      <c r="D172" s="246" t="s">
        <v>254</v>
      </c>
      <c r="E172" s="247" t="s">
        <v>2117</v>
      </c>
      <c r="F172" s="248" t="s">
        <v>2118</v>
      </c>
      <c r="G172" s="249" t="s">
        <v>975</v>
      </c>
      <c r="H172" s="250">
        <v>4022</v>
      </c>
      <c r="I172" s="251"/>
      <c r="J172" s="252">
        <f>ROUND(I172*H172,2)</f>
        <v>0</v>
      </c>
      <c r="K172" s="248" t="s">
        <v>307</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359</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359</v>
      </c>
      <c r="BM172" s="257" t="s">
        <v>2119</v>
      </c>
    </row>
    <row r="173" s="13" customFormat="1">
      <c r="A173" s="13"/>
      <c r="B173" s="271"/>
      <c r="C173" s="272"/>
      <c r="D173" s="259" t="s">
        <v>414</v>
      </c>
      <c r="E173" s="273" t="s">
        <v>1</v>
      </c>
      <c r="F173" s="274" t="s">
        <v>2120</v>
      </c>
      <c r="G173" s="272"/>
      <c r="H173" s="275">
        <v>4022</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38</v>
      </c>
      <c r="AX173" s="13" t="s">
        <v>91</v>
      </c>
      <c r="AY173" s="281" t="s">
        <v>251</v>
      </c>
    </row>
    <row r="174" s="2" customFormat="1" ht="16.5" customHeight="1">
      <c r="A174" s="40"/>
      <c r="B174" s="41"/>
      <c r="C174" s="246" t="s">
        <v>386</v>
      </c>
      <c r="D174" s="246" t="s">
        <v>254</v>
      </c>
      <c r="E174" s="247" t="s">
        <v>2121</v>
      </c>
      <c r="F174" s="248" t="s">
        <v>2122</v>
      </c>
      <c r="G174" s="249" t="s">
        <v>964</v>
      </c>
      <c r="H174" s="250">
        <v>1</v>
      </c>
      <c r="I174" s="251"/>
      <c r="J174" s="252">
        <f>ROUND(I174*H174,2)</f>
        <v>0</v>
      </c>
      <c r="K174" s="248" t="s">
        <v>307</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359</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359</v>
      </c>
      <c r="BM174" s="257" t="s">
        <v>2123</v>
      </c>
    </row>
    <row r="175" s="12" customFormat="1" ht="22.8" customHeight="1">
      <c r="A175" s="12"/>
      <c r="B175" s="230"/>
      <c r="C175" s="231"/>
      <c r="D175" s="232" t="s">
        <v>82</v>
      </c>
      <c r="E175" s="244" t="s">
        <v>1841</v>
      </c>
      <c r="F175" s="244" t="s">
        <v>2124</v>
      </c>
      <c r="G175" s="231"/>
      <c r="H175" s="231"/>
      <c r="I175" s="234"/>
      <c r="J175" s="245">
        <f>BK175</f>
        <v>0</v>
      </c>
      <c r="K175" s="231"/>
      <c r="L175" s="236"/>
      <c r="M175" s="237"/>
      <c r="N175" s="238"/>
      <c r="O175" s="238"/>
      <c r="P175" s="239">
        <f>SUM(P176:P181)</f>
        <v>0</v>
      </c>
      <c r="Q175" s="238"/>
      <c r="R175" s="239">
        <f>SUM(R176:R181)</f>
        <v>0.18683136000000003</v>
      </c>
      <c r="S175" s="238"/>
      <c r="T175" s="240">
        <f>SUM(T176:T181)</f>
        <v>0</v>
      </c>
      <c r="U175" s="12"/>
      <c r="V175" s="12"/>
      <c r="W175" s="12"/>
      <c r="X175" s="12"/>
      <c r="Y175" s="12"/>
      <c r="Z175" s="12"/>
      <c r="AA175" s="12"/>
      <c r="AB175" s="12"/>
      <c r="AC175" s="12"/>
      <c r="AD175" s="12"/>
      <c r="AE175" s="12"/>
      <c r="AR175" s="241" t="s">
        <v>93</v>
      </c>
      <c r="AT175" s="242" t="s">
        <v>82</v>
      </c>
      <c r="AU175" s="242" t="s">
        <v>91</v>
      </c>
      <c r="AY175" s="241" t="s">
        <v>251</v>
      </c>
      <c r="BK175" s="243">
        <f>SUM(BK176:BK181)</f>
        <v>0</v>
      </c>
    </row>
    <row r="176" s="2" customFormat="1" ht="16.5" customHeight="1">
      <c r="A176" s="40"/>
      <c r="B176" s="41"/>
      <c r="C176" s="246" t="s">
        <v>362</v>
      </c>
      <c r="D176" s="246" t="s">
        <v>254</v>
      </c>
      <c r="E176" s="247" t="s">
        <v>2125</v>
      </c>
      <c r="F176" s="248" t="s">
        <v>2126</v>
      </c>
      <c r="G176" s="249" t="s">
        <v>342</v>
      </c>
      <c r="H176" s="250">
        <v>1099.008</v>
      </c>
      <c r="I176" s="251"/>
      <c r="J176" s="252">
        <f>ROUND(I176*H176,2)</f>
        <v>0</v>
      </c>
      <c r="K176" s="248" t="s">
        <v>258</v>
      </c>
      <c r="L176" s="46"/>
      <c r="M176" s="253" t="s">
        <v>1</v>
      </c>
      <c r="N176" s="254" t="s">
        <v>48</v>
      </c>
      <c r="O176" s="93"/>
      <c r="P176" s="255">
        <f>O176*H176</f>
        <v>0</v>
      </c>
      <c r="Q176" s="255">
        <v>0.00017000000000000001</v>
      </c>
      <c r="R176" s="255">
        <f>Q176*H176</f>
        <v>0.18683136000000003</v>
      </c>
      <c r="S176" s="255">
        <v>0</v>
      </c>
      <c r="T176" s="256">
        <f>S176*H176</f>
        <v>0</v>
      </c>
      <c r="U176" s="40"/>
      <c r="V176" s="40"/>
      <c r="W176" s="40"/>
      <c r="X176" s="40"/>
      <c r="Y176" s="40"/>
      <c r="Z176" s="40"/>
      <c r="AA176" s="40"/>
      <c r="AB176" s="40"/>
      <c r="AC176" s="40"/>
      <c r="AD176" s="40"/>
      <c r="AE176" s="40"/>
      <c r="AR176" s="257" t="s">
        <v>359</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359</v>
      </c>
      <c r="BM176" s="257" t="s">
        <v>2127</v>
      </c>
    </row>
    <row r="177" s="13" customFormat="1">
      <c r="A177" s="13"/>
      <c r="B177" s="271"/>
      <c r="C177" s="272"/>
      <c r="D177" s="259" t="s">
        <v>414</v>
      </c>
      <c r="E177" s="273" t="s">
        <v>1</v>
      </c>
      <c r="F177" s="274" t="s">
        <v>2128</v>
      </c>
      <c r="G177" s="272"/>
      <c r="H177" s="275">
        <v>653.18399999999997</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5" customFormat="1">
      <c r="A178" s="15"/>
      <c r="B178" s="293"/>
      <c r="C178" s="294"/>
      <c r="D178" s="259" t="s">
        <v>414</v>
      </c>
      <c r="E178" s="295" t="s">
        <v>1</v>
      </c>
      <c r="F178" s="296" t="s">
        <v>2129</v>
      </c>
      <c r="G178" s="294"/>
      <c r="H178" s="295" t="s">
        <v>1</v>
      </c>
      <c r="I178" s="297"/>
      <c r="J178" s="294"/>
      <c r="K178" s="294"/>
      <c r="L178" s="298"/>
      <c r="M178" s="299"/>
      <c r="N178" s="300"/>
      <c r="O178" s="300"/>
      <c r="P178" s="300"/>
      <c r="Q178" s="300"/>
      <c r="R178" s="300"/>
      <c r="S178" s="300"/>
      <c r="T178" s="301"/>
      <c r="U178" s="15"/>
      <c r="V178" s="15"/>
      <c r="W178" s="15"/>
      <c r="X178" s="15"/>
      <c r="Y178" s="15"/>
      <c r="Z178" s="15"/>
      <c r="AA178" s="15"/>
      <c r="AB178" s="15"/>
      <c r="AC178" s="15"/>
      <c r="AD178" s="15"/>
      <c r="AE178" s="15"/>
      <c r="AT178" s="302" t="s">
        <v>414</v>
      </c>
      <c r="AU178" s="302" t="s">
        <v>93</v>
      </c>
      <c r="AV178" s="15" t="s">
        <v>91</v>
      </c>
      <c r="AW178" s="15" t="s">
        <v>38</v>
      </c>
      <c r="AX178" s="15" t="s">
        <v>83</v>
      </c>
      <c r="AY178" s="302" t="s">
        <v>251</v>
      </c>
    </row>
    <row r="179" s="13" customFormat="1">
      <c r="A179" s="13"/>
      <c r="B179" s="271"/>
      <c r="C179" s="272"/>
      <c r="D179" s="259" t="s">
        <v>414</v>
      </c>
      <c r="E179" s="273" t="s">
        <v>1</v>
      </c>
      <c r="F179" s="274" t="s">
        <v>2130</v>
      </c>
      <c r="G179" s="272"/>
      <c r="H179" s="275">
        <v>445.82400000000001</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38</v>
      </c>
      <c r="AX179" s="13" t="s">
        <v>83</v>
      </c>
      <c r="AY179" s="281" t="s">
        <v>251</v>
      </c>
    </row>
    <row r="180" s="15" customFormat="1">
      <c r="A180" s="15"/>
      <c r="B180" s="293"/>
      <c r="C180" s="294"/>
      <c r="D180" s="259" t="s">
        <v>414</v>
      </c>
      <c r="E180" s="295" t="s">
        <v>1</v>
      </c>
      <c r="F180" s="296" t="s">
        <v>2131</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4" customFormat="1">
      <c r="A181" s="14"/>
      <c r="B181" s="282"/>
      <c r="C181" s="283"/>
      <c r="D181" s="259" t="s">
        <v>414</v>
      </c>
      <c r="E181" s="284" t="s">
        <v>1</v>
      </c>
      <c r="F181" s="285" t="s">
        <v>416</v>
      </c>
      <c r="G181" s="283"/>
      <c r="H181" s="286">
        <v>1099.008</v>
      </c>
      <c r="I181" s="287"/>
      <c r="J181" s="283"/>
      <c r="K181" s="283"/>
      <c r="L181" s="288"/>
      <c r="M181" s="289"/>
      <c r="N181" s="290"/>
      <c r="O181" s="290"/>
      <c r="P181" s="290"/>
      <c r="Q181" s="290"/>
      <c r="R181" s="290"/>
      <c r="S181" s="290"/>
      <c r="T181" s="291"/>
      <c r="U181" s="14"/>
      <c r="V181" s="14"/>
      <c r="W181" s="14"/>
      <c r="X181" s="14"/>
      <c r="Y181" s="14"/>
      <c r="Z181" s="14"/>
      <c r="AA181" s="14"/>
      <c r="AB181" s="14"/>
      <c r="AC181" s="14"/>
      <c r="AD181" s="14"/>
      <c r="AE181" s="14"/>
      <c r="AT181" s="292" t="s">
        <v>414</v>
      </c>
      <c r="AU181" s="292" t="s">
        <v>93</v>
      </c>
      <c r="AV181" s="14" t="s">
        <v>182</v>
      </c>
      <c r="AW181" s="14" t="s">
        <v>38</v>
      </c>
      <c r="AX181" s="14" t="s">
        <v>91</v>
      </c>
      <c r="AY181" s="292" t="s">
        <v>251</v>
      </c>
    </row>
    <row r="182" s="12" customFormat="1" ht="25.92" customHeight="1">
      <c r="A182" s="12"/>
      <c r="B182" s="230"/>
      <c r="C182" s="231"/>
      <c r="D182" s="232" t="s">
        <v>82</v>
      </c>
      <c r="E182" s="233" t="s">
        <v>1030</v>
      </c>
      <c r="F182" s="233" t="s">
        <v>898</v>
      </c>
      <c r="G182" s="231"/>
      <c r="H182" s="231"/>
      <c r="I182" s="234"/>
      <c r="J182" s="235">
        <f>BK182</f>
        <v>0</v>
      </c>
      <c r="K182" s="231"/>
      <c r="L182" s="236"/>
      <c r="M182" s="237"/>
      <c r="N182" s="238"/>
      <c r="O182" s="238"/>
      <c r="P182" s="239">
        <f>P183</f>
        <v>0</v>
      </c>
      <c r="Q182" s="238"/>
      <c r="R182" s="239">
        <f>R183</f>
        <v>0</v>
      </c>
      <c r="S182" s="238"/>
      <c r="T182" s="240">
        <f>T183</f>
        <v>0</v>
      </c>
      <c r="U182" s="12"/>
      <c r="V182" s="12"/>
      <c r="W182" s="12"/>
      <c r="X182" s="12"/>
      <c r="Y182" s="12"/>
      <c r="Z182" s="12"/>
      <c r="AA182" s="12"/>
      <c r="AB182" s="12"/>
      <c r="AC182" s="12"/>
      <c r="AD182" s="12"/>
      <c r="AE182" s="12"/>
      <c r="AR182" s="241" t="s">
        <v>182</v>
      </c>
      <c r="AT182" s="242" t="s">
        <v>82</v>
      </c>
      <c r="AU182" s="242" t="s">
        <v>83</v>
      </c>
      <c r="AY182" s="241" t="s">
        <v>251</v>
      </c>
      <c r="BK182" s="243">
        <f>BK183</f>
        <v>0</v>
      </c>
    </row>
    <row r="183" s="2" customFormat="1" ht="16.5" customHeight="1">
      <c r="A183" s="40"/>
      <c r="B183" s="41"/>
      <c r="C183" s="246" t="s">
        <v>395</v>
      </c>
      <c r="D183" s="246" t="s">
        <v>254</v>
      </c>
      <c r="E183" s="247" t="s">
        <v>2132</v>
      </c>
      <c r="F183" s="248" t="s">
        <v>2133</v>
      </c>
      <c r="G183" s="249" t="s">
        <v>2134</v>
      </c>
      <c r="H183" s="250">
        <v>1</v>
      </c>
      <c r="I183" s="251"/>
      <c r="J183" s="252">
        <f>ROUND(I183*H183,2)</f>
        <v>0</v>
      </c>
      <c r="K183" s="248" t="s">
        <v>307</v>
      </c>
      <c r="L183" s="46"/>
      <c r="M183" s="267" t="s">
        <v>1</v>
      </c>
      <c r="N183" s="268" t="s">
        <v>48</v>
      </c>
      <c r="O183" s="265"/>
      <c r="P183" s="269">
        <f>O183*H183</f>
        <v>0</v>
      </c>
      <c r="Q183" s="269">
        <v>0</v>
      </c>
      <c r="R183" s="269">
        <f>Q183*H183</f>
        <v>0</v>
      </c>
      <c r="S183" s="269">
        <v>0</v>
      </c>
      <c r="T183" s="270">
        <f>S183*H183</f>
        <v>0</v>
      </c>
      <c r="U183" s="40"/>
      <c r="V183" s="40"/>
      <c r="W183" s="40"/>
      <c r="X183" s="40"/>
      <c r="Y183" s="40"/>
      <c r="Z183" s="40"/>
      <c r="AA183" s="40"/>
      <c r="AB183" s="40"/>
      <c r="AC183" s="40"/>
      <c r="AD183" s="40"/>
      <c r="AE183" s="40"/>
      <c r="AR183" s="257" t="s">
        <v>359</v>
      </c>
      <c r="AT183" s="257" t="s">
        <v>254</v>
      </c>
      <c r="AU183" s="257" t="s">
        <v>91</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359</v>
      </c>
      <c r="BM183" s="257" t="s">
        <v>2135</v>
      </c>
    </row>
    <row r="184" s="2" customFormat="1" ht="6.96" customHeight="1">
      <c r="A184" s="40"/>
      <c r="B184" s="68"/>
      <c r="C184" s="69"/>
      <c r="D184" s="69"/>
      <c r="E184" s="69"/>
      <c r="F184" s="69"/>
      <c r="G184" s="69"/>
      <c r="H184" s="69"/>
      <c r="I184" s="195"/>
      <c r="J184" s="69"/>
      <c r="K184" s="69"/>
      <c r="L184" s="46"/>
      <c r="M184" s="40"/>
      <c r="O184" s="40"/>
      <c r="P184" s="40"/>
      <c r="Q184" s="40"/>
      <c r="R184" s="40"/>
      <c r="S184" s="40"/>
      <c r="T184" s="40"/>
      <c r="U184" s="40"/>
      <c r="V184" s="40"/>
      <c r="W184" s="40"/>
      <c r="X184" s="40"/>
      <c r="Y184" s="40"/>
      <c r="Z184" s="40"/>
      <c r="AA184" s="40"/>
      <c r="AB184" s="40"/>
      <c r="AC184" s="40"/>
      <c r="AD184" s="40"/>
      <c r="AE184" s="40"/>
    </row>
  </sheetData>
  <sheetProtection sheet="1" autoFilter="0" formatColumns="0" formatRows="0" objects="1" scenarios="1" spinCount="100000" saltValue="UVJOXkh3v/0xLj1Sio4jX+SWzjuxuYmV/BtZ+ZRQk789Uk8dNy4tNITFy4Jiy8TYivC3aXk6e/jG6lK5rIf4YA==" hashValue="Ovp+IIYBkxE49C+YFKvRAnDhqRw1v5o3yzm6sFaAGNoGpuOGWKRw7Kg7UUyMbOC0plrOzDrn6gVlJcl+UlDLbg==" algorithmName="SHA-512" password="E785"/>
  <autoFilter ref="C129:K183"/>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141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2136</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ROUND(J127,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ROUND((SUM(BE127:BE239)),  2)</f>
        <v>0</v>
      </c>
      <c r="G33" s="40"/>
      <c r="H33" s="40"/>
      <c r="I33" s="174">
        <v>0.20999999999999999</v>
      </c>
      <c r="J33" s="173">
        <f>ROUND(((SUM(BE127:BE239))*I33),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ROUND((SUM(BF127:BF239)),  2)</f>
        <v>0</v>
      </c>
      <c r="G34" s="40"/>
      <c r="H34" s="40"/>
      <c r="I34" s="174">
        <v>0.14999999999999999</v>
      </c>
      <c r="J34" s="173">
        <f>ROUND(((SUM(BF127:BF239))*I34),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ROUND((SUM(BG127:BG239)),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ROUND((SUM(BH127:BH239)),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ROUND((SUM(BI127:BI239)),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08.3 - Dětské hřiště</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J127</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J128</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J129</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J162</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575</v>
      </c>
      <c r="E100" s="214"/>
      <c r="F100" s="214"/>
      <c r="G100" s="214"/>
      <c r="H100" s="214"/>
      <c r="I100" s="215"/>
      <c r="J100" s="216">
        <f>J167</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681</v>
      </c>
      <c r="E101" s="214"/>
      <c r="F101" s="214"/>
      <c r="G101" s="214"/>
      <c r="H101" s="214"/>
      <c r="I101" s="215"/>
      <c r="J101" s="216">
        <f>J177</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576</v>
      </c>
      <c r="E102" s="214"/>
      <c r="F102" s="214"/>
      <c r="G102" s="214"/>
      <c r="H102" s="214"/>
      <c r="I102" s="215"/>
      <c r="J102" s="216">
        <f>J182</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407</v>
      </c>
      <c r="E103" s="214"/>
      <c r="F103" s="214"/>
      <c r="G103" s="214"/>
      <c r="H103" s="214"/>
      <c r="I103" s="215"/>
      <c r="J103" s="216">
        <f>J208</f>
        <v>0</v>
      </c>
      <c r="K103" s="135"/>
      <c r="L103" s="217"/>
      <c r="S103" s="10"/>
      <c r="T103" s="10"/>
      <c r="U103" s="10"/>
      <c r="V103" s="10"/>
      <c r="W103" s="10"/>
      <c r="X103" s="10"/>
      <c r="Y103" s="10"/>
      <c r="Z103" s="10"/>
      <c r="AA103" s="10"/>
      <c r="AB103" s="10"/>
      <c r="AC103" s="10"/>
      <c r="AD103" s="10"/>
      <c r="AE103" s="10"/>
    </row>
    <row r="104" s="9" customFormat="1" ht="24.96" customHeight="1">
      <c r="A104" s="9"/>
      <c r="B104" s="205"/>
      <c r="C104" s="206"/>
      <c r="D104" s="207" t="s">
        <v>577</v>
      </c>
      <c r="E104" s="208"/>
      <c r="F104" s="208"/>
      <c r="G104" s="208"/>
      <c r="H104" s="208"/>
      <c r="I104" s="209"/>
      <c r="J104" s="210">
        <f>J210</f>
        <v>0</v>
      </c>
      <c r="K104" s="206"/>
      <c r="L104" s="211"/>
      <c r="S104" s="9"/>
      <c r="T104" s="9"/>
      <c r="U104" s="9"/>
      <c r="V104" s="9"/>
      <c r="W104" s="9"/>
      <c r="X104" s="9"/>
      <c r="Y104" s="9"/>
      <c r="Z104" s="9"/>
      <c r="AA104" s="9"/>
      <c r="AB104" s="9"/>
      <c r="AC104" s="9"/>
      <c r="AD104" s="9"/>
      <c r="AE104" s="9"/>
    </row>
    <row r="105" s="10" customFormat="1" ht="19.92" customHeight="1">
      <c r="A105" s="10"/>
      <c r="B105" s="212"/>
      <c r="C105" s="135"/>
      <c r="D105" s="213" t="s">
        <v>578</v>
      </c>
      <c r="E105" s="214"/>
      <c r="F105" s="214"/>
      <c r="G105" s="214"/>
      <c r="H105" s="214"/>
      <c r="I105" s="215"/>
      <c r="J105" s="216">
        <f>J211</f>
        <v>0</v>
      </c>
      <c r="K105" s="135"/>
      <c r="L105" s="217"/>
      <c r="S105" s="10"/>
      <c r="T105" s="10"/>
      <c r="U105" s="10"/>
      <c r="V105" s="10"/>
      <c r="W105" s="10"/>
      <c r="X105" s="10"/>
      <c r="Y105" s="10"/>
      <c r="Z105" s="10"/>
      <c r="AA105" s="10"/>
      <c r="AB105" s="10"/>
      <c r="AC105" s="10"/>
      <c r="AD105" s="10"/>
      <c r="AE105" s="10"/>
    </row>
    <row r="106" s="9" customFormat="1" ht="24.96" customHeight="1">
      <c r="A106" s="9"/>
      <c r="B106" s="205"/>
      <c r="C106" s="206"/>
      <c r="D106" s="207" t="s">
        <v>683</v>
      </c>
      <c r="E106" s="208"/>
      <c r="F106" s="208"/>
      <c r="G106" s="208"/>
      <c r="H106" s="208"/>
      <c r="I106" s="209"/>
      <c r="J106" s="210">
        <f>J214</f>
        <v>0</v>
      </c>
      <c r="K106" s="206"/>
      <c r="L106" s="211"/>
      <c r="S106" s="9"/>
      <c r="T106" s="9"/>
      <c r="U106" s="9"/>
      <c r="V106" s="9"/>
      <c r="W106" s="9"/>
      <c r="X106" s="9"/>
      <c r="Y106" s="9"/>
      <c r="Z106" s="9"/>
      <c r="AA106" s="9"/>
      <c r="AB106" s="9"/>
      <c r="AC106" s="9"/>
      <c r="AD106" s="9"/>
      <c r="AE106" s="9"/>
    </row>
    <row r="107" s="10" customFormat="1" ht="19.92" customHeight="1">
      <c r="A107" s="10"/>
      <c r="B107" s="212"/>
      <c r="C107" s="135"/>
      <c r="D107" s="213" t="s">
        <v>2137</v>
      </c>
      <c r="E107" s="214"/>
      <c r="F107" s="214"/>
      <c r="G107" s="214"/>
      <c r="H107" s="214"/>
      <c r="I107" s="215"/>
      <c r="J107" s="216">
        <f>J215</f>
        <v>0</v>
      </c>
      <c r="K107" s="135"/>
      <c r="L107" s="217"/>
      <c r="S107" s="10"/>
      <c r="T107" s="10"/>
      <c r="U107" s="10"/>
      <c r="V107" s="10"/>
      <c r="W107" s="10"/>
      <c r="X107" s="10"/>
      <c r="Y107" s="10"/>
      <c r="Z107" s="10"/>
      <c r="AA107" s="10"/>
      <c r="AB107" s="10"/>
      <c r="AC107" s="10"/>
      <c r="AD107" s="10"/>
      <c r="AE107" s="10"/>
    </row>
    <row r="108" s="2" customFormat="1" ht="21.84" customHeight="1">
      <c r="A108" s="40"/>
      <c r="B108" s="41"/>
      <c r="C108" s="42"/>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68"/>
      <c r="C109" s="69"/>
      <c r="D109" s="69"/>
      <c r="E109" s="69"/>
      <c r="F109" s="69"/>
      <c r="G109" s="69"/>
      <c r="H109" s="69"/>
      <c r="I109" s="195"/>
      <c r="J109" s="69"/>
      <c r="K109" s="69"/>
      <c r="L109" s="65"/>
      <c r="S109" s="40"/>
      <c r="T109" s="40"/>
      <c r="U109" s="40"/>
      <c r="V109" s="40"/>
      <c r="W109" s="40"/>
      <c r="X109" s="40"/>
      <c r="Y109" s="40"/>
      <c r="Z109" s="40"/>
      <c r="AA109" s="40"/>
      <c r="AB109" s="40"/>
      <c r="AC109" s="40"/>
      <c r="AD109" s="40"/>
      <c r="AE109" s="40"/>
    </row>
    <row r="113" s="2" customFormat="1" ht="6.96" customHeight="1">
      <c r="A113" s="40"/>
      <c r="B113" s="70"/>
      <c r="C113" s="71"/>
      <c r="D113" s="71"/>
      <c r="E113" s="71"/>
      <c r="F113" s="71"/>
      <c r="G113" s="71"/>
      <c r="H113" s="71"/>
      <c r="I113" s="198"/>
      <c r="J113" s="71"/>
      <c r="K113" s="71"/>
      <c r="L113" s="65"/>
      <c r="S113" s="40"/>
      <c r="T113" s="40"/>
      <c r="U113" s="40"/>
      <c r="V113" s="40"/>
      <c r="W113" s="40"/>
      <c r="X113" s="40"/>
      <c r="Y113" s="40"/>
      <c r="Z113" s="40"/>
      <c r="AA113" s="40"/>
      <c r="AB113" s="40"/>
      <c r="AC113" s="40"/>
      <c r="AD113" s="40"/>
      <c r="AE113" s="40"/>
    </row>
    <row r="114" s="2" customFormat="1" ht="24.96" customHeight="1">
      <c r="A114" s="40"/>
      <c r="B114" s="41"/>
      <c r="C114" s="24" t="s">
        <v>236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16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199" t="str">
        <f>E7</f>
        <v>Sportovní areál ul. Leonovova, Karviná - Hranice</v>
      </c>
      <c r="F117" s="33"/>
      <c r="G117" s="33"/>
      <c r="H117" s="33"/>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222</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E9</f>
        <v>SO 08.3 - Dětské hřiště</v>
      </c>
      <c r="F119" s="42"/>
      <c r="G119" s="42"/>
      <c r="H119" s="42"/>
      <c r="I119" s="157"/>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F12</f>
        <v>Karviná - Hranice</v>
      </c>
      <c r="G121" s="42"/>
      <c r="H121" s="42"/>
      <c r="I121" s="159" t="s">
        <v>24</v>
      </c>
      <c r="J121" s="81" t="str">
        <f>IF(J12="","",J12)</f>
        <v>27. 2. 2020</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E15</f>
        <v xml:space="preserve">Statutární město Karviná </v>
      </c>
      <c r="G123" s="42"/>
      <c r="H123" s="42"/>
      <c r="I123" s="159" t="s">
        <v>36</v>
      </c>
      <c r="J123" s="38" t="str">
        <f>E21</f>
        <v>ADEA projekt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IF(E18="","",E18)</f>
        <v>Vyplň údaj</v>
      </c>
      <c r="G124" s="42"/>
      <c r="H124" s="42"/>
      <c r="I124" s="159" t="s">
        <v>39</v>
      </c>
      <c r="J124" s="38" t="str">
        <f>E24</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11" customFormat="1" ht="29.28" customHeight="1">
      <c r="A126" s="218"/>
      <c r="B126" s="219"/>
      <c r="C126" s="220" t="s">
        <v>237</v>
      </c>
      <c r="D126" s="221" t="s">
        <v>68</v>
      </c>
      <c r="E126" s="221" t="s">
        <v>64</v>
      </c>
      <c r="F126" s="221" t="s">
        <v>65</v>
      </c>
      <c r="G126" s="221" t="s">
        <v>238</v>
      </c>
      <c r="H126" s="221" t="s">
        <v>239</v>
      </c>
      <c r="I126" s="222" t="s">
        <v>240</v>
      </c>
      <c r="J126" s="221" t="s">
        <v>226</v>
      </c>
      <c r="K126" s="223" t="s">
        <v>241</v>
      </c>
      <c r="L126" s="224"/>
      <c r="M126" s="102" t="s">
        <v>1</v>
      </c>
      <c r="N126" s="103" t="s">
        <v>47</v>
      </c>
      <c r="O126" s="103" t="s">
        <v>242</v>
      </c>
      <c r="P126" s="103" t="s">
        <v>243</v>
      </c>
      <c r="Q126" s="103" t="s">
        <v>244</v>
      </c>
      <c r="R126" s="103" t="s">
        <v>245</v>
      </c>
      <c r="S126" s="103" t="s">
        <v>246</v>
      </c>
      <c r="T126" s="104" t="s">
        <v>247</v>
      </c>
      <c r="U126" s="218"/>
      <c r="V126" s="218"/>
      <c r="W126" s="218"/>
      <c r="X126" s="218"/>
      <c r="Y126" s="218"/>
      <c r="Z126" s="218"/>
      <c r="AA126" s="218"/>
      <c r="AB126" s="218"/>
      <c r="AC126" s="218"/>
      <c r="AD126" s="218"/>
      <c r="AE126" s="218"/>
    </row>
    <row r="127" s="2" customFormat="1" ht="22.8" customHeight="1">
      <c r="A127" s="40"/>
      <c r="B127" s="41"/>
      <c r="C127" s="109" t="s">
        <v>248</v>
      </c>
      <c r="D127" s="42"/>
      <c r="E127" s="42"/>
      <c r="F127" s="42"/>
      <c r="G127" s="42"/>
      <c r="H127" s="42"/>
      <c r="I127" s="157"/>
      <c r="J127" s="225">
        <f>BK127</f>
        <v>0</v>
      </c>
      <c r="K127" s="42"/>
      <c r="L127" s="46"/>
      <c r="M127" s="105"/>
      <c r="N127" s="226"/>
      <c r="O127" s="106"/>
      <c r="P127" s="227">
        <f>P128+P210+P214</f>
        <v>0</v>
      </c>
      <c r="Q127" s="106"/>
      <c r="R127" s="227">
        <f>R128+R210+R214</f>
        <v>467.6791571</v>
      </c>
      <c r="S127" s="106"/>
      <c r="T127" s="228">
        <f>T128+T210+T214</f>
        <v>0</v>
      </c>
      <c r="U127" s="40"/>
      <c r="V127" s="40"/>
      <c r="W127" s="40"/>
      <c r="X127" s="40"/>
      <c r="Y127" s="40"/>
      <c r="Z127" s="40"/>
      <c r="AA127" s="40"/>
      <c r="AB127" s="40"/>
      <c r="AC127" s="40"/>
      <c r="AD127" s="40"/>
      <c r="AE127" s="40"/>
      <c r="AT127" s="18" t="s">
        <v>82</v>
      </c>
      <c r="AU127" s="18" t="s">
        <v>228</v>
      </c>
      <c r="BK127" s="229">
        <f>BK128+BK210+BK214</f>
        <v>0</v>
      </c>
    </row>
    <row r="128" s="12" customFormat="1" ht="25.92" customHeight="1">
      <c r="A128" s="12"/>
      <c r="B128" s="230"/>
      <c r="C128" s="231"/>
      <c r="D128" s="232" t="s">
        <v>82</v>
      </c>
      <c r="E128" s="233" t="s">
        <v>408</v>
      </c>
      <c r="F128" s="233" t="s">
        <v>409</v>
      </c>
      <c r="G128" s="231"/>
      <c r="H128" s="231"/>
      <c r="I128" s="234"/>
      <c r="J128" s="235">
        <f>BK128</f>
        <v>0</v>
      </c>
      <c r="K128" s="231"/>
      <c r="L128" s="236"/>
      <c r="M128" s="237"/>
      <c r="N128" s="238"/>
      <c r="O128" s="238"/>
      <c r="P128" s="239">
        <f>P129+P167+P177+P182+P208</f>
        <v>0</v>
      </c>
      <c r="Q128" s="238"/>
      <c r="R128" s="239">
        <f>R129+R167+R177+R182+R208</f>
        <v>467.6791571</v>
      </c>
      <c r="S128" s="238"/>
      <c r="T128" s="240">
        <f>T129+T167+T177+T182+T208</f>
        <v>0</v>
      </c>
      <c r="U128" s="12"/>
      <c r="V128" s="12"/>
      <c r="W128" s="12"/>
      <c r="X128" s="12"/>
      <c r="Y128" s="12"/>
      <c r="Z128" s="12"/>
      <c r="AA128" s="12"/>
      <c r="AB128" s="12"/>
      <c r="AC128" s="12"/>
      <c r="AD128" s="12"/>
      <c r="AE128" s="12"/>
      <c r="AR128" s="241" t="s">
        <v>91</v>
      </c>
      <c r="AT128" s="242" t="s">
        <v>82</v>
      </c>
      <c r="AU128" s="242" t="s">
        <v>83</v>
      </c>
      <c r="AY128" s="241" t="s">
        <v>251</v>
      </c>
      <c r="BK128" s="243">
        <f>BK129+BK167+BK177+BK182+BK208</f>
        <v>0</v>
      </c>
    </row>
    <row r="129" s="12" customFormat="1" ht="22.8" customHeight="1">
      <c r="A129" s="12"/>
      <c r="B129" s="230"/>
      <c r="C129" s="231"/>
      <c r="D129" s="232" t="s">
        <v>82</v>
      </c>
      <c r="E129" s="244" t="s">
        <v>91</v>
      </c>
      <c r="F129" s="244" t="s">
        <v>410</v>
      </c>
      <c r="G129" s="231"/>
      <c r="H129" s="231"/>
      <c r="I129" s="234"/>
      <c r="J129" s="245">
        <f>BK129</f>
        <v>0</v>
      </c>
      <c r="K129" s="231"/>
      <c r="L129" s="236"/>
      <c r="M129" s="237"/>
      <c r="N129" s="238"/>
      <c r="O129" s="238"/>
      <c r="P129" s="239">
        <f>P130+SUM(P131:P162)</f>
        <v>0</v>
      </c>
      <c r="Q129" s="238"/>
      <c r="R129" s="239">
        <f>R130+SUM(R131:R162)</f>
        <v>0</v>
      </c>
      <c r="S129" s="238"/>
      <c r="T129" s="240">
        <f>T130+SUM(T131:T162)</f>
        <v>0</v>
      </c>
      <c r="U129" s="12"/>
      <c r="V129" s="12"/>
      <c r="W129" s="12"/>
      <c r="X129" s="12"/>
      <c r="Y129" s="12"/>
      <c r="Z129" s="12"/>
      <c r="AA129" s="12"/>
      <c r="AB129" s="12"/>
      <c r="AC129" s="12"/>
      <c r="AD129" s="12"/>
      <c r="AE129" s="12"/>
      <c r="AR129" s="241" t="s">
        <v>91</v>
      </c>
      <c r="AT129" s="242" t="s">
        <v>82</v>
      </c>
      <c r="AU129" s="242" t="s">
        <v>91</v>
      </c>
      <c r="AY129" s="241" t="s">
        <v>251</v>
      </c>
      <c r="BK129" s="243">
        <f>BK130+SUM(BK131:BK162)</f>
        <v>0</v>
      </c>
    </row>
    <row r="130" s="2" customFormat="1" ht="16.5" customHeight="1">
      <c r="A130" s="40"/>
      <c r="B130" s="41"/>
      <c r="C130" s="246" t="s">
        <v>91</v>
      </c>
      <c r="D130" s="246" t="s">
        <v>254</v>
      </c>
      <c r="E130" s="247" t="s">
        <v>1378</v>
      </c>
      <c r="F130" s="248" t="s">
        <v>1379</v>
      </c>
      <c r="G130" s="249" t="s">
        <v>687</v>
      </c>
      <c r="H130" s="250">
        <v>125</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2138</v>
      </c>
    </row>
    <row r="131" s="13" customFormat="1">
      <c r="A131" s="13"/>
      <c r="B131" s="271"/>
      <c r="C131" s="272"/>
      <c r="D131" s="259" t="s">
        <v>414</v>
      </c>
      <c r="E131" s="273" t="s">
        <v>1</v>
      </c>
      <c r="F131" s="274" t="s">
        <v>2139</v>
      </c>
      <c r="G131" s="272"/>
      <c r="H131" s="275">
        <v>125</v>
      </c>
      <c r="I131" s="276"/>
      <c r="J131" s="272"/>
      <c r="K131" s="272"/>
      <c r="L131" s="277"/>
      <c r="M131" s="278"/>
      <c r="N131" s="279"/>
      <c r="O131" s="279"/>
      <c r="P131" s="279"/>
      <c r="Q131" s="279"/>
      <c r="R131" s="279"/>
      <c r="S131" s="279"/>
      <c r="T131" s="280"/>
      <c r="U131" s="13"/>
      <c r="V131" s="13"/>
      <c r="W131" s="13"/>
      <c r="X131" s="13"/>
      <c r="Y131" s="13"/>
      <c r="Z131" s="13"/>
      <c r="AA131" s="13"/>
      <c r="AB131" s="13"/>
      <c r="AC131" s="13"/>
      <c r="AD131" s="13"/>
      <c r="AE131" s="13"/>
      <c r="AT131" s="281" t="s">
        <v>414</v>
      </c>
      <c r="AU131" s="281" t="s">
        <v>93</v>
      </c>
      <c r="AV131" s="13" t="s">
        <v>93</v>
      </c>
      <c r="AW131" s="13" t="s">
        <v>38</v>
      </c>
      <c r="AX131" s="13" t="s">
        <v>83</v>
      </c>
      <c r="AY131" s="281" t="s">
        <v>251</v>
      </c>
    </row>
    <row r="132" s="14" customFormat="1">
      <c r="A132" s="14"/>
      <c r="B132" s="282"/>
      <c r="C132" s="283"/>
      <c r="D132" s="259" t="s">
        <v>414</v>
      </c>
      <c r="E132" s="284" t="s">
        <v>1</v>
      </c>
      <c r="F132" s="285" t="s">
        <v>416</v>
      </c>
      <c r="G132" s="283"/>
      <c r="H132" s="286">
        <v>125</v>
      </c>
      <c r="I132" s="287"/>
      <c r="J132" s="283"/>
      <c r="K132" s="283"/>
      <c r="L132" s="288"/>
      <c r="M132" s="289"/>
      <c r="N132" s="290"/>
      <c r="O132" s="290"/>
      <c r="P132" s="290"/>
      <c r="Q132" s="290"/>
      <c r="R132" s="290"/>
      <c r="S132" s="290"/>
      <c r="T132" s="291"/>
      <c r="U132" s="14"/>
      <c r="V132" s="14"/>
      <c r="W132" s="14"/>
      <c r="X132" s="14"/>
      <c r="Y132" s="14"/>
      <c r="Z132" s="14"/>
      <c r="AA132" s="14"/>
      <c r="AB132" s="14"/>
      <c r="AC132" s="14"/>
      <c r="AD132" s="14"/>
      <c r="AE132" s="14"/>
      <c r="AT132" s="292" t="s">
        <v>414</v>
      </c>
      <c r="AU132" s="292" t="s">
        <v>93</v>
      </c>
      <c r="AV132" s="14" t="s">
        <v>182</v>
      </c>
      <c r="AW132" s="14" t="s">
        <v>38</v>
      </c>
      <c r="AX132" s="14" t="s">
        <v>91</v>
      </c>
      <c r="AY132" s="292" t="s">
        <v>251</v>
      </c>
    </row>
    <row r="133" s="2" customFormat="1" ht="16.5" customHeight="1">
      <c r="A133" s="40"/>
      <c r="B133" s="41"/>
      <c r="C133" s="246" t="s">
        <v>93</v>
      </c>
      <c r="D133" s="246" t="s">
        <v>254</v>
      </c>
      <c r="E133" s="247" t="s">
        <v>1312</v>
      </c>
      <c r="F133" s="248" t="s">
        <v>1313</v>
      </c>
      <c r="G133" s="249" t="s">
        <v>441</v>
      </c>
      <c r="H133" s="250">
        <v>61.600000000000001</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2140</v>
      </c>
    </row>
    <row r="134" s="15" customFormat="1">
      <c r="A134" s="15"/>
      <c r="B134" s="293"/>
      <c r="C134" s="294"/>
      <c r="D134" s="259" t="s">
        <v>414</v>
      </c>
      <c r="E134" s="295" t="s">
        <v>1</v>
      </c>
      <c r="F134" s="296" t="s">
        <v>2141</v>
      </c>
      <c r="G134" s="294"/>
      <c r="H134" s="295" t="s">
        <v>1</v>
      </c>
      <c r="I134" s="297"/>
      <c r="J134" s="294"/>
      <c r="K134" s="294"/>
      <c r="L134" s="298"/>
      <c r="M134" s="299"/>
      <c r="N134" s="300"/>
      <c r="O134" s="300"/>
      <c r="P134" s="300"/>
      <c r="Q134" s="300"/>
      <c r="R134" s="300"/>
      <c r="S134" s="300"/>
      <c r="T134" s="301"/>
      <c r="U134" s="15"/>
      <c r="V134" s="15"/>
      <c r="W134" s="15"/>
      <c r="X134" s="15"/>
      <c r="Y134" s="15"/>
      <c r="Z134" s="15"/>
      <c r="AA134" s="15"/>
      <c r="AB134" s="15"/>
      <c r="AC134" s="15"/>
      <c r="AD134" s="15"/>
      <c r="AE134" s="15"/>
      <c r="AT134" s="302" t="s">
        <v>414</v>
      </c>
      <c r="AU134" s="302" t="s">
        <v>93</v>
      </c>
      <c r="AV134" s="15" t="s">
        <v>91</v>
      </c>
      <c r="AW134" s="15" t="s">
        <v>38</v>
      </c>
      <c r="AX134" s="15" t="s">
        <v>83</v>
      </c>
      <c r="AY134" s="302" t="s">
        <v>251</v>
      </c>
    </row>
    <row r="135" s="13" customFormat="1">
      <c r="A135" s="13"/>
      <c r="B135" s="271"/>
      <c r="C135" s="272"/>
      <c r="D135" s="259" t="s">
        <v>414</v>
      </c>
      <c r="E135" s="273" t="s">
        <v>1</v>
      </c>
      <c r="F135" s="274" t="s">
        <v>2142</v>
      </c>
      <c r="G135" s="272"/>
      <c r="H135" s="275">
        <v>61.600000000000001</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61.600000000000001</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174</v>
      </c>
      <c r="D137" s="246" t="s">
        <v>254</v>
      </c>
      <c r="E137" s="247" t="s">
        <v>584</v>
      </c>
      <c r="F137" s="248" t="s">
        <v>585</v>
      </c>
      <c r="G137" s="249" t="s">
        <v>446</v>
      </c>
      <c r="H137" s="250">
        <v>8.2010000000000005</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2143</v>
      </c>
    </row>
    <row r="138" s="15" customFormat="1">
      <c r="A138" s="15"/>
      <c r="B138" s="293"/>
      <c r="C138" s="294"/>
      <c r="D138" s="259" t="s">
        <v>414</v>
      </c>
      <c r="E138" s="295" t="s">
        <v>1</v>
      </c>
      <c r="F138" s="296" t="s">
        <v>2141</v>
      </c>
      <c r="G138" s="294"/>
      <c r="H138" s="295" t="s">
        <v>1</v>
      </c>
      <c r="I138" s="297"/>
      <c r="J138" s="294"/>
      <c r="K138" s="294"/>
      <c r="L138" s="298"/>
      <c r="M138" s="299"/>
      <c r="N138" s="300"/>
      <c r="O138" s="300"/>
      <c r="P138" s="300"/>
      <c r="Q138" s="300"/>
      <c r="R138" s="300"/>
      <c r="S138" s="300"/>
      <c r="T138" s="301"/>
      <c r="U138" s="15"/>
      <c r="V138" s="15"/>
      <c r="W138" s="15"/>
      <c r="X138" s="15"/>
      <c r="Y138" s="15"/>
      <c r="Z138" s="15"/>
      <c r="AA138" s="15"/>
      <c r="AB138" s="15"/>
      <c r="AC138" s="15"/>
      <c r="AD138" s="15"/>
      <c r="AE138" s="15"/>
      <c r="AT138" s="302" t="s">
        <v>414</v>
      </c>
      <c r="AU138" s="302" t="s">
        <v>93</v>
      </c>
      <c r="AV138" s="15" t="s">
        <v>91</v>
      </c>
      <c r="AW138" s="15" t="s">
        <v>38</v>
      </c>
      <c r="AX138" s="15" t="s">
        <v>83</v>
      </c>
      <c r="AY138" s="302" t="s">
        <v>251</v>
      </c>
    </row>
    <row r="139" s="13" customFormat="1">
      <c r="A139" s="13"/>
      <c r="B139" s="271"/>
      <c r="C139" s="272"/>
      <c r="D139" s="259" t="s">
        <v>414</v>
      </c>
      <c r="E139" s="273" t="s">
        <v>1</v>
      </c>
      <c r="F139" s="274" t="s">
        <v>2144</v>
      </c>
      <c r="G139" s="272"/>
      <c r="H139" s="275">
        <v>8.2010000000000005</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4" customFormat="1">
      <c r="A140" s="14"/>
      <c r="B140" s="282"/>
      <c r="C140" s="283"/>
      <c r="D140" s="259" t="s">
        <v>414</v>
      </c>
      <c r="E140" s="284" t="s">
        <v>1</v>
      </c>
      <c r="F140" s="285" t="s">
        <v>416</v>
      </c>
      <c r="G140" s="283"/>
      <c r="H140" s="286">
        <v>8.2010000000000005</v>
      </c>
      <c r="I140" s="287"/>
      <c r="J140" s="283"/>
      <c r="K140" s="283"/>
      <c r="L140" s="288"/>
      <c r="M140" s="289"/>
      <c r="N140" s="290"/>
      <c r="O140" s="290"/>
      <c r="P140" s="290"/>
      <c r="Q140" s="290"/>
      <c r="R140" s="290"/>
      <c r="S140" s="290"/>
      <c r="T140" s="291"/>
      <c r="U140" s="14"/>
      <c r="V140" s="14"/>
      <c r="W140" s="14"/>
      <c r="X140" s="14"/>
      <c r="Y140" s="14"/>
      <c r="Z140" s="14"/>
      <c r="AA140" s="14"/>
      <c r="AB140" s="14"/>
      <c r="AC140" s="14"/>
      <c r="AD140" s="14"/>
      <c r="AE140" s="14"/>
      <c r="AT140" s="292" t="s">
        <v>414</v>
      </c>
      <c r="AU140" s="292" t="s">
        <v>93</v>
      </c>
      <c r="AV140" s="14" t="s">
        <v>182</v>
      </c>
      <c r="AW140" s="14" t="s">
        <v>38</v>
      </c>
      <c r="AX140" s="14" t="s">
        <v>91</v>
      </c>
      <c r="AY140" s="292" t="s">
        <v>251</v>
      </c>
    </row>
    <row r="141" s="2" customFormat="1" ht="16.5" customHeight="1">
      <c r="A141" s="40"/>
      <c r="B141" s="41"/>
      <c r="C141" s="246" t="s">
        <v>182</v>
      </c>
      <c r="D141" s="246" t="s">
        <v>254</v>
      </c>
      <c r="E141" s="247" t="s">
        <v>589</v>
      </c>
      <c r="F141" s="248" t="s">
        <v>590</v>
      </c>
      <c r="G141" s="249" t="s">
        <v>446</v>
      </c>
      <c r="H141" s="250">
        <v>2.5</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2145</v>
      </c>
    </row>
    <row r="142" s="2" customFormat="1" ht="16.5" customHeight="1">
      <c r="A142" s="40"/>
      <c r="B142" s="41"/>
      <c r="C142" s="246" t="s">
        <v>250</v>
      </c>
      <c r="D142" s="246" t="s">
        <v>254</v>
      </c>
      <c r="E142" s="247" t="s">
        <v>458</v>
      </c>
      <c r="F142" s="248" t="s">
        <v>459</v>
      </c>
      <c r="G142" s="249" t="s">
        <v>446</v>
      </c>
      <c r="H142" s="250">
        <v>1.6399999999999999</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2146</v>
      </c>
    </row>
    <row r="143" s="2" customFormat="1">
      <c r="A143" s="40"/>
      <c r="B143" s="41"/>
      <c r="C143" s="42"/>
      <c r="D143" s="259" t="s">
        <v>261</v>
      </c>
      <c r="E143" s="42"/>
      <c r="F143" s="260" t="s">
        <v>461</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93</v>
      </c>
    </row>
    <row r="144" s="13" customFormat="1">
      <c r="A144" s="13"/>
      <c r="B144" s="271"/>
      <c r="C144" s="272"/>
      <c r="D144" s="259" t="s">
        <v>414</v>
      </c>
      <c r="E144" s="272"/>
      <c r="F144" s="274" t="s">
        <v>2147</v>
      </c>
      <c r="G144" s="272"/>
      <c r="H144" s="275">
        <v>1.6399999999999999</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4</v>
      </c>
      <c r="AX144" s="13" t="s">
        <v>91</v>
      </c>
      <c r="AY144" s="281" t="s">
        <v>251</v>
      </c>
    </row>
    <row r="145" s="2" customFormat="1" ht="16.5" customHeight="1">
      <c r="A145" s="40"/>
      <c r="B145" s="41"/>
      <c r="C145" s="246" t="s">
        <v>278</v>
      </c>
      <c r="D145" s="246" t="s">
        <v>254</v>
      </c>
      <c r="E145" s="247" t="s">
        <v>463</v>
      </c>
      <c r="F145" s="248" t="s">
        <v>464</v>
      </c>
      <c r="G145" s="249" t="s">
        <v>446</v>
      </c>
      <c r="H145" s="250">
        <v>11.815</v>
      </c>
      <c r="I145" s="251"/>
      <c r="J145" s="252">
        <f>ROUND(I145*H145,2)</f>
        <v>0</v>
      </c>
      <c r="K145" s="248" t="s">
        <v>258</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2148</v>
      </c>
    </row>
    <row r="146" s="15" customFormat="1">
      <c r="A146" s="15"/>
      <c r="B146" s="293"/>
      <c r="C146" s="294"/>
      <c r="D146" s="259" t="s">
        <v>414</v>
      </c>
      <c r="E146" s="295" t="s">
        <v>1</v>
      </c>
      <c r="F146" s="296" t="s">
        <v>2141</v>
      </c>
      <c r="G146" s="294"/>
      <c r="H146" s="295" t="s">
        <v>1</v>
      </c>
      <c r="I146" s="297"/>
      <c r="J146" s="294"/>
      <c r="K146" s="294"/>
      <c r="L146" s="298"/>
      <c r="M146" s="299"/>
      <c r="N146" s="300"/>
      <c r="O146" s="300"/>
      <c r="P146" s="300"/>
      <c r="Q146" s="300"/>
      <c r="R146" s="300"/>
      <c r="S146" s="300"/>
      <c r="T146" s="301"/>
      <c r="U146" s="15"/>
      <c r="V146" s="15"/>
      <c r="W146" s="15"/>
      <c r="X146" s="15"/>
      <c r="Y146" s="15"/>
      <c r="Z146" s="15"/>
      <c r="AA146" s="15"/>
      <c r="AB146" s="15"/>
      <c r="AC146" s="15"/>
      <c r="AD146" s="15"/>
      <c r="AE146" s="15"/>
      <c r="AT146" s="302" t="s">
        <v>414</v>
      </c>
      <c r="AU146" s="302" t="s">
        <v>93</v>
      </c>
      <c r="AV146" s="15" t="s">
        <v>91</v>
      </c>
      <c r="AW146" s="15" t="s">
        <v>38</v>
      </c>
      <c r="AX146" s="15" t="s">
        <v>83</v>
      </c>
      <c r="AY146" s="302" t="s">
        <v>251</v>
      </c>
    </row>
    <row r="147" s="13" customFormat="1">
      <c r="A147" s="13"/>
      <c r="B147" s="271"/>
      <c r="C147" s="272"/>
      <c r="D147" s="259" t="s">
        <v>414</v>
      </c>
      <c r="E147" s="273" t="s">
        <v>1</v>
      </c>
      <c r="F147" s="274" t="s">
        <v>2149</v>
      </c>
      <c r="G147" s="272"/>
      <c r="H147" s="275">
        <v>7.3810000000000002</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3" customFormat="1">
      <c r="A148" s="13"/>
      <c r="B148" s="271"/>
      <c r="C148" s="272"/>
      <c r="D148" s="259" t="s">
        <v>414</v>
      </c>
      <c r="E148" s="273" t="s">
        <v>1</v>
      </c>
      <c r="F148" s="274" t="s">
        <v>2150</v>
      </c>
      <c r="G148" s="272"/>
      <c r="H148" s="275">
        <v>1.9339999999999999</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3" customFormat="1">
      <c r="A149" s="13"/>
      <c r="B149" s="271"/>
      <c r="C149" s="272"/>
      <c r="D149" s="259" t="s">
        <v>414</v>
      </c>
      <c r="E149" s="273" t="s">
        <v>1</v>
      </c>
      <c r="F149" s="274" t="s">
        <v>2151</v>
      </c>
      <c r="G149" s="272"/>
      <c r="H149" s="275">
        <v>2.5</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11.815</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285</v>
      </c>
      <c r="D151" s="246" t="s">
        <v>254</v>
      </c>
      <c r="E151" s="247" t="s">
        <v>475</v>
      </c>
      <c r="F151" s="248" t="s">
        <v>476</v>
      </c>
      <c r="G151" s="249" t="s">
        <v>446</v>
      </c>
      <c r="H151" s="250">
        <v>11.815</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2152</v>
      </c>
    </row>
    <row r="152" s="2" customFormat="1" ht="16.5" customHeight="1">
      <c r="A152" s="40"/>
      <c r="B152" s="41"/>
      <c r="C152" s="246" t="s">
        <v>292</v>
      </c>
      <c r="D152" s="246" t="s">
        <v>254</v>
      </c>
      <c r="E152" s="247" t="s">
        <v>478</v>
      </c>
      <c r="F152" s="248" t="s">
        <v>479</v>
      </c>
      <c r="G152" s="249" t="s">
        <v>398</v>
      </c>
      <c r="H152" s="250">
        <v>21.266999999999999</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2153</v>
      </c>
    </row>
    <row r="153" s="13" customFormat="1">
      <c r="A153" s="13"/>
      <c r="B153" s="271"/>
      <c r="C153" s="272"/>
      <c r="D153" s="259" t="s">
        <v>414</v>
      </c>
      <c r="E153" s="272"/>
      <c r="F153" s="274" t="s">
        <v>2154</v>
      </c>
      <c r="G153" s="272"/>
      <c r="H153" s="275">
        <v>21.266999999999999</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297</v>
      </c>
      <c r="D154" s="246" t="s">
        <v>254</v>
      </c>
      <c r="E154" s="247" t="s">
        <v>491</v>
      </c>
      <c r="F154" s="248" t="s">
        <v>492</v>
      </c>
      <c r="G154" s="249" t="s">
        <v>446</v>
      </c>
      <c r="H154" s="250">
        <v>0.81999999999999995</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2155</v>
      </c>
    </row>
    <row r="155" s="15" customFormat="1">
      <c r="A155" s="15"/>
      <c r="B155" s="293"/>
      <c r="C155" s="294"/>
      <c r="D155" s="259" t="s">
        <v>414</v>
      </c>
      <c r="E155" s="295" t="s">
        <v>1</v>
      </c>
      <c r="F155" s="296" t="s">
        <v>2141</v>
      </c>
      <c r="G155" s="294"/>
      <c r="H155" s="295" t="s">
        <v>1</v>
      </c>
      <c r="I155" s="297"/>
      <c r="J155" s="294"/>
      <c r="K155" s="294"/>
      <c r="L155" s="298"/>
      <c r="M155" s="299"/>
      <c r="N155" s="300"/>
      <c r="O155" s="300"/>
      <c r="P155" s="300"/>
      <c r="Q155" s="300"/>
      <c r="R155" s="300"/>
      <c r="S155" s="300"/>
      <c r="T155" s="301"/>
      <c r="U155" s="15"/>
      <c r="V155" s="15"/>
      <c r="W155" s="15"/>
      <c r="X155" s="15"/>
      <c r="Y155" s="15"/>
      <c r="Z155" s="15"/>
      <c r="AA155" s="15"/>
      <c r="AB155" s="15"/>
      <c r="AC155" s="15"/>
      <c r="AD155" s="15"/>
      <c r="AE155" s="15"/>
      <c r="AT155" s="302" t="s">
        <v>414</v>
      </c>
      <c r="AU155" s="302" t="s">
        <v>93</v>
      </c>
      <c r="AV155" s="15" t="s">
        <v>91</v>
      </c>
      <c r="AW155" s="15" t="s">
        <v>38</v>
      </c>
      <c r="AX155" s="15" t="s">
        <v>83</v>
      </c>
      <c r="AY155" s="302" t="s">
        <v>251</v>
      </c>
    </row>
    <row r="156" s="13" customFormat="1">
      <c r="A156" s="13"/>
      <c r="B156" s="271"/>
      <c r="C156" s="272"/>
      <c r="D156" s="259" t="s">
        <v>414</v>
      </c>
      <c r="E156" s="273" t="s">
        <v>1</v>
      </c>
      <c r="F156" s="274" t="s">
        <v>2156</v>
      </c>
      <c r="G156" s="272"/>
      <c r="H156" s="275">
        <v>0.81999999999999995</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0.81999999999999995</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246" t="s">
        <v>304</v>
      </c>
      <c r="D158" s="246" t="s">
        <v>254</v>
      </c>
      <c r="E158" s="247" t="s">
        <v>495</v>
      </c>
      <c r="F158" s="248" t="s">
        <v>496</v>
      </c>
      <c r="G158" s="249" t="s">
        <v>342</v>
      </c>
      <c r="H158" s="250">
        <v>587</v>
      </c>
      <c r="I158" s="251"/>
      <c r="J158" s="252">
        <f>ROUND(I158*H158,2)</f>
        <v>0</v>
      </c>
      <c r="K158" s="248" t="s">
        <v>258</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2157</v>
      </c>
    </row>
    <row r="159" s="13" customFormat="1">
      <c r="A159" s="13"/>
      <c r="B159" s="271"/>
      <c r="C159" s="272"/>
      <c r="D159" s="259" t="s">
        <v>414</v>
      </c>
      <c r="E159" s="273" t="s">
        <v>1</v>
      </c>
      <c r="F159" s="274" t="s">
        <v>2158</v>
      </c>
      <c r="G159" s="272"/>
      <c r="H159" s="275">
        <v>587</v>
      </c>
      <c r="I159" s="276"/>
      <c r="J159" s="272"/>
      <c r="K159" s="272"/>
      <c r="L159" s="277"/>
      <c r="M159" s="278"/>
      <c r="N159" s="279"/>
      <c r="O159" s="279"/>
      <c r="P159" s="279"/>
      <c r="Q159" s="279"/>
      <c r="R159" s="279"/>
      <c r="S159" s="279"/>
      <c r="T159" s="280"/>
      <c r="U159" s="13"/>
      <c r="V159" s="13"/>
      <c r="W159" s="13"/>
      <c r="X159" s="13"/>
      <c r="Y159" s="13"/>
      <c r="Z159" s="13"/>
      <c r="AA159" s="13"/>
      <c r="AB159" s="13"/>
      <c r="AC159" s="13"/>
      <c r="AD159" s="13"/>
      <c r="AE159" s="13"/>
      <c r="AT159" s="281" t="s">
        <v>414</v>
      </c>
      <c r="AU159" s="281" t="s">
        <v>93</v>
      </c>
      <c r="AV159" s="13" t="s">
        <v>93</v>
      </c>
      <c r="AW159" s="13" t="s">
        <v>38</v>
      </c>
      <c r="AX159" s="13" t="s">
        <v>83</v>
      </c>
      <c r="AY159" s="281" t="s">
        <v>251</v>
      </c>
    </row>
    <row r="160" s="14" customFormat="1">
      <c r="A160" s="14"/>
      <c r="B160" s="282"/>
      <c r="C160" s="283"/>
      <c r="D160" s="259" t="s">
        <v>414</v>
      </c>
      <c r="E160" s="284" t="s">
        <v>1</v>
      </c>
      <c r="F160" s="285" t="s">
        <v>416</v>
      </c>
      <c r="G160" s="283"/>
      <c r="H160" s="286">
        <v>587</v>
      </c>
      <c r="I160" s="287"/>
      <c r="J160" s="283"/>
      <c r="K160" s="283"/>
      <c r="L160" s="288"/>
      <c r="M160" s="289"/>
      <c r="N160" s="290"/>
      <c r="O160" s="290"/>
      <c r="P160" s="290"/>
      <c r="Q160" s="290"/>
      <c r="R160" s="290"/>
      <c r="S160" s="290"/>
      <c r="T160" s="291"/>
      <c r="U160" s="14"/>
      <c r="V160" s="14"/>
      <c r="W160" s="14"/>
      <c r="X160" s="14"/>
      <c r="Y160" s="14"/>
      <c r="Z160" s="14"/>
      <c r="AA160" s="14"/>
      <c r="AB160" s="14"/>
      <c r="AC160" s="14"/>
      <c r="AD160" s="14"/>
      <c r="AE160" s="14"/>
      <c r="AT160" s="292" t="s">
        <v>414</v>
      </c>
      <c r="AU160" s="292" t="s">
        <v>93</v>
      </c>
      <c r="AV160" s="14" t="s">
        <v>182</v>
      </c>
      <c r="AW160" s="14" t="s">
        <v>38</v>
      </c>
      <c r="AX160" s="14" t="s">
        <v>91</v>
      </c>
      <c r="AY160" s="292" t="s">
        <v>251</v>
      </c>
    </row>
    <row r="161" s="2" customFormat="1" ht="16.5" customHeight="1">
      <c r="A161" s="40"/>
      <c r="B161" s="41"/>
      <c r="C161" s="246" t="s">
        <v>309</v>
      </c>
      <c r="D161" s="246" t="s">
        <v>254</v>
      </c>
      <c r="E161" s="247" t="s">
        <v>499</v>
      </c>
      <c r="F161" s="248" t="s">
        <v>500</v>
      </c>
      <c r="G161" s="249" t="s">
        <v>446</v>
      </c>
      <c r="H161" s="250">
        <v>0.81999999999999995</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501</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501</v>
      </c>
      <c r="BM161" s="257" t="s">
        <v>2159</v>
      </c>
    </row>
    <row r="162" s="12" customFormat="1" ht="20.88" customHeight="1">
      <c r="A162" s="12"/>
      <c r="B162" s="230"/>
      <c r="C162" s="231"/>
      <c r="D162" s="232" t="s">
        <v>82</v>
      </c>
      <c r="E162" s="244" t="s">
        <v>362</v>
      </c>
      <c r="F162" s="244" t="s">
        <v>1251</v>
      </c>
      <c r="G162" s="231"/>
      <c r="H162" s="231"/>
      <c r="I162" s="234"/>
      <c r="J162" s="245">
        <f>BK162</f>
        <v>0</v>
      </c>
      <c r="K162" s="231"/>
      <c r="L162" s="236"/>
      <c r="M162" s="237"/>
      <c r="N162" s="238"/>
      <c r="O162" s="238"/>
      <c r="P162" s="239">
        <f>SUM(P163:P166)</f>
        <v>0</v>
      </c>
      <c r="Q162" s="238"/>
      <c r="R162" s="239">
        <f>SUM(R163:R166)</f>
        <v>0</v>
      </c>
      <c r="S162" s="238"/>
      <c r="T162" s="240">
        <f>SUM(T163:T166)</f>
        <v>0</v>
      </c>
      <c r="U162" s="12"/>
      <c r="V162" s="12"/>
      <c r="W162" s="12"/>
      <c r="X162" s="12"/>
      <c r="Y162" s="12"/>
      <c r="Z162" s="12"/>
      <c r="AA162" s="12"/>
      <c r="AB162" s="12"/>
      <c r="AC162" s="12"/>
      <c r="AD162" s="12"/>
      <c r="AE162" s="12"/>
      <c r="AR162" s="241" t="s">
        <v>91</v>
      </c>
      <c r="AT162" s="242" t="s">
        <v>82</v>
      </c>
      <c r="AU162" s="242" t="s">
        <v>93</v>
      </c>
      <c r="AY162" s="241" t="s">
        <v>251</v>
      </c>
      <c r="BK162" s="243">
        <f>SUM(BK163:BK166)</f>
        <v>0</v>
      </c>
    </row>
    <row r="163" s="2" customFormat="1" ht="16.5" customHeight="1">
      <c r="A163" s="40"/>
      <c r="B163" s="41"/>
      <c r="C163" s="246" t="s">
        <v>313</v>
      </c>
      <c r="D163" s="246" t="s">
        <v>254</v>
      </c>
      <c r="E163" s="247" t="s">
        <v>1252</v>
      </c>
      <c r="F163" s="248" t="s">
        <v>1253</v>
      </c>
      <c r="G163" s="249" t="s">
        <v>342</v>
      </c>
      <c r="H163" s="250">
        <v>268</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174</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2160</v>
      </c>
    </row>
    <row r="164" s="15" customFormat="1">
      <c r="A164" s="15"/>
      <c r="B164" s="293"/>
      <c r="C164" s="294"/>
      <c r="D164" s="259" t="s">
        <v>414</v>
      </c>
      <c r="E164" s="295" t="s">
        <v>1</v>
      </c>
      <c r="F164" s="296" t="s">
        <v>2141</v>
      </c>
      <c r="G164" s="294"/>
      <c r="H164" s="295" t="s">
        <v>1</v>
      </c>
      <c r="I164" s="297"/>
      <c r="J164" s="294"/>
      <c r="K164" s="294"/>
      <c r="L164" s="298"/>
      <c r="M164" s="299"/>
      <c r="N164" s="300"/>
      <c r="O164" s="300"/>
      <c r="P164" s="300"/>
      <c r="Q164" s="300"/>
      <c r="R164" s="300"/>
      <c r="S164" s="300"/>
      <c r="T164" s="301"/>
      <c r="U164" s="15"/>
      <c r="V164" s="15"/>
      <c r="W164" s="15"/>
      <c r="X164" s="15"/>
      <c r="Y164" s="15"/>
      <c r="Z164" s="15"/>
      <c r="AA164" s="15"/>
      <c r="AB164" s="15"/>
      <c r="AC164" s="15"/>
      <c r="AD164" s="15"/>
      <c r="AE164" s="15"/>
      <c r="AT164" s="302" t="s">
        <v>414</v>
      </c>
      <c r="AU164" s="302" t="s">
        <v>174</v>
      </c>
      <c r="AV164" s="15" t="s">
        <v>91</v>
      </c>
      <c r="AW164" s="15" t="s">
        <v>38</v>
      </c>
      <c r="AX164" s="15" t="s">
        <v>83</v>
      </c>
      <c r="AY164" s="302" t="s">
        <v>251</v>
      </c>
    </row>
    <row r="165" s="13" customFormat="1">
      <c r="A165" s="13"/>
      <c r="B165" s="271"/>
      <c r="C165" s="272"/>
      <c r="D165" s="259" t="s">
        <v>414</v>
      </c>
      <c r="E165" s="273" t="s">
        <v>1</v>
      </c>
      <c r="F165" s="274" t="s">
        <v>2161</v>
      </c>
      <c r="G165" s="272"/>
      <c r="H165" s="275">
        <v>268</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174</v>
      </c>
      <c r="AV165" s="13" t="s">
        <v>93</v>
      </c>
      <c r="AW165" s="13" t="s">
        <v>38</v>
      </c>
      <c r="AX165" s="13" t="s">
        <v>83</v>
      </c>
      <c r="AY165" s="281" t="s">
        <v>251</v>
      </c>
    </row>
    <row r="166" s="14" customFormat="1">
      <c r="A166" s="14"/>
      <c r="B166" s="282"/>
      <c r="C166" s="283"/>
      <c r="D166" s="259" t="s">
        <v>414</v>
      </c>
      <c r="E166" s="284" t="s">
        <v>1</v>
      </c>
      <c r="F166" s="285" t="s">
        <v>416</v>
      </c>
      <c r="G166" s="283"/>
      <c r="H166" s="286">
        <v>268</v>
      </c>
      <c r="I166" s="287"/>
      <c r="J166" s="283"/>
      <c r="K166" s="283"/>
      <c r="L166" s="288"/>
      <c r="M166" s="289"/>
      <c r="N166" s="290"/>
      <c r="O166" s="290"/>
      <c r="P166" s="290"/>
      <c r="Q166" s="290"/>
      <c r="R166" s="290"/>
      <c r="S166" s="290"/>
      <c r="T166" s="291"/>
      <c r="U166" s="14"/>
      <c r="V166" s="14"/>
      <c r="W166" s="14"/>
      <c r="X166" s="14"/>
      <c r="Y166" s="14"/>
      <c r="Z166" s="14"/>
      <c r="AA166" s="14"/>
      <c r="AB166" s="14"/>
      <c r="AC166" s="14"/>
      <c r="AD166" s="14"/>
      <c r="AE166" s="14"/>
      <c r="AT166" s="292" t="s">
        <v>414</v>
      </c>
      <c r="AU166" s="292" t="s">
        <v>174</v>
      </c>
      <c r="AV166" s="14" t="s">
        <v>182</v>
      </c>
      <c r="AW166" s="14" t="s">
        <v>38</v>
      </c>
      <c r="AX166" s="14" t="s">
        <v>91</v>
      </c>
      <c r="AY166" s="292" t="s">
        <v>251</v>
      </c>
    </row>
    <row r="167" s="12" customFormat="1" ht="22.8" customHeight="1">
      <c r="A167" s="12"/>
      <c r="B167" s="230"/>
      <c r="C167" s="231"/>
      <c r="D167" s="232" t="s">
        <v>82</v>
      </c>
      <c r="E167" s="244" t="s">
        <v>93</v>
      </c>
      <c r="F167" s="244" t="s">
        <v>611</v>
      </c>
      <c r="G167" s="231"/>
      <c r="H167" s="231"/>
      <c r="I167" s="234"/>
      <c r="J167" s="245">
        <f>BK167</f>
        <v>0</v>
      </c>
      <c r="K167" s="231"/>
      <c r="L167" s="236"/>
      <c r="M167" s="237"/>
      <c r="N167" s="238"/>
      <c r="O167" s="238"/>
      <c r="P167" s="239">
        <f>SUM(P168:P176)</f>
        <v>0</v>
      </c>
      <c r="Q167" s="238"/>
      <c r="R167" s="239">
        <f>SUM(R168:R176)</f>
        <v>22.985567099999997</v>
      </c>
      <c r="S167" s="238"/>
      <c r="T167" s="240">
        <f>SUM(T168:T176)</f>
        <v>0</v>
      </c>
      <c r="U167" s="12"/>
      <c r="V167" s="12"/>
      <c r="W167" s="12"/>
      <c r="X167" s="12"/>
      <c r="Y167" s="12"/>
      <c r="Z167" s="12"/>
      <c r="AA167" s="12"/>
      <c r="AB167" s="12"/>
      <c r="AC167" s="12"/>
      <c r="AD167" s="12"/>
      <c r="AE167" s="12"/>
      <c r="AR167" s="241" t="s">
        <v>91</v>
      </c>
      <c r="AT167" s="242" t="s">
        <v>82</v>
      </c>
      <c r="AU167" s="242" t="s">
        <v>91</v>
      </c>
      <c r="AY167" s="241" t="s">
        <v>251</v>
      </c>
      <c r="BK167" s="243">
        <f>SUM(BK168:BK176)</f>
        <v>0</v>
      </c>
    </row>
    <row r="168" s="2" customFormat="1" ht="16.5" customHeight="1">
      <c r="A168" s="40"/>
      <c r="B168" s="41"/>
      <c r="C168" s="246" t="s">
        <v>318</v>
      </c>
      <c r="D168" s="246" t="s">
        <v>254</v>
      </c>
      <c r="E168" s="247" t="s">
        <v>2162</v>
      </c>
      <c r="F168" s="248" t="s">
        <v>2163</v>
      </c>
      <c r="G168" s="249" t="s">
        <v>446</v>
      </c>
      <c r="H168" s="250">
        <v>0.91100000000000003</v>
      </c>
      <c r="I168" s="251"/>
      <c r="J168" s="252">
        <f>ROUND(I168*H168,2)</f>
        <v>0</v>
      </c>
      <c r="K168" s="248" t="s">
        <v>258</v>
      </c>
      <c r="L168" s="46"/>
      <c r="M168" s="253" t="s">
        <v>1</v>
      </c>
      <c r="N168" s="254" t="s">
        <v>48</v>
      </c>
      <c r="O168" s="93"/>
      <c r="P168" s="255">
        <f>O168*H168</f>
        <v>0</v>
      </c>
      <c r="Q168" s="255">
        <v>2.1600000000000001</v>
      </c>
      <c r="R168" s="255">
        <f>Q168*H168</f>
        <v>1.9677600000000002</v>
      </c>
      <c r="S168" s="255">
        <v>0</v>
      </c>
      <c r="T168" s="256">
        <f>S168*H168</f>
        <v>0</v>
      </c>
      <c r="U168" s="40"/>
      <c r="V168" s="40"/>
      <c r="W168" s="40"/>
      <c r="X168" s="40"/>
      <c r="Y168" s="40"/>
      <c r="Z168" s="40"/>
      <c r="AA168" s="40"/>
      <c r="AB168" s="40"/>
      <c r="AC168" s="40"/>
      <c r="AD168" s="40"/>
      <c r="AE168" s="40"/>
      <c r="AR168" s="257" t="s">
        <v>182</v>
      </c>
      <c r="AT168" s="257" t="s">
        <v>254</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182</v>
      </c>
      <c r="BM168" s="257" t="s">
        <v>2164</v>
      </c>
    </row>
    <row r="169" s="15" customFormat="1">
      <c r="A169" s="15"/>
      <c r="B169" s="293"/>
      <c r="C169" s="294"/>
      <c r="D169" s="259" t="s">
        <v>414</v>
      </c>
      <c r="E169" s="295" t="s">
        <v>1</v>
      </c>
      <c r="F169" s="296" t="s">
        <v>2141</v>
      </c>
      <c r="G169" s="294"/>
      <c r="H169" s="295" t="s">
        <v>1</v>
      </c>
      <c r="I169" s="297"/>
      <c r="J169" s="294"/>
      <c r="K169" s="294"/>
      <c r="L169" s="298"/>
      <c r="M169" s="299"/>
      <c r="N169" s="300"/>
      <c r="O169" s="300"/>
      <c r="P169" s="300"/>
      <c r="Q169" s="300"/>
      <c r="R169" s="300"/>
      <c r="S169" s="300"/>
      <c r="T169" s="301"/>
      <c r="U169" s="15"/>
      <c r="V169" s="15"/>
      <c r="W169" s="15"/>
      <c r="X169" s="15"/>
      <c r="Y169" s="15"/>
      <c r="Z169" s="15"/>
      <c r="AA169" s="15"/>
      <c r="AB169" s="15"/>
      <c r="AC169" s="15"/>
      <c r="AD169" s="15"/>
      <c r="AE169" s="15"/>
      <c r="AT169" s="302" t="s">
        <v>414</v>
      </c>
      <c r="AU169" s="302" t="s">
        <v>93</v>
      </c>
      <c r="AV169" s="15" t="s">
        <v>91</v>
      </c>
      <c r="AW169" s="15" t="s">
        <v>38</v>
      </c>
      <c r="AX169" s="15" t="s">
        <v>83</v>
      </c>
      <c r="AY169" s="302" t="s">
        <v>251</v>
      </c>
    </row>
    <row r="170" s="13" customFormat="1">
      <c r="A170" s="13"/>
      <c r="B170" s="271"/>
      <c r="C170" s="272"/>
      <c r="D170" s="259" t="s">
        <v>414</v>
      </c>
      <c r="E170" s="273" t="s">
        <v>1</v>
      </c>
      <c r="F170" s="274" t="s">
        <v>2165</v>
      </c>
      <c r="G170" s="272"/>
      <c r="H170" s="275">
        <v>0.91100000000000003</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4" customFormat="1">
      <c r="A171" s="14"/>
      <c r="B171" s="282"/>
      <c r="C171" s="283"/>
      <c r="D171" s="259" t="s">
        <v>414</v>
      </c>
      <c r="E171" s="284" t="s">
        <v>1</v>
      </c>
      <c r="F171" s="285" t="s">
        <v>416</v>
      </c>
      <c r="G171" s="283"/>
      <c r="H171" s="286">
        <v>0.91100000000000003</v>
      </c>
      <c r="I171" s="287"/>
      <c r="J171" s="283"/>
      <c r="K171" s="283"/>
      <c r="L171" s="288"/>
      <c r="M171" s="289"/>
      <c r="N171" s="290"/>
      <c r="O171" s="290"/>
      <c r="P171" s="290"/>
      <c r="Q171" s="290"/>
      <c r="R171" s="290"/>
      <c r="S171" s="290"/>
      <c r="T171" s="291"/>
      <c r="U171" s="14"/>
      <c r="V171" s="14"/>
      <c r="W171" s="14"/>
      <c r="X171" s="14"/>
      <c r="Y171" s="14"/>
      <c r="Z171" s="14"/>
      <c r="AA171" s="14"/>
      <c r="AB171" s="14"/>
      <c r="AC171" s="14"/>
      <c r="AD171" s="14"/>
      <c r="AE171" s="14"/>
      <c r="AT171" s="292" t="s">
        <v>414</v>
      </c>
      <c r="AU171" s="292" t="s">
        <v>93</v>
      </c>
      <c r="AV171" s="14" t="s">
        <v>182</v>
      </c>
      <c r="AW171" s="14" t="s">
        <v>38</v>
      </c>
      <c r="AX171" s="14" t="s">
        <v>91</v>
      </c>
      <c r="AY171" s="292" t="s">
        <v>251</v>
      </c>
    </row>
    <row r="172" s="2" customFormat="1" ht="16.5" customHeight="1">
      <c r="A172" s="40"/>
      <c r="B172" s="41"/>
      <c r="C172" s="246" t="s">
        <v>325</v>
      </c>
      <c r="D172" s="246" t="s">
        <v>254</v>
      </c>
      <c r="E172" s="247" t="s">
        <v>612</v>
      </c>
      <c r="F172" s="248" t="s">
        <v>613</v>
      </c>
      <c r="G172" s="249" t="s">
        <v>446</v>
      </c>
      <c r="H172" s="250">
        <v>9.3149999999999995</v>
      </c>
      <c r="I172" s="251"/>
      <c r="J172" s="252">
        <f>ROUND(I172*H172,2)</f>
        <v>0</v>
      </c>
      <c r="K172" s="248" t="s">
        <v>258</v>
      </c>
      <c r="L172" s="46"/>
      <c r="M172" s="253" t="s">
        <v>1</v>
      </c>
      <c r="N172" s="254" t="s">
        <v>48</v>
      </c>
      <c r="O172" s="93"/>
      <c r="P172" s="255">
        <f>O172*H172</f>
        <v>0</v>
      </c>
      <c r="Q172" s="255">
        <v>2.2563399999999998</v>
      </c>
      <c r="R172" s="255">
        <f>Q172*H172</f>
        <v>21.017807099999995</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2166</v>
      </c>
    </row>
    <row r="173" s="15" customFormat="1">
      <c r="A173" s="15"/>
      <c r="B173" s="293"/>
      <c r="C173" s="294"/>
      <c r="D173" s="259" t="s">
        <v>414</v>
      </c>
      <c r="E173" s="295" t="s">
        <v>1</v>
      </c>
      <c r="F173" s="296" t="s">
        <v>2141</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2167</v>
      </c>
      <c r="G174" s="272"/>
      <c r="H174" s="275">
        <v>7.3810000000000002</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3" customFormat="1">
      <c r="A175" s="13"/>
      <c r="B175" s="271"/>
      <c r="C175" s="272"/>
      <c r="D175" s="259" t="s">
        <v>414</v>
      </c>
      <c r="E175" s="273" t="s">
        <v>1</v>
      </c>
      <c r="F175" s="274" t="s">
        <v>2150</v>
      </c>
      <c r="G175" s="272"/>
      <c r="H175" s="275">
        <v>1.9339999999999999</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9.3149999999999995</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12" customFormat="1" ht="22.8" customHeight="1">
      <c r="A177" s="12"/>
      <c r="B177" s="230"/>
      <c r="C177" s="231"/>
      <c r="D177" s="232" t="s">
        <v>82</v>
      </c>
      <c r="E177" s="244" t="s">
        <v>174</v>
      </c>
      <c r="F177" s="244" t="s">
        <v>766</v>
      </c>
      <c r="G177" s="231"/>
      <c r="H177" s="231"/>
      <c r="I177" s="234"/>
      <c r="J177" s="245">
        <f>BK177</f>
        <v>0</v>
      </c>
      <c r="K177" s="231"/>
      <c r="L177" s="236"/>
      <c r="M177" s="237"/>
      <c r="N177" s="238"/>
      <c r="O177" s="238"/>
      <c r="P177" s="239">
        <f>SUM(P178:P181)</f>
        <v>0</v>
      </c>
      <c r="Q177" s="238"/>
      <c r="R177" s="239">
        <f>SUM(R178:R181)</f>
        <v>0</v>
      </c>
      <c r="S177" s="238"/>
      <c r="T177" s="240">
        <f>SUM(T178:T181)</f>
        <v>0</v>
      </c>
      <c r="U177" s="12"/>
      <c r="V177" s="12"/>
      <c r="W177" s="12"/>
      <c r="X177" s="12"/>
      <c r="Y177" s="12"/>
      <c r="Z177" s="12"/>
      <c r="AA177" s="12"/>
      <c r="AB177" s="12"/>
      <c r="AC177" s="12"/>
      <c r="AD177" s="12"/>
      <c r="AE177" s="12"/>
      <c r="AR177" s="241" t="s">
        <v>91</v>
      </c>
      <c r="AT177" s="242" t="s">
        <v>82</v>
      </c>
      <c r="AU177" s="242" t="s">
        <v>91</v>
      </c>
      <c r="AY177" s="241" t="s">
        <v>251</v>
      </c>
      <c r="BK177" s="243">
        <f>SUM(BK178:BK181)</f>
        <v>0</v>
      </c>
    </row>
    <row r="178" s="2" customFormat="1" ht="16.5" customHeight="1">
      <c r="A178" s="40"/>
      <c r="B178" s="41"/>
      <c r="C178" s="246" t="s">
        <v>8</v>
      </c>
      <c r="D178" s="246" t="s">
        <v>254</v>
      </c>
      <c r="E178" s="247" t="s">
        <v>1323</v>
      </c>
      <c r="F178" s="248" t="s">
        <v>2168</v>
      </c>
      <c r="G178" s="249" t="s">
        <v>441</v>
      </c>
      <c r="H178" s="250">
        <v>103</v>
      </c>
      <c r="I178" s="251"/>
      <c r="J178" s="252">
        <f>ROUND(I178*H178,2)</f>
        <v>0</v>
      </c>
      <c r="K178" s="248" t="s">
        <v>307</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2169</v>
      </c>
    </row>
    <row r="179" s="2" customFormat="1">
      <c r="A179" s="40"/>
      <c r="B179" s="41"/>
      <c r="C179" s="42"/>
      <c r="D179" s="259" t="s">
        <v>261</v>
      </c>
      <c r="E179" s="42"/>
      <c r="F179" s="260" t="s">
        <v>2170</v>
      </c>
      <c r="G179" s="42"/>
      <c r="H179" s="42"/>
      <c r="I179" s="157"/>
      <c r="J179" s="42"/>
      <c r="K179" s="42"/>
      <c r="L179" s="46"/>
      <c r="M179" s="261"/>
      <c r="N179" s="262"/>
      <c r="O179" s="93"/>
      <c r="P179" s="93"/>
      <c r="Q179" s="93"/>
      <c r="R179" s="93"/>
      <c r="S179" s="93"/>
      <c r="T179" s="94"/>
      <c r="U179" s="40"/>
      <c r="V179" s="40"/>
      <c r="W179" s="40"/>
      <c r="X179" s="40"/>
      <c r="Y179" s="40"/>
      <c r="Z179" s="40"/>
      <c r="AA179" s="40"/>
      <c r="AB179" s="40"/>
      <c r="AC179" s="40"/>
      <c r="AD179" s="40"/>
      <c r="AE179" s="40"/>
      <c r="AT179" s="18" t="s">
        <v>261</v>
      </c>
      <c r="AU179" s="18" t="s">
        <v>93</v>
      </c>
    </row>
    <row r="180" s="13" customFormat="1">
      <c r="A180" s="13"/>
      <c r="B180" s="271"/>
      <c r="C180" s="272"/>
      <c r="D180" s="259" t="s">
        <v>414</v>
      </c>
      <c r="E180" s="273" t="s">
        <v>1</v>
      </c>
      <c r="F180" s="274" t="s">
        <v>2171</v>
      </c>
      <c r="G180" s="272"/>
      <c r="H180" s="275">
        <v>103</v>
      </c>
      <c r="I180" s="276"/>
      <c r="J180" s="272"/>
      <c r="K180" s="272"/>
      <c r="L180" s="277"/>
      <c r="M180" s="278"/>
      <c r="N180" s="279"/>
      <c r="O180" s="279"/>
      <c r="P180" s="279"/>
      <c r="Q180" s="279"/>
      <c r="R180" s="279"/>
      <c r="S180" s="279"/>
      <c r="T180" s="280"/>
      <c r="U180" s="13"/>
      <c r="V180" s="13"/>
      <c r="W180" s="13"/>
      <c r="X180" s="13"/>
      <c r="Y180" s="13"/>
      <c r="Z180" s="13"/>
      <c r="AA180" s="13"/>
      <c r="AB180" s="13"/>
      <c r="AC180" s="13"/>
      <c r="AD180" s="13"/>
      <c r="AE180" s="13"/>
      <c r="AT180" s="281" t="s">
        <v>414</v>
      </c>
      <c r="AU180" s="281" t="s">
        <v>93</v>
      </c>
      <c r="AV180" s="13" t="s">
        <v>93</v>
      </c>
      <c r="AW180" s="13" t="s">
        <v>38</v>
      </c>
      <c r="AX180" s="13" t="s">
        <v>83</v>
      </c>
      <c r="AY180" s="281" t="s">
        <v>251</v>
      </c>
    </row>
    <row r="181" s="14" customFormat="1">
      <c r="A181" s="14"/>
      <c r="B181" s="282"/>
      <c r="C181" s="283"/>
      <c r="D181" s="259" t="s">
        <v>414</v>
      </c>
      <c r="E181" s="284" t="s">
        <v>1</v>
      </c>
      <c r="F181" s="285" t="s">
        <v>416</v>
      </c>
      <c r="G181" s="283"/>
      <c r="H181" s="286">
        <v>103</v>
      </c>
      <c r="I181" s="287"/>
      <c r="J181" s="283"/>
      <c r="K181" s="283"/>
      <c r="L181" s="288"/>
      <c r="M181" s="289"/>
      <c r="N181" s="290"/>
      <c r="O181" s="290"/>
      <c r="P181" s="290"/>
      <c r="Q181" s="290"/>
      <c r="R181" s="290"/>
      <c r="S181" s="290"/>
      <c r="T181" s="291"/>
      <c r="U181" s="14"/>
      <c r="V181" s="14"/>
      <c r="W181" s="14"/>
      <c r="X181" s="14"/>
      <c r="Y181" s="14"/>
      <c r="Z181" s="14"/>
      <c r="AA181" s="14"/>
      <c r="AB181" s="14"/>
      <c r="AC181" s="14"/>
      <c r="AD181" s="14"/>
      <c r="AE181" s="14"/>
      <c r="AT181" s="292" t="s">
        <v>414</v>
      </c>
      <c r="AU181" s="292" t="s">
        <v>93</v>
      </c>
      <c r="AV181" s="14" t="s">
        <v>182</v>
      </c>
      <c r="AW181" s="14" t="s">
        <v>38</v>
      </c>
      <c r="AX181" s="14" t="s">
        <v>91</v>
      </c>
      <c r="AY181" s="292" t="s">
        <v>251</v>
      </c>
    </row>
    <row r="182" s="12" customFormat="1" ht="22.8" customHeight="1">
      <c r="A182" s="12"/>
      <c r="B182" s="230"/>
      <c r="C182" s="231"/>
      <c r="D182" s="232" t="s">
        <v>82</v>
      </c>
      <c r="E182" s="244" t="s">
        <v>250</v>
      </c>
      <c r="F182" s="244" t="s">
        <v>618</v>
      </c>
      <c r="G182" s="231"/>
      <c r="H182" s="231"/>
      <c r="I182" s="234"/>
      <c r="J182" s="245">
        <f>BK182</f>
        <v>0</v>
      </c>
      <c r="K182" s="231"/>
      <c r="L182" s="236"/>
      <c r="M182" s="237"/>
      <c r="N182" s="238"/>
      <c r="O182" s="238"/>
      <c r="P182" s="239">
        <f>SUM(P183:P207)</f>
        <v>0</v>
      </c>
      <c r="Q182" s="238"/>
      <c r="R182" s="239">
        <f>SUM(R183:R207)</f>
        <v>444.69359000000003</v>
      </c>
      <c r="S182" s="238"/>
      <c r="T182" s="240">
        <f>SUM(T183:T207)</f>
        <v>0</v>
      </c>
      <c r="U182" s="12"/>
      <c r="V182" s="12"/>
      <c r="W182" s="12"/>
      <c r="X182" s="12"/>
      <c r="Y182" s="12"/>
      <c r="Z182" s="12"/>
      <c r="AA182" s="12"/>
      <c r="AB182" s="12"/>
      <c r="AC182" s="12"/>
      <c r="AD182" s="12"/>
      <c r="AE182" s="12"/>
      <c r="AR182" s="241" t="s">
        <v>91</v>
      </c>
      <c r="AT182" s="242" t="s">
        <v>82</v>
      </c>
      <c r="AU182" s="242" t="s">
        <v>91</v>
      </c>
      <c r="AY182" s="241" t="s">
        <v>251</v>
      </c>
      <c r="BK182" s="243">
        <f>SUM(BK183:BK207)</f>
        <v>0</v>
      </c>
    </row>
    <row r="183" s="2" customFormat="1" ht="16.5" customHeight="1">
      <c r="A183" s="40"/>
      <c r="B183" s="41"/>
      <c r="C183" s="246" t="s">
        <v>359</v>
      </c>
      <c r="D183" s="246" t="s">
        <v>254</v>
      </c>
      <c r="E183" s="247" t="s">
        <v>1454</v>
      </c>
      <c r="F183" s="248" t="s">
        <v>2172</v>
      </c>
      <c r="G183" s="249" t="s">
        <v>342</v>
      </c>
      <c r="H183" s="250">
        <v>587</v>
      </c>
      <c r="I183" s="251"/>
      <c r="J183" s="252">
        <f>ROUND(I183*H183,2)</f>
        <v>0</v>
      </c>
      <c r="K183" s="248" t="s">
        <v>258</v>
      </c>
      <c r="L183" s="46"/>
      <c r="M183" s="253" t="s">
        <v>1</v>
      </c>
      <c r="N183" s="254" t="s">
        <v>48</v>
      </c>
      <c r="O183" s="93"/>
      <c r="P183" s="255">
        <f>O183*H183</f>
        <v>0</v>
      </c>
      <c r="Q183" s="255">
        <v>0.080960000000000004</v>
      </c>
      <c r="R183" s="255">
        <f>Q183*H183</f>
        <v>47.523520000000005</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2173</v>
      </c>
    </row>
    <row r="184" s="2" customFormat="1">
      <c r="A184" s="40"/>
      <c r="B184" s="41"/>
      <c r="C184" s="42"/>
      <c r="D184" s="259" t="s">
        <v>261</v>
      </c>
      <c r="E184" s="42"/>
      <c r="F184" s="260" t="s">
        <v>2174</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13" customFormat="1">
      <c r="A185" s="13"/>
      <c r="B185" s="271"/>
      <c r="C185" s="272"/>
      <c r="D185" s="259" t="s">
        <v>414</v>
      </c>
      <c r="E185" s="273" t="s">
        <v>1</v>
      </c>
      <c r="F185" s="274" t="s">
        <v>2158</v>
      </c>
      <c r="G185" s="272"/>
      <c r="H185" s="275">
        <v>587</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587</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246" t="s">
        <v>386</v>
      </c>
      <c r="D187" s="246" t="s">
        <v>254</v>
      </c>
      <c r="E187" s="247" t="s">
        <v>619</v>
      </c>
      <c r="F187" s="248" t="s">
        <v>620</v>
      </c>
      <c r="G187" s="249" t="s">
        <v>342</v>
      </c>
      <c r="H187" s="250">
        <v>587</v>
      </c>
      <c r="I187" s="251"/>
      <c r="J187" s="252">
        <f>ROUND(I187*H187,2)</f>
        <v>0</v>
      </c>
      <c r="K187" s="248" t="s">
        <v>258</v>
      </c>
      <c r="L187" s="46"/>
      <c r="M187" s="253" t="s">
        <v>1</v>
      </c>
      <c r="N187" s="254" t="s">
        <v>48</v>
      </c>
      <c r="O187" s="93"/>
      <c r="P187" s="255">
        <f>O187*H187</f>
        <v>0</v>
      </c>
      <c r="Q187" s="255">
        <v>0.27994000000000002</v>
      </c>
      <c r="R187" s="255">
        <f>Q187*H187</f>
        <v>164.32478</v>
      </c>
      <c r="S187" s="255">
        <v>0</v>
      </c>
      <c r="T187" s="256">
        <f>S187*H187</f>
        <v>0</v>
      </c>
      <c r="U187" s="40"/>
      <c r="V187" s="40"/>
      <c r="W187" s="40"/>
      <c r="X187" s="40"/>
      <c r="Y187" s="40"/>
      <c r="Z187" s="40"/>
      <c r="AA187" s="40"/>
      <c r="AB187" s="40"/>
      <c r="AC187" s="40"/>
      <c r="AD187" s="40"/>
      <c r="AE187" s="40"/>
      <c r="AR187" s="257" t="s">
        <v>182</v>
      </c>
      <c r="AT187" s="257" t="s">
        <v>254</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2175</v>
      </c>
    </row>
    <row r="188" s="2" customFormat="1">
      <c r="A188" s="40"/>
      <c r="B188" s="41"/>
      <c r="C188" s="42"/>
      <c r="D188" s="259" t="s">
        <v>261</v>
      </c>
      <c r="E188" s="42"/>
      <c r="F188" s="260" t="s">
        <v>2176</v>
      </c>
      <c r="G188" s="42"/>
      <c r="H188" s="42"/>
      <c r="I188" s="157"/>
      <c r="J188" s="42"/>
      <c r="K188" s="42"/>
      <c r="L188" s="46"/>
      <c r="M188" s="261"/>
      <c r="N188" s="262"/>
      <c r="O188" s="93"/>
      <c r="P188" s="93"/>
      <c r="Q188" s="93"/>
      <c r="R188" s="93"/>
      <c r="S188" s="93"/>
      <c r="T188" s="94"/>
      <c r="U188" s="40"/>
      <c r="V188" s="40"/>
      <c r="W188" s="40"/>
      <c r="X188" s="40"/>
      <c r="Y188" s="40"/>
      <c r="Z188" s="40"/>
      <c r="AA188" s="40"/>
      <c r="AB188" s="40"/>
      <c r="AC188" s="40"/>
      <c r="AD188" s="40"/>
      <c r="AE188" s="40"/>
      <c r="AT188" s="18" t="s">
        <v>261</v>
      </c>
      <c r="AU188" s="18" t="s">
        <v>93</v>
      </c>
    </row>
    <row r="189" s="13" customFormat="1">
      <c r="A189" s="13"/>
      <c r="B189" s="271"/>
      <c r="C189" s="272"/>
      <c r="D189" s="259" t="s">
        <v>414</v>
      </c>
      <c r="E189" s="273" t="s">
        <v>1</v>
      </c>
      <c r="F189" s="274" t="s">
        <v>2158</v>
      </c>
      <c r="G189" s="272"/>
      <c r="H189" s="275">
        <v>587</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587</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246" t="s">
        <v>362</v>
      </c>
      <c r="D191" s="246" t="s">
        <v>254</v>
      </c>
      <c r="E191" s="247" t="s">
        <v>1277</v>
      </c>
      <c r="F191" s="248" t="s">
        <v>1278</v>
      </c>
      <c r="G191" s="249" t="s">
        <v>342</v>
      </c>
      <c r="H191" s="250">
        <v>587</v>
      </c>
      <c r="I191" s="251"/>
      <c r="J191" s="252">
        <f>ROUND(I191*H191,2)</f>
        <v>0</v>
      </c>
      <c r="K191" s="248" t="s">
        <v>258</v>
      </c>
      <c r="L191" s="46"/>
      <c r="M191" s="253" t="s">
        <v>1</v>
      </c>
      <c r="N191" s="254" t="s">
        <v>48</v>
      </c>
      <c r="O191" s="93"/>
      <c r="P191" s="255">
        <f>O191*H191</f>
        <v>0</v>
      </c>
      <c r="Q191" s="255">
        <v>0.378</v>
      </c>
      <c r="R191" s="255">
        <f>Q191*H191</f>
        <v>221.886</v>
      </c>
      <c r="S191" s="255">
        <v>0</v>
      </c>
      <c r="T191" s="256">
        <f>S191*H191</f>
        <v>0</v>
      </c>
      <c r="U191" s="40"/>
      <c r="V191" s="40"/>
      <c r="W191" s="40"/>
      <c r="X191" s="40"/>
      <c r="Y191" s="40"/>
      <c r="Z191" s="40"/>
      <c r="AA191" s="40"/>
      <c r="AB191" s="40"/>
      <c r="AC191" s="40"/>
      <c r="AD191" s="40"/>
      <c r="AE191" s="40"/>
      <c r="AR191" s="257" t="s">
        <v>182</v>
      </c>
      <c r="AT191" s="257" t="s">
        <v>254</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2177</v>
      </c>
    </row>
    <row r="192" s="2" customFormat="1">
      <c r="A192" s="40"/>
      <c r="B192" s="41"/>
      <c r="C192" s="42"/>
      <c r="D192" s="259" t="s">
        <v>261</v>
      </c>
      <c r="E192" s="42"/>
      <c r="F192" s="260" t="s">
        <v>2178</v>
      </c>
      <c r="G192" s="42"/>
      <c r="H192" s="42"/>
      <c r="I192" s="157"/>
      <c r="J192" s="42"/>
      <c r="K192" s="42"/>
      <c r="L192" s="46"/>
      <c r="M192" s="261"/>
      <c r="N192" s="262"/>
      <c r="O192" s="93"/>
      <c r="P192" s="93"/>
      <c r="Q192" s="93"/>
      <c r="R192" s="93"/>
      <c r="S192" s="93"/>
      <c r="T192" s="94"/>
      <c r="U192" s="40"/>
      <c r="V192" s="40"/>
      <c r="W192" s="40"/>
      <c r="X192" s="40"/>
      <c r="Y192" s="40"/>
      <c r="Z192" s="40"/>
      <c r="AA192" s="40"/>
      <c r="AB192" s="40"/>
      <c r="AC192" s="40"/>
      <c r="AD192" s="40"/>
      <c r="AE192" s="40"/>
      <c r="AT192" s="18" t="s">
        <v>261</v>
      </c>
      <c r="AU192" s="18" t="s">
        <v>93</v>
      </c>
    </row>
    <row r="193" s="13" customFormat="1">
      <c r="A193" s="13"/>
      <c r="B193" s="271"/>
      <c r="C193" s="272"/>
      <c r="D193" s="259" t="s">
        <v>414</v>
      </c>
      <c r="E193" s="273" t="s">
        <v>1</v>
      </c>
      <c r="F193" s="274" t="s">
        <v>2158</v>
      </c>
      <c r="G193" s="272"/>
      <c r="H193" s="275">
        <v>587</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587</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91</v>
      </c>
      <c r="AY194" s="292" t="s">
        <v>251</v>
      </c>
    </row>
    <row r="195" s="2" customFormat="1" ht="21.75" customHeight="1">
      <c r="A195" s="40"/>
      <c r="B195" s="41"/>
      <c r="C195" s="246" t="s">
        <v>395</v>
      </c>
      <c r="D195" s="246" t="s">
        <v>254</v>
      </c>
      <c r="E195" s="247" t="s">
        <v>2179</v>
      </c>
      <c r="F195" s="248" t="s">
        <v>2180</v>
      </c>
      <c r="G195" s="249" t="s">
        <v>342</v>
      </c>
      <c r="H195" s="250">
        <v>543</v>
      </c>
      <c r="I195" s="251"/>
      <c r="J195" s="252">
        <f>ROUND(I195*H195,2)</f>
        <v>0</v>
      </c>
      <c r="K195" s="248" t="s">
        <v>307</v>
      </c>
      <c r="L195" s="46"/>
      <c r="M195" s="253" t="s">
        <v>1</v>
      </c>
      <c r="N195" s="254" t="s">
        <v>48</v>
      </c>
      <c r="O195" s="93"/>
      <c r="P195" s="255">
        <f>O195*H195</f>
        <v>0</v>
      </c>
      <c r="Q195" s="255">
        <v>0.018669999999999999</v>
      </c>
      <c r="R195" s="255">
        <f>Q195*H195</f>
        <v>10.13781</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2181</v>
      </c>
    </row>
    <row r="196" s="2" customFormat="1">
      <c r="A196" s="40"/>
      <c r="B196" s="41"/>
      <c r="C196" s="42"/>
      <c r="D196" s="259" t="s">
        <v>261</v>
      </c>
      <c r="E196" s="42"/>
      <c r="F196" s="260" t="s">
        <v>2182</v>
      </c>
      <c r="G196" s="42"/>
      <c r="H196" s="42"/>
      <c r="I196" s="157"/>
      <c r="J196" s="42"/>
      <c r="K196" s="42"/>
      <c r="L196" s="46"/>
      <c r="M196" s="261"/>
      <c r="N196" s="262"/>
      <c r="O196" s="93"/>
      <c r="P196" s="93"/>
      <c r="Q196" s="93"/>
      <c r="R196" s="93"/>
      <c r="S196" s="93"/>
      <c r="T196" s="94"/>
      <c r="U196" s="40"/>
      <c r="V196" s="40"/>
      <c r="W196" s="40"/>
      <c r="X196" s="40"/>
      <c r="Y196" s="40"/>
      <c r="Z196" s="40"/>
      <c r="AA196" s="40"/>
      <c r="AB196" s="40"/>
      <c r="AC196" s="40"/>
      <c r="AD196" s="40"/>
      <c r="AE196" s="40"/>
      <c r="AT196" s="18" t="s">
        <v>261</v>
      </c>
      <c r="AU196" s="18" t="s">
        <v>93</v>
      </c>
    </row>
    <row r="197" s="13" customFormat="1">
      <c r="A197" s="13"/>
      <c r="B197" s="271"/>
      <c r="C197" s="272"/>
      <c r="D197" s="259" t="s">
        <v>414</v>
      </c>
      <c r="E197" s="273" t="s">
        <v>1</v>
      </c>
      <c r="F197" s="274" t="s">
        <v>2183</v>
      </c>
      <c r="G197" s="272"/>
      <c r="H197" s="275">
        <v>543</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4" customFormat="1">
      <c r="A198" s="14"/>
      <c r="B198" s="282"/>
      <c r="C198" s="283"/>
      <c r="D198" s="259" t="s">
        <v>414</v>
      </c>
      <c r="E198" s="284" t="s">
        <v>1</v>
      </c>
      <c r="F198" s="285" t="s">
        <v>416</v>
      </c>
      <c r="G198" s="283"/>
      <c r="H198" s="286">
        <v>543</v>
      </c>
      <c r="I198" s="287"/>
      <c r="J198" s="283"/>
      <c r="K198" s="283"/>
      <c r="L198" s="288"/>
      <c r="M198" s="289"/>
      <c r="N198" s="290"/>
      <c r="O198" s="290"/>
      <c r="P198" s="290"/>
      <c r="Q198" s="290"/>
      <c r="R198" s="290"/>
      <c r="S198" s="290"/>
      <c r="T198" s="291"/>
      <c r="U198" s="14"/>
      <c r="V198" s="14"/>
      <c r="W198" s="14"/>
      <c r="X198" s="14"/>
      <c r="Y198" s="14"/>
      <c r="Z198" s="14"/>
      <c r="AA198" s="14"/>
      <c r="AB198" s="14"/>
      <c r="AC198" s="14"/>
      <c r="AD198" s="14"/>
      <c r="AE198" s="14"/>
      <c r="AT198" s="292" t="s">
        <v>414</v>
      </c>
      <c r="AU198" s="292" t="s">
        <v>93</v>
      </c>
      <c r="AV198" s="14" t="s">
        <v>182</v>
      </c>
      <c r="AW198" s="14" t="s">
        <v>38</v>
      </c>
      <c r="AX198" s="14" t="s">
        <v>91</v>
      </c>
      <c r="AY198" s="292" t="s">
        <v>251</v>
      </c>
    </row>
    <row r="199" s="2" customFormat="1" ht="21.75" customHeight="1">
      <c r="A199" s="40"/>
      <c r="B199" s="41"/>
      <c r="C199" s="246" t="s">
        <v>366</v>
      </c>
      <c r="D199" s="246" t="s">
        <v>254</v>
      </c>
      <c r="E199" s="247" t="s">
        <v>2184</v>
      </c>
      <c r="F199" s="248" t="s">
        <v>2185</v>
      </c>
      <c r="G199" s="249" t="s">
        <v>342</v>
      </c>
      <c r="H199" s="250">
        <v>44</v>
      </c>
      <c r="I199" s="251"/>
      <c r="J199" s="252">
        <f>ROUND(I199*H199,2)</f>
        <v>0</v>
      </c>
      <c r="K199" s="248" t="s">
        <v>307</v>
      </c>
      <c r="L199" s="46"/>
      <c r="M199" s="253" t="s">
        <v>1</v>
      </c>
      <c r="N199" s="254" t="s">
        <v>48</v>
      </c>
      <c r="O199" s="93"/>
      <c r="P199" s="255">
        <f>O199*H199</f>
        <v>0</v>
      </c>
      <c r="Q199" s="255">
        <v>0.018669999999999999</v>
      </c>
      <c r="R199" s="255">
        <f>Q199*H199</f>
        <v>0.82147999999999999</v>
      </c>
      <c r="S199" s="255">
        <v>0</v>
      </c>
      <c r="T199" s="256">
        <f>S199*H199</f>
        <v>0</v>
      </c>
      <c r="U199" s="40"/>
      <c r="V199" s="40"/>
      <c r="W199" s="40"/>
      <c r="X199" s="40"/>
      <c r="Y199" s="40"/>
      <c r="Z199" s="40"/>
      <c r="AA199" s="40"/>
      <c r="AB199" s="40"/>
      <c r="AC199" s="40"/>
      <c r="AD199" s="40"/>
      <c r="AE199" s="40"/>
      <c r="AR199" s="257" t="s">
        <v>182</v>
      </c>
      <c r="AT199" s="257" t="s">
        <v>254</v>
      </c>
      <c r="AU199" s="257" t="s">
        <v>93</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182</v>
      </c>
      <c r="BM199" s="257" t="s">
        <v>2186</v>
      </c>
    </row>
    <row r="200" s="2" customFormat="1">
      <c r="A200" s="40"/>
      <c r="B200" s="41"/>
      <c r="C200" s="42"/>
      <c r="D200" s="259" t="s">
        <v>261</v>
      </c>
      <c r="E200" s="42"/>
      <c r="F200" s="260" t="s">
        <v>2182</v>
      </c>
      <c r="G200" s="42"/>
      <c r="H200" s="42"/>
      <c r="I200" s="157"/>
      <c r="J200" s="42"/>
      <c r="K200" s="42"/>
      <c r="L200" s="46"/>
      <c r="M200" s="261"/>
      <c r="N200" s="262"/>
      <c r="O200" s="93"/>
      <c r="P200" s="93"/>
      <c r="Q200" s="93"/>
      <c r="R200" s="93"/>
      <c r="S200" s="93"/>
      <c r="T200" s="94"/>
      <c r="U200" s="40"/>
      <c r="V200" s="40"/>
      <c r="W200" s="40"/>
      <c r="X200" s="40"/>
      <c r="Y200" s="40"/>
      <c r="Z200" s="40"/>
      <c r="AA200" s="40"/>
      <c r="AB200" s="40"/>
      <c r="AC200" s="40"/>
      <c r="AD200" s="40"/>
      <c r="AE200" s="40"/>
      <c r="AT200" s="18" t="s">
        <v>261</v>
      </c>
      <c r="AU200" s="18" t="s">
        <v>93</v>
      </c>
    </row>
    <row r="201" s="13" customFormat="1">
      <c r="A201" s="13"/>
      <c r="B201" s="271"/>
      <c r="C201" s="272"/>
      <c r="D201" s="259" t="s">
        <v>414</v>
      </c>
      <c r="E201" s="273" t="s">
        <v>1</v>
      </c>
      <c r="F201" s="274" t="s">
        <v>2187</v>
      </c>
      <c r="G201" s="272"/>
      <c r="H201" s="275">
        <v>44</v>
      </c>
      <c r="I201" s="276"/>
      <c r="J201" s="272"/>
      <c r="K201" s="272"/>
      <c r="L201" s="277"/>
      <c r="M201" s="278"/>
      <c r="N201" s="279"/>
      <c r="O201" s="279"/>
      <c r="P201" s="279"/>
      <c r="Q201" s="279"/>
      <c r="R201" s="279"/>
      <c r="S201" s="279"/>
      <c r="T201" s="280"/>
      <c r="U201" s="13"/>
      <c r="V201" s="13"/>
      <c r="W201" s="13"/>
      <c r="X201" s="13"/>
      <c r="Y201" s="13"/>
      <c r="Z201" s="13"/>
      <c r="AA201" s="13"/>
      <c r="AB201" s="13"/>
      <c r="AC201" s="13"/>
      <c r="AD201" s="13"/>
      <c r="AE201" s="13"/>
      <c r="AT201" s="281" t="s">
        <v>414</v>
      </c>
      <c r="AU201" s="281" t="s">
        <v>93</v>
      </c>
      <c r="AV201" s="13" t="s">
        <v>93</v>
      </c>
      <c r="AW201" s="13" t="s">
        <v>38</v>
      </c>
      <c r="AX201" s="13" t="s">
        <v>83</v>
      </c>
      <c r="AY201" s="281" t="s">
        <v>251</v>
      </c>
    </row>
    <row r="202" s="14" customFormat="1">
      <c r="A202" s="14"/>
      <c r="B202" s="282"/>
      <c r="C202" s="283"/>
      <c r="D202" s="259" t="s">
        <v>414</v>
      </c>
      <c r="E202" s="284" t="s">
        <v>1</v>
      </c>
      <c r="F202" s="285" t="s">
        <v>416</v>
      </c>
      <c r="G202" s="283"/>
      <c r="H202" s="286">
        <v>44</v>
      </c>
      <c r="I202" s="287"/>
      <c r="J202" s="283"/>
      <c r="K202" s="283"/>
      <c r="L202" s="288"/>
      <c r="M202" s="289"/>
      <c r="N202" s="290"/>
      <c r="O202" s="290"/>
      <c r="P202" s="290"/>
      <c r="Q202" s="290"/>
      <c r="R202" s="290"/>
      <c r="S202" s="290"/>
      <c r="T202" s="291"/>
      <c r="U202" s="14"/>
      <c r="V202" s="14"/>
      <c r="W202" s="14"/>
      <c r="X202" s="14"/>
      <c r="Y202" s="14"/>
      <c r="Z202" s="14"/>
      <c r="AA202" s="14"/>
      <c r="AB202" s="14"/>
      <c r="AC202" s="14"/>
      <c r="AD202" s="14"/>
      <c r="AE202" s="14"/>
      <c r="AT202" s="292" t="s">
        <v>414</v>
      </c>
      <c r="AU202" s="292" t="s">
        <v>93</v>
      </c>
      <c r="AV202" s="14" t="s">
        <v>182</v>
      </c>
      <c r="AW202" s="14" t="s">
        <v>38</v>
      </c>
      <c r="AX202" s="14" t="s">
        <v>91</v>
      </c>
      <c r="AY202" s="292" t="s">
        <v>251</v>
      </c>
    </row>
    <row r="203" s="2" customFormat="1" ht="16.5" customHeight="1">
      <c r="A203" s="40"/>
      <c r="B203" s="41"/>
      <c r="C203" s="246" t="s">
        <v>7</v>
      </c>
      <c r="D203" s="246" t="s">
        <v>254</v>
      </c>
      <c r="E203" s="247" t="s">
        <v>2188</v>
      </c>
      <c r="F203" s="248" t="s">
        <v>2189</v>
      </c>
      <c r="G203" s="249" t="s">
        <v>446</v>
      </c>
      <c r="H203" s="250">
        <v>25.719999999999999</v>
      </c>
      <c r="I203" s="251"/>
      <c r="J203" s="252">
        <f>ROUND(I203*H203,2)</f>
        <v>0</v>
      </c>
      <c r="K203" s="248" t="s">
        <v>307</v>
      </c>
      <c r="L203" s="46"/>
      <c r="M203" s="253" t="s">
        <v>1</v>
      </c>
      <c r="N203" s="254" t="s">
        <v>48</v>
      </c>
      <c r="O203" s="93"/>
      <c r="P203" s="255">
        <f>O203*H203</f>
        <v>0</v>
      </c>
      <c r="Q203" s="255">
        <v>0</v>
      </c>
      <c r="R203" s="255">
        <f>Q203*H203</f>
        <v>0</v>
      </c>
      <c r="S203" s="255">
        <v>0</v>
      </c>
      <c r="T203" s="256">
        <f>S203*H203</f>
        <v>0</v>
      </c>
      <c r="U203" s="40"/>
      <c r="V203" s="40"/>
      <c r="W203" s="40"/>
      <c r="X203" s="40"/>
      <c r="Y203" s="40"/>
      <c r="Z203" s="40"/>
      <c r="AA203" s="40"/>
      <c r="AB203" s="40"/>
      <c r="AC203" s="40"/>
      <c r="AD203" s="40"/>
      <c r="AE203" s="40"/>
      <c r="AR203" s="257" t="s">
        <v>182</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182</v>
      </c>
      <c r="BM203" s="257" t="s">
        <v>2190</v>
      </c>
    </row>
    <row r="204" s="2" customFormat="1">
      <c r="A204" s="40"/>
      <c r="B204" s="41"/>
      <c r="C204" s="42"/>
      <c r="D204" s="259" t="s">
        <v>261</v>
      </c>
      <c r="E204" s="42"/>
      <c r="F204" s="260" t="s">
        <v>2191</v>
      </c>
      <c r="G204" s="42"/>
      <c r="H204" s="42"/>
      <c r="I204" s="157"/>
      <c r="J204" s="42"/>
      <c r="K204" s="42"/>
      <c r="L204" s="46"/>
      <c r="M204" s="261"/>
      <c r="N204" s="262"/>
      <c r="O204" s="93"/>
      <c r="P204" s="93"/>
      <c r="Q204" s="93"/>
      <c r="R204" s="93"/>
      <c r="S204" s="93"/>
      <c r="T204" s="94"/>
      <c r="U204" s="40"/>
      <c r="V204" s="40"/>
      <c r="W204" s="40"/>
      <c r="X204" s="40"/>
      <c r="Y204" s="40"/>
      <c r="Z204" s="40"/>
      <c r="AA204" s="40"/>
      <c r="AB204" s="40"/>
      <c r="AC204" s="40"/>
      <c r="AD204" s="40"/>
      <c r="AE204" s="40"/>
      <c r="AT204" s="18" t="s">
        <v>261</v>
      </c>
      <c r="AU204" s="18" t="s">
        <v>93</v>
      </c>
    </row>
    <row r="205" s="15" customFormat="1">
      <c r="A205" s="15"/>
      <c r="B205" s="293"/>
      <c r="C205" s="294"/>
      <c r="D205" s="259" t="s">
        <v>414</v>
      </c>
      <c r="E205" s="295" t="s">
        <v>1</v>
      </c>
      <c r="F205" s="296" t="s">
        <v>2141</v>
      </c>
      <c r="G205" s="294"/>
      <c r="H205" s="295" t="s">
        <v>1</v>
      </c>
      <c r="I205" s="297"/>
      <c r="J205" s="294"/>
      <c r="K205" s="294"/>
      <c r="L205" s="298"/>
      <c r="M205" s="299"/>
      <c r="N205" s="300"/>
      <c r="O205" s="300"/>
      <c r="P205" s="300"/>
      <c r="Q205" s="300"/>
      <c r="R205" s="300"/>
      <c r="S205" s="300"/>
      <c r="T205" s="301"/>
      <c r="U205" s="15"/>
      <c r="V205" s="15"/>
      <c r="W205" s="15"/>
      <c r="X205" s="15"/>
      <c r="Y205" s="15"/>
      <c r="Z205" s="15"/>
      <c r="AA205" s="15"/>
      <c r="AB205" s="15"/>
      <c r="AC205" s="15"/>
      <c r="AD205" s="15"/>
      <c r="AE205" s="15"/>
      <c r="AT205" s="302" t="s">
        <v>414</v>
      </c>
      <c r="AU205" s="302" t="s">
        <v>93</v>
      </c>
      <c r="AV205" s="15" t="s">
        <v>91</v>
      </c>
      <c r="AW205" s="15" t="s">
        <v>38</v>
      </c>
      <c r="AX205" s="15" t="s">
        <v>83</v>
      </c>
      <c r="AY205" s="302" t="s">
        <v>251</v>
      </c>
    </row>
    <row r="206" s="13" customFormat="1">
      <c r="A206" s="13"/>
      <c r="B206" s="271"/>
      <c r="C206" s="272"/>
      <c r="D206" s="259" t="s">
        <v>414</v>
      </c>
      <c r="E206" s="273" t="s">
        <v>1</v>
      </c>
      <c r="F206" s="274" t="s">
        <v>2192</v>
      </c>
      <c r="G206" s="272"/>
      <c r="H206" s="275">
        <v>25.719999999999999</v>
      </c>
      <c r="I206" s="276"/>
      <c r="J206" s="272"/>
      <c r="K206" s="272"/>
      <c r="L206" s="277"/>
      <c r="M206" s="278"/>
      <c r="N206" s="279"/>
      <c r="O206" s="279"/>
      <c r="P206" s="279"/>
      <c r="Q206" s="279"/>
      <c r="R206" s="279"/>
      <c r="S206" s="279"/>
      <c r="T206" s="280"/>
      <c r="U206" s="13"/>
      <c r="V206" s="13"/>
      <c r="W206" s="13"/>
      <c r="X206" s="13"/>
      <c r="Y206" s="13"/>
      <c r="Z206" s="13"/>
      <c r="AA206" s="13"/>
      <c r="AB206" s="13"/>
      <c r="AC206" s="13"/>
      <c r="AD206" s="13"/>
      <c r="AE206" s="13"/>
      <c r="AT206" s="281" t="s">
        <v>414</v>
      </c>
      <c r="AU206" s="281" t="s">
        <v>93</v>
      </c>
      <c r="AV206" s="13" t="s">
        <v>93</v>
      </c>
      <c r="AW206" s="13" t="s">
        <v>38</v>
      </c>
      <c r="AX206" s="13" t="s">
        <v>83</v>
      </c>
      <c r="AY206" s="281" t="s">
        <v>251</v>
      </c>
    </row>
    <row r="207" s="14" customFormat="1">
      <c r="A207" s="14"/>
      <c r="B207" s="282"/>
      <c r="C207" s="283"/>
      <c r="D207" s="259" t="s">
        <v>414</v>
      </c>
      <c r="E207" s="284" t="s">
        <v>1</v>
      </c>
      <c r="F207" s="285" t="s">
        <v>416</v>
      </c>
      <c r="G207" s="283"/>
      <c r="H207" s="286">
        <v>25.719999999999999</v>
      </c>
      <c r="I207" s="287"/>
      <c r="J207" s="283"/>
      <c r="K207" s="283"/>
      <c r="L207" s="288"/>
      <c r="M207" s="289"/>
      <c r="N207" s="290"/>
      <c r="O207" s="290"/>
      <c r="P207" s="290"/>
      <c r="Q207" s="290"/>
      <c r="R207" s="290"/>
      <c r="S207" s="290"/>
      <c r="T207" s="291"/>
      <c r="U207" s="14"/>
      <c r="V207" s="14"/>
      <c r="W207" s="14"/>
      <c r="X207" s="14"/>
      <c r="Y207" s="14"/>
      <c r="Z207" s="14"/>
      <c r="AA207" s="14"/>
      <c r="AB207" s="14"/>
      <c r="AC207" s="14"/>
      <c r="AD207" s="14"/>
      <c r="AE207" s="14"/>
      <c r="AT207" s="292" t="s">
        <v>414</v>
      </c>
      <c r="AU207" s="292" t="s">
        <v>93</v>
      </c>
      <c r="AV207" s="14" t="s">
        <v>182</v>
      </c>
      <c r="AW207" s="14" t="s">
        <v>38</v>
      </c>
      <c r="AX207" s="14" t="s">
        <v>91</v>
      </c>
      <c r="AY207" s="292" t="s">
        <v>251</v>
      </c>
    </row>
    <row r="208" s="12" customFormat="1" ht="22.8" customHeight="1">
      <c r="A208" s="12"/>
      <c r="B208" s="230"/>
      <c r="C208" s="231"/>
      <c r="D208" s="232" t="s">
        <v>82</v>
      </c>
      <c r="E208" s="244" t="s">
        <v>568</v>
      </c>
      <c r="F208" s="244" t="s">
        <v>569</v>
      </c>
      <c r="G208" s="231"/>
      <c r="H208" s="231"/>
      <c r="I208" s="234"/>
      <c r="J208" s="245">
        <f>BK208</f>
        <v>0</v>
      </c>
      <c r="K208" s="231"/>
      <c r="L208" s="236"/>
      <c r="M208" s="237"/>
      <c r="N208" s="238"/>
      <c r="O208" s="238"/>
      <c r="P208" s="239">
        <f>P209</f>
        <v>0</v>
      </c>
      <c r="Q208" s="238"/>
      <c r="R208" s="239">
        <f>R209</f>
        <v>0</v>
      </c>
      <c r="S208" s="238"/>
      <c r="T208" s="240">
        <f>T209</f>
        <v>0</v>
      </c>
      <c r="U208" s="12"/>
      <c r="V208" s="12"/>
      <c r="W208" s="12"/>
      <c r="X208" s="12"/>
      <c r="Y208" s="12"/>
      <c r="Z208" s="12"/>
      <c r="AA208" s="12"/>
      <c r="AB208" s="12"/>
      <c r="AC208" s="12"/>
      <c r="AD208" s="12"/>
      <c r="AE208" s="12"/>
      <c r="AR208" s="241" t="s">
        <v>91</v>
      </c>
      <c r="AT208" s="242" t="s">
        <v>82</v>
      </c>
      <c r="AU208" s="242" t="s">
        <v>91</v>
      </c>
      <c r="AY208" s="241" t="s">
        <v>251</v>
      </c>
      <c r="BK208" s="243">
        <f>BK209</f>
        <v>0</v>
      </c>
    </row>
    <row r="209" s="2" customFormat="1" ht="16.5" customHeight="1">
      <c r="A209" s="40"/>
      <c r="B209" s="41"/>
      <c r="C209" s="246" t="s">
        <v>369</v>
      </c>
      <c r="D209" s="246" t="s">
        <v>254</v>
      </c>
      <c r="E209" s="247" t="s">
        <v>571</v>
      </c>
      <c r="F209" s="248" t="s">
        <v>2017</v>
      </c>
      <c r="G209" s="249" t="s">
        <v>398</v>
      </c>
      <c r="H209" s="250">
        <v>467.67899999999997</v>
      </c>
      <c r="I209" s="251"/>
      <c r="J209" s="252">
        <f>ROUND(I209*H209,2)</f>
        <v>0</v>
      </c>
      <c r="K209" s="248" t="s">
        <v>258</v>
      </c>
      <c r="L209" s="46"/>
      <c r="M209" s="253" t="s">
        <v>1</v>
      </c>
      <c r="N209" s="254" t="s">
        <v>48</v>
      </c>
      <c r="O209" s="93"/>
      <c r="P209" s="255">
        <f>O209*H209</f>
        <v>0</v>
      </c>
      <c r="Q209" s="255">
        <v>0</v>
      </c>
      <c r="R209" s="255">
        <f>Q209*H209</f>
        <v>0</v>
      </c>
      <c r="S209" s="255">
        <v>0</v>
      </c>
      <c r="T209" s="256">
        <f>S209*H209</f>
        <v>0</v>
      </c>
      <c r="U209" s="40"/>
      <c r="V209" s="40"/>
      <c r="W209" s="40"/>
      <c r="X209" s="40"/>
      <c r="Y209" s="40"/>
      <c r="Z209" s="40"/>
      <c r="AA209" s="40"/>
      <c r="AB209" s="40"/>
      <c r="AC209" s="40"/>
      <c r="AD209" s="40"/>
      <c r="AE209" s="40"/>
      <c r="AR209" s="257" t="s">
        <v>182</v>
      </c>
      <c r="AT209" s="257" t="s">
        <v>254</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2193</v>
      </c>
    </row>
    <row r="210" s="12" customFormat="1" ht="25.92" customHeight="1">
      <c r="A210" s="12"/>
      <c r="B210" s="230"/>
      <c r="C210" s="231"/>
      <c r="D210" s="232" t="s">
        <v>82</v>
      </c>
      <c r="E210" s="233" t="s">
        <v>666</v>
      </c>
      <c r="F210" s="233" t="s">
        <v>667</v>
      </c>
      <c r="G210" s="231"/>
      <c r="H210" s="231"/>
      <c r="I210" s="234"/>
      <c r="J210" s="235">
        <f>BK210</f>
        <v>0</v>
      </c>
      <c r="K210" s="231"/>
      <c r="L210" s="236"/>
      <c r="M210" s="237"/>
      <c r="N210" s="238"/>
      <c r="O210" s="238"/>
      <c r="P210" s="239">
        <f>P211</f>
        <v>0</v>
      </c>
      <c r="Q210" s="238"/>
      <c r="R210" s="239">
        <f>R211</f>
        <v>0</v>
      </c>
      <c r="S210" s="238"/>
      <c r="T210" s="240">
        <f>T211</f>
        <v>0</v>
      </c>
      <c r="U210" s="12"/>
      <c r="V210" s="12"/>
      <c r="W210" s="12"/>
      <c r="X210" s="12"/>
      <c r="Y210" s="12"/>
      <c r="Z210" s="12"/>
      <c r="AA210" s="12"/>
      <c r="AB210" s="12"/>
      <c r="AC210" s="12"/>
      <c r="AD210" s="12"/>
      <c r="AE210" s="12"/>
      <c r="AR210" s="241" t="s">
        <v>93</v>
      </c>
      <c r="AT210" s="242" t="s">
        <v>82</v>
      </c>
      <c r="AU210" s="242" t="s">
        <v>83</v>
      </c>
      <c r="AY210" s="241" t="s">
        <v>251</v>
      </c>
      <c r="BK210" s="243">
        <f>BK211</f>
        <v>0</v>
      </c>
    </row>
    <row r="211" s="12" customFormat="1" ht="22.8" customHeight="1">
      <c r="A211" s="12"/>
      <c r="B211" s="230"/>
      <c r="C211" s="231"/>
      <c r="D211" s="232" t="s">
        <v>82</v>
      </c>
      <c r="E211" s="244" t="s">
        <v>668</v>
      </c>
      <c r="F211" s="244" t="s">
        <v>669</v>
      </c>
      <c r="G211" s="231"/>
      <c r="H211" s="231"/>
      <c r="I211" s="234"/>
      <c r="J211" s="245">
        <f>BK211</f>
        <v>0</v>
      </c>
      <c r="K211" s="231"/>
      <c r="L211" s="236"/>
      <c r="M211" s="237"/>
      <c r="N211" s="238"/>
      <c r="O211" s="238"/>
      <c r="P211" s="239">
        <f>SUM(P212:P213)</f>
        <v>0</v>
      </c>
      <c r="Q211" s="238"/>
      <c r="R211" s="239">
        <f>SUM(R212:R213)</f>
        <v>0</v>
      </c>
      <c r="S211" s="238"/>
      <c r="T211" s="240">
        <f>SUM(T212:T213)</f>
        <v>0</v>
      </c>
      <c r="U211" s="12"/>
      <c r="V211" s="12"/>
      <c r="W211" s="12"/>
      <c r="X211" s="12"/>
      <c r="Y211" s="12"/>
      <c r="Z211" s="12"/>
      <c r="AA211" s="12"/>
      <c r="AB211" s="12"/>
      <c r="AC211" s="12"/>
      <c r="AD211" s="12"/>
      <c r="AE211" s="12"/>
      <c r="AR211" s="241" t="s">
        <v>93</v>
      </c>
      <c r="AT211" s="242" t="s">
        <v>82</v>
      </c>
      <c r="AU211" s="242" t="s">
        <v>91</v>
      </c>
      <c r="AY211" s="241" t="s">
        <v>251</v>
      </c>
      <c r="BK211" s="243">
        <f>SUM(BK212:BK213)</f>
        <v>0</v>
      </c>
    </row>
    <row r="212" s="2" customFormat="1" ht="16.5" customHeight="1">
      <c r="A212" s="40"/>
      <c r="B212" s="41"/>
      <c r="C212" s="246" t="s">
        <v>509</v>
      </c>
      <c r="D212" s="246" t="s">
        <v>254</v>
      </c>
      <c r="E212" s="247" t="s">
        <v>1352</v>
      </c>
      <c r="F212" s="248" t="s">
        <v>2194</v>
      </c>
      <c r="G212" s="249" t="s">
        <v>346</v>
      </c>
      <c r="H212" s="250">
        <v>1</v>
      </c>
      <c r="I212" s="251"/>
      <c r="J212" s="252">
        <f>ROUND(I212*H212,2)</f>
        <v>0</v>
      </c>
      <c r="K212" s="248" t="s">
        <v>307</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359</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359</v>
      </c>
      <c r="BM212" s="257" t="s">
        <v>2195</v>
      </c>
    </row>
    <row r="213" s="2" customFormat="1">
      <c r="A213" s="40"/>
      <c r="B213" s="41"/>
      <c r="C213" s="42"/>
      <c r="D213" s="259" t="s">
        <v>261</v>
      </c>
      <c r="E213" s="42"/>
      <c r="F213" s="260" t="s">
        <v>2196</v>
      </c>
      <c r="G213" s="42"/>
      <c r="H213" s="42"/>
      <c r="I213" s="157"/>
      <c r="J213" s="42"/>
      <c r="K213" s="42"/>
      <c r="L213" s="46"/>
      <c r="M213" s="261"/>
      <c r="N213" s="262"/>
      <c r="O213" s="93"/>
      <c r="P213" s="93"/>
      <c r="Q213" s="93"/>
      <c r="R213" s="93"/>
      <c r="S213" s="93"/>
      <c r="T213" s="94"/>
      <c r="U213" s="40"/>
      <c r="V213" s="40"/>
      <c r="W213" s="40"/>
      <c r="X213" s="40"/>
      <c r="Y213" s="40"/>
      <c r="Z213" s="40"/>
      <c r="AA213" s="40"/>
      <c r="AB213" s="40"/>
      <c r="AC213" s="40"/>
      <c r="AD213" s="40"/>
      <c r="AE213" s="40"/>
      <c r="AT213" s="18" t="s">
        <v>261</v>
      </c>
      <c r="AU213" s="18" t="s">
        <v>93</v>
      </c>
    </row>
    <row r="214" s="12" customFormat="1" ht="25.92" customHeight="1">
      <c r="A214" s="12"/>
      <c r="B214" s="230"/>
      <c r="C214" s="231"/>
      <c r="D214" s="232" t="s">
        <v>82</v>
      </c>
      <c r="E214" s="233" t="s">
        <v>898</v>
      </c>
      <c r="F214" s="233" t="s">
        <v>898</v>
      </c>
      <c r="G214" s="231"/>
      <c r="H214" s="231"/>
      <c r="I214" s="234"/>
      <c r="J214" s="235">
        <f>BK214</f>
        <v>0</v>
      </c>
      <c r="K214" s="231"/>
      <c r="L214" s="236"/>
      <c r="M214" s="237"/>
      <c r="N214" s="238"/>
      <c r="O214" s="238"/>
      <c r="P214" s="239">
        <f>P215</f>
        <v>0</v>
      </c>
      <c r="Q214" s="238"/>
      <c r="R214" s="239">
        <f>R215</f>
        <v>0</v>
      </c>
      <c r="S214" s="238"/>
      <c r="T214" s="240">
        <f>T215</f>
        <v>0</v>
      </c>
      <c r="U214" s="12"/>
      <c r="V214" s="12"/>
      <c r="W214" s="12"/>
      <c r="X214" s="12"/>
      <c r="Y214" s="12"/>
      <c r="Z214" s="12"/>
      <c r="AA214" s="12"/>
      <c r="AB214" s="12"/>
      <c r="AC214" s="12"/>
      <c r="AD214" s="12"/>
      <c r="AE214" s="12"/>
      <c r="AR214" s="241" t="s">
        <v>182</v>
      </c>
      <c r="AT214" s="242" t="s">
        <v>82</v>
      </c>
      <c r="AU214" s="242" t="s">
        <v>83</v>
      </c>
      <c r="AY214" s="241" t="s">
        <v>251</v>
      </c>
      <c r="BK214" s="243">
        <f>BK215</f>
        <v>0</v>
      </c>
    </row>
    <row r="215" s="12" customFormat="1" ht="22.8" customHeight="1">
      <c r="A215" s="12"/>
      <c r="B215" s="230"/>
      <c r="C215" s="231"/>
      <c r="D215" s="232" t="s">
        <v>82</v>
      </c>
      <c r="E215" s="244" t="s">
        <v>899</v>
      </c>
      <c r="F215" s="244" t="s">
        <v>2197</v>
      </c>
      <c r="G215" s="231"/>
      <c r="H215" s="231"/>
      <c r="I215" s="234"/>
      <c r="J215" s="245">
        <f>BK215</f>
        <v>0</v>
      </c>
      <c r="K215" s="231"/>
      <c r="L215" s="236"/>
      <c r="M215" s="237"/>
      <c r="N215" s="238"/>
      <c r="O215" s="238"/>
      <c r="P215" s="239">
        <f>SUM(P216:P239)</f>
        <v>0</v>
      </c>
      <c r="Q215" s="238"/>
      <c r="R215" s="239">
        <f>SUM(R216:R239)</f>
        <v>0</v>
      </c>
      <c r="S215" s="238"/>
      <c r="T215" s="240">
        <f>SUM(T216:T239)</f>
        <v>0</v>
      </c>
      <c r="U215" s="12"/>
      <c r="V215" s="12"/>
      <c r="W215" s="12"/>
      <c r="X215" s="12"/>
      <c r="Y215" s="12"/>
      <c r="Z215" s="12"/>
      <c r="AA215" s="12"/>
      <c r="AB215" s="12"/>
      <c r="AC215" s="12"/>
      <c r="AD215" s="12"/>
      <c r="AE215" s="12"/>
      <c r="AR215" s="241" t="s">
        <v>182</v>
      </c>
      <c r="AT215" s="242" t="s">
        <v>82</v>
      </c>
      <c r="AU215" s="242" t="s">
        <v>91</v>
      </c>
      <c r="AY215" s="241" t="s">
        <v>251</v>
      </c>
      <c r="BK215" s="243">
        <f>SUM(BK216:BK239)</f>
        <v>0</v>
      </c>
    </row>
    <row r="216" s="2" customFormat="1" ht="16.5" customHeight="1">
      <c r="A216" s="40"/>
      <c r="B216" s="41"/>
      <c r="C216" s="246" t="s">
        <v>372</v>
      </c>
      <c r="D216" s="246" t="s">
        <v>254</v>
      </c>
      <c r="E216" s="247" t="s">
        <v>2198</v>
      </c>
      <c r="F216" s="248" t="s">
        <v>2199</v>
      </c>
      <c r="G216" s="249" t="s">
        <v>964</v>
      </c>
      <c r="H216" s="250">
        <v>2</v>
      </c>
      <c r="I216" s="251"/>
      <c r="J216" s="252">
        <f>ROUND(I216*H216,2)</f>
        <v>0</v>
      </c>
      <c r="K216" s="248" t="s">
        <v>307</v>
      </c>
      <c r="L216" s="46"/>
      <c r="M216" s="253" t="s">
        <v>1</v>
      </c>
      <c r="N216" s="254" t="s">
        <v>48</v>
      </c>
      <c r="O216" s="93"/>
      <c r="P216" s="255">
        <f>O216*H216</f>
        <v>0</v>
      </c>
      <c r="Q216" s="255">
        <v>0</v>
      </c>
      <c r="R216" s="255">
        <f>Q216*H216</f>
        <v>0</v>
      </c>
      <c r="S216" s="255">
        <v>0</v>
      </c>
      <c r="T216" s="256">
        <f>S216*H216</f>
        <v>0</v>
      </c>
      <c r="U216" s="40"/>
      <c r="V216" s="40"/>
      <c r="W216" s="40"/>
      <c r="X216" s="40"/>
      <c r="Y216" s="40"/>
      <c r="Z216" s="40"/>
      <c r="AA216" s="40"/>
      <c r="AB216" s="40"/>
      <c r="AC216" s="40"/>
      <c r="AD216" s="40"/>
      <c r="AE216" s="40"/>
      <c r="AR216" s="257" t="s">
        <v>182</v>
      </c>
      <c r="AT216" s="257" t="s">
        <v>254</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182</v>
      </c>
      <c r="BM216" s="257" t="s">
        <v>2200</v>
      </c>
    </row>
    <row r="217" s="2" customFormat="1">
      <c r="A217" s="40"/>
      <c r="B217" s="41"/>
      <c r="C217" s="42"/>
      <c r="D217" s="259" t="s">
        <v>261</v>
      </c>
      <c r="E217" s="42"/>
      <c r="F217" s="260" t="s">
        <v>2201</v>
      </c>
      <c r="G217" s="42"/>
      <c r="H217" s="42"/>
      <c r="I217" s="157"/>
      <c r="J217" s="42"/>
      <c r="K217" s="42"/>
      <c r="L217" s="46"/>
      <c r="M217" s="261"/>
      <c r="N217" s="262"/>
      <c r="O217" s="93"/>
      <c r="P217" s="93"/>
      <c r="Q217" s="93"/>
      <c r="R217" s="93"/>
      <c r="S217" s="93"/>
      <c r="T217" s="94"/>
      <c r="U217" s="40"/>
      <c r="V217" s="40"/>
      <c r="W217" s="40"/>
      <c r="X217" s="40"/>
      <c r="Y217" s="40"/>
      <c r="Z217" s="40"/>
      <c r="AA217" s="40"/>
      <c r="AB217" s="40"/>
      <c r="AC217" s="40"/>
      <c r="AD217" s="40"/>
      <c r="AE217" s="40"/>
      <c r="AT217" s="18" t="s">
        <v>261</v>
      </c>
      <c r="AU217" s="18" t="s">
        <v>93</v>
      </c>
    </row>
    <row r="218" s="2" customFormat="1" ht="16.5" customHeight="1">
      <c r="A218" s="40"/>
      <c r="B218" s="41"/>
      <c r="C218" s="246" t="s">
        <v>519</v>
      </c>
      <c r="D218" s="246" t="s">
        <v>254</v>
      </c>
      <c r="E218" s="247" t="s">
        <v>2202</v>
      </c>
      <c r="F218" s="248" t="s">
        <v>2203</v>
      </c>
      <c r="G218" s="249" t="s">
        <v>964</v>
      </c>
      <c r="H218" s="250">
        <v>2</v>
      </c>
      <c r="I218" s="251"/>
      <c r="J218" s="252">
        <f>ROUND(I218*H218,2)</f>
        <v>0</v>
      </c>
      <c r="K218" s="248" t="s">
        <v>307</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2204</v>
      </c>
    </row>
    <row r="219" s="2" customFormat="1">
      <c r="A219" s="40"/>
      <c r="B219" s="41"/>
      <c r="C219" s="42"/>
      <c r="D219" s="259" t="s">
        <v>261</v>
      </c>
      <c r="E219" s="42"/>
      <c r="F219" s="260" t="s">
        <v>2205</v>
      </c>
      <c r="G219" s="42"/>
      <c r="H219" s="42"/>
      <c r="I219" s="157"/>
      <c r="J219" s="42"/>
      <c r="K219" s="42"/>
      <c r="L219" s="46"/>
      <c r="M219" s="261"/>
      <c r="N219" s="262"/>
      <c r="O219" s="93"/>
      <c r="P219" s="93"/>
      <c r="Q219" s="93"/>
      <c r="R219" s="93"/>
      <c r="S219" s="93"/>
      <c r="T219" s="94"/>
      <c r="U219" s="40"/>
      <c r="V219" s="40"/>
      <c r="W219" s="40"/>
      <c r="X219" s="40"/>
      <c r="Y219" s="40"/>
      <c r="Z219" s="40"/>
      <c r="AA219" s="40"/>
      <c r="AB219" s="40"/>
      <c r="AC219" s="40"/>
      <c r="AD219" s="40"/>
      <c r="AE219" s="40"/>
      <c r="AT219" s="18" t="s">
        <v>261</v>
      </c>
      <c r="AU219" s="18" t="s">
        <v>93</v>
      </c>
    </row>
    <row r="220" s="2" customFormat="1" ht="16.5" customHeight="1">
      <c r="A220" s="40"/>
      <c r="B220" s="41"/>
      <c r="C220" s="246" t="s">
        <v>375</v>
      </c>
      <c r="D220" s="246" t="s">
        <v>254</v>
      </c>
      <c r="E220" s="247" t="s">
        <v>2206</v>
      </c>
      <c r="F220" s="248" t="s">
        <v>2207</v>
      </c>
      <c r="G220" s="249" t="s">
        <v>964</v>
      </c>
      <c r="H220" s="250">
        <v>2</v>
      </c>
      <c r="I220" s="251"/>
      <c r="J220" s="252">
        <f>ROUND(I220*H220,2)</f>
        <v>0</v>
      </c>
      <c r="K220" s="248" t="s">
        <v>307</v>
      </c>
      <c r="L220" s="46"/>
      <c r="M220" s="253" t="s">
        <v>1</v>
      </c>
      <c r="N220" s="254" t="s">
        <v>48</v>
      </c>
      <c r="O220" s="93"/>
      <c r="P220" s="255">
        <f>O220*H220</f>
        <v>0</v>
      </c>
      <c r="Q220" s="255">
        <v>0</v>
      </c>
      <c r="R220" s="255">
        <f>Q220*H220</f>
        <v>0</v>
      </c>
      <c r="S220" s="255">
        <v>0</v>
      </c>
      <c r="T220" s="256">
        <f>S220*H220</f>
        <v>0</v>
      </c>
      <c r="U220" s="40"/>
      <c r="V220" s="40"/>
      <c r="W220" s="40"/>
      <c r="X220" s="40"/>
      <c r="Y220" s="40"/>
      <c r="Z220" s="40"/>
      <c r="AA220" s="40"/>
      <c r="AB220" s="40"/>
      <c r="AC220" s="40"/>
      <c r="AD220" s="40"/>
      <c r="AE220" s="40"/>
      <c r="AR220" s="257" t="s">
        <v>182</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182</v>
      </c>
      <c r="BM220" s="257" t="s">
        <v>2208</v>
      </c>
    </row>
    <row r="221" s="2" customFormat="1">
      <c r="A221" s="40"/>
      <c r="B221" s="41"/>
      <c r="C221" s="42"/>
      <c r="D221" s="259" t="s">
        <v>261</v>
      </c>
      <c r="E221" s="42"/>
      <c r="F221" s="260" t="s">
        <v>2205</v>
      </c>
      <c r="G221" s="42"/>
      <c r="H221" s="42"/>
      <c r="I221" s="157"/>
      <c r="J221" s="42"/>
      <c r="K221" s="42"/>
      <c r="L221" s="46"/>
      <c r="M221" s="261"/>
      <c r="N221" s="262"/>
      <c r="O221" s="93"/>
      <c r="P221" s="93"/>
      <c r="Q221" s="93"/>
      <c r="R221" s="93"/>
      <c r="S221" s="93"/>
      <c r="T221" s="94"/>
      <c r="U221" s="40"/>
      <c r="V221" s="40"/>
      <c r="W221" s="40"/>
      <c r="X221" s="40"/>
      <c r="Y221" s="40"/>
      <c r="Z221" s="40"/>
      <c r="AA221" s="40"/>
      <c r="AB221" s="40"/>
      <c r="AC221" s="40"/>
      <c r="AD221" s="40"/>
      <c r="AE221" s="40"/>
      <c r="AT221" s="18" t="s">
        <v>261</v>
      </c>
      <c r="AU221" s="18" t="s">
        <v>93</v>
      </c>
    </row>
    <row r="222" s="2" customFormat="1" ht="16.5" customHeight="1">
      <c r="A222" s="40"/>
      <c r="B222" s="41"/>
      <c r="C222" s="246" t="s">
        <v>531</v>
      </c>
      <c r="D222" s="246" t="s">
        <v>254</v>
      </c>
      <c r="E222" s="247" t="s">
        <v>2209</v>
      </c>
      <c r="F222" s="248" t="s">
        <v>2210</v>
      </c>
      <c r="G222" s="249" t="s">
        <v>964</v>
      </c>
      <c r="H222" s="250">
        <v>1</v>
      </c>
      <c r="I222" s="251"/>
      <c r="J222" s="252">
        <f>ROUND(I222*H222,2)</f>
        <v>0</v>
      </c>
      <c r="K222" s="248" t="s">
        <v>307</v>
      </c>
      <c r="L222" s="46"/>
      <c r="M222" s="253" t="s">
        <v>1</v>
      </c>
      <c r="N222" s="254" t="s">
        <v>48</v>
      </c>
      <c r="O222" s="93"/>
      <c r="P222" s="255">
        <f>O222*H222</f>
        <v>0</v>
      </c>
      <c r="Q222" s="255">
        <v>0</v>
      </c>
      <c r="R222" s="255">
        <f>Q222*H222</f>
        <v>0</v>
      </c>
      <c r="S222" s="255">
        <v>0</v>
      </c>
      <c r="T222" s="256">
        <f>S222*H222</f>
        <v>0</v>
      </c>
      <c r="U222" s="40"/>
      <c r="V222" s="40"/>
      <c r="W222" s="40"/>
      <c r="X222" s="40"/>
      <c r="Y222" s="40"/>
      <c r="Z222" s="40"/>
      <c r="AA222" s="40"/>
      <c r="AB222" s="40"/>
      <c r="AC222" s="40"/>
      <c r="AD222" s="40"/>
      <c r="AE222" s="40"/>
      <c r="AR222" s="257" t="s">
        <v>182</v>
      </c>
      <c r="AT222" s="257" t="s">
        <v>254</v>
      </c>
      <c r="AU222" s="257" t="s">
        <v>93</v>
      </c>
      <c r="AY222" s="18" t="s">
        <v>251</v>
      </c>
      <c r="BE222" s="258">
        <f>IF(N222="základní",J222,0)</f>
        <v>0</v>
      </c>
      <c r="BF222" s="258">
        <f>IF(N222="snížená",J222,0)</f>
        <v>0</v>
      </c>
      <c r="BG222" s="258">
        <f>IF(N222="zákl. přenesená",J222,0)</f>
        <v>0</v>
      </c>
      <c r="BH222" s="258">
        <f>IF(N222="sníž. přenesená",J222,0)</f>
        <v>0</v>
      </c>
      <c r="BI222" s="258">
        <f>IF(N222="nulová",J222,0)</f>
        <v>0</v>
      </c>
      <c r="BJ222" s="18" t="s">
        <v>91</v>
      </c>
      <c r="BK222" s="258">
        <f>ROUND(I222*H222,2)</f>
        <v>0</v>
      </c>
      <c r="BL222" s="18" t="s">
        <v>182</v>
      </c>
      <c r="BM222" s="257" t="s">
        <v>2211</v>
      </c>
    </row>
    <row r="223" s="2" customFormat="1">
      <c r="A223" s="40"/>
      <c r="B223" s="41"/>
      <c r="C223" s="42"/>
      <c r="D223" s="259" t="s">
        <v>261</v>
      </c>
      <c r="E223" s="42"/>
      <c r="F223" s="260" t="s">
        <v>2212</v>
      </c>
      <c r="G223" s="42"/>
      <c r="H223" s="42"/>
      <c r="I223" s="157"/>
      <c r="J223" s="42"/>
      <c r="K223" s="42"/>
      <c r="L223" s="46"/>
      <c r="M223" s="261"/>
      <c r="N223" s="262"/>
      <c r="O223" s="93"/>
      <c r="P223" s="93"/>
      <c r="Q223" s="93"/>
      <c r="R223" s="93"/>
      <c r="S223" s="93"/>
      <c r="T223" s="94"/>
      <c r="U223" s="40"/>
      <c r="V223" s="40"/>
      <c r="W223" s="40"/>
      <c r="X223" s="40"/>
      <c r="Y223" s="40"/>
      <c r="Z223" s="40"/>
      <c r="AA223" s="40"/>
      <c r="AB223" s="40"/>
      <c r="AC223" s="40"/>
      <c r="AD223" s="40"/>
      <c r="AE223" s="40"/>
      <c r="AT223" s="18" t="s">
        <v>261</v>
      </c>
      <c r="AU223" s="18" t="s">
        <v>93</v>
      </c>
    </row>
    <row r="224" s="2" customFormat="1" ht="16.5" customHeight="1">
      <c r="A224" s="40"/>
      <c r="B224" s="41"/>
      <c r="C224" s="246" t="s">
        <v>378</v>
      </c>
      <c r="D224" s="246" t="s">
        <v>254</v>
      </c>
      <c r="E224" s="247" t="s">
        <v>2213</v>
      </c>
      <c r="F224" s="248" t="s">
        <v>2214</v>
      </c>
      <c r="G224" s="249" t="s">
        <v>964</v>
      </c>
      <c r="H224" s="250">
        <v>1</v>
      </c>
      <c r="I224" s="251"/>
      <c r="J224" s="252">
        <f>ROUND(I224*H224,2)</f>
        <v>0</v>
      </c>
      <c r="K224" s="248" t="s">
        <v>307</v>
      </c>
      <c r="L224" s="46"/>
      <c r="M224" s="253" t="s">
        <v>1</v>
      </c>
      <c r="N224" s="254" t="s">
        <v>48</v>
      </c>
      <c r="O224" s="93"/>
      <c r="P224" s="255">
        <f>O224*H224</f>
        <v>0</v>
      </c>
      <c r="Q224" s="255">
        <v>0</v>
      </c>
      <c r="R224" s="255">
        <f>Q224*H224</f>
        <v>0</v>
      </c>
      <c r="S224" s="255">
        <v>0</v>
      </c>
      <c r="T224" s="256">
        <f>S224*H224</f>
        <v>0</v>
      </c>
      <c r="U224" s="40"/>
      <c r="V224" s="40"/>
      <c r="W224" s="40"/>
      <c r="X224" s="40"/>
      <c r="Y224" s="40"/>
      <c r="Z224" s="40"/>
      <c r="AA224" s="40"/>
      <c r="AB224" s="40"/>
      <c r="AC224" s="40"/>
      <c r="AD224" s="40"/>
      <c r="AE224" s="40"/>
      <c r="AR224" s="257" t="s">
        <v>182</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182</v>
      </c>
      <c r="BM224" s="257" t="s">
        <v>2215</v>
      </c>
    </row>
    <row r="225" s="2" customFormat="1">
      <c r="A225" s="40"/>
      <c r="B225" s="41"/>
      <c r="C225" s="42"/>
      <c r="D225" s="259" t="s">
        <v>261</v>
      </c>
      <c r="E225" s="42"/>
      <c r="F225" s="260" t="s">
        <v>2216</v>
      </c>
      <c r="G225" s="42"/>
      <c r="H225" s="42"/>
      <c r="I225" s="157"/>
      <c r="J225" s="42"/>
      <c r="K225" s="42"/>
      <c r="L225" s="46"/>
      <c r="M225" s="261"/>
      <c r="N225" s="262"/>
      <c r="O225" s="93"/>
      <c r="P225" s="93"/>
      <c r="Q225" s="93"/>
      <c r="R225" s="93"/>
      <c r="S225" s="93"/>
      <c r="T225" s="94"/>
      <c r="U225" s="40"/>
      <c r="V225" s="40"/>
      <c r="W225" s="40"/>
      <c r="X225" s="40"/>
      <c r="Y225" s="40"/>
      <c r="Z225" s="40"/>
      <c r="AA225" s="40"/>
      <c r="AB225" s="40"/>
      <c r="AC225" s="40"/>
      <c r="AD225" s="40"/>
      <c r="AE225" s="40"/>
      <c r="AT225" s="18" t="s">
        <v>261</v>
      </c>
      <c r="AU225" s="18" t="s">
        <v>93</v>
      </c>
    </row>
    <row r="226" s="2" customFormat="1" ht="16.5" customHeight="1">
      <c r="A226" s="40"/>
      <c r="B226" s="41"/>
      <c r="C226" s="246" t="s">
        <v>540</v>
      </c>
      <c r="D226" s="246" t="s">
        <v>254</v>
      </c>
      <c r="E226" s="247" t="s">
        <v>2217</v>
      </c>
      <c r="F226" s="248" t="s">
        <v>2218</v>
      </c>
      <c r="G226" s="249" t="s">
        <v>964</v>
      </c>
      <c r="H226" s="250">
        <v>1</v>
      </c>
      <c r="I226" s="251"/>
      <c r="J226" s="252">
        <f>ROUND(I226*H226,2)</f>
        <v>0</v>
      </c>
      <c r="K226" s="248" t="s">
        <v>307</v>
      </c>
      <c r="L226" s="46"/>
      <c r="M226" s="253" t="s">
        <v>1</v>
      </c>
      <c r="N226" s="254" t="s">
        <v>48</v>
      </c>
      <c r="O226" s="93"/>
      <c r="P226" s="255">
        <f>O226*H226</f>
        <v>0</v>
      </c>
      <c r="Q226" s="255">
        <v>0</v>
      </c>
      <c r="R226" s="255">
        <f>Q226*H226</f>
        <v>0</v>
      </c>
      <c r="S226" s="255">
        <v>0</v>
      </c>
      <c r="T226" s="256">
        <f>S226*H226</f>
        <v>0</v>
      </c>
      <c r="U226" s="40"/>
      <c r="V226" s="40"/>
      <c r="W226" s="40"/>
      <c r="X226" s="40"/>
      <c r="Y226" s="40"/>
      <c r="Z226" s="40"/>
      <c r="AA226" s="40"/>
      <c r="AB226" s="40"/>
      <c r="AC226" s="40"/>
      <c r="AD226" s="40"/>
      <c r="AE226" s="40"/>
      <c r="AR226" s="257" t="s">
        <v>182</v>
      </c>
      <c r="AT226" s="257" t="s">
        <v>254</v>
      </c>
      <c r="AU226" s="257" t="s">
        <v>93</v>
      </c>
      <c r="AY226" s="18" t="s">
        <v>251</v>
      </c>
      <c r="BE226" s="258">
        <f>IF(N226="základní",J226,0)</f>
        <v>0</v>
      </c>
      <c r="BF226" s="258">
        <f>IF(N226="snížená",J226,0)</f>
        <v>0</v>
      </c>
      <c r="BG226" s="258">
        <f>IF(N226="zákl. přenesená",J226,0)</f>
        <v>0</v>
      </c>
      <c r="BH226" s="258">
        <f>IF(N226="sníž. přenesená",J226,0)</f>
        <v>0</v>
      </c>
      <c r="BI226" s="258">
        <f>IF(N226="nulová",J226,0)</f>
        <v>0</v>
      </c>
      <c r="BJ226" s="18" t="s">
        <v>91</v>
      </c>
      <c r="BK226" s="258">
        <f>ROUND(I226*H226,2)</f>
        <v>0</v>
      </c>
      <c r="BL226" s="18" t="s">
        <v>182</v>
      </c>
      <c r="BM226" s="257" t="s">
        <v>2219</v>
      </c>
    </row>
    <row r="227" s="2" customFormat="1">
      <c r="A227" s="40"/>
      <c r="B227" s="41"/>
      <c r="C227" s="42"/>
      <c r="D227" s="259" t="s">
        <v>261</v>
      </c>
      <c r="E227" s="42"/>
      <c r="F227" s="260" t="s">
        <v>2220</v>
      </c>
      <c r="G227" s="42"/>
      <c r="H227" s="42"/>
      <c r="I227" s="157"/>
      <c r="J227" s="42"/>
      <c r="K227" s="42"/>
      <c r="L227" s="46"/>
      <c r="M227" s="261"/>
      <c r="N227" s="262"/>
      <c r="O227" s="93"/>
      <c r="P227" s="93"/>
      <c r="Q227" s="93"/>
      <c r="R227" s="93"/>
      <c r="S227" s="93"/>
      <c r="T227" s="94"/>
      <c r="U227" s="40"/>
      <c r="V227" s="40"/>
      <c r="W227" s="40"/>
      <c r="X227" s="40"/>
      <c r="Y227" s="40"/>
      <c r="Z227" s="40"/>
      <c r="AA227" s="40"/>
      <c r="AB227" s="40"/>
      <c r="AC227" s="40"/>
      <c r="AD227" s="40"/>
      <c r="AE227" s="40"/>
      <c r="AT227" s="18" t="s">
        <v>261</v>
      </c>
      <c r="AU227" s="18" t="s">
        <v>93</v>
      </c>
    </row>
    <row r="228" s="2" customFormat="1" ht="16.5" customHeight="1">
      <c r="A228" s="40"/>
      <c r="B228" s="41"/>
      <c r="C228" s="246" t="s">
        <v>381</v>
      </c>
      <c r="D228" s="246" t="s">
        <v>254</v>
      </c>
      <c r="E228" s="247" t="s">
        <v>2221</v>
      </c>
      <c r="F228" s="248" t="s">
        <v>2222</v>
      </c>
      <c r="G228" s="249" t="s">
        <v>964</v>
      </c>
      <c r="H228" s="250">
        <v>1</v>
      </c>
      <c r="I228" s="251"/>
      <c r="J228" s="252">
        <f>ROUND(I228*H228,2)</f>
        <v>0</v>
      </c>
      <c r="K228" s="248" t="s">
        <v>307</v>
      </c>
      <c r="L228" s="46"/>
      <c r="M228" s="253" t="s">
        <v>1</v>
      </c>
      <c r="N228" s="254" t="s">
        <v>48</v>
      </c>
      <c r="O228" s="93"/>
      <c r="P228" s="255">
        <f>O228*H228</f>
        <v>0</v>
      </c>
      <c r="Q228" s="255">
        <v>0</v>
      </c>
      <c r="R228" s="255">
        <f>Q228*H228</f>
        <v>0</v>
      </c>
      <c r="S228" s="255">
        <v>0</v>
      </c>
      <c r="T228" s="256">
        <f>S228*H228</f>
        <v>0</v>
      </c>
      <c r="U228" s="40"/>
      <c r="V228" s="40"/>
      <c r="W228" s="40"/>
      <c r="X228" s="40"/>
      <c r="Y228" s="40"/>
      <c r="Z228" s="40"/>
      <c r="AA228" s="40"/>
      <c r="AB228" s="40"/>
      <c r="AC228" s="40"/>
      <c r="AD228" s="40"/>
      <c r="AE228" s="40"/>
      <c r="AR228" s="257" t="s">
        <v>182</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182</v>
      </c>
      <c r="BM228" s="257" t="s">
        <v>2223</v>
      </c>
    </row>
    <row r="229" s="2" customFormat="1">
      <c r="A229" s="40"/>
      <c r="B229" s="41"/>
      <c r="C229" s="42"/>
      <c r="D229" s="259" t="s">
        <v>261</v>
      </c>
      <c r="E229" s="42"/>
      <c r="F229" s="260" t="s">
        <v>2224</v>
      </c>
      <c r="G229" s="42"/>
      <c r="H229" s="42"/>
      <c r="I229" s="157"/>
      <c r="J229" s="42"/>
      <c r="K229" s="42"/>
      <c r="L229" s="46"/>
      <c r="M229" s="261"/>
      <c r="N229" s="262"/>
      <c r="O229" s="93"/>
      <c r="P229" s="93"/>
      <c r="Q229" s="93"/>
      <c r="R229" s="93"/>
      <c r="S229" s="93"/>
      <c r="T229" s="94"/>
      <c r="U229" s="40"/>
      <c r="V229" s="40"/>
      <c r="W229" s="40"/>
      <c r="X229" s="40"/>
      <c r="Y229" s="40"/>
      <c r="Z229" s="40"/>
      <c r="AA229" s="40"/>
      <c r="AB229" s="40"/>
      <c r="AC229" s="40"/>
      <c r="AD229" s="40"/>
      <c r="AE229" s="40"/>
      <c r="AT229" s="18" t="s">
        <v>261</v>
      </c>
      <c r="AU229" s="18" t="s">
        <v>93</v>
      </c>
    </row>
    <row r="230" s="2" customFormat="1" ht="16.5" customHeight="1">
      <c r="A230" s="40"/>
      <c r="B230" s="41"/>
      <c r="C230" s="246" t="s">
        <v>552</v>
      </c>
      <c r="D230" s="246" t="s">
        <v>254</v>
      </c>
      <c r="E230" s="247" t="s">
        <v>2225</v>
      </c>
      <c r="F230" s="248" t="s">
        <v>2226</v>
      </c>
      <c r="G230" s="249" t="s">
        <v>964</v>
      </c>
      <c r="H230" s="250">
        <v>1</v>
      </c>
      <c r="I230" s="251"/>
      <c r="J230" s="252">
        <f>ROUND(I230*H230,2)</f>
        <v>0</v>
      </c>
      <c r="K230" s="248" t="s">
        <v>307</v>
      </c>
      <c r="L230" s="46"/>
      <c r="M230" s="253" t="s">
        <v>1</v>
      </c>
      <c r="N230" s="254" t="s">
        <v>48</v>
      </c>
      <c r="O230" s="93"/>
      <c r="P230" s="255">
        <f>O230*H230</f>
        <v>0</v>
      </c>
      <c r="Q230" s="255">
        <v>0</v>
      </c>
      <c r="R230" s="255">
        <f>Q230*H230</f>
        <v>0</v>
      </c>
      <c r="S230" s="255">
        <v>0</v>
      </c>
      <c r="T230" s="256">
        <f>S230*H230</f>
        <v>0</v>
      </c>
      <c r="U230" s="40"/>
      <c r="V230" s="40"/>
      <c r="W230" s="40"/>
      <c r="X230" s="40"/>
      <c r="Y230" s="40"/>
      <c r="Z230" s="40"/>
      <c r="AA230" s="40"/>
      <c r="AB230" s="40"/>
      <c r="AC230" s="40"/>
      <c r="AD230" s="40"/>
      <c r="AE230" s="40"/>
      <c r="AR230" s="257" t="s">
        <v>182</v>
      </c>
      <c r="AT230" s="257" t="s">
        <v>254</v>
      </c>
      <c r="AU230" s="257" t="s">
        <v>93</v>
      </c>
      <c r="AY230" s="18" t="s">
        <v>251</v>
      </c>
      <c r="BE230" s="258">
        <f>IF(N230="základní",J230,0)</f>
        <v>0</v>
      </c>
      <c r="BF230" s="258">
        <f>IF(N230="snížená",J230,0)</f>
        <v>0</v>
      </c>
      <c r="BG230" s="258">
        <f>IF(N230="zákl. přenesená",J230,0)</f>
        <v>0</v>
      </c>
      <c r="BH230" s="258">
        <f>IF(N230="sníž. přenesená",J230,0)</f>
        <v>0</v>
      </c>
      <c r="BI230" s="258">
        <f>IF(N230="nulová",J230,0)</f>
        <v>0</v>
      </c>
      <c r="BJ230" s="18" t="s">
        <v>91</v>
      </c>
      <c r="BK230" s="258">
        <f>ROUND(I230*H230,2)</f>
        <v>0</v>
      </c>
      <c r="BL230" s="18" t="s">
        <v>182</v>
      </c>
      <c r="BM230" s="257" t="s">
        <v>2227</v>
      </c>
    </row>
    <row r="231" s="2" customFormat="1">
      <c r="A231" s="40"/>
      <c r="B231" s="41"/>
      <c r="C231" s="42"/>
      <c r="D231" s="259" t="s">
        <v>261</v>
      </c>
      <c r="E231" s="42"/>
      <c r="F231" s="260" t="s">
        <v>2228</v>
      </c>
      <c r="G231" s="42"/>
      <c r="H231" s="42"/>
      <c r="I231" s="157"/>
      <c r="J231" s="42"/>
      <c r="K231" s="42"/>
      <c r="L231" s="46"/>
      <c r="M231" s="261"/>
      <c r="N231" s="262"/>
      <c r="O231" s="93"/>
      <c r="P231" s="93"/>
      <c r="Q231" s="93"/>
      <c r="R231" s="93"/>
      <c r="S231" s="93"/>
      <c r="T231" s="94"/>
      <c r="U231" s="40"/>
      <c r="V231" s="40"/>
      <c r="W231" s="40"/>
      <c r="X231" s="40"/>
      <c r="Y231" s="40"/>
      <c r="Z231" s="40"/>
      <c r="AA231" s="40"/>
      <c r="AB231" s="40"/>
      <c r="AC231" s="40"/>
      <c r="AD231" s="40"/>
      <c r="AE231" s="40"/>
      <c r="AT231" s="18" t="s">
        <v>261</v>
      </c>
      <c r="AU231" s="18" t="s">
        <v>93</v>
      </c>
    </row>
    <row r="232" s="2" customFormat="1" ht="16.5" customHeight="1">
      <c r="A232" s="40"/>
      <c r="B232" s="41"/>
      <c r="C232" s="246" t="s">
        <v>384</v>
      </c>
      <c r="D232" s="246" t="s">
        <v>254</v>
      </c>
      <c r="E232" s="247" t="s">
        <v>2229</v>
      </c>
      <c r="F232" s="248" t="s">
        <v>2230</v>
      </c>
      <c r="G232" s="249" t="s">
        <v>964</v>
      </c>
      <c r="H232" s="250">
        <v>1</v>
      </c>
      <c r="I232" s="251"/>
      <c r="J232" s="252">
        <f>ROUND(I232*H232,2)</f>
        <v>0</v>
      </c>
      <c r="K232" s="248" t="s">
        <v>307</v>
      </c>
      <c r="L232" s="46"/>
      <c r="M232" s="253" t="s">
        <v>1</v>
      </c>
      <c r="N232" s="254" t="s">
        <v>48</v>
      </c>
      <c r="O232" s="93"/>
      <c r="P232" s="255">
        <f>O232*H232</f>
        <v>0</v>
      </c>
      <c r="Q232" s="255">
        <v>0</v>
      </c>
      <c r="R232" s="255">
        <f>Q232*H232</f>
        <v>0</v>
      </c>
      <c r="S232" s="255">
        <v>0</v>
      </c>
      <c r="T232" s="256">
        <f>S232*H232</f>
        <v>0</v>
      </c>
      <c r="U232" s="40"/>
      <c r="V232" s="40"/>
      <c r="W232" s="40"/>
      <c r="X232" s="40"/>
      <c r="Y232" s="40"/>
      <c r="Z232" s="40"/>
      <c r="AA232" s="40"/>
      <c r="AB232" s="40"/>
      <c r="AC232" s="40"/>
      <c r="AD232" s="40"/>
      <c r="AE232" s="40"/>
      <c r="AR232" s="257" t="s">
        <v>182</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182</v>
      </c>
      <c r="BM232" s="257" t="s">
        <v>2231</v>
      </c>
    </row>
    <row r="233" s="2" customFormat="1">
      <c r="A233" s="40"/>
      <c r="B233" s="41"/>
      <c r="C233" s="42"/>
      <c r="D233" s="259" t="s">
        <v>261</v>
      </c>
      <c r="E233" s="42"/>
      <c r="F233" s="260" t="s">
        <v>2232</v>
      </c>
      <c r="G233" s="42"/>
      <c r="H233" s="42"/>
      <c r="I233" s="157"/>
      <c r="J233" s="42"/>
      <c r="K233" s="42"/>
      <c r="L233" s="46"/>
      <c r="M233" s="261"/>
      <c r="N233" s="262"/>
      <c r="O233" s="93"/>
      <c r="P233" s="93"/>
      <c r="Q233" s="93"/>
      <c r="R233" s="93"/>
      <c r="S233" s="93"/>
      <c r="T233" s="94"/>
      <c r="U233" s="40"/>
      <c r="V233" s="40"/>
      <c r="W233" s="40"/>
      <c r="X233" s="40"/>
      <c r="Y233" s="40"/>
      <c r="Z233" s="40"/>
      <c r="AA233" s="40"/>
      <c r="AB233" s="40"/>
      <c r="AC233" s="40"/>
      <c r="AD233" s="40"/>
      <c r="AE233" s="40"/>
      <c r="AT233" s="18" t="s">
        <v>261</v>
      </c>
      <c r="AU233" s="18" t="s">
        <v>93</v>
      </c>
    </row>
    <row r="234" s="2" customFormat="1" ht="16.5" customHeight="1">
      <c r="A234" s="40"/>
      <c r="B234" s="41"/>
      <c r="C234" s="246" t="s">
        <v>560</v>
      </c>
      <c r="D234" s="246" t="s">
        <v>254</v>
      </c>
      <c r="E234" s="247" t="s">
        <v>2233</v>
      </c>
      <c r="F234" s="248" t="s">
        <v>2234</v>
      </c>
      <c r="G234" s="249" t="s">
        <v>964</v>
      </c>
      <c r="H234" s="250">
        <v>3</v>
      </c>
      <c r="I234" s="251"/>
      <c r="J234" s="252">
        <f>ROUND(I234*H234,2)</f>
        <v>0</v>
      </c>
      <c r="K234" s="248" t="s">
        <v>307</v>
      </c>
      <c r="L234" s="46"/>
      <c r="M234" s="253" t="s">
        <v>1</v>
      </c>
      <c r="N234" s="254" t="s">
        <v>48</v>
      </c>
      <c r="O234" s="93"/>
      <c r="P234" s="255">
        <f>O234*H234</f>
        <v>0</v>
      </c>
      <c r="Q234" s="255">
        <v>0</v>
      </c>
      <c r="R234" s="255">
        <f>Q234*H234</f>
        <v>0</v>
      </c>
      <c r="S234" s="255">
        <v>0</v>
      </c>
      <c r="T234" s="256">
        <f>S234*H234</f>
        <v>0</v>
      </c>
      <c r="U234" s="40"/>
      <c r="V234" s="40"/>
      <c r="W234" s="40"/>
      <c r="X234" s="40"/>
      <c r="Y234" s="40"/>
      <c r="Z234" s="40"/>
      <c r="AA234" s="40"/>
      <c r="AB234" s="40"/>
      <c r="AC234" s="40"/>
      <c r="AD234" s="40"/>
      <c r="AE234" s="40"/>
      <c r="AR234" s="257" t="s">
        <v>182</v>
      </c>
      <c r="AT234" s="257" t="s">
        <v>254</v>
      </c>
      <c r="AU234" s="257" t="s">
        <v>93</v>
      </c>
      <c r="AY234" s="18" t="s">
        <v>251</v>
      </c>
      <c r="BE234" s="258">
        <f>IF(N234="základní",J234,0)</f>
        <v>0</v>
      </c>
      <c r="BF234" s="258">
        <f>IF(N234="snížená",J234,0)</f>
        <v>0</v>
      </c>
      <c r="BG234" s="258">
        <f>IF(N234="zákl. přenesená",J234,0)</f>
        <v>0</v>
      </c>
      <c r="BH234" s="258">
        <f>IF(N234="sníž. přenesená",J234,0)</f>
        <v>0</v>
      </c>
      <c r="BI234" s="258">
        <f>IF(N234="nulová",J234,0)</f>
        <v>0</v>
      </c>
      <c r="BJ234" s="18" t="s">
        <v>91</v>
      </c>
      <c r="BK234" s="258">
        <f>ROUND(I234*H234,2)</f>
        <v>0</v>
      </c>
      <c r="BL234" s="18" t="s">
        <v>182</v>
      </c>
      <c r="BM234" s="257" t="s">
        <v>2235</v>
      </c>
    </row>
    <row r="235" s="2" customFormat="1">
      <c r="A235" s="40"/>
      <c r="B235" s="41"/>
      <c r="C235" s="42"/>
      <c r="D235" s="259" t="s">
        <v>261</v>
      </c>
      <c r="E235" s="42"/>
      <c r="F235" s="260" t="s">
        <v>2236</v>
      </c>
      <c r="G235" s="42"/>
      <c r="H235" s="42"/>
      <c r="I235" s="157"/>
      <c r="J235" s="42"/>
      <c r="K235" s="42"/>
      <c r="L235" s="46"/>
      <c r="M235" s="261"/>
      <c r="N235" s="262"/>
      <c r="O235" s="93"/>
      <c r="P235" s="93"/>
      <c r="Q235" s="93"/>
      <c r="R235" s="93"/>
      <c r="S235" s="93"/>
      <c r="T235" s="94"/>
      <c r="U235" s="40"/>
      <c r="V235" s="40"/>
      <c r="W235" s="40"/>
      <c r="X235" s="40"/>
      <c r="Y235" s="40"/>
      <c r="Z235" s="40"/>
      <c r="AA235" s="40"/>
      <c r="AB235" s="40"/>
      <c r="AC235" s="40"/>
      <c r="AD235" s="40"/>
      <c r="AE235" s="40"/>
      <c r="AT235" s="18" t="s">
        <v>261</v>
      </c>
      <c r="AU235" s="18" t="s">
        <v>93</v>
      </c>
    </row>
    <row r="236" s="2" customFormat="1" ht="16.5" customHeight="1">
      <c r="A236" s="40"/>
      <c r="B236" s="41"/>
      <c r="C236" s="246" t="s">
        <v>388</v>
      </c>
      <c r="D236" s="246" t="s">
        <v>254</v>
      </c>
      <c r="E236" s="247" t="s">
        <v>2237</v>
      </c>
      <c r="F236" s="248" t="s">
        <v>2238</v>
      </c>
      <c r="G236" s="249" t="s">
        <v>964</v>
      </c>
      <c r="H236" s="250">
        <v>2</v>
      </c>
      <c r="I236" s="251"/>
      <c r="J236" s="252">
        <f>ROUND(I236*H236,2)</f>
        <v>0</v>
      </c>
      <c r="K236" s="248" t="s">
        <v>307</v>
      </c>
      <c r="L236" s="46"/>
      <c r="M236" s="253" t="s">
        <v>1</v>
      </c>
      <c r="N236" s="254" t="s">
        <v>48</v>
      </c>
      <c r="O236" s="93"/>
      <c r="P236" s="255">
        <f>O236*H236</f>
        <v>0</v>
      </c>
      <c r="Q236" s="255">
        <v>0</v>
      </c>
      <c r="R236" s="255">
        <f>Q236*H236</f>
        <v>0</v>
      </c>
      <c r="S236" s="255">
        <v>0</v>
      </c>
      <c r="T236" s="256">
        <f>S236*H236</f>
        <v>0</v>
      </c>
      <c r="U236" s="40"/>
      <c r="V236" s="40"/>
      <c r="W236" s="40"/>
      <c r="X236" s="40"/>
      <c r="Y236" s="40"/>
      <c r="Z236" s="40"/>
      <c r="AA236" s="40"/>
      <c r="AB236" s="40"/>
      <c r="AC236" s="40"/>
      <c r="AD236" s="40"/>
      <c r="AE236" s="40"/>
      <c r="AR236" s="257" t="s">
        <v>182</v>
      </c>
      <c r="AT236" s="257" t="s">
        <v>254</v>
      </c>
      <c r="AU236" s="257" t="s">
        <v>93</v>
      </c>
      <c r="AY236" s="18" t="s">
        <v>251</v>
      </c>
      <c r="BE236" s="258">
        <f>IF(N236="základní",J236,0)</f>
        <v>0</v>
      </c>
      <c r="BF236" s="258">
        <f>IF(N236="snížená",J236,0)</f>
        <v>0</v>
      </c>
      <c r="BG236" s="258">
        <f>IF(N236="zákl. přenesená",J236,0)</f>
        <v>0</v>
      </c>
      <c r="BH236" s="258">
        <f>IF(N236="sníž. přenesená",J236,0)</f>
        <v>0</v>
      </c>
      <c r="BI236" s="258">
        <f>IF(N236="nulová",J236,0)</f>
        <v>0</v>
      </c>
      <c r="BJ236" s="18" t="s">
        <v>91</v>
      </c>
      <c r="BK236" s="258">
        <f>ROUND(I236*H236,2)</f>
        <v>0</v>
      </c>
      <c r="BL236" s="18" t="s">
        <v>182</v>
      </c>
      <c r="BM236" s="257" t="s">
        <v>2239</v>
      </c>
    </row>
    <row r="237" s="2" customFormat="1">
      <c r="A237" s="40"/>
      <c r="B237" s="41"/>
      <c r="C237" s="42"/>
      <c r="D237" s="259" t="s">
        <v>261</v>
      </c>
      <c r="E237" s="42"/>
      <c r="F237" s="260" t="s">
        <v>2240</v>
      </c>
      <c r="G237" s="42"/>
      <c r="H237" s="42"/>
      <c r="I237" s="157"/>
      <c r="J237" s="42"/>
      <c r="K237" s="42"/>
      <c r="L237" s="46"/>
      <c r="M237" s="261"/>
      <c r="N237" s="262"/>
      <c r="O237" s="93"/>
      <c r="P237" s="93"/>
      <c r="Q237" s="93"/>
      <c r="R237" s="93"/>
      <c r="S237" s="93"/>
      <c r="T237" s="94"/>
      <c r="U237" s="40"/>
      <c r="V237" s="40"/>
      <c r="W237" s="40"/>
      <c r="X237" s="40"/>
      <c r="Y237" s="40"/>
      <c r="Z237" s="40"/>
      <c r="AA237" s="40"/>
      <c r="AB237" s="40"/>
      <c r="AC237" s="40"/>
      <c r="AD237" s="40"/>
      <c r="AE237" s="40"/>
      <c r="AT237" s="18" t="s">
        <v>261</v>
      </c>
      <c r="AU237" s="18" t="s">
        <v>93</v>
      </c>
    </row>
    <row r="238" s="2" customFormat="1" ht="16.5" customHeight="1">
      <c r="A238" s="40"/>
      <c r="B238" s="41"/>
      <c r="C238" s="246" t="s">
        <v>570</v>
      </c>
      <c r="D238" s="246" t="s">
        <v>254</v>
      </c>
      <c r="E238" s="247" t="s">
        <v>2241</v>
      </c>
      <c r="F238" s="248" t="s">
        <v>2242</v>
      </c>
      <c r="G238" s="249" t="s">
        <v>964</v>
      </c>
      <c r="H238" s="250">
        <v>10</v>
      </c>
      <c r="I238" s="251"/>
      <c r="J238" s="252">
        <f>ROUND(I238*H238,2)</f>
        <v>0</v>
      </c>
      <c r="K238" s="248" t="s">
        <v>307</v>
      </c>
      <c r="L238" s="46"/>
      <c r="M238" s="253" t="s">
        <v>1</v>
      </c>
      <c r="N238" s="254" t="s">
        <v>48</v>
      </c>
      <c r="O238" s="93"/>
      <c r="P238" s="255">
        <f>O238*H238</f>
        <v>0</v>
      </c>
      <c r="Q238" s="255">
        <v>0</v>
      </c>
      <c r="R238" s="255">
        <f>Q238*H238</f>
        <v>0</v>
      </c>
      <c r="S238" s="255">
        <v>0</v>
      </c>
      <c r="T238" s="256">
        <f>S238*H238</f>
        <v>0</v>
      </c>
      <c r="U238" s="40"/>
      <c r="V238" s="40"/>
      <c r="W238" s="40"/>
      <c r="X238" s="40"/>
      <c r="Y238" s="40"/>
      <c r="Z238" s="40"/>
      <c r="AA238" s="40"/>
      <c r="AB238" s="40"/>
      <c r="AC238" s="40"/>
      <c r="AD238" s="40"/>
      <c r="AE238" s="40"/>
      <c r="AR238" s="257" t="s">
        <v>182</v>
      </c>
      <c r="AT238" s="257" t="s">
        <v>254</v>
      </c>
      <c r="AU238" s="257" t="s">
        <v>93</v>
      </c>
      <c r="AY238" s="18" t="s">
        <v>251</v>
      </c>
      <c r="BE238" s="258">
        <f>IF(N238="základní",J238,0)</f>
        <v>0</v>
      </c>
      <c r="BF238" s="258">
        <f>IF(N238="snížená",J238,0)</f>
        <v>0</v>
      </c>
      <c r="BG238" s="258">
        <f>IF(N238="zákl. přenesená",J238,0)</f>
        <v>0</v>
      </c>
      <c r="BH238" s="258">
        <f>IF(N238="sníž. přenesená",J238,0)</f>
        <v>0</v>
      </c>
      <c r="BI238" s="258">
        <f>IF(N238="nulová",J238,0)</f>
        <v>0</v>
      </c>
      <c r="BJ238" s="18" t="s">
        <v>91</v>
      </c>
      <c r="BK238" s="258">
        <f>ROUND(I238*H238,2)</f>
        <v>0</v>
      </c>
      <c r="BL238" s="18" t="s">
        <v>182</v>
      </c>
      <c r="BM238" s="257" t="s">
        <v>2243</v>
      </c>
    </row>
    <row r="239" s="2" customFormat="1">
      <c r="A239" s="40"/>
      <c r="B239" s="41"/>
      <c r="C239" s="42"/>
      <c r="D239" s="259" t="s">
        <v>261</v>
      </c>
      <c r="E239" s="42"/>
      <c r="F239" s="260" t="s">
        <v>2244</v>
      </c>
      <c r="G239" s="42"/>
      <c r="H239" s="42"/>
      <c r="I239" s="157"/>
      <c r="J239" s="42"/>
      <c r="K239" s="42"/>
      <c r="L239" s="46"/>
      <c r="M239" s="263"/>
      <c r="N239" s="264"/>
      <c r="O239" s="265"/>
      <c r="P239" s="265"/>
      <c r="Q239" s="265"/>
      <c r="R239" s="265"/>
      <c r="S239" s="265"/>
      <c r="T239" s="266"/>
      <c r="U239" s="40"/>
      <c r="V239" s="40"/>
      <c r="W239" s="40"/>
      <c r="X239" s="40"/>
      <c r="Y239" s="40"/>
      <c r="Z239" s="40"/>
      <c r="AA239" s="40"/>
      <c r="AB239" s="40"/>
      <c r="AC239" s="40"/>
      <c r="AD239" s="40"/>
      <c r="AE239" s="40"/>
      <c r="AT239" s="18" t="s">
        <v>261</v>
      </c>
      <c r="AU239" s="18" t="s">
        <v>93</v>
      </c>
    </row>
    <row r="240" s="2" customFormat="1" ht="6.96" customHeight="1">
      <c r="A240" s="40"/>
      <c r="B240" s="68"/>
      <c r="C240" s="69"/>
      <c r="D240" s="69"/>
      <c r="E240" s="69"/>
      <c r="F240" s="69"/>
      <c r="G240" s="69"/>
      <c r="H240" s="69"/>
      <c r="I240" s="195"/>
      <c r="J240" s="69"/>
      <c r="K240" s="69"/>
      <c r="L240" s="46"/>
      <c r="M240" s="40"/>
      <c r="O240" s="40"/>
      <c r="P240" s="40"/>
      <c r="Q240" s="40"/>
      <c r="R240" s="40"/>
      <c r="S240" s="40"/>
      <c r="T240" s="40"/>
      <c r="U240" s="40"/>
      <c r="V240" s="40"/>
      <c r="W240" s="40"/>
      <c r="X240" s="40"/>
      <c r="Y240" s="40"/>
      <c r="Z240" s="40"/>
      <c r="AA240" s="40"/>
      <c r="AB240" s="40"/>
      <c r="AC240" s="40"/>
      <c r="AD240" s="40"/>
      <c r="AE240" s="40"/>
    </row>
  </sheetData>
  <sheetProtection sheet="1" autoFilter="0" formatColumns="0" formatRows="0" objects="1" scenarios="1" spinCount="100000" saltValue="TFiF+MFpNx3UohnH0POpauMfing9y2yb5gPCSusfQR1hGj+aJ2lbKyuq20VQnfrjvdZwcPztohk2y4o01U8Y8w==" hashValue="7nKAdJVfXB5mcLnXQhA0mj0ZbCyqNyVrUJG3QV2VzlXLYH8ReGjyPcIbLkrGDm91dvehtga1qFnImY0y7CF7SA==" algorithmName="SHA-512" password="E785"/>
  <autoFilter ref="C126:K239"/>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144</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2245</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ROUND(J122,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ROUND((SUM(BE122:BE195)),  2)</f>
        <v>0</v>
      </c>
      <c r="G33" s="40"/>
      <c r="H33" s="40"/>
      <c r="I33" s="174">
        <v>0.20999999999999999</v>
      </c>
      <c r="J33" s="173">
        <f>ROUND(((SUM(BE122:BE195))*I33),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ROUND((SUM(BF122:BF195)),  2)</f>
        <v>0</v>
      </c>
      <c r="G34" s="40"/>
      <c r="H34" s="40"/>
      <c r="I34" s="174">
        <v>0.14999999999999999</v>
      </c>
      <c r="J34" s="173">
        <f>ROUND(((SUM(BF122:BF195))*I34),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ROUND((SUM(BG122:BG195)),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ROUND((SUM(BH122:BH195)),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ROUND((SUM(BI122:BI195)),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08.4 - Pumptrack</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J122</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J123</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J124</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2246</v>
      </c>
      <c r="E99" s="214"/>
      <c r="F99" s="214"/>
      <c r="G99" s="214"/>
      <c r="H99" s="214"/>
      <c r="I99" s="215"/>
      <c r="J99" s="216">
        <f>J172</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407</v>
      </c>
      <c r="E100" s="214"/>
      <c r="F100" s="214"/>
      <c r="G100" s="214"/>
      <c r="H100" s="214"/>
      <c r="I100" s="215"/>
      <c r="J100" s="216">
        <f>J187</f>
        <v>0</v>
      </c>
      <c r="K100" s="135"/>
      <c r="L100" s="217"/>
      <c r="S100" s="10"/>
      <c r="T100" s="10"/>
      <c r="U100" s="10"/>
      <c r="V100" s="10"/>
      <c r="W100" s="10"/>
      <c r="X100" s="10"/>
      <c r="Y100" s="10"/>
      <c r="Z100" s="10"/>
      <c r="AA100" s="10"/>
      <c r="AB100" s="10"/>
      <c r="AC100" s="10"/>
      <c r="AD100" s="10"/>
      <c r="AE100" s="10"/>
    </row>
    <row r="101" s="9" customFormat="1" ht="24.96" customHeight="1">
      <c r="A101" s="9"/>
      <c r="B101" s="205"/>
      <c r="C101" s="206"/>
      <c r="D101" s="207" t="s">
        <v>229</v>
      </c>
      <c r="E101" s="208"/>
      <c r="F101" s="208"/>
      <c r="G101" s="208"/>
      <c r="H101" s="208"/>
      <c r="I101" s="209"/>
      <c r="J101" s="210">
        <f>J193</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233</v>
      </c>
      <c r="E102" s="214"/>
      <c r="F102" s="214"/>
      <c r="G102" s="214"/>
      <c r="H102" s="214"/>
      <c r="I102" s="215"/>
      <c r="J102" s="216">
        <f>J194</f>
        <v>0</v>
      </c>
      <c r="K102" s="135"/>
      <c r="L102" s="217"/>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157"/>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195"/>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198"/>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236</v>
      </c>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99" t="str">
        <f>E7</f>
        <v>Sportovní areál ul. Leonovova, Karviná - Hranice</v>
      </c>
      <c r="F112" s="33"/>
      <c r="G112" s="33"/>
      <c r="H112" s="33"/>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222</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78" t="str">
        <f>E9</f>
        <v>SO 08.4 - Pumptrack</v>
      </c>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v>
      </c>
      <c r="D116" s="42"/>
      <c r="E116" s="42"/>
      <c r="F116" s="28" t="str">
        <f>F12</f>
        <v>Karviná - Hranice</v>
      </c>
      <c r="G116" s="42"/>
      <c r="H116" s="42"/>
      <c r="I116" s="159" t="s">
        <v>24</v>
      </c>
      <c r="J116" s="81" t="str">
        <f>IF(J12="","",J12)</f>
        <v>27. 2. 2020</v>
      </c>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5.15" customHeight="1">
      <c r="A118" s="40"/>
      <c r="B118" s="41"/>
      <c r="C118" s="33" t="s">
        <v>30</v>
      </c>
      <c r="D118" s="42"/>
      <c r="E118" s="42"/>
      <c r="F118" s="28" t="str">
        <f>E15</f>
        <v xml:space="preserve">Statutární město Karviná </v>
      </c>
      <c r="G118" s="42"/>
      <c r="H118" s="42"/>
      <c r="I118" s="159" t="s">
        <v>36</v>
      </c>
      <c r="J118" s="38" t="str">
        <f>E21</f>
        <v>ADEA projekt s.r.o.</v>
      </c>
      <c r="K118" s="42"/>
      <c r="L118" s="65"/>
      <c r="S118" s="40"/>
      <c r="T118" s="40"/>
      <c r="U118" s="40"/>
      <c r="V118" s="40"/>
      <c r="W118" s="40"/>
      <c r="X118" s="40"/>
      <c r="Y118" s="40"/>
      <c r="Z118" s="40"/>
      <c r="AA118" s="40"/>
      <c r="AB118" s="40"/>
      <c r="AC118" s="40"/>
      <c r="AD118" s="40"/>
      <c r="AE118" s="40"/>
    </row>
    <row r="119" s="2" customFormat="1" ht="15.15" customHeight="1">
      <c r="A119" s="40"/>
      <c r="B119" s="41"/>
      <c r="C119" s="33" t="s">
        <v>34</v>
      </c>
      <c r="D119" s="42"/>
      <c r="E119" s="42"/>
      <c r="F119" s="28" t="str">
        <f>IF(E18="","",E18)</f>
        <v>Vyplň údaj</v>
      </c>
      <c r="G119" s="42"/>
      <c r="H119" s="42"/>
      <c r="I119" s="159" t="s">
        <v>39</v>
      </c>
      <c r="J119" s="38" t="str">
        <f>E24</f>
        <v xml:space="preserve"> </v>
      </c>
      <c r="K119" s="42"/>
      <c r="L119" s="65"/>
      <c r="S119" s="40"/>
      <c r="T119" s="40"/>
      <c r="U119" s="40"/>
      <c r="V119" s="40"/>
      <c r="W119" s="40"/>
      <c r="X119" s="40"/>
      <c r="Y119" s="40"/>
      <c r="Z119" s="40"/>
      <c r="AA119" s="40"/>
      <c r="AB119" s="40"/>
      <c r="AC119" s="40"/>
      <c r="AD119" s="40"/>
      <c r="AE119" s="40"/>
    </row>
    <row r="120" s="2" customFormat="1" ht="10.32"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11" customFormat="1" ht="29.28" customHeight="1">
      <c r="A121" s="218"/>
      <c r="B121" s="219"/>
      <c r="C121" s="220" t="s">
        <v>237</v>
      </c>
      <c r="D121" s="221" t="s">
        <v>68</v>
      </c>
      <c r="E121" s="221" t="s">
        <v>64</v>
      </c>
      <c r="F121" s="221" t="s">
        <v>65</v>
      </c>
      <c r="G121" s="221" t="s">
        <v>238</v>
      </c>
      <c r="H121" s="221" t="s">
        <v>239</v>
      </c>
      <c r="I121" s="222" t="s">
        <v>240</v>
      </c>
      <c r="J121" s="221" t="s">
        <v>226</v>
      </c>
      <c r="K121" s="223" t="s">
        <v>241</v>
      </c>
      <c r="L121" s="224"/>
      <c r="M121" s="102" t="s">
        <v>1</v>
      </c>
      <c r="N121" s="103" t="s">
        <v>47</v>
      </c>
      <c r="O121" s="103" t="s">
        <v>242</v>
      </c>
      <c r="P121" s="103" t="s">
        <v>243</v>
      </c>
      <c r="Q121" s="103" t="s">
        <v>244</v>
      </c>
      <c r="R121" s="103" t="s">
        <v>245</v>
      </c>
      <c r="S121" s="103" t="s">
        <v>246</v>
      </c>
      <c r="T121" s="104" t="s">
        <v>247</v>
      </c>
      <c r="U121" s="218"/>
      <c r="V121" s="218"/>
      <c r="W121" s="218"/>
      <c r="X121" s="218"/>
      <c r="Y121" s="218"/>
      <c r="Z121" s="218"/>
      <c r="AA121" s="218"/>
      <c r="AB121" s="218"/>
      <c r="AC121" s="218"/>
      <c r="AD121" s="218"/>
      <c r="AE121" s="218"/>
    </row>
    <row r="122" s="2" customFormat="1" ht="22.8" customHeight="1">
      <c r="A122" s="40"/>
      <c r="B122" s="41"/>
      <c r="C122" s="109" t="s">
        <v>248</v>
      </c>
      <c r="D122" s="42"/>
      <c r="E122" s="42"/>
      <c r="F122" s="42"/>
      <c r="G122" s="42"/>
      <c r="H122" s="42"/>
      <c r="I122" s="157"/>
      <c r="J122" s="225">
        <f>BK122</f>
        <v>0</v>
      </c>
      <c r="K122" s="42"/>
      <c r="L122" s="46"/>
      <c r="M122" s="105"/>
      <c r="N122" s="226"/>
      <c r="O122" s="106"/>
      <c r="P122" s="227">
        <f>P123+P193</f>
        <v>0</v>
      </c>
      <c r="Q122" s="106"/>
      <c r="R122" s="227">
        <f>R123+R193</f>
        <v>693.59199999999998</v>
      </c>
      <c r="S122" s="106"/>
      <c r="T122" s="228">
        <f>T123+T193</f>
        <v>0</v>
      </c>
      <c r="U122" s="40"/>
      <c r="V122" s="40"/>
      <c r="W122" s="40"/>
      <c r="X122" s="40"/>
      <c r="Y122" s="40"/>
      <c r="Z122" s="40"/>
      <c r="AA122" s="40"/>
      <c r="AB122" s="40"/>
      <c r="AC122" s="40"/>
      <c r="AD122" s="40"/>
      <c r="AE122" s="40"/>
      <c r="AT122" s="18" t="s">
        <v>82</v>
      </c>
      <c r="AU122" s="18" t="s">
        <v>228</v>
      </c>
      <c r="BK122" s="229">
        <f>BK123+BK193</f>
        <v>0</v>
      </c>
    </row>
    <row r="123" s="12" customFormat="1" ht="25.92" customHeight="1">
      <c r="A123" s="12"/>
      <c r="B123" s="230"/>
      <c r="C123" s="231"/>
      <c r="D123" s="232" t="s">
        <v>82</v>
      </c>
      <c r="E123" s="233" t="s">
        <v>408</v>
      </c>
      <c r="F123" s="233" t="s">
        <v>409</v>
      </c>
      <c r="G123" s="231"/>
      <c r="H123" s="231"/>
      <c r="I123" s="234"/>
      <c r="J123" s="235">
        <f>BK123</f>
        <v>0</v>
      </c>
      <c r="K123" s="231"/>
      <c r="L123" s="236"/>
      <c r="M123" s="237"/>
      <c r="N123" s="238"/>
      <c r="O123" s="238"/>
      <c r="P123" s="239">
        <f>P124+P172+P187</f>
        <v>0</v>
      </c>
      <c r="Q123" s="238"/>
      <c r="R123" s="239">
        <f>R124+R172+R187</f>
        <v>693.59199999999998</v>
      </c>
      <c r="S123" s="238"/>
      <c r="T123" s="240">
        <f>T124+T172+T187</f>
        <v>0</v>
      </c>
      <c r="U123" s="12"/>
      <c r="V123" s="12"/>
      <c r="W123" s="12"/>
      <c r="X123" s="12"/>
      <c r="Y123" s="12"/>
      <c r="Z123" s="12"/>
      <c r="AA123" s="12"/>
      <c r="AB123" s="12"/>
      <c r="AC123" s="12"/>
      <c r="AD123" s="12"/>
      <c r="AE123" s="12"/>
      <c r="AR123" s="241" t="s">
        <v>91</v>
      </c>
      <c r="AT123" s="242" t="s">
        <v>82</v>
      </c>
      <c r="AU123" s="242" t="s">
        <v>83</v>
      </c>
      <c r="AY123" s="241" t="s">
        <v>251</v>
      </c>
      <c r="BK123" s="243">
        <f>BK124+BK172+BK187</f>
        <v>0</v>
      </c>
    </row>
    <row r="124" s="12" customFormat="1" ht="22.8" customHeight="1">
      <c r="A124" s="12"/>
      <c r="B124" s="230"/>
      <c r="C124" s="231"/>
      <c r="D124" s="232" t="s">
        <v>82</v>
      </c>
      <c r="E124" s="244" t="s">
        <v>91</v>
      </c>
      <c r="F124" s="244" t="s">
        <v>410</v>
      </c>
      <c r="G124" s="231"/>
      <c r="H124" s="231"/>
      <c r="I124" s="234"/>
      <c r="J124" s="245">
        <f>BK124</f>
        <v>0</v>
      </c>
      <c r="K124" s="231"/>
      <c r="L124" s="236"/>
      <c r="M124" s="237"/>
      <c r="N124" s="238"/>
      <c r="O124" s="238"/>
      <c r="P124" s="239">
        <f>SUM(P125:P171)</f>
        <v>0</v>
      </c>
      <c r="Q124" s="238"/>
      <c r="R124" s="239">
        <f>SUM(R125:R171)</f>
        <v>608</v>
      </c>
      <c r="S124" s="238"/>
      <c r="T124" s="240">
        <f>SUM(T125:T171)</f>
        <v>0</v>
      </c>
      <c r="U124" s="12"/>
      <c r="V124" s="12"/>
      <c r="W124" s="12"/>
      <c r="X124" s="12"/>
      <c r="Y124" s="12"/>
      <c r="Z124" s="12"/>
      <c r="AA124" s="12"/>
      <c r="AB124" s="12"/>
      <c r="AC124" s="12"/>
      <c r="AD124" s="12"/>
      <c r="AE124" s="12"/>
      <c r="AR124" s="241" t="s">
        <v>91</v>
      </c>
      <c r="AT124" s="242" t="s">
        <v>82</v>
      </c>
      <c r="AU124" s="242" t="s">
        <v>91</v>
      </c>
      <c r="AY124" s="241" t="s">
        <v>251</v>
      </c>
      <c r="BK124" s="243">
        <f>SUM(BK125:BK171)</f>
        <v>0</v>
      </c>
    </row>
    <row r="125" s="2" customFormat="1" ht="16.5" customHeight="1">
      <c r="A125" s="40"/>
      <c r="B125" s="41"/>
      <c r="C125" s="246" t="s">
        <v>91</v>
      </c>
      <c r="D125" s="246" t="s">
        <v>254</v>
      </c>
      <c r="E125" s="247" t="s">
        <v>579</v>
      </c>
      <c r="F125" s="248" t="s">
        <v>580</v>
      </c>
      <c r="G125" s="249" t="s">
        <v>446</v>
      </c>
      <c r="H125" s="250">
        <v>100</v>
      </c>
      <c r="I125" s="251"/>
      <c r="J125" s="252">
        <f>ROUND(I125*H125,2)</f>
        <v>0</v>
      </c>
      <c r="K125" s="248" t="s">
        <v>258</v>
      </c>
      <c r="L125" s="46"/>
      <c r="M125" s="253" t="s">
        <v>1</v>
      </c>
      <c r="N125" s="254" t="s">
        <v>48</v>
      </c>
      <c r="O125" s="93"/>
      <c r="P125" s="255">
        <f>O125*H125</f>
        <v>0</v>
      </c>
      <c r="Q125" s="255">
        <v>0</v>
      </c>
      <c r="R125" s="255">
        <f>Q125*H125</f>
        <v>0</v>
      </c>
      <c r="S125" s="255">
        <v>0</v>
      </c>
      <c r="T125" s="256">
        <f>S125*H125</f>
        <v>0</v>
      </c>
      <c r="U125" s="40"/>
      <c r="V125" s="40"/>
      <c r="W125" s="40"/>
      <c r="X125" s="40"/>
      <c r="Y125" s="40"/>
      <c r="Z125" s="40"/>
      <c r="AA125" s="40"/>
      <c r="AB125" s="40"/>
      <c r="AC125" s="40"/>
      <c r="AD125" s="40"/>
      <c r="AE125" s="40"/>
      <c r="AR125" s="257" t="s">
        <v>182</v>
      </c>
      <c r="AT125" s="257" t="s">
        <v>254</v>
      </c>
      <c r="AU125" s="257" t="s">
        <v>93</v>
      </c>
      <c r="AY125" s="18" t="s">
        <v>251</v>
      </c>
      <c r="BE125" s="258">
        <f>IF(N125="základní",J125,0)</f>
        <v>0</v>
      </c>
      <c r="BF125" s="258">
        <f>IF(N125="snížená",J125,0)</f>
        <v>0</v>
      </c>
      <c r="BG125" s="258">
        <f>IF(N125="zákl. přenesená",J125,0)</f>
        <v>0</v>
      </c>
      <c r="BH125" s="258">
        <f>IF(N125="sníž. přenesená",J125,0)</f>
        <v>0</v>
      </c>
      <c r="BI125" s="258">
        <f>IF(N125="nulová",J125,0)</f>
        <v>0</v>
      </c>
      <c r="BJ125" s="18" t="s">
        <v>91</v>
      </c>
      <c r="BK125" s="258">
        <f>ROUND(I125*H125,2)</f>
        <v>0</v>
      </c>
      <c r="BL125" s="18" t="s">
        <v>182</v>
      </c>
      <c r="BM125" s="257" t="s">
        <v>2247</v>
      </c>
    </row>
    <row r="126" s="13" customFormat="1">
      <c r="A126" s="13"/>
      <c r="B126" s="271"/>
      <c r="C126" s="272"/>
      <c r="D126" s="259" t="s">
        <v>414</v>
      </c>
      <c r="E126" s="273" t="s">
        <v>1</v>
      </c>
      <c r="F126" s="274" t="s">
        <v>2248</v>
      </c>
      <c r="G126" s="272"/>
      <c r="H126" s="275">
        <v>100</v>
      </c>
      <c r="I126" s="276"/>
      <c r="J126" s="272"/>
      <c r="K126" s="272"/>
      <c r="L126" s="277"/>
      <c r="M126" s="278"/>
      <c r="N126" s="279"/>
      <c r="O126" s="279"/>
      <c r="P126" s="279"/>
      <c r="Q126" s="279"/>
      <c r="R126" s="279"/>
      <c r="S126" s="279"/>
      <c r="T126" s="280"/>
      <c r="U126" s="13"/>
      <c r="V126" s="13"/>
      <c r="W126" s="13"/>
      <c r="X126" s="13"/>
      <c r="Y126" s="13"/>
      <c r="Z126" s="13"/>
      <c r="AA126" s="13"/>
      <c r="AB126" s="13"/>
      <c r="AC126" s="13"/>
      <c r="AD126" s="13"/>
      <c r="AE126" s="13"/>
      <c r="AT126" s="281" t="s">
        <v>414</v>
      </c>
      <c r="AU126" s="281" t="s">
        <v>93</v>
      </c>
      <c r="AV126" s="13" t="s">
        <v>93</v>
      </c>
      <c r="AW126" s="13" t="s">
        <v>38</v>
      </c>
      <c r="AX126" s="13" t="s">
        <v>83</v>
      </c>
      <c r="AY126" s="281" t="s">
        <v>251</v>
      </c>
    </row>
    <row r="127" s="14" customFormat="1">
      <c r="A127" s="14"/>
      <c r="B127" s="282"/>
      <c r="C127" s="283"/>
      <c r="D127" s="259" t="s">
        <v>414</v>
      </c>
      <c r="E127" s="284" t="s">
        <v>1</v>
      </c>
      <c r="F127" s="285" t="s">
        <v>416</v>
      </c>
      <c r="G127" s="283"/>
      <c r="H127" s="286">
        <v>100</v>
      </c>
      <c r="I127" s="287"/>
      <c r="J127" s="283"/>
      <c r="K127" s="283"/>
      <c r="L127" s="288"/>
      <c r="M127" s="289"/>
      <c r="N127" s="290"/>
      <c r="O127" s="290"/>
      <c r="P127" s="290"/>
      <c r="Q127" s="290"/>
      <c r="R127" s="290"/>
      <c r="S127" s="290"/>
      <c r="T127" s="291"/>
      <c r="U127" s="14"/>
      <c r="V127" s="14"/>
      <c r="W127" s="14"/>
      <c r="X127" s="14"/>
      <c r="Y127" s="14"/>
      <c r="Z127" s="14"/>
      <c r="AA127" s="14"/>
      <c r="AB127" s="14"/>
      <c r="AC127" s="14"/>
      <c r="AD127" s="14"/>
      <c r="AE127" s="14"/>
      <c r="AT127" s="292" t="s">
        <v>414</v>
      </c>
      <c r="AU127" s="292" t="s">
        <v>93</v>
      </c>
      <c r="AV127" s="14" t="s">
        <v>182</v>
      </c>
      <c r="AW127" s="14" t="s">
        <v>38</v>
      </c>
      <c r="AX127" s="14" t="s">
        <v>91</v>
      </c>
      <c r="AY127" s="292" t="s">
        <v>251</v>
      </c>
    </row>
    <row r="128" s="2" customFormat="1" ht="16.5" customHeight="1">
      <c r="A128" s="40"/>
      <c r="B128" s="41"/>
      <c r="C128" s="246" t="s">
        <v>93</v>
      </c>
      <c r="D128" s="246" t="s">
        <v>254</v>
      </c>
      <c r="E128" s="247" t="s">
        <v>458</v>
      </c>
      <c r="F128" s="248" t="s">
        <v>459</v>
      </c>
      <c r="G128" s="249" t="s">
        <v>446</v>
      </c>
      <c r="H128" s="250">
        <v>20</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2249</v>
      </c>
    </row>
    <row r="129" s="2" customFormat="1">
      <c r="A129" s="40"/>
      <c r="B129" s="41"/>
      <c r="C129" s="42"/>
      <c r="D129" s="259" t="s">
        <v>261</v>
      </c>
      <c r="E129" s="42"/>
      <c r="F129" s="260" t="s">
        <v>461</v>
      </c>
      <c r="G129" s="42"/>
      <c r="H129" s="42"/>
      <c r="I129" s="157"/>
      <c r="J129" s="42"/>
      <c r="K129" s="42"/>
      <c r="L129" s="46"/>
      <c r="M129" s="261"/>
      <c r="N129" s="262"/>
      <c r="O129" s="93"/>
      <c r="P129" s="93"/>
      <c r="Q129" s="93"/>
      <c r="R129" s="93"/>
      <c r="S129" s="93"/>
      <c r="T129" s="94"/>
      <c r="U129" s="40"/>
      <c r="V129" s="40"/>
      <c r="W129" s="40"/>
      <c r="X129" s="40"/>
      <c r="Y129" s="40"/>
      <c r="Z129" s="40"/>
      <c r="AA129" s="40"/>
      <c r="AB129" s="40"/>
      <c r="AC129" s="40"/>
      <c r="AD129" s="40"/>
      <c r="AE129" s="40"/>
      <c r="AT129" s="18" t="s">
        <v>261</v>
      </c>
      <c r="AU129" s="18" t="s">
        <v>93</v>
      </c>
    </row>
    <row r="130" s="13" customFormat="1">
      <c r="A130" s="13"/>
      <c r="B130" s="271"/>
      <c r="C130" s="272"/>
      <c r="D130" s="259" t="s">
        <v>414</v>
      </c>
      <c r="E130" s="272"/>
      <c r="F130" s="274" t="s">
        <v>2250</v>
      </c>
      <c r="G130" s="272"/>
      <c r="H130" s="275">
        <v>20</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4</v>
      </c>
      <c r="AX130" s="13" t="s">
        <v>91</v>
      </c>
      <c r="AY130" s="281" t="s">
        <v>251</v>
      </c>
    </row>
    <row r="131" s="2" customFormat="1" ht="16.5" customHeight="1">
      <c r="A131" s="40"/>
      <c r="B131" s="41"/>
      <c r="C131" s="246" t="s">
        <v>174</v>
      </c>
      <c r="D131" s="246" t="s">
        <v>254</v>
      </c>
      <c r="E131" s="247" t="s">
        <v>463</v>
      </c>
      <c r="F131" s="248" t="s">
        <v>464</v>
      </c>
      <c r="G131" s="249" t="s">
        <v>446</v>
      </c>
      <c r="H131" s="250">
        <v>90</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2251</v>
      </c>
    </row>
    <row r="132" s="13" customFormat="1">
      <c r="A132" s="13"/>
      <c r="B132" s="271"/>
      <c r="C132" s="272"/>
      <c r="D132" s="259" t="s">
        <v>414</v>
      </c>
      <c r="E132" s="273" t="s">
        <v>1</v>
      </c>
      <c r="F132" s="274" t="s">
        <v>2252</v>
      </c>
      <c r="G132" s="272"/>
      <c r="H132" s="275">
        <v>90</v>
      </c>
      <c r="I132" s="276"/>
      <c r="J132" s="272"/>
      <c r="K132" s="272"/>
      <c r="L132" s="277"/>
      <c r="M132" s="278"/>
      <c r="N132" s="279"/>
      <c r="O132" s="279"/>
      <c r="P132" s="279"/>
      <c r="Q132" s="279"/>
      <c r="R132" s="279"/>
      <c r="S132" s="279"/>
      <c r="T132" s="280"/>
      <c r="U132" s="13"/>
      <c r="V132" s="13"/>
      <c r="W132" s="13"/>
      <c r="X132" s="13"/>
      <c r="Y132" s="13"/>
      <c r="Z132" s="13"/>
      <c r="AA132" s="13"/>
      <c r="AB132" s="13"/>
      <c r="AC132" s="13"/>
      <c r="AD132" s="13"/>
      <c r="AE132" s="13"/>
      <c r="AT132" s="281" t="s">
        <v>414</v>
      </c>
      <c r="AU132" s="281" t="s">
        <v>93</v>
      </c>
      <c r="AV132" s="13" t="s">
        <v>93</v>
      </c>
      <c r="AW132" s="13" t="s">
        <v>38</v>
      </c>
      <c r="AX132" s="13" t="s">
        <v>83</v>
      </c>
      <c r="AY132" s="281" t="s">
        <v>251</v>
      </c>
    </row>
    <row r="133" s="14" customFormat="1">
      <c r="A133" s="14"/>
      <c r="B133" s="282"/>
      <c r="C133" s="283"/>
      <c r="D133" s="259" t="s">
        <v>414</v>
      </c>
      <c r="E133" s="284" t="s">
        <v>1</v>
      </c>
      <c r="F133" s="285" t="s">
        <v>416</v>
      </c>
      <c r="G133" s="283"/>
      <c r="H133" s="286">
        <v>90</v>
      </c>
      <c r="I133" s="287"/>
      <c r="J133" s="283"/>
      <c r="K133" s="283"/>
      <c r="L133" s="288"/>
      <c r="M133" s="289"/>
      <c r="N133" s="290"/>
      <c r="O133" s="290"/>
      <c r="P133" s="290"/>
      <c r="Q133" s="290"/>
      <c r="R133" s="290"/>
      <c r="S133" s="290"/>
      <c r="T133" s="291"/>
      <c r="U133" s="14"/>
      <c r="V133" s="14"/>
      <c r="W133" s="14"/>
      <c r="X133" s="14"/>
      <c r="Y133" s="14"/>
      <c r="Z133" s="14"/>
      <c r="AA133" s="14"/>
      <c r="AB133" s="14"/>
      <c r="AC133" s="14"/>
      <c r="AD133" s="14"/>
      <c r="AE133" s="14"/>
      <c r="AT133" s="292" t="s">
        <v>414</v>
      </c>
      <c r="AU133" s="292" t="s">
        <v>93</v>
      </c>
      <c r="AV133" s="14" t="s">
        <v>182</v>
      </c>
      <c r="AW133" s="14" t="s">
        <v>38</v>
      </c>
      <c r="AX133" s="14" t="s">
        <v>91</v>
      </c>
      <c r="AY133" s="292" t="s">
        <v>251</v>
      </c>
    </row>
    <row r="134" s="2" customFormat="1" ht="16.5" customHeight="1">
      <c r="A134" s="40"/>
      <c r="B134" s="41"/>
      <c r="C134" s="246" t="s">
        <v>182</v>
      </c>
      <c r="D134" s="246" t="s">
        <v>254</v>
      </c>
      <c r="E134" s="247" t="s">
        <v>2253</v>
      </c>
      <c r="F134" s="248" t="s">
        <v>2254</v>
      </c>
      <c r="G134" s="249" t="s">
        <v>446</v>
      </c>
      <c r="H134" s="250">
        <v>900</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2255</v>
      </c>
    </row>
    <row r="135" s="13" customFormat="1">
      <c r="A135" s="13"/>
      <c r="B135" s="271"/>
      <c r="C135" s="272"/>
      <c r="D135" s="259" t="s">
        <v>414</v>
      </c>
      <c r="E135" s="272"/>
      <c r="F135" s="274" t="s">
        <v>2256</v>
      </c>
      <c r="G135" s="272"/>
      <c r="H135" s="275">
        <v>900</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4</v>
      </c>
      <c r="AX135" s="13" t="s">
        <v>91</v>
      </c>
      <c r="AY135" s="281" t="s">
        <v>251</v>
      </c>
    </row>
    <row r="136" s="2" customFormat="1" ht="16.5" customHeight="1">
      <c r="A136" s="40"/>
      <c r="B136" s="41"/>
      <c r="C136" s="246" t="s">
        <v>250</v>
      </c>
      <c r="D136" s="246" t="s">
        <v>254</v>
      </c>
      <c r="E136" s="247" t="s">
        <v>470</v>
      </c>
      <c r="F136" s="248" t="s">
        <v>2257</v>
      </c>
      <c r="G136" s="249" t="s">
        <v>446</v>
      </c>
      <c r="H136" s="250">
        <v>210</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2258</v>
      </c>
    </row>
    <row r="137" s="13" customFormat="1">
      <c r="A137" s="13"/>
      <c r="B137" s="271"/>
      <c r="C137" s="272"/>
      <c r="D137" s="259" t="s">
        <v>414</v>
      </c>
      <c r="E137" s="273" t="s">
        <v>1</v>
      </c>
      <c r="F137" s="274" t="s">
        <v>2259</v>
      </c>
      <c r="G137" s="272"/>
      <c r="H137" s="275">
        <v>210</v>
      </c>
      <c r="I137" s="276"/>
      <c r="J137" s="272"/>
      <c r="K137" s="272"/>
      <c r="L137" s="277"/>
      <c r="M137" s="278"/>
      <c r="N137" s="279"/>
      <c r="O137" s="279"/>
      <c r="P137" s="279"/>
      <c r="Q137" s="279"/>
      <c r="R137" s="279"/>
      <c r="S137" s="279"/>
      <c r="T137" s="280"/>
      <c r="U137" s="13"/>
      <c r="V137" s="13"/>
      <c r="W137" s="13"/>
      <c r="X137" s="13"/>
      <c r="Y137" s="13"/>
      <c r="Z137" s="13"/>
      <c r="AA137" s="13"/>
      <c r="AB137" s="13"/>
      <c r="AC137" s="13"/>
      <c r="AD137" s="13"/>
      <c r="AE137" s="13"/>
      <c r="AT137" s="281" t="s">
        <v>414</v>
      </c>
      <c r="AU137" s="281" t="s">
        <v>93</v>
      </c>
      <c r="AV137" s="13" t="s">
        <v>93</v>
      </c>
      <c r="AW137" s="13" t="s">
        <v>38</v>
      </c>
      <c r="AX137" s="13" t="s">
        <v>83</v>
      </c>
      <c r="AY137" s="281" t="s">
        <v>251</v>
      </c>
    </row>
    <row r="138" s="14" customFormat="1">
      <c r="A138" s="14"/>
      <c r="B138" s="282"/>
      <c r="C138" s="283"/>
      <c r="D138" s="259" t="s">
        <v>414</v>
      </c>
      <c r="E138" s="284" t="s">
        <v>1</v>
      </c>
      <c r="F138" s="285" t="s">
        <v>416</v>
      </c>
      <c r="G138" s="283"/>
      <c r="H138" s="286">
        <v>210</v>
      </c>
      <c r="I138" s="287"/>
      <c r="J138" s="283"/>
      <c r="K138" s="283"/>
      <c r="L138" s="288"/>
      <c r="M138" s="289"/>
      <c r="N138" s="290"/>
      <c r="O138" s="290"/>
      <c r="P138" s="290"/>
      <c r="Q138" s="290"/>
      <c r="R138" s="290"/>
      <c r="S138" s="290"/>
      <c r="T138" s="291"/>
      <c r="U138" s="14"/>
      <c r="V138" s="14"/>
      <c r="W138" s="14"/>
      <c r="X138" s="14"/>
      <c r="Y138" s="14"/>
      <c r="Z138" s="14"/>
      <c r="AA138" s="14"/>
      <c r="AB138" s="14"/>
      <c r="AC138" s="14"/>
      <c r="AD138" s="14"/>
      <c r="AE138" s="14"/>
      <c r="AT138" s="292" t="s">
        <v>414</v>
      </c>
      <c r="AU138" s="292" t="s">
        <v>93</v>
      </c>
      <c r="AV138" s="14" t="s">
        <v>182</v>
      </c>
      <c r="AW138" s="14" t="s">
        <v>38</v>
      </c>
      <c r="AX138" s="14" t="s">
        <v>91</v>
      </c>
      <c r="AY138" s="292" t="s">
        <v>251</v>
      </c>
    </row>
    <row r="139" s="2" customFormat="1" ht="16.5" customHeight="1">
      <c r="A139" s="40"/>
      <c r="B139" s="41"/>
      <c r="C139" s="314" t="s">
        <v>278</v>
      </c>
      <c r="D139" s="314" t="s">
        <v>648</v>
      </c>
      <c r="E139" s="315" t="s">
        <v>2260</v>
      </c>
      <c r="F139" s="316" t="s">
        <v>2261</v>
      </c>
      <c r="G139" s="317" t="s">
        <v>398</v>
      </c>
      <c r="H139" s="318">
        <v>399</v>
      </c>
      <c r="I139" s="319"/>
      <c r="J139" s="320">
        <f>ROUND(I139*H139,2)</f>
        <v>0</v>
      </c>
      <c r="K139" s="316" t="s">
        <v>258</v>
      </c>
      <c r="L139" s="321"/>
      <c r="M139" s="322" t="s">
        <v>1</v>
      </c>
      <c r="N139" s="323" t="s">
        <v>48</v>
      </c>
      <c r="O139" s="93"/>
      <c r="P139" s="255">
        <f>O139*H139</f>
        <v>0</v>
      </c>
      <c r="Q139" s="255">
        <v>1</v>
      </c>
      <c r="R139" s="255">
        <f>Q139*H139</f>
        <v>399</v>
      </c>
      <c r="S139" s="255">
        <v>0</v>
      </c>
      <c r="T139" s="256">
        <f>S139*H139</f>
        <v>0</v>
      </c>
      <c r="U139" s="40"/>
      <c r="V139" s="40"/>
      <c r="W139" s="40"/>
      <c r="X139" s="40"/>
      <c r="Y139" s="40"/>
      <c r="Z139" s="40"/>
      <c r="AA139" s="40"/>
      <c r="AB139" s="40"/>
      <c r="AC139" s="40"/>
      <c r="AD139" s="40"/>
      <c r="AE139" s="40"/>
      <c r="AR139" s="257" t="s">
        <v>292</v>
      </c>
      <c r="AT139" s="257" t="s">
        <v>648</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2262</v>
      </c>
    </row>
    <row r="140" s="13" customFormat="1">
      <c r="A140" s="13"/>
      <c r="B140" s="271"/>
      <c r="C140" s="272"/>
      <c r="D140" s="259" t="s">
        <v>414</v>
      </c>
      <c r="E140" s="272"/>
      <c r="F140" s="274" t="s">
        <v>2263</v>
      </c>
      <c r="G140" s="272"/>
      <c r="H140" s="275">
        <v>399</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4</v>
      </c>
      <c r="AX140" s="13" t="s">
        <v>91</v>
      </c>
      <c r="AY140" s="281" t="s">
        <v>251</v>
      </c>
    </row>
    <row r="141" s="2" customFormat="1" ht="16.5" customHeight="1">
      <c r="A141" s="40"/>
      <c r="B141" s="41"/>
      <c r="C141" s="246" t="s">
        <v>285</v>
      </c>
      <c r="D141" s="246" t="s">
        <v>254</v>
      </c>
      <c r="E141" s="247" t="s">
        <v>470</v>
      </c>
      <c r="F141" s="248" t="s">
        <v>2257</v>
      </c>
      <c r="G141" s="249" t="s">
        <v>446</v>
      </c>
      <c r="H141" s="250">
        <v>110</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2264</v>
      </c>
    </row>
    <row r="142" s="13" customFormat="1">
      <c r="A142" s="13"/>
      <c r="B142" s="271"/>
      <c r="C142" s="272"/>
      <c r="D142" s="259" t="s">
        <v>414</v>
      </c>
      <c r="E142" s="273" t="s">
        <v>1</v>
      </c>
      <c r="F142" s="274" t="s">
        <v>2265</v>
      </c>
      <c r="G142" s="272"/>
      <c r="H142" s="275">
        <v>110</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4" customFormat="1">
      <c r="A143" s="14"/>
      <c r="B143" s="282"/>
      <c r="C143" s="283"/>
      <c r="D143" s="259" t="s">
        <v>414</v>
      </c>
      <c r="E143" s="284" t="s">
        <v>1</v>
      </c>
      <c r="F143" s="285" t="s">
        <v>416</v>
      </c>
      <c r="G143" s="283"/>
      <c r="H143" s="286">
        <v>110</v>
      </c>
      <c r="I143" s="287"/>
      <c r="J143" s="283"/>
      <c r="K143" s="283"/>
      <c r="L143" s="288"/>
      <c r="M143" s="289"/>
      <c r="N143" s="290"/>
      <c r="O143" s="290"/>
      <c r="P143" s="290"/>
      <c r="Q143" s="290"/>
      <c r="R143" s="290"/>
      <c r="S143" s="290"/>
      <c r="T143" s="291"/>
      <c r="U143" s="14"/>
      <c r="V143" s="14"/>
      <c r="W143" s="14"/>
      <c r="X143" s="14"/>
      <c r="Y143" s="14"/>
      <c r="Z143" s="14"/>
      <c r="AA143" s="14"/>
      <c r="AB143" s="14"/>
      <c r="AC143" s="14"/>
      <c r="AD143" s="14"/>
      <c r="AE143" s="14"/>
      <c r="AT143" s="292" t="s">
        <v>414</v>
      </c>
      <c r="AU143" s="292" t="s">
        <v>93</v>
      </c>
      <c r="AV143" s="14" t="s">
        <v>182</v>
      </c>
      <c r="AW143" s="14" t="s">
        <v>38</v>
      </c>
      <c r="AX143" s="14" t="s">
        <v>91</v>
      </c>
      <c r="AY143" s="292" t="s">
        <v>251</v>
      </c>
    </row>
    <row r="144" s="2" customFormat="1" ht="16.5" customHeight="1">
      <c r="A144" s="40"/>
      <c r="B144" s="41"/>
      <c r="C144" s="314" t="s">
        <v>292</v>
      </c>
      <c r="D144" s="314" t="s">
        <v>648</v>
      </c>
      <c r="E144" s="315" t="s">
        <v>2266</v>
      </c>
      <c r="F144" s="316" t="s">
        <v>2267</v>
      </c>
      <c r="G144" s="317" t="s">
        <v>398</v>
      </c>
      <c r="H144" s="318">
        <v>209</v>
      </c>
      <c r="I144" s="319"/>
      <c r="J144" s="320">
        <f>ROUND(I144*H144,2)</f>
        <v>0</v>
      </c>
      <c r="K144" s="316" t="s">
        <v>258</v>
      </c>
      <c r="L144" s="321"/>
      <c r="M144" s="322" t="s">
        <v>1</v>
      </c>
      <c r="N144" s="323" t="s">
        <v>48</v>
      </c>
      <c r="O144" s="93"/>
      <c r="P144" s="255">
        <f>O144*H144</f>
        <v>0</v>
      </c>
      <c r="Q144" s="255">
        <v>1</v>
      </c>
      <c r="R144" s="255">
        <f>Q144*H144</f>
        <v>209</v>
      </c>
      <c r="S144" s="255">
        <v>0</v>
      </c>
      <c r="T144" s="256">
        <f>S144*H144</f>
        <v>0</v>
      </c>
      <c r="U144" s="40"/>
      <c r="V144" s="40"/>
      <c r="W144" s="40"/>
      <c r="X144" s="40"/>
      <c r="Y144" s="40"/>
      <c r="Z144" s="40"/>
      <c r="AA144" s="40"/>
      <c r="AB144" s="40"/>
      <c r="AC144" s="40"/>
      <c r="AD144" s="40"/>
      <c r="AE144" s="40"/>
      <c r="AR144" s="257" t="s">
        <v>292</v>
      </c>
      <c r="AT144" s="257" t="s">
        <v>648</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2268</v>
      </c>
    </row>
    <row r="145" s="13" customFormat="1">
      <c r="A145" s="13"/>
      <c r="B145" s="271"/>
      <c r="C145" s="272"/>
      <c r="D145" s="259" t="s">
        <v>414</v>
      </c>
      <c r="E145" s="272"/>
      <c r="F145" s="274" t="s">
        <v>2269</v>
      </c>
      <c r="G145" s="272"/>
      <c r="H145" s="275">
        <v>209</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4</v>
      </c>
      <c r="AX145" s="13" t="s">
        <v>91</v>
      </c>
      <c r="AY145" s="281" t="s">
        <v>251</v>
      </c>
    </row>
    <row r="146" s="2" customFormat="1" ht="16.5" customHeight="1">
      <c r="A146" s="40"/>
      <c r="B146" s="41"/>
      <c r="C146" s="246" t="s">
        <v>297</v>
      </c>
      <c r="D146" s="246" t="s">
        <v>254</v>
      </c>
      <c r="E146" s="247" t="s">
        <v>2270</v>
      </c>
      <c r="F146" s="248" t="s">
        <v>2271</v>
      </c>
      <c r="G146" s="249" t="s">
        <v>446</v>
      </c>
      <c r="H146" s="250">
        <v>100</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2272</v>
      </c>
    </row>
    <row r="147" s="13" customFormat="1">
      <c r="A147" s="13"/>
      <c r="B147" s="271"/>
      <c r="C147" s="272"/>
      <c r="D147" s="259" t="s">
        <v>414</v>
      </c>
      <c r="E147" s="273" t="s">
        <v>1</v>
      </c>
      <c r="F147" s="274" t="s">
        <v>2248</v>
      </c>
      <c r="G147" s="272"/>
      <c r="H147" s="275">
        <v>100</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4" customFormat="1">
      <c r="A148" s="14"/>
      <c r="B148" s="282"/>
      <c r="C148" s="283"/>
      <c r="D148" s="259" t="s">
        <v>414</v>
      </c>
      <c r="E148" s="284" t="s">
        <v>1</v>
      </c>
      <c r="F148" s="285" t="s">
        <v>416</v>
      </c>
      <c r="G148" s="283"/>
      <c r="H148" s="286">
        <v>100</v>
      </c>
      <c r="I148" s="287"/>
      <c r="J148" s="283"/>
      <c r="K148" s="283"/>
      <c r="L148" s="288"/>
      <c r="M148" s="289"/>
      <c r="N148" s="290"/>
      <c r="O148" s="290"/>
      <c r="P148" s="290"/>
      <c r="Q148" s="290"/>
      <c r="R148" s="290"/>
      <c r="S148" s="290"/>
      <c r="T148" s="291"/>
      <c r="U148" s="14"/>
      <c r="V148" s="14"/>
      <c r="W148" s="14"/>
      <c r="X148" s="14"/>
      <c r="Y148" s="14"/>
      <c r="Z148" s="14"/>
      <c r="AA148" s="14"/>
      <c r="AB148" s="14"/>
      <c r="AC148" s="14"/>
      <c r="AD148" s="14"/>
      <c r="AE148" s="14"/>
      <c r="AT148" s="292" t="s">
        <v>414</v>
      </c>
      <c r="AU148" s="292" t="s">
        <v>93</v>
      </c>
      <c r="AV148" s="14" t="s">
        <v>182</v>
      </c>
      <c r="AW148" s="14" t="s">
        <v>38</v>
      </c>
      <c r="AX148" s="14" t="s">
        <v>91</v>
      </c>
      <c r="AY148" s="292" t="s">
        <v>251</v>
      </c>
    </row>
    <row r="149" s="2" customFormat="1" ht="16.5" customHeight="1">
      <c r="A149" s="40"/>
      <c r="B149" s="41"/>
      <c r="C149" s="246" t="s">
        <v>304</v>
      </c>
      <c r="D149" s="246" t="s">
        <v>254</v>
      </c>
      <c r="E149" s="247" t="s">
        <v>475</v>
      </c>
      <c r="F149" s="248" t="s">
        <v>476</v>
      </c>
      <c r="G149" s="249" t="s">
        <v>446</v>
      </c>
      <c r="H149" s="250">
        <v>90</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2273</v>
      </c>
    </row>
    <row r="150" s="13" customFormat="1">
      <c r="A150" s="13"/>
      <c r="B150" s="271"/>
      <c r="C150" s="272"/>
      <c r="D150" s="259" t="s">
        <v>414</v>
      </c>
      <c r="E150" s="273" t="s">
        <v>1</v>
      </c>
      <c r="F150" s="274" t="s">
        <v>2252</v>
      </c>
      <c r="G150" s="272"/>
      <c r="H150" s="275">
        <v>90</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4" customFormat="1">
      <c r="A151" s="14"/>
      <c r="B151" s="282"/>
      <c r="C151" s="283"/>
      <c r="D151" s="259" t="s">
        <v>414</v>
      </c>
      <c r="E151" s="284" t="s">
        <v>1</v>
      </c>
      <c r="F151" s="285" t="s">
        <v>416</v>
      </c>
      <c r="G151" s="283"/>
      <c r="H151" s="286">
        <v>90</v>
      </c>
      <c r="I151" s="287"/>
      <c r="J151" s="283"/>
      <c r="K151" s="283"/>
      <c r="L151" s="288"/>
      <c r="M151" s="289"/>
      <c r="N151" s="290"/>
      <c r="O151" s="290"/>
      <c r="P151" s="290"/>
      <c r="Q151" s="290"/>
      <c r="R151" s="290"/>
      <c r="S151" s="290"/>
      <c r="T151" s="291"/>
      <c r="U151" s="14"/>
      <c r="V151" s="14"/>
      <c r="W151" s="14"/>
      <c r="X151" s="14"/>
      <c r="Y151" s="14"/>
      <c r="Z151" s="14"/>
      <c r="AA151" s="14"/>
      <c r="AB151" s="14"/>
      <c r="AC151" s="14"/>
      <c r="AD151" s="14"/>
      <c r="AE151" s="14"/>
      <c r="AT151" s="292" t="s">
        <v>414</v>
      </c>
      <c r="AU151" s="292" t="s">
        <v>93</v>
      </c>
      <c r="AV151" s="14" t="s">
        <v>182</v>
      </c>
      <c r="AW151" s="14" t="s">
        <v>38</v>
      </c>
      <c r="AX151" s="14" t="s">
        <v>91</v>
      </c>
      <c r="AY151" s="292" t="s">
        <v>251</v>
      </c>
    </row>
    <row r="152" s="2" customFormat="1" ht="16.5" customHeight="1">
      <c r="A152" s="40"/>
      <c r="B152" s="41"/>
      <c r="C152" s="246" t="s">
        <v>309</v>
      </c>
      <c r="D152" s="246" t="s">
        <v>254</v>
      </c>
      <c r="E152" s="247" t="s">
        <v>598</v>
      </c>
      <c r="F152" s="248" t="s">
        <v>599</v>
      </c>
      <c r="G152" s="249" t="s">
        <v>398</v>
      </c>
      <c r="H152" s="250">
        <v>162</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2274</v>
      </c>
    </row>
    <row r="153" s="13" customFormat="1">
      <c r="A153" s="13"/>
      <c r="B153" s="271"/>
      <c r="C153" s="272"/>
      <c r="D153" s="259" t="s">
        <v>414</v>
      </c>
      <c r="E153" s="272"/>
      <c r="F153" s="274" t="s">
        <v>2275</v>
      </c>
      <c r="G153" s="272"/>
      <c r="H153" s="275">
        <v>162</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313</v>
      </c>
      <c r="D154" s="246" t="s">
        <v>254</v>
      </c>
      <c r="E154" s="247" t="s">
        <v>491</v>
      </c>
      <c r="F154" s="248" t="s">
        <v>492</v>
      </c>
      <c r="G154" s="249" t="s">
        <v>446</v>
      </c>
      <c r="H154" s="250">
        <v>10</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2276</v>
      </c>
    </row>
    <row r="155" s="13" customFormat="1">
      <c r="A155" s="13"/>
      <c r="B155" s="271"/>
      <c r="C155" s="272"/>
      <c r="D155" s="259" t="s">
        <v>414</v>
      </c>
      <c r="E155" s="273" t="s">
        <v>1</v>
      </c>
      <c r="F155" s="274" t="s">
        <v>2277</v>
      </c>
      <c r="G155" s="272"/>
      <c r="H155" s="275">
        <v>10</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4" customFormat="1">
      <c r="A156" s="14"/>
      <c r="B156" s="282"/>
      <c r="C156" s="283"/>
      <c r="D156" s="259" t="s">
        <v>414</v>
      </c>
      <c r="E156" s="284" t="s">
        <v>1</v>
      </c>
      <c r="F156" s="285" t="s">
        <v>416</v>
      </c>
      <c r="G156" s="283"/>
      <c r="H156" s="286">
        <v>10</v>
      </c>
      <c r="I156" s="287"/>
      <c r="J156" s="283"/>
      <c r="K156" s="283"/>
      <c r="L156" s="288"/>
      <c r="M156" s="289"/>
      <c r="N156" s="290"/>
      <c r="O156" s="290"/>
      <c r="P156" s="290"/>
      <c r="Q156" s="290"/>
      <c r="R156" s="290"/>
      <c r="S156" s="290"/>
      <c r="T156" s="291"/>
      <c r="U156" s="14"/>
      <c r="V156" s="14"/>
      <c r="W156" s="14"/>
      <c r="X156" s="14"/>
      <c r="Y156" s="14"/>
      <c r="Z156" s="14"/>
      <c r="AA156" s="14"/>
      <c r="AB156" s="14"/>
      <c r="AC156" s="14"/>
      <c r="AD156" s="14"/>
      <c r="AE156" s="14"/>
      <c r="AT156" s="292" t="s">
        <v>414</v>
      </c>
      <c r="AU156" s="292" t="s">
        <v>93</v>
      </c>
      <c r="AV156" s="14" t="s">
        <v>182</v>
      </c>
      <c r="AW156" s="14" t="s">
        <v>38</v>
      </c>
      <c r="AX156" s="14" t="s">
        <v>91</v>
      </c>
      <c r="AY156" s="292" t="s">
        <v>251</v>
      </c>
    </row>
    <row r="157" s="2" customFormat="1" ht="16.5" customHeight="1">
      <c r="A157" s="40"/>
      <c r="B157" s="41"/>
      <c r="C157" s="246" t="s">
        <v>318</v>
      </c>
      <c r="D157" s="246" t="s">
        <v>254</v>
      </c>
      <c r="E157" s="247" t="s">
        <v>495</v>
      </c>
      <c r="F157" s="248" t="s">
        <v>496</v>
      </c>
      <c r="G157" s="249" t="s">
        <v>342</v>
      </c>
      <c r="H157" s="250">
        <v>428</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2278</v>
      </c>
    </row>
    <row r="158" s="13" customFormat="1">
      <c r="A158" s="13"/>
      <c r="B158" s="271"/>
      <c r="C158" s="272"/>
      <c r="D158" s="259" t="s">
        <v>414</v>
      </c>
      <c r="E158" s="273" t="s">
        <v>1</v>
      </c>
      <c r="F158" s="274" t="s">
        <v>2279</v>
      </c>
      <c r="G158" s="272"/>
      <c r="H158" s="275">
        <v>428</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428</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325</v>
      </c>
      <c r="D160" s="246" t="s">
        <v>254</v>
      </c>
      <c r="E160" s="247" t="s">
        <v>606</v>
      </c>
      <c r="F160" s="248" t="s">
        <v>2280</v>
      </c>
      <c r="G160" s="249" t="s">
        <v>342</v>
      </c>
      <c r="H160" s="250">
        <v>370</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2281</v>
      </c>
    </row>
    <row r="161" s="13" customFormat="1">
      <c r="A161" s="13"/>
      <c r="B161" s="271"/>
      <c r="C161" s="272"/>
      <c r="D161" s="259" t="s">
        <v>414</v>
      </c>
      <c r="E161" s="273" t="s">
        <v>1</v>
      </c>
      <c r="F161" s="274" t="s">
        <v>2282</v>
      </c>
      <c r="G161" s="272"/>
      <c r="H161" s="275">
        <v>370</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4" customFormat="1">
      <c r="A162" s="14"/>
      <c r="B162" s="282"/>
      <c r="C162" s="283"/>
      <c r="D162" s="259" t="s">
        <v>414</v>
      </c>
      <c r="E162" s="284" t="s">
        <v>1</v>
      </c>
      <c r="F162" s="285" t="s">
        <v>416</v>
      </c>
      <c r="G162" s="283"/>
      <c r="H162" s="286">
        <v>370</v>
      </c>
      <c r="I162" s="287"/>
      <c r="J162" s="283"/>
      <c r="K162" s="283"/>
      <c r="L162" s="288"/>
      <c r="M162" s="289"/>
      <c r="N162" s="290"/>
      <c r="O162" s="290"/>
      <c r="P162" s="290"/>
      <c r="Q162" s="290"/>
      <c r="R162" s="290"/>
      <c r="S162" s="290"/>
      <c r="T162" s="291"/>
      <c r="U162" s="14"/>
      <c r="V162" s="14"/>
      <c r="W162" s="14"/>
      <c r="X162" s="14"/>
      <c r="Y162" s="14"/>
      <c r="Z162" s="14"/>
      <c r="AA162" s="14"/>
      <c r="AB162" s="14"/>
      <c r="AC162" s="14"/>
      <c r="AD162" s="14"/>
      <c r="AE162" s="14"/>
      <c r="AT162" s="292" t="s">
        <v>414</v>
      </c>
      <c r="AU162" s="292" t="s">
        <v>93</v>
      </c>
      <c r="AV162" s="14" t="s">
        <v>182</v>
      </c>
      <c r="AW162" s="14" t="s">
        <v>38</v>
      </c>
      <c r="AX162" s="14" t="s">
        <v>91</v>
      </c>
      <c r="AY162" s="292" t="s">
        <v>251</v>
      </c>
    </row>
    <row r="163" s="2" customFormat="1" ht="16.5" customHeight="1">
      <c r="A163" s="40"/>
      <c r="B163" s="41"/>
      <c r="C163" s="246" t="s">
        <v>8</v>
      </c>
      <c r="D163" s="246" t="s">
        <v>254</v>
      </c>
      <c r="E163" s="247" t="s">
        <v>2283</v>
      </c>
      <c r="F163" s="248" t="s">
        <v>2284</v>
      </c>
      <c r="G163" s="249" t="s">
        <v>342</v>
      </c>
      <c r="H163" s="250">
        <v>370</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2285</v>
      </c>
    </row>
    <row r="164" s="13" customFormat="1">
      <c r="A164" s="13"/>
      <c r="B164" s="271"/>
      <c r="C164" s="272"/>
      <c r="D164" s="259" t="s">
        <v>414</v>
      </c>
      <c r="E164" s="273" t="s">
        <v>1</v>
      </c>
      <c r="F164" s="274" t="s">
        <v>2282</v>
      </c>
      <c r="G164" s="272"/>
      <c r="H164" s="275">
        <v>370</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38</v>
      </c>
      <c r="AX164" s="13" t="s">
        <v>83</v>
      </c>
      <c r="AY164" s="281" t="s">
        <v>251</v>
      </c>
    </row>
    <row r="165" s="14" customFormat="1">
      <c r="A165" s="14"/>
      <c r="B165" s="282"/>
      <c r="C165" s="283"/>
      <c r="D165" s="259" t="s">
        <v>414</v>
      </c>
      <c r="E165" s="284" t="s">
        <v>1</v>
      </c>
      <c r="F165" s="285" t="s">
        <v>416</v>
      </c>
      <c r="G165" s="283"/>
      <c r="H165" s="286">
        <v>370</v>
      </c>
      <c r="I165" s="287"/>
      <c r="J165" s="283"/>
      <c r="K165" s="283"/>
      <c r="L165" s="288"/>
      <c r="M165" s="289"/>
      <c r="N165" s="290"/>
      <c r="O165" s="290"/>
      <c r="P165" s="290"/>
      <c r="Q165" s="290"/>
      <c r="R165" s="290"/>
      <c r="S165" s="290"/>
      <c r="T165" s="291"/>
      <c r="U165" s="14"/>
      <c r="V165" s="14"/>
      <c r="W165" s="14"/>
      <c r="X165" s="14"/>
      <c r="Y165" s="14"/>
      <c r="Z165" s="14"/>
      <c r="AA165" s="14"/>
      <c r="AB165" s="14"/>
      <c r="AC165" s="14"/>
      <c r="AD165" s="14"/>
      <c r="AE165" s="14"/>
      <c r="AT165" s="292" t="s">
        <v>414</v>
      </c>
      <c r="AU165" s="292" t="s">
        <v>93</v>
      </c>
      <c r="AV165" s="14" t="s">
        <v>182</v>
      </c>
      <c r="AW165" s="14" t="s">
        <v>38</v>
      </c>
      <c r="AX165" s="14" t="s">
        <v>91</v>
      </c>
      <c r="AY165" s="292" t="s">
        <v>251</v>
      </c>
    </row>
    <row r="166" s="2" customFormat="1" ht="16.5" customHeight="1">
      <c r="A166" s="40"/>
      <c r="B166" s="41"/>
      <c r="C166" s="246" t="s">
        <v>359</v>
      </c>
      <c r="D166" s="246" t="s">
        <v>254</v>
      </c>
      <c r="E166" s="247" t="s">
        <v>2286</v>
      </c>
      <c r="F166" s="248" t="s">
        <v>2287</v>
      </c>
      <c r="G166" s="249" t="s">
        <v>342</v>
      </c>
      <c r="H166" s="250">
        <v>790</v>
      </c>
      <c r="I166" s="251"/>
      <c r="J166" s="252">
        <f>ROUND(I166*H166,2)</f>
        <v>0</v>
      </c>
      <c r="K166" s="248" t="s">
        <v>307</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2288</v>
      </c>
    </row>
    <row r="167" s="2" customFormat="1">
      <c r="A167" s="40"/>
      <c r="B167" s="41"/>
      <c r="C167" s="42"/>
      <c r="D167" s="259" t="s">
        <v>261</v>
      </c>
      <c r="E167" s="42"/>
      <c r="F167" s="260" t="s">
        <v>2289</v>
      </c>
      <c r="G167" s="42"/>
      <c r="H167" s="42"/>
      <c r="I167" s="157"/>
      <c r="J167" s="42"/>
      <c r="K167" s="42"/>
      <c r="L167" s="46"/>
      <c r="M167" s="261"/>
      <c r="N167" s="262"/>
      <c r="O167" s="93"/>
      <c r="P167" s="93"/>
      <c r="Q167" s="93"/>
      <c r="R167" s="93"/>
      <c r="S167" s="93"/>
      <c r="T167" s="94"/>
      <c r="U167" s="40"/>
      <c r="V167" s="40"/>
      <c r="W167" s="40"/>
      <c r="X167" s="40"/>
      <c r="Y167" s="40"/>
      <c r="Z167" s="40"/>
      <c r="AA167" s="40"/>
      <c r="AB167" s="40"/>
      <c r="AC167" s="40"/>
      <c r="AD167" s="40"/>
      <c r="AE167" s="40"/>
      <c r="AT167" s="18" t="s">
        <v>261</v>
      </c>
      <c r="AU167" s="18" t="s">
        <v>93</v>
      </c>
    </row>
    <row r="168" s="15" customFormat="1">
      <c r="A168" s="15"/>
      <c r="B168" s="293"/>
      <c r="C168" s="294"/>
      <c r="D168" s="259" t="s">
        <v>414</v>
      </c>
      <c r="E168" s="295" t="s">
        <v>1</v>
      </c>
      <c r="F168" s="296" t="s">
        <v>2290</v>
      </c>
      <c r="G168" s="294"/>
      <c r="H168" s="295" t="s">
        <v>1</v>
      </c>
      <c r="I168" s="297"/>
      <c r="J168" s="294"/>
      <c r="K168" s="294"/>
      <c r="L168" s="298"/>
      <c r="M168" s="299"/>
      <c r="N168" s="300"/>
      <c r="O168" s="300"/>
      <c r="P168" s="300"/>
      <c r="Q168" s="300"/>
      <c r="R168" s="300"/>
      <c r="S168" s="300"/>
      <c r="T168" s="301"/>
      <c r="U168" s="15"/>
      <c r="V168" s="15"/>
      <c r="W168" s="15"/>
      <c r="X168" s="15"/>
      <c r="Y168" s="15"/>
      <c r="Z168" s="15"/>
      <c r="AA168" s="15"/>
      <c r="AB168" s="15"/>
      <c r="AC168" s="15"/>
      <c r="AD168" s="15"/>
      <c r="AE168" s="15"/>
      <c r="AT168" s="302" t="s">
        <v>414</v>
      </c>
      <c r="AU168" s="302" t="s">
        <v>93</v>
      </c>
      <c r="AV168" s="15" t="s">
        <v>91</v>
      </c>
      <c r="AW168" s="15" t="s">
        <v>38</v>
      </c>
      <c r="AX168" s="15" t="s">
        <v>83</v>
      </c>
      <c r="AY168" s="302" t="s">
        <v>251</v>
      </c>
    </row>
    <row r="169" s="13" customFormat="1">
      <c r="A169" s="13"/>
      <c r="B169" s="271"/>
      <c r="C169" s="272"/>
      <c r="D169" s="259" t="s">
        <v>414</v>
      </c>
      <c r="E169" s="273" t="s">
        <v>1</v>
      </c>
      <c r="F169" s="274" t="s">
        <v>2291</v>
      </c>
      <c r="G169" s="272"/>
      <c r="H169" s="275">
        <v>790</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4" customFormat="1">
      <c r="A170" s="14"/>
      <c r="B170" s="282"/>
      <c r="C170" s="283"/>
      <c r="D170" s="259" t="s">
        <v>414</v>
      </c>
      <c r="E170" s="284" t="s">
        <v>1</v>
      </c>
      <c r="F170" s="285" t="s">
        <v>416</v>
      </c>
      <c r="G170" s="283"/>
      <c r="H170" s="286">
        <v>790</v>
      </c>
      <c r="I170" s="287"/>
      <c r="J170" s="283"/>
      <c r="K170" s="283"/>
      <c r="L170" s="288"/>
      <c r="M170" s="289"/>
      <c r="N170" s="290"/>
      <c r="O170" s="290"/>
      <c r="P170" s="290"/>
      <c r="Q170" s="290"/>
      <c r="R170" s="290"/>
      <c r="S170" s="290"/>
      <c r="T170" s="291"/>
      <c r="U170" s="14"/>
      <c r="V170" s="14"/>
      <c r="W170" s="14"/>
      <c r="X170" s="14"/>
      <c r="Y170" s="14"/>
      <c r="Z170" s="14"/>
      <c r="AA170" s="14"/>
      <c r="AB170" s="14"/>
      <c r="AC170" s="14"/>
      <c r="AD170" s="14"/>
      <c r="AE170" s="14"/>
      <c r="AT170" s="292" t="s">
        <v>414</v>
      </c>
      <c r="AU170" s="292" t="s">
        <v>93</v>
      </c>
      <c r="AV170" s="14" t="s">
        <v>182</v>
      </c>
      <c r="AW170" s="14" t="s">
        <v>38</v>
      </c>
      <c r="AX170" s="14" t="s">
        <v>91</v>
      </c>
      <c r="AY170" s="292" t="s">
        <v>251</v>
      </c>
    </row>
    <row r="171" s="2" customFormat="1" ht="16.5" customHeight="1">
      <c r="A171" s="40"/>
      <c r="B171" s="41"/>
      <c r="C171" s="246" t="s">
        <v>386</v>
      </c>
      <c r="D171" s="246" t="s">
        <v>254</v>
      </c>
      <c r="E171" s="247" t="s">
        <v>499</v>
      </c>
      <c r="F171" s="248" t="s">
        <v>500</v>
      </c>
      <c r="G171" s="249" t="s">
        <v>446</v>
      </c>
      <c r="H171" s="250">
        <v>10</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501</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501</v>
      </c>
      <c r="BM171" s="257" t="s">
        <v>2292</v>
      </c>
    </row>
    <row r="172" s="12" customFormat="1" ht="22.8" customHeight="1">
      <c r="A172" s="12"/>
      <c r="B172" s="230"/>
      <c r="C172" s="231"/>
      <c r="D172" s="232" t="s">
        <v>82</v>
      </c>
      <c r="E172" s="244" t="s">
        <v>250</v>
      </c>
      <c r="F172" s="244" t="s">
        <v>2293</v>
      </c>
      <c r="G172" s="231"/>
      <c r="H172" s="231"/>
      <c r="I172" s="234"/>
      <c r="J172" s="245">
        <f>BK172</f>
        <v>0</v>
      </c>
      <c r="K172" s="231"/>
      <c r="L172" s="236"/>
      <c r="M172" s="237"/>
      <c r="N172" s="238"/>
      <c r="O172" s="238"/>
      <c r="P172" s="239">
        <f>SUM(P173:P186)</f>
        <v>0</v>
      </c>
      <c r="Q172" s="238"/>
      <c r="R172" s="239">
        <f>SUM(R173:R186)</f>
        <v>85.591999999999999</v>
      </c>
      <c r="S172" s="238"/>
      <c r="T172" s="240">
        <f>SUM(T173:T186)</f>
        <v>0</v>
      </c>
      <c r="U172" s="12"/>
      <c r="V172" s="12"/>
      <c r="W172" s="12"/>
      <c r="X172" s="12"/>
      <c r="Y172" s="12"/>
      <c r="Z172" s="12"/>
      <c r="AA172" s="12"/>
      <c r="AB172" s="12"/>
      <c r="AC172" s="12"/>
      <c r="AD172" s="12"/>
      <c r="AE172" s="12"/>
      <c r="AR172" s="241" t="s">
        <v>91</v>
      </c>
      <c r="AT172" s="242" t="s">
        <v>82</v>
      </c>
      <c r="AU172" s="242" t="s">
        <v>91</v>
      </c>
      <c r="AY172" s="241" t="s">
        <v>251</v>
      </c>
      <c r="BK172" s="243">
        <f>SUM(BK173:BK186)</f>
        <v>0</v>
      </c>
    </row>
    <row r="173" s="2" customFormat="1" ht="16.5" customHeight="1">
      <c r="A173" s="40"/>
      <c r="B173" s="41"/>
      <c r="C173" s="246" t="s">
        <v>362</v>
      </c>
      <c r="D173" s="246" t="s">
        <v>254</v>
      </c>
      <c r="E173" s="247" t="s">
        <v>1281</v>
      </c>
      <c r="F173" s="248" t="s">
        <v>1282</v>
      </c>
      <c r="G173" s="249" t="s">
        <v>342</v>
      </c>
      <c r="H173" s="250">
        <v>400</v>
      </c>
      <c r="I173" s="251"/>
      <c r="J173" s="252">
        <f>ROUND(I173*H173,2)</f>
        <v>0</v>
      </c>
      <c r="K173" s="248" t="s">
        <v>258</v>
      </c>
      <c r="L173" s="46"/>
      <c r="M173" s="253" t="s">
        <v>1</v>
      </c>
      <c r="N173" s="254" t="s">
        <v>48</v>
      </c>
      <c r="O173" s="93"/>
      <c r="P173" s="255">
        <f>O173*H173</f>
        <v>0</v>
      </c>
      <c r="Q173" s="255">
        <v>0.0060099999999999997</v>
      </c>
      <c r="R173" s="255">
        <f>Q173*H173</f>
        <v>2.4039999999999999</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2294</v>
      </c>
    </row>
    <row r="174" s="13" customFormat="1">
      <c r="A174" s="13"/>
      <c r="B174" s="271"/>
      <c r="C174" s="272"/>
      <c r="D174" s="259" t="s">
        <v>414</v>
      </c>
      <c r="E174" s="273" t="s">
        <v>1</v>
      </c>
      <c r="F174" s="274" t="s">
        <v>2295</v>
      </c>
      <c r="G174" s="272"/>
      <c r="H174" s="275">
        <v>400</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4" customFormat="1">
      <c r="A175" s="14"/>
      <c r="B175" s="282"/>
      <c r="C175" s="283"/>
      <c r="D175" s="259" t="s">
        <v>414</v>
      </c>
      <c r="E175" s="284" t="s">
        <v>1</v>
      </c>
      <c r="F175" s="285" t="s">
        <v>416</v>
      </c>
      <c r="G175" s="283"/>
      <c r="H175" s="286">
        <v>400</v>
      </c>
      <c r="I175" s="287"/>
      <c r="J175" s="283"/>
      <c r="K175" s="283"/>
      <c r="L175" s="288"/>
      <c r="M175" s="289"/>
      <c r="N175" s="290"/>
      <c r="O175" s="290"/>
      <c r="P175" s="290"/>
      <c r="Q175" s="290"/>
      <c r="R175" s="290"/>
      <c r="S175" s="290"/>
      <c r="T175" s="291"/>
      <c r="U175" s="14"/>
      <c r="V175" s="14"/>
      <c r="W175" s="14"/>
      <c r="X175" s="14"/>
      <c r="Y175" s="14"/>
      <c r="Z175" s="14"/>
      <c r="AA175" s="14"/>
      <c r="AB175" s="14"/>
      <c r="AC175" s="14"/>
      <c r="AD175" s="14"/>
      <c r="AE175" s="14"/>
      <c r="AT175" s="292" t="s">
        <v>414</v>
      </c>
      <c r="AU175" s="292" t="s">
        <v>93</v>
      </c>
      <c r="AV175" s="14" t="s">
        <v>182</v>
      </c>
      <c r="AW175" s="14" t="s">
        <v>38</v>
      </c>
      <c r="AX175" s="14" t="s">
        <v>91</v>
      </c>
      <c r="AY175" s="292" t="s">
        <v>251</v>
      </c>
    </row>
    <row r="176" s="2" customFormat="1" ht="16.5" customHeight="1">
      <c r="A176" s="40"/>
      <c r="B176" s="41"/>
      <c r="C176" s="246" t="s">
        <v>395</v>
      </c>
      <c r="D176" s="246" t="s">
        <v>254</v>
      </c>
      <c r="E176" s="247" t="s">
        <v>1284</v>
      </c>
      <c r="F176" s="248" t="s">
        <v>1285</v>
      </c>
      <c r="G176" s="249" t="s">
        <v>342</v>
      </c>
      <c r="H176" s="250">
        <v>400</v>
      </c>
      <c r="I176" s="251"/>
      <c r="J176" s="252">
        <f>ROUND(I176*H176,2)</f>
        <v>0</v>
      </c>
      <c r="K176" s="248" t="s">
        <v>258</v>
      </c>
      <c r="L176" s="46"/>
      <c r="M176" s="253" t="s">
        <v>1</v>
      </c>
      <c r="N176" s="254" t="s">
        <v>48</v>
      </c>
      <c r="O176" s="93"/>
      <c r="P176" s="255">
        <f>O176*H176</f>
        <v>0</v>
      </c>
      <c r="Q176" s="255">
        <v>0.00051000000000000004</v>
      </c>
      <c r="R176" s="255">
        <f>Q176*H176</f>
        <v>0.20400000000000002</v>
      </c>
      <c r="S176" s="255">
        <v>0</v>
      </c>
      <c r="T176" s="256">
        <f>S176*H176</f>
        <v>0</v>
      </c>
      <c r="U176" s="40"/>
      <c r="V176" s="40"/>
      <c r="W176" s="40"/>
      <c r="X176" s="40"/>
      <c r="Y176" s="40"/>
      <c r="Z176" s="40"/>
      <c r="AA176" s="40"/>
      <c r="AB176" s="40"/>
      <c r="AC176" s="40"/>
      <c r="AD176" s="40"/>
      <c r="AE176" s="40"/>
      <c r="AR176" s="257" t="s">
        <v>182</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2296</v>
      </c>
    </row>
    <row r="177" s="13" customFormat="1">
      <c r="A177" s="13"/>
      <c r="B177" s="271"/>
      <c r="C177" s="272"/>
      <c r="D177" s="259" t="s">
        <v>414</v>
      </c>
      <c r="E177" s="273" t="s">
        <v>1</v>
      </c>
      <c r="F177" s="274" t="s">
        <v>2295</v>
      </c>
      <c r="G177" s="272"/>
      <c r="H177" s="275">
        <v>400</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4" customFormat="1">
      <c r="A178" s="14"/>
      <c r="B178" s="282"/>
      <c r="C178" s="283"/>
      <c r="D178" s="259" t="s">
        <v>414</v>
      </c>
      <c r="E178" s="284" t="s">
        <v>1</v>
      </c>
      <c r="F178" s="285" t="s">
        <v>416</v>
      </c>
      <c r="G178" s="283"/>
      <c r="H178" s="286">
        <v>400</v>
      </c>
      <c r="I178" s="287"/>
      <c r="J178" s="283"/>
      <c r="K178" s="283"/>
      <c r="L178" s="288"/>
      <c r="M178" s="289"/>
      <c r="N178" s="290"/>
      <c r="O178" s="290"/>
      <c r="P178" s="290"/>
      <c r="Q178" s="290"/>
      <c r="R178" s="290"/>
      <c r="S178" s="290"/>
      <c r="T178" s="291"/>
      <c r="U178" s="14"/>
      <c r="V178" s="14"/>
      <c r="W178" s="14"/>
      <c r="X178" s="14"/>
      <c r="Y178" s="14"/>
      <c r="Z178" s="14"/>
      <c r="AA178" s="14"/>
      <c r="AB178" s="14"/>
      <c r="AC178" s="14"/>
      <c r="AD178" s="14"/>
      <c r="AE178" s="14"/>
      <c r="AT178" s="292" t="s">
        <v>414</v>
      </c>
      <c r="AU178" s="292" t="s">
        <v>93</v>
      </c>
      <c r="AV178" s="14" t="s">
        <v>182</v>
      </c>
      <c r="AW178" s="14" t="s">
        <v>38</v>
      </c>
      <c r="AX178" s="14" t="s">
        <v>91</v>
      </c>
      <c r="AY178" s="292" t="s">
        <v>251</v>
      </c>
    </row>
    <row r="179" s="2" customFormat="1" ht="16.5" customHeight="1">
      <c r="A179" s="40"/>
      <c r="B179" s="41"/>
      <c r="C179" s="246" t="s">
        <v>366</v>
      </c>
      <c r="D179" s="246" t="s">
        <v>254</v>
      </c>
      <c r="E179" s="247" t="s">
        <v>632</v>
      </c>
      <c r="F179" s="248" t="s">
        <v>2297</v>
      </c>
      <c r="G179" s="249" t="s">
        <v>342</v>
      </c>
      <c r="H179" s="250">
        <v>800</v>
      </c>
      <c r="I179" s="251"/>
      <c r="J179" s="252">
        <f>ROUND(I179*H179,2)</f>
        <v>0</v>
      </c>
      <c r="K179" s="248" t="s">
        <v>258</v>
      </c>
      <c r="L179" s="46"/>
      <c r="M179" s="253" t="s">
        <v>1</v>
      </c>
      <c r="N179" s="254" t="s">
        <v>48</v>
      </c>
      <c r="O179" s="93"/>
      <c r="P179" s="255">
        <f>O179*H179</f>
        <v>0</v>
      </c>
      <c r="Q179" s="255">
        <v>0.10373</v>
      </c>
      <c r="R179" s="255">
        <f>Q179*H179</f>
        <v>82.984000000000009</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2298</v>
      </c>
    </row>
    <row r="180" s="15" customFormat="1">
      <c r="A180" s="15"/>
      <c r="B180" s="293"/>
      <c r="C180" s="294"/>
      <c r="D180" s="259" t="s">
        <v>414</v>
      </c>
      <c r="E180" s="295" t="s">
        <v>1</v>
      </c>
      <c r="F180" s="296" t="s">
        <v>2290</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2299</v>
      </c>
      <c r="G181" s="272"/>
      <c r="H181" s="275">
        <v>800</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800</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91</v>
      </c>
      <c r="AY182" s="292" t="s">
        <v>251</v>
      </c>
    </row>
    <row r="183" s="2" customFormat="1" ht="16.5" customHeight="1">
      <c r="A183" s="40"/>
      <c r="B183" s="41"/>
      <c r="C183" s="246" t="s">
        <v>7</v>
      </c>
      <c r="D183" s="246" t="s">
        <v>254</v>
      </c>
      <c r="E183" s="247" t="s">
        <v>2300</v>
      </c>
      <c r="F183" s="248" t="s">
        <v>2301</v>
      </c>
      <c r="G183" s="249" t="s">
        <v>342</v>
      </c>
      <c r="H183" s="250">
        <v>400</v>
      </c>
      <c r="I183" s="251"/>
      <c r="J183" s="252">
        <f>ROUND(I183*H183,2)</f>
        <v>0</v>
      </c>
      <c r="K183" s="248" t="s">
        <v>307</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2302</v>
      </c>
    </row>
    <row r="184" s="2" customFormat="1">
      <c r="A184" s="40"/>
      <c r="B184" s="41"/>
      <c r="C184" s="42"/>
      <c r="D184" s="259" t="s">
        <v>261</v>
      </c>
      <c r="E184" s="42"/>
      <c r="F184" s="260" t="s">
        <v>2289</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13" customFormat="1">
      <c r="A185" s="13"/>
      <c r="B185" s="271"/>
      <c r="C185" s="272"/>
      <c r="D185" s="259" t="s">
        <v>414</v>
      </c>
      <c r="E185" s="273" t="s">
        <v>1</v>
      </c>
      <c r="F185" s="274" t="s">
        <v>2295</v>
      </c>
      <c r="G185" s="272"/>
      <c r="H185" s="275">
        <v>400</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400</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12" customFormat="1" ht="22.8" customHeight="1">
      <c r="A187" s="12"/>
      <c r="B187" s="230"/>
      <c r="C187" s="231"/>
      <c r="D187" s="232" t="s">
        <v>82</v>
      </c>
      <c r="E187" s="244" t="s">
        <v>568</v>
      </c>
      <c r="F187" s="244" t="s">
        <v>569</v>
      </c>
      <c r="G187" s="231"/>
      <c r="H187" s="231"/>
      <c r="I187" s="234"/>
      <c r="J187" s="245">
        <f>BK187</f>
        <v>0</v>
      </c>
      <c r="K187" s="231"/>
      <c r="L187" s="236"/>
      <c r="M187" s="237"/>
      <c r="N187" s="238"/>
      <c r="O187" s="238"/>
      <c r="P187" s="239">
        <f>SUM(P188:P192)</f>
        <v>0</v>
      </c>
      <c r="Q187" s="238"/>
      <c r="R187" s="239">
        <f>SUM(R188:R192)</f>
        <v>0</v>
      </c>
      <c r="S187" s="238"/>
      <c r="T187" s="240">
        <f>SUM(T188:T192)</f>
        <v>0</v>
      </c>
      <c r="U187" s="12"/>
      <c r="V187" s="12"/>
      <c r="W187" s="12"/>
      <c r="X187" s="12"/>
      <c r="Y187" s="12"/>
      <c r="Z187" s="12"/>
      <c r="AA187" s="12"/>
      <c r="AB187" s="12"/>
      <c r="AC187" s="12"/>
      <c r="AD187" s="12"/>
      <c r="AE187" s="12"/>
      <c r="AR187" s="241" t="s">
        <v>91</v>
      </c>
      <c r="AT187" s="242" t="s">
        <v>82</v>
      </c>
      <c r="AU187" s="242" t="s">
        <v>91</v>
      </c>
      <c r="AY187" s="241" t="s">
        <v>251</v>
      </c>
      <c r="BK187" s="243">
        <f>SUM(BK188:BK192)</f>
        <v>0</v>
      </c>
    </row>
    <row r="188" s="2" customFormat="1" ht="16.5" customHeight="1">
      <c r="A188" s="40"/>
      <c r="B188" s="41"/>
      <c r="C188" s="246" t="s">
        <v>369</v>
      </c>
      <c r="D188" s="246" t="s">
        <v>254</v>
      </c>
      <c r="E188" s="247" t="s">
        <v>2303</v>
      </c>
      <c r="F188" s="248" t="s">
        <v>2304</v>
      </c>
      <c r="G188" s="249" t="s">
        <v>398</v>
      </c>
      <c r="H188" s="250">
        <v>693.59199999999998</v>
      </c>
      <c r="I188" s="251"/>
      <c r="J188" s="252">
        <f>ROUND(I188*H188,2)</f>
        <v>0</v>
      </c>
      <c r="K188" s="248" t="s">
        <v>258</v>
      </c>
      <c r="L188" s="46"/>
      <c r="M188" s="253" t="s">
        <v>1</v>
      </c>
      <c r="N188" s="254"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182</v>
      </c>
      <c r="AT188" s="257" t="s">
        <v>254</v>
      </c>
      <c r="AU188" s="257" t="s">
        <v>93</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182</v>
      </c>
      <c r="BM188" s="257" t="s">
        <v>2305</v>
      </c>
    </row>
    <row r="189" s="2" customFormat="1" ht="16.5" customHeight="1">
      <c r="A189" s="40"/>
      <c r="B189" s="41"/>
      <c r="C189" s="246" t="s">
        <v>509</v>
      </c>
      <c r="D189" s="246" t="s">
        <v>254</v>
      </c>
      <c r="E189" s="247" t="s">
        <v>2306</v>
      </c>
      <c r="F189" s="248" t="s">
        <v>2307</v>
      </c>
      <c r="G189" s="249" t="s">
        <v>398</v>
      </c>
      <c r="H189" s="250">
        <v>693.59199999999998</v>
      </c>
      <c r="I189" s="251"/>
      <c r="J189" s="252">
        <f>ROUND(I189*H189,2)</f>
        <v>0</v>
      </c>
      <c r="K189" s="248" t="s">
        <v>258</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182</v>
      </c>
      <c r="AT189" s="257" t="s">
        <v>254</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2308</v>
      </c>
    </row>
    <row r="190" s="2" customFormat="1" ht="16.5" customHeight="1">
      <c r="A190" s="40"/>
      <c r="B190" s="41"/>
      <c r="C190" s="246" t="s">
        <v>372</v>
      </c>
      <c r="D190" s="246" t="s">
        <v>254</v>
      </c>
      <c r="E190" s="247" t="s">
        <v>2309</v>
      </c>
      <c r="F190" s="248" t="s">
        <v>2310</v>
      </c>
      <c r="G190" s="249" t="s">
        <v>398</v>
      </c>
      <c r="H190" s="250">
        <v>208.078</v>
      </c>
      <c r="I190" s="251"/>
      <c r="J190" s="252">
        <f>ROUND(I190*H190,2)</f>
        <v>0</v>
      </c>
      <c r="K190" s="248" t="s">
        <v>258</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182</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182</v>
      </c>
      <c r="BM190" s="257" t="s">
        <v>2311</v>
      </c>
    </row>
    <row r="191" s="2" customFormat="1">
      <c r="A191" s="40"/>
      <c r="B191" s="41"/>
      <c r="C191" s="42"/>
      <c r="D191" s="259" t="s">
        <v>261</v>
      </c>
      <c r="E191" s="42"/>
      <c r="F191" s="260" t="s">
        <v>2312</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13" customFormat="1">
      <c r="A192" s="13"/>
      <c r="B192" s="271"/>
      <c r="C192" s="272"/>
      <c r="D192" s="259" t="s">
        <v>414</v>
      </c>
      <c r="E192" s="272"/>
      <c r="F192" s="274" t="s">
        <v>2313</v>
      </c>
      <c r="G192" s="272"/>
      <c r="H192" s="275">
        <v>208.078</v>
      </c>
      <c r="I192" s="276"/>
      <c r="J192" s="272"/>
      <c r="K192" s="272"/>
      <c r="L192" s="277"/>
      <c r="M192" s="278"/>
      <c r="N192" s="279"/>
      <c r="O192" s="279"/>
      <c r="P192" s="279"/>
      <c r="Q192" s="279"/>
      <c r="R192" s="279"/>
      <c r="S192" s="279"/>
      <c r="T192" s="280"/>
      <c r="U192" s="13"/>
      <c r="V192" s="13"/>
      <c r="W192" s="13"/>
      <c r="X192" s="13"/>
      <c r="Y192" s="13"/>
      <c r="Z192" s="13"/>
      <c r="AA192" s="13"/>
      <c r="AB192" s="13"/>
      <c r="AC192" s="13"/>
      <c r="AD192" s="13"/>
      <c r="AE192" s="13"/>
      <c r="AT192" s="281" t="s">
        <v>414</v>
      </c>
      <c r="AU192" s="281" t="s">
        <v>93</v>
      </c>
      <c r="AV192" s="13" t="s">
        <v>93</v>
      </c>
      <c r="AW192" s="13" t="s">
        <v>4</v>
      </c>
      <c r="AX192" s="13" t="s">
        <v>91</v>
      </c>
      <c r="AY192" s="281" t="s">
        <v>251</v>
      </c>
    </row>
    <row r="193" s="12" customFormat="1" ht="25.92" customHeight="1">
      <c r="A193" s="12"/>
      <c r="B193" s="230"/>
      <c r="C193" s="231"/>
      <c r="D193" s="232" t="s">
        <v>82</v>
      </c>
      <c r="E193" s="233" t="s">
        <v>249</v>
      </c>
      <c r="F193" s="233" t="s">
        <v>249</v>
      </c>
      <c r="G193" s="231"/>
      <c r="H193" s="231"/>
      <c r="I193" s="234"/>
      <c r="J193" s="235">
        <f>BK193</f>
        <v>0</v>
      </c>
      <c r="K193" s="231"/>
      <c r="L193" s="236"/>
      <c r="M193" s="237"/>
      <c r="N193" s="238"/>
      <c r="O193" s="238"/>
      <c r="P193" s="239">
        <f>P194</f>
        <v>0</v>
      </c>
      <c r="Q193" s="238"/>
      <c r="R193" s="239">
        <f>R194</f>
        <v>0</v>
      </c>
      <c r="S193" s="238"/>
      <c r="T193" s="240">
        <f>T194</f>
        <v>0</v>
      </c>
      <c r="U193" s="12"/>
      <c r="V193" s="12"/>
      <c r="W193" s="12"/>
      <c r="X193" s="12"/>
      <c r="Y193" s="12"/>
      <c r="Z193" s="12"/>
      <c r="AA193" s="12"/>
      <c r="AB193" s="12"/>
      <c r="AC193" s="12"/>
      <c r="AD193" s="12"/>
      <c r="AE193" s="12"/>
      <c r="AR193" s="241" t="s">
        <v>250</v>
      </c>
      <c r="AT193" s="242" t="s">
        <v>82</v>
      </c>
      <c r="AU193" s="242" t="s">
        <v>83</v>
      </c>
      <c r="AY193" s="241" t="s">
        <v>251</v>
      </c>
      <c r="BK193" s="243">
        <f>BK194</f>
        <v>0</v>
      </c>
    </row>
    <row r="194" s="12" customFormat="1" ht="22.8" customHeight="1">
      <c r="A194" s="12"/>
      <c r="B194" s="230"/>
      <c r="C194" s="231"/>
      <c r="D194" s="232" t="s">
        <v>82</v>
      </c>
      <c r="E194" s="244" t="s">
        <v>302</v>
      </c>
      <c r="F194" s="244" t="s">
        <v>303</v>
      </c>
      <c r="G194" s="231"/>
      <c r="H194" s="231"/>
      <c r="I194" s="234"/>
      <c r="J194" s="245">
        <f>BK194</f>
        <v>0</v>
      </c>
      <c r="K194" s="231"/>
      <c r="L194" s="236"/>
      <c r="M194" s="237"/>
      <c r="N194" s="238"/>
      <c r="O194" s="238"/>
      <c r="P194" s="239">
        <f>P195</f>
        <v>0</v>
      </c>
      <c r="Q194" s="238"/>
      <c r="R194" s="239">
        <f>R195</f>
        <v>0</v>
      </c>
      <c r="S194" s="238"/>
      <c r="T194" s="240">
        <f>T195</f>
        <v>0</v>
      </c>
      <c r="U194" s="12"/>
      <c r="V194" s="12"/>
      <c r="W194" s="12"/>
      <c r="X194" s="12"/>
      <c r="Y194" s="12"/>
      <c r="Z194" s="12"/>
      <c r="AA194" s="12"/>
      <c r="AB194" s="12"/>
      <c r="AC194" s="12"/>
      <c r="AD194" s="12"/>
      <c r="AE194" s="12"/>
      <c r="AR194" s="241" t="s">
        <v>250</v>
      </c>
      <c r="AT194" s="242" t="s">
        <v>82</v>
      </c>
      <c r="AU194" s="242" t="s">
        <v>91</v>
      </c>
      <c r="AY194" s="241" t="s">
        <v>251</v>
      </c>
      <c r="BK194" s="243">
        <f>BK195</f>
        <v>0</v>
      </c>
    </row>
    <row r="195" s="2" customFormat="1" ht="16.5" customHeight="1">
      <c r="A195" s="40"/>
      <c r="B195" s="41"/>
      <c r="C195" s="246" t="s">
        <v>519</v>
      </c>
      <c r="D195" s="246" t="s">
        <v>254</v>
      </c>
      <c r="E195" s="247" t="s">
        <v>1976</v>
      </c>
      <c r="F195" s="248" t="s">
        <v>1977</v>
      </c>
      <c r="G195" s="249" t="s">
        <v>346</v>
      </c>
      <c r="H195" s="250">
        <v>15</v>
      </c>
      <c r="I195" s="251"/>
      <c r="J195" s="252">
        <f>ROUND(I195*H195,2)</f>
        <v>0</v>
      </c>
      <c r="K195" s="248" t="s">
        <v>258</v>
      </c>
      <c r="L195" s="46"/>
      <c r="M195" s="267" t="s">
        <v>1</v>
      </c>
      <c r="N195" s="268" t="s">
        <v>48</v>
      </c>
      <c r="O195" s="265"/>
      <c r="P195" s="269">
        <f>O195*H195</f>
        <v>0</v>
      </c>
      <c r="Q195" s="269">
        <v>0</v>
      </c>
      <c r="R195" s="269">
        <f>Q195*H195</f>
        <v>0</v>
      </c>
      <c r="S195" s="269">
        <v>0</v>
      </c>
      <c r="T195" s="270">
        <f>S195*H195</f>
        <v>0</v>
      </c>
      <c r="U195" s="40"/>
      <c r="V195" s="40"/>
      <c r="W195" s="40"/>
      <c r="X195" s="40"/>
      <c r="Y195" s="40"/>
      <c r="Z195" s="40"/>
      <c r="AA195" s="40"/>
      <c r="AB195" s="40"/>
      <c r="AC195" s="40"/>
      <c r="AD195" s="40"/>
      <c r="AE195" s="40"/>
      <c r="AR195" s="257" t="s">
        <v>259</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259</v>
      </c>
      <c r="BM195" s="257" t="s">
        <v>2314</v>
      </c>
    </row>
    <row r="196" s="2" customFormat="1" ht="6.96" customHeight="1">
      <c r="A196" s="40"/>
      <c r="B196" s="68"/>
      <c r="C196" s="69"/>
      <c r="D196" s="69"/>
      <c r="E196" s="69"/>
      <c r="F196" s="69"/>
      <c r="G196" s="69"/>
      <c r="H196" s="69"/>
      <c r="I196" s="195"/>
      <c r="J196" s="69"/>
      <c r="K196" s="69"/>
      <c r="L196" s="46"/>
      <c r="M196" s="40"/>
      <c r="O196" s="40"/>
      <c r="P196" s="40"/>
      <c r="Q196" s="40"/>
      <c r="R196" s="40"/>
      <c r="S196" s="40"/>
      <c r="T196" s="40"/>
      <c r="U196" s="40"/>
      <c r="V196" s="40"/>
      <c r="W196" s="40"/>
      <c r="X196" s="40"/>
      <c r="Y196" s="40"/>
      <c r="Z196" s="40"/>
      <c r="AA196" s="40"/>
      <c r="AB196" s="40"/>
      <c r="AC196" s="40"/>
      <c r="AD196" s="40"/>
      <c r="AE196" s="40"/>
    </row>
  </sheetData>
  <sheetProtection sheet="1" autoFilter="0" formatColumns="0" formatRows="0" objects="1" scenarios="1" spinCount="100000" saltValue="RmB8G93UwzVdVlunM2/CdDUym7hMvBtRUEa/RX1OhqqT5z3w8owxjFOd1plMlaPejBGUhrsKPlqcRuKRZ6hz7w==" hashValue="WQzaxX/bWBFoFmLYKHXxNCpFkqkRcCTA7FTUXXKc7P0/cZaON6LGV2x+6imm+6R0GU+fU8j42oHyCOciAGs7Zg==" algorithmName="SHA-512" password="E785"/>
  <autoFilter ref="C121:K195"/>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147</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2315</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Statutární město Karviná </v>
      </c>
      <c r="F15" s="40"/>
      <c r="G15" s="40"/>
      <c r="H15" s="40"/>
      <c r="I15" s="159" t="s">
        <v>33</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tr">
        <f>IF('Rekapitulace stavby'!AN16="","",'Rekapitulace stavby'!AN16)</f>
        <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tr">
        <f>IF('Rekapitulace stavby'!E17="","",'Rekapitulace stavby'!E17)</f>
        <v>ADEA projekt s.r.o.</v>
      </c>
      <c r="F21" s="40"/>
      <c r="G21" s="40"/>
      <c r="H21" s="40"/>
      <c r="I21" s="159" t="s">
        <v>33</v>
      </c>
      <c r="J21" s="143" t="str">
        <f>IF('Rekapitulace stavby'!AN17="","",'Rekapitulace stavby'!AN17)</f>
        <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ROUND(J127,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ROUND((SUM(BE127:BE206)),  2)</f>
        <v>0</v>
      </c>
      <c r="G33" s="40"/>
      <c r="H33" s="40"/>
      <c r="I33" s="174">
        <v>0.20999999999999999</v>
      </c>
      <c r="J33" s="173">
        <f>ROUND(((SUM(BE127:BE206))*I33),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ROUND((SUM(BF127:BF206)),  2)</f>
        <v>0</v>
      </c>
      <c r="G34" s="40"/>
      <c r="H34" s="40"/>
      <c r="I34" s="174">
        <v>0.14999999999999999</v>
      </c>
      <c r="J34" s="173">
        <f>ROUND(((SUM(BF127:BF206))*I34),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ROUND((SUM(BG127:BG206)),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ROUND((SUM(BH127:BH206)),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ROUND((SUM(BI127:BI206)),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08.5 - Skatepark</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J127</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2316</v>
      </c>
      <c r="E97" s="208"/>
      <c r="F97" s="208"/>
      <c r="G97" s="208"/>
      <c r="H97" s="208"/>
      <c r="I97" s="209"/>
      <c r="J97" s="210">
        <f>J128</f>
        <v>0</v>
      </c>
      <c r="K97" s="206"/>
      <c r="L97" s="211"/>
      <c r="S97" s="9"/>
      <c r="T97" s="9"/>
      <c r="U97" s="9"/>
      <c r="V97" s="9"/>
      <c r="W97" s="9"/>
      <c r="X97" s="9"/>
      <c r="Y97" s="9"/>
      <c r="Z97" s="9"/>
      <c r="AA97" s="9"/>
      <c r="AB97" s="9"/>
      <c r="AC97" s="9"/>
      <c r="AD97" s="9"/>
      <c r="AE97" s="9"/>
    </row>
    <row r="98" s="9" customFormat="1" ht="24.96" customHeight="1">
      <c r="A98" s="9"/>
      <c r="B98" s="205"/>
      <c r="C98" s="206"/>
      <c r="D98" s="207" t="s">
        <v>2317</v>
      </c>
      <c r="E98" s="208"/>
      <c r="F98" s="208"/>
      <c r="G98" s="208"/>
      <c r="H98" s="208"/>
      <c r="I98" s="209"/>
      <c r="J98" s="210">
        <f>J141</f>
        <v>0</v>
      </c>
      <c r="K98" s="206"/>
      <c r="L98" s="211"/>
      <c r="S98" s="9"/>
      <c r="T98" s="9"/>
      <c r="U98" s="9"/>
      <c r="V98" s="9"/>
      <c r="W98" s="9"/>
      <c r="X98" s="9"/>
      <c r="Y98" s="9"/>
      <c r="Z98" s="9"/>
      <c r="AA98" s="9"/>
      <c r="AB98" s="9"/>
      <c r="AC98" s="9"/>
      <c r="AD98" s="9"/>
      <c r="AE98" s="9"/>
    </row>
    <row r="99" s="9" customFormat="1" ht="24.96" customHeight="1">
      <c r="A99" s="9"/>
      <c r="B99" s="205"/>
      <c r="C99" s="206"/>
      <c r="D99" s="207" t="s">
        <v>2318</v>
      </c>
      <c r="E99" s="208"/>
      <c r="F99" s="208"/>
      <c r="G99" s="208"/>
      <c r="H99" s="208"/>
      <c r="I99" s="209"/>
      <c r="J99" s="210">
        <f>J144</f>
        <v>0</v>
      </c>
      <c r="K99" s="206"/>
      <c r="L99" s="211"/>
      <c r="S99" s="9"/>
      <c r="T99" s="9"/>
      <c r="U99" s="9"/>
      <c r="V99" s="9"/>
      <c r="W99" s="9"/>
      <c r="X99" s="9"/>
      <c r="Y99" s="9"/>
      <c r="Z99" s="9"/>
      <c r="AA99" s="9"/>
      <c r="AB99" s="9"/>
      <c r="AC99" s="9"/>
      <c r="AD99" s="9"/>
      <c r="AE99" s="9"/>
    </row>
    <row r="100" s="9" customFormat="1" ht="24.96" customHeight="1">
      <c r="A100" s="9"/>
      <c r="B100" s="205"/>
      <c r="C100" s="206"/>
      <c r="D100" s="207" t="s">
        <v>2319</v>
      </c>
      <c r="E100" s="208"/>
      <c r="F100" s="208"/>
      <c r="G100" s="208"/>
      <c r="H100" s="208"/>
      <c r="I100" s="209"/>
      <c r="J100" s="210">
        <f>J151</f>
        <v>0</v>
      </c>
      <c r="K100" s="206"/>
      <c r="L100" s="211"/>
      <c r="S100" s="9"/>
      <c r="T100" s="9"/>
      <c r="U100" s="9"/>
      <c r="V100" s="9"/>
      <c r="W100" s="9"/>
      <c r="X100" s="9"/>
      <c r="Y100" s="9"/>
      <c r="Z100" s="9"/>
      <c r="AA100" s="9"/>
      <c r="AB100" s="9"/>
      <c r="AC100" s="9"/>
      <c r="AD100" s="9"/>
      <c r="AE100" s="9"/>
    </row>
    <row r="101" s="9" customFormat="1" ht="24.96" customHeight="1">
      <c r="A101" s="9"/>
      <c r="B101" s="205"/>
      <c r="C101" s="206"/>
      <c r="D101" s="207" t="s">
        <v>2320</v>
      </c>
      <c r="E101" s="208"/>
      <c r="F101" s="208"/>
      <c r="G101" s="208"/>
      <c r="H101" s="208"/>
      <c r="I101" s="209"/>
      <c r="J101" s="210">
        <f>J154</f>
        <v>0</v>
      </c>
      <c r="K101" s="206"/>
      <c r="L101" s="211"/>
      <c r="S101" s="9"/>
      <c r="T101" s="9"/>
      <c r="U101" s="9"/>
      <c r="V101" s="9"/>
      <c r="W101" s="9"/>
      <c r="X101" s="9"/>
      <c r="Y101" s="9"/>
      <c r="Z101" s="9"/>
      <c r="AA101" s="9"/>
      <c r="AB101" s="9"/>
      <c r="AC101" s="9"/>
      <c r="AD101" s="9"/>
      <c r="AE101" s="9"/>
    </row>
    <row r="102" s="9" customFormat="1" ht="24.96" customHeight="1">
      <c r="A102" s="9"/>
      <c r="B102" s="205"/>
      <c r="C102" s="206"/>
      <c r="D102" s="207" t="s">
        <v>2321</v>
      </c>
      <c r="E102" s="208"/>
      <c r="F102" s="208"/>
      <c r="G102" s="208"/>
      <c r="H102" s="208"/>
      <c r="I102" s="209"/>
      <c r="J102" s="210">
        <f>J159</f>
        <v>0</v>
      </c>
      <c r="K102" s="206"/>
      <c r="L102" s="211"/>
      <c r="S102" s="9"/>
      <c r="T102" s="9"/>
      <c r="U102" s="9"/>
      <c r="V102" s="9"/>
      <c r="W102" s="9"/>
      <c r="X102" s="9"/>
      <c r="Y102" s="9"/>
      <c r="Z102" s="9"/>
      <c r="AA102" s="9"/>
      <c r="AB102" s="9"/>
      <c r="AC102" s="9"/>
      <c r="AD102" s="9"/>
      <c r="AE102" s="9"/>
    </row>
    <row r="103" s="9" customFormat="1" ht="24.96" customHeight="1">
      <c r="A103" s="9"/>
      <c r="B103" s="205"/>
      <c r="C103" s="206"/>
      <c r="D103" s="207" t="s">
        <v>2322</v>
      </c>
      <c r="E103" s="208"/>
      <c r="F103" s="208"/>
      <c r="G103" s="208"/>
      <c r="H103" s="208"/>
      <c r="I103" s="209"/>
      <c r="J103" s="210">
        <f>J168</f>
        <v>0</v>
      </c>
      <c r="K103" s="206"/>
      <c r="L103" s="211"/>
      <c r="S103" s="9"/>
      <c r="T103" s="9"/>
      <c r="U103" s="9"/>
      <c r="V103" s="9"/>
      <c r="W103" s="9"/>
      <c r="X103" s="9"/>
      <c r="Y103" s="9"/>
      <c r="Z103" s="9"/>
      <c r="AA103" s="9"/>
      <c r="AB103" s="9"/>
      <c r="AC103" s="9"/>
      <c r="AD103" s="9"/>
      <c r="AE103" s="9"/>
    </row>
    <row r="104" s="9" customFormat="1" ht="24.96" customHeight="1">
      <c r="A104" s="9"/>
      <c r="B104" s="205"/>
      <c r="C104" s="206"/>
      <c r="D104" s="207" t="s">
        <v>2323</v>
      </c>
      <c r="E104" s="208"/>
      <c r="F104" s="208"/>
      <c r="G104" s="208"/>
      <c r="H104" s="208"/>
      <c r="I104" s="209"/>
      <c r="J104" s="210">
        <f>J193</f>
        <v>0</v>
      </c>
      <c r="K104" s="206"/>
      <c r="L104" s="211"/>
      <c r="S104" s="9"/>
      <c r="T104" s="9"/>
      <c r="U104" s="9"/>
      <c r="V104" s="9"/>
      <c r="W104" s="9"/>
      <c r="X104" s="9"/>
      <c r="Y104" s="9"/>
      <c r="Z104" s="9"/>
      <c r="AA104" s="9"/>
      <c r="AB104" s="9"/>
      <c r="AC104" s="9"/>
      <c r="AD104" s="9"/>
      <c r="AE104" s="9"/>
    </row>
    <row r="105" s="9" customFormat="1" ht="24.96" customHeight="1">
      <c r="A105" s="9"/>
      <c r="B105" s="205"/>
      <c r="C105" s="206"/>
      <c r="D105" s="207" t="s">
        <v>2324</v>
      </c>
      <c r="E105" s="208"/>
      <c r="F105" s="208"/>
      <c r="G105" s="208"/>
      <c r="H105" s="208"/>
      <c r="I105" s="209"/>
      <c r="J105" s="210">
        <f>J195</f>
        <v>0</v>
      </c>
      <c r="K105" s="206"/>
      <c r="L105" s="211"/>
      <c r="S105" s="9"/>
      <c r="T105" s="9"/>
      <c r="U105" s="9"/>
      <c r="V105" s="9"/>
      <c r="W105" s="9"/>
      <c r="X105" s="9"/>
      <c r="Y105" s="9"/>
      <c r="Z105" s="9"/>
      <c r="AA105" s="9"/>
      <c r="AB105" s="9"/>
      <c r="AC105" s="9"/>
      <c r="AD105" s="9"/>
      <c r="AE105" s="9"/>
    </row>
    <row r="106" s="9" customFormat="1" ht="24.96" customHeight="1">
      <c r="A106" s="9"/>
      <c r="B106" s="205"/>
      <c r="C106" s="206"/>
      <c r="D106" s="207" t="s">
        <v>2325</v>
      </c>
      <c r="E106" s="208"/>
      <c r="F106" s="208"/>
      <c r="G106" s="208"/>
      <c r="H106" s="208"/>
      <c r="I106" s="209"/>
      <c r="J106" s="210">
        <f>J201</f>
        <v>0</v>
      </c>
      <c r="K106" s="206"/>
      <c r="L106" s="211"/>
      <c r="S106" s="9"/>
      <c r="T106" s="9"/>
      <c r="U106" s="9"/>
      <c r="V106" s="9"/>
      <c r="W106" s="9"/>
      <c r="X106" s="9"/>
      <c r="Y106" s="9"/>
      <c r="Z106" s="9"/>
      <c r="AA106" s="9"/>
      <c r="AB106" s="9"/>
      <c r="AC106" s="9"/>
      <c r="AD106" s="9"/>
      <c r="AE106" s="9"/>
    </row>
    <row r="107" s="9" customFormat="1" ht="24.96" customHeight="1">
      <c r="A107" s="9"/>
      <c r="B107" s="205"/>
      <c r="C107" s="206"/>
      <c r="D107" s="207" t="s">
        <v>2326</v>
      </c>
      <c r="E107" s="208"/>
      <c r="F107" s="208"/>
      <c r="G107" s="208"/>
      <c r="H107" s="208"/>
      <c r="I107" s="209"/>
      <c r="J107" s="210">
        <f>J204</f>
        <v>0</v>
      </c>
      <c r="K107" s="206"/>
      <c r="L107" s="211"/>
      <c r="S107" s="9"/>
      <c r="T107" s="9"/>
      <c r="U107" s="9"/>
      <c r="V107" s="9"/>
      <c r="W107" s="9"/>
      <c r="X107" s="9"/>
      <c r="Y107" s="9"/>
      <c r="Z107" s="9"/>
      <c r="AA107" s="9"/>
      <c r="AB107" s="9"/>
      <c r="AC107" s="9"/>
      <c r="AD107" s="9"/>
      <c r="AE107" s="9"/>
    </row>
    <row r="108" s="2" customFormat="1" ht="21.84" customHeight="1">
      <c r="A108" s="40"/>
      <c r="B108" s="41"/>
      <c r="C108" s="42"/>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68"/>
      <c r="C109" s="69"/>
      <c r="D109" s="69"/>
      <c r="E109" s="69"/>
      <c r="F109" s="69"/>
      <c r="G109" s="69"/>
      <c r="H109" s="69"/>
      <c r="I109" s="195"/>
      <c r="J109" s="69"/>
      <c r="K109" s="69"/>
      <c r="L109" s="65"/>
      <c r="S109" s="40"/>
      <c r="T109" s="40"/>
      <c r="U109" s="40"/>
      <c r="V109" s="40"/>
      <c r="W109" s="40"/>
      <c r="X109" s="40"/>
      <c r="Y109" s="40"/>
      <c r="Z109" s="40"/>
      <c r="AA109" s="40"/>
      <c r="AB109" s="40"/>
      <c r="AC109" s="40"/>
      <c r="AD109" s="40"/>
      <c r="AE109" s="40"/>
    </row>
    <row r="113" s="2" customFormat="1" ht="6.96" customHeight="1">
      <c r="A113" s="40"/>
      <c r="B113" s="70"/>
      <c r="C113" s="71"/>
      <c r="D113" s="71"/>
      <c r="E113" s="71"/>
      <c r="F113" s="71"/>
      <c r="G113" s="71"/>
      <c r="H113" s="71"/>
      <c r="I113" s="198"/>
      <c r="J113" s="71"/>
      <c r="K113" s="71"/>
      <c r="L113" s="65"/>
      <c r="S113" s="40"/>
      <c r="T113" s="40"/>
      <c r="U113" s="40"/>
      <c r="V113" s="40"/>
      <c r="W113" s="40"/>
      <c r="X113" s="40"/>
      <c r="Y113" s="40"/>
      <c r="Z113" s="40"/>
      <c r="AA113" s="40"/>
      <c r="AB113" s="40"/>
      <c r="AC113" s="40"/>
      <c r="AD113" s="40"/>
      <c r="AE113" s="40"/>
    </row>
    <row r="114" s="2" customFormat="1" ht="24.96" customHeight="1">
      <c r="A114" s="40"/>
      <c r="B114" s="41"/>
      <c r="C114" s="24" t="s">
        <v>236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16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199" t="str">
        <f>E7</f>
        <v>Sportovní areál ul. Leonovova, Karviná - Hranice</v>
      </c>
      <c r="F117" s="33"/>
      <c r="G117" s="33"/>
      <c r="H117" s="33"/>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222</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E9</f>
        <v>SO 08.5 - Skatepark</v>
      </c>
      <c r="F119" s="42"/>
      <c r="G119" s="42"/>
      <c r="H119" s="42"/>
      <c r="I119" s="157"/>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F12</f>
        <v xml:space="preserve"> </v>
      </c>
      <c r="G121" s="42"/>
      <c r="H121" s="42"/>
      <c r="I121" s="159" t="s">
        <v>24</v>
      </c>
      <c r="J121" s="81" t="str">
        <f>IF(J12="","",J12)</f>
        <v>27. 2. 2020</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E15</f>
        <v xml:space="preserve">Statutární město Karviná </v>
      </c>
      <c r="G123" s="42"/>
      <c r="H123" s="42"/>
      <c r="I123" s="159" t="s">
        <v>36</v>
      </c>
      <c r="J123" s="38" t="str">
        <f>E21</f>
        <v>ADEA projekt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IF(E18="","",E18)</f>
        <v>Vyplň údaj</v>
      </c>
      <c r="G124" s="42"/>
      <c r="H124" s="42"/>
      <c r="I124" s="159" t="s">
        <v>39</v>
      </c>
      <c r="J124" s="38" t="str">
        <f>E24</f>
        <v>Specialista</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11" customFormat="1" ht="29.28" customHeight="1">
      <c r="A126" s="218"/>
      <c r="B126" s="219"/>
      <c r="C126" s="220" t="s">
        <v>237</v>
      </c>
      <c r="D126" s="221" t="s">
        <v>68</v>
      </c>
      <c r="E126" s="221" t="s">
        <v>64</v>
      </c>
      <c r="F126" s="221" t="s">
        <v>65</v>
      </c>
      <c r="G126" s="221" t="s">
        <v>238</v>
      </c>
      <c r="H126" s="221" t="s">
        <v>239</v>
      </c>
      <c r="I126" s="222" t="s">
        <v>240</v>
      </c>
      <c r="J126" s="221" t="s">
        <v>226</v>
      </c>
      <c r="K126" s="223" t="s">
        <v>241</v>
      </c>
      <c r="L126" s="224"/>
      <c r="M126" s="102" t="s">
        <v>1</v>
      </c>
      <c r="N126" s="103" t="s">
        <v>47</v>
      </c>
      <c r="O126" s="103" t="s">
        <v>242</v>
      </c>
      <c r="P126" s="103" t="s">
        <v>243</v>
      </c>
      <c r="Q126" s="103" t="s">
        <v>244</v>
      </c>
      <c r="R126" s="103" t="s">
        <v>245</v>
      </c>
      <c r="S126" s="103" t="s">
        <v>246</v>
      </c>
      <c r="T126" s="104" t="s">
        <v>247</v>
      </c>
      <c r="U126" s="218"/>
      <c r="V126" s="218"/>
      <c r="W126" s="218"/>
      <c r="X126" s="218"/>
      <c r="Y126" s="218"/>
      <c r="Z126" s="218"/>
      <c r="AA126" s="218"/>
      <c r="AB126" s="218"/>
      <c r="AC126" s="218"/>
      <c r="AD126" s="218"/>
      <c r="AE126" s="218"/>
    </row>
    <row r="127" s="2" customFormat="1" ht="22.8" customHeight="1">
      <c r="A127" s="40"/>
      <c r="B127" s="41"/>
      <c r="C127" s="109" t="s">
        <v>248</v>
      </c>
      <c r="D127" s="42"/>
      <c r="E127" s="42"/>
      <c r="F127" s="42"/>
      <c r="G127" s="42"/>
      <c r="H127" s="42"/>
      <c r="I127" s="157"/>
      <c r="J127" s="225">
        <f>BK127</f>
        <v>0</v>
      </c>
      <c r="K127" s="42"/>
      <c r="L127" s="46"/>
      <c r="M127" s="105"/>
      <c r="N127" s="226"/>
      <c r="O127" s="106"/>
      <c r="P127" s="227">
        <f>P128+P141+P144+P151+P154+P159+P168+P193+P195+P201+P204</f>
        <v>0</v>
      </c>
      <c r="Q127" s="106"/>
      <c r="R127" s="227">
        <f>R128+R141+R144+R151+R154+R159+R168+R193+R195+R201+R204</f>
        <v>3878.9445506499997</v>
      </c>
      <c r="S127" s="106"/>
      <c r="T127" s="228">
        <f>T128+T141+T144+T151+T154+T159+T168+T193+T195+T201+T204</f>
        <v>14.92605</v>
      </c>
      <c r="U127" s="40"/>
      <c r="V127" s="40"/>
      <c r="W127" s="40"/>
      <c r="X127" s="40"/>
      <c r="Y127" s="40"/>
      <c r="Z127" s="40"/>
      <c r="AA127" s="40"/>
      <c r="AB127" s="40"/>
      <c r="AC127" s="40"/>
      <c r="AD127" s="40"/>
      <c r="AE127" s="40"/>
      <c r="AT127" s="18" t="s">
        <v>82</v>
      </c>
      <c r="AU127" s="18" t="s">
        <v>228</v>
      </c>
      <c r="BK127" s="229">
        <f>BK128+BK141+BK144+BK151+BK154+BK159+BK168+BK193+BK195+BK201+BK204</f>
        <v>0</v>
      </c>
    </row>
    <row r="128" s="12" customFormat="1" ht="25.92" customHeight="1">
      <c r="A128" s="12"/>
      <c r="B128" s="230"/>
      <c r="C128" s="231"/>
      <c r="D128" s="232" t="s">
        <v>82</v>
      </c>
      <c r="E128" s="233" t="s">
        <v>2327</v>
      </c>
      <c r="F128" s="233" t="s">
        <v>410</v>
      </c>
      <c r="G128" s="231"/>
      <c r="H128" s="231"/>
      <c r="I128" s="234"/>
      <c r="J128" s="235">
        <f>BK128</f>
        <v>0</v>
      </c>
      <c r="K128" s="231"/>
      <c r="L128" s="236"/>
      <c r="M128" s="237"/>
      <c r="N128" s="238"/>
      <c r="O128" s="238"/>
      <c r="P128" s="239">
        <f>SUM(P129:P140)</f>
        <v>0</v>
      </c>
      <c r="Q128" s="238"/>
      <c r="R128" s="239">
        <f>SUM(R129:R140)</f>
        <v>1725.27</v>
      </c>
      <c r="S128" s="238"/>
      <c r="T128" s="240">
        <f>SUM(T129:T140)</f>
        <v>0</v>
      </c>
      <c r="U128" s="12"/>
      <c r="V128" s="12"/>
      <c r="W128" s="12"/>
      <c r="X128" s="12"/>
      <c r="Y128" s="12"/>
      <c r="Z128" s="12"/>
      <c r="AA128" s="12"/>
      <c r="AB128" s="12"/>
      <c r="AC128" s="12"/>
      <c r="AD128" s="12"/>
      <c r="AE128" s="12"/>
      <c r="AR128" s="241" t="s">
        <v>91</v>
      </c>
      <c r="AT128" s="242" t="s">
        <v>82</v>
      </c>
      <c r="AU128" s="242" t="s">
        <v>83</v>
      </c>
      <c r="AY128" s="241" t="s">
        <v>251</v>
      </c>
      <c r="BK128" s="243">
        <f>SUM(BK129:BK140)</f>
        <v>0</v>
      </c>
    </row>
    <row r="129" s="2" customFormat="1" ht="16.5" customHeight="1">
      <c r="A129" s="40"/>
      <c r="B129" s="41"/>
      <c r="C129" s="246" t="s">
        <v>91</v>
      </c>
      <c r="D129" s="246" t="s">
        <v>254</v>
      </c>
      <c r="E129" s="247" t="s">
        <v>2328</v>
      </c>
      <c r="F129" s="248" t="s">
        <v>2329</v>
      </c>
      <c r="G129" s="249" t="s">
        <v>446</v>
      </c>
      <c r="H129" s="250">
        <v>490.19999999999999</v>
      </c>
      <c r="I129" s="251"/>
      <c r="J129" s="252">
        <f>ROUND(I129*H129,2)</f>
        <v>0</v>
      </c>
      <c r="K129" s="248" t="s">
        <v>258</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93</v>
      </c>
    </row>
    <row r="130" s="2" customFormat="1">
      <c r="A130" s="40"/>
      <c r="B130" s="41"/>
      <c r="C130" s="42"/>
      <c r="D130" s="259" t="s">
        <v>261</v>
      </c>
      <c r="E130" s="42"/>
      <c r="F130" s="260" t="s">
        <v>2330</v>
      </c>
      <c r="G130" s="42"/>
      <c r="H130" s="42"/>
      <c r="I130" s="157"/>
      <c r="J130" s="42"/>
      <c r="K130" s="42"/>
      <c r="L130" s="46"/>
      <c r="M130" s="261"/>
      <c r="N130" s="262"/>
      <c r="O130" s="93"/>
      <c r="P130" s="93"/>
      <c r="Q130" s="93"/>
      <c r="R130" s="93"/>
      <c r="S130" s="93"/>
      <c r="T130" s="94"/>
      <c r="U130" s="40"/>
      <c r="V130" s="40"/>
      <c r="W130" s="40"/>
      <c r="X130" s="40"/>
      <c r="Y130" s="40"/>
      <c r="Z130" s="40"/>
      <c r="AA130" s="40"/>
      <c r="AB130" s="40"/>
      <c r="AC130" s="40"/>
      <c r="AD130" s="40"/>
      <c r="AE130" s="40"/>
      <c r="AT130" s="18" t="s">
        <v>261</v>
      </c>
      <c r="AU130" s="18" t="s">
        <v>91</v>
      </c>
    </row>
    <row r="131" s="2" customFormat="1" ht="16.5" customHeight="1">
      <c r="A131" s="40"/>
      <c r="B131" s="41"/>
      <c r="C131" s="246" t="s">
        <v>93</v>
      </c>
      <c r="D131" s="246" t="s">
        <v>254</v>
      </c>
      <c r="E131" s="247" t="s">
        <v>2331</v>
      </c>
      <c r="F131" s="248" t="s">
        <v>496</v>
      </c>
      <c r="G131" s="249" t="s">
        <v>342</v>
      </c>
      <c r="H131" s="250">
        <v>1336</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182</v>
      </c>
    </row>
    <row r="132" s="2" customFormat="1">
      <c r="A132" s="40"/>
      <c r="B132" s="41"/>
      <c r="C132" s="42"/>
      <c r="D132" s="259" t="s">
        <v>261</v>
      </c>
      <c r="E132" s="42"/>
      <c r="F132" s="260" t="s">
        <v>2332</v>
      </c>
      <c r="G132" s="42"/>
      <c r="H132" s="42"/>
      <c r="I132" s="157"/>
      <c r="J132" s="42"/>
      <c r="K132" s="42"/>
      <c r="L132" s="46"/>
      <c r="M132" s="261"/>
      <c r="N132" s="262"/>
      <c r="O132" s="93"/>
      <c r="P132" s="93"/>
      <c r="Q132" s="93"/>
      <c r="R132" s="93"/>
      <c r="S132" s="93"/>
      <c r="T132" s="94"/>
      <c r="U132" s="40"/>
      <c r="V132" s="40"/>
      <c r="W132" s="40"/>
      <c r="X132" s="40"/>
      <c r="Y132" s="40"/>
      <c r="Z132" s="40"/>
      <c r="AA132" s="40"/>
      <c r="AB132" s="40"/>
      <c r="AC132" s="40"/>
      <c r="AD132" s="40"/>
      <c r="AE132" s="40"/>
      <c r="AT132" s="18" t="s">
        <v>261</v>
      </c>
      <c r="AU132" s="18" t="s">
        <v>91</v>
      </c>
    </row>
    <row r="133" s="2" customFormat="1" ht="16.5" customHeight="1">
      <c r="A133" s="40"/>
      <c r="B133" s="41"/>
      <c r="C133" s="246" t="s">
        <v>174</v>
      </c>
      <c r="D133" s="246" t="s">
        <v>254</v>
      </c>
      <c r="E133" s="247" t="s">
        <v>2333</v>
      </c>
      <c r="F133" s="248" t="s">
        <v>2334</v>
      </c>
      <c r="G133" s="249" t="s">
        <v>446</v>
      </c>
      <c r="H133" s="250">
        <v>145</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278</v>
      </c>
    </row>
    <row r="134" s="2" customFormat="1">
      <c r="A134" s="40"/>
      <c r="B134" s="41"/>
      <c r="C134" s="42"/>
      <c r="D134" s="259" t="s">
        <v>261</v>
      </c>
      <c r="E134" s="42"/>
      <c r="F134" s="260" t="s">
        <v>2335</v>
      </c>
      <c r="G134" s="42"/>
      <c r="H134" s="42"/>
      <c r="I134" s="157"/>
      <c r="J134" s="42"/>
      <c r="K134" s="42"/>
      <c r="L134" s="46"/>
      <c r="M134" s="261"/>
      <c r="N134" s="262"/>
      <c r="O134" s="93"/>
      <c r="P134" s="93"/>
      <c r="Q134" s="93"/>
      <c r="R134" s="93"/>
      <c r="S134" s="93"/>
      <c r="T134" s="94"/>
      <c r="U134" s="40"/>
      <c r="V134" s="40"/>
      <c r="W134" s="40"/>
      <c r="X134" s="40"/>
      <c r="Y134" s="40"/>
      <c r="Z134" s="40"/>
      <c r="AA134" s="40"/>
      <c r="AB134" s="40"/>
      <c r="AC134" s="40"/>
      <c r="AD134" s="40"/>
      <c r="AE134" s="40"/>
      <c r="AT134" s="18" t="s">
        <v>261</v>
      </c>
      <c r="AU134" s="18" t="s">
        <v>91</v>
      </c>
    </row>
    <row r="135" s="2" customFormat="1" ht="16.5" customHeight="1">
      <c r="A135" s="40"/>
      <c r="B135" s="41"/>
      <c r="C135" s="314" t="s">
        <v>182</v>
      </c>
      <c r="D135" s="314" t="s">
        <v>648</v>
      </c>
      <c r="E135" s="315" t="s">
        <v>2260</v>
      </c>
      <c r="F135" s="316" t="s">
        <v>2336</v>
      </c>
      <c r="G135" s="317" t="s">
        <v>398</v>
      </c>
      <c r="H135" s="318">
        <v>1113</v>
      </c>
      <c r="I135" s="319"/>
      <c r="J135" s="320">
        <f>ROUND(I135*H135,2)</f>
        <v>0</v>
      </c>
      <c r="K135" s="316" t="s">
        <v>307</v>
      </c>
      <c r="L135" s="321"/>
      <c r="M135" s="322" t="s">
        <v>1</v>
      </c>
      <c r="N135" s="323" t="s">
        <v>48</v>
      </c>
      <c r="O135" s="93"/>
      <c r="P135" s="255">
        <f>O135*H135</f>
        <v>0</v>
      </c>
      <c r="Q135" s="255">
        <v>1</v>
      </c>
      <c r="R135" s="255">
        <f>Q135*H135</f>
        <v>1113</v>
      </c>
      <c r="S135" s="255">
        <v>0</v>
      </c>
      <c r="T135" s="256">
        <f>S135*H135</f>
        <v>0</v>
      </c>
      <c r="U135" s="40"/>
      <c r="V135" s="40"/>
      <c r="W135" s="40"/>
      <c r="X135" s="40"/>
      <c r="Y135" s="40"/>
      <c r="Z135" s="40"/>
      <c r="AA135" s="40"/>
      <c r="AB135" s="40"/>
      <c r="AC135" s="40"/>
      <c r="AD135" s="40"/>
      <c r="AE135" s="40"/>
      <c r="AR135" s="257" t="s">
        <v>292</v>
      </c>
      <c r="AT135" s="257" t="s">
        <v>648</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292</v>
      </c>
    </row>
    <row r="136" s="2" customFormat="1">
      <c r="A136" s="40"/>
      <c r="B136" s="41"/>
      <c r="C136" s="42"/>
      <c r="D136" s="259" t="s">
        <v>261</v>
      </c>
      <c r="E136" s="42"/>
      <c r="F136" s="260" t="s">
        <v>2337</v>
      </c>
      <c r="G136" s="42"/>
      <c r="H136" s="42"/>
      <c r="I136" s="157"/>
      <c r="J136" s="42"/>
      <c r="K136" s="42"/>
      <c r="L136" s="46"/>
      <c r="M136" s="261"/>
      <c r="N136" s="262"/>
      <c r="O136" s="93"/>
      <c r="P136" s="93"/>
      <c r="Q136" s="93"/>
      <c r="R136" s="93"/>
      <c r="S136" s="93"/>
      <c r="T136" s="94"/>
      <c r="U136" s="40"/>
      <c r="V136" s="40"/>
      <c r="W136" s="40"/>
      <c r="X136" s="40"/>
      <c r="Y136" s="40"/>
      <c r="Z136" s="40"/>
      <c r="AA136" s="40"/>
      <c r="AB136" s="40"/>
      <c r="AC136" s="40"/>
      <c r="AD136" s="40"/>
      <c r="AE136" s="40"/>
      <c r="AT136" s="18" t="s">
        <v>261</v>
      </c>
      <c r="AU136" s="18" t="s">
        <v>91</v>
      </c>
    </row>
    <row r="137" s="2" customFormat="1" ht="16.5" customHeight="1">
      <c r="A137" s="40"/>
      <c r="B137" s="41"/>
      <c r="C137" s="246" t="s">
        <v>250</v>
      </c>
      <c r="D137" s="246" t="s">
        <v>254</v>
      </c>
      <c r="E137" s="247" t="s">
        <v>2338</v>
      </c>
      <c r="F137" s="248" t="s">
        <v>2339</v>
      </c>
      <c r="G137" s="249" t="s">
        <v>446</v>
      </c>
      <c r="H137" s="250">
        <v>263</v>
      </c>
      <c r="I137" s="251"/>
      <c r="J137" s="252">
        <f>ROUND(I137*H137,2)</f>
        <v>0</v>
      </c>
      <c r="K137" s="248" t="s">
        <v>307</v>
      </c>
      <c r="L137" s="46"/>
      <c r="M137" s="253" t="s">
        <v>1</v>
      </c>
      <c r="N137" s="254" t="s">
        <v>48</v>
      </c>
      <c r="O137" s="93"/>
      <c r="P137" s="255">
        <f>O137*H137</f>
        <v>0</v>
      </c>
      <c r="Q137" s="255">
        <v>1.8</v>
      </c>
      <c r="R137" s="255">
        <f>Q137*H137</f>
        <v>473.40000000000003</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304</v>
      </c>
    </row>
    <row r="138" s="2" customFormat="1">
      <c r="A138" s="40"/>
      <c r="B138" s="41"/>
      <c r="C138" s="42"/>
      <c r="D138" s="259" t="s">
        <v>261</v>
      </c>
      <c r="E138" s="42"/>
      <c r="F138" s="260" t="s">
        <v>2340</v>
      </c>
      <c r="G138" s="42"/>
      <c r="H138" s="42"/>
      <c r="I138" s="157"/>
      <c r="J138" s="42"/>
      <c r="K138" s="42"/>
      <c r="L138" s="46"/>
      <c r="M138" s="261"/>
      <c r="N138" s="262"/>
      <c r="O138" s="93"/>
      <c r="P138" s="93"/>
      <c r="Q138" s="93"/>
      <c r="R138" s="93"/>
      <c r="S138" s="93"/>
      <c r="T138" s="94"/>
      <c r="U138" s="40"/>
      <c r="V138" s="40"/>
      <c r="W138" s="40"/>
      <c r="X138" s="40"/>
      <c r="Y138" s="40"/>
      <c r="Z138" s="40"/>
      <c r="AA138" s="40"/>
      <c r="AB138" s="40"/>
      <c r="AC138" s="40"/>
      <c r="AD138" s="40"/>
      <c r="AE138" s="40"/>
      <c r="AT138" s="18" t="s">
        <v>261</v>
      </c>
      <c r="AU138" s="18" t="s">
        <v>91</v>
      </c>
    </row>
    <row r="139" s="2" customFormat="1" ht="16.5" customHeight="1">
      <c r="A139" s="40"/>
      <c r="B139" s="41"/>
      <c r="C139" s="246" t="s">
        <v>278</v>
      </c>
      <c r="D139" s="246" t="s">
        <v>254</v>
      </c>
      <c r="E139" s="247" t="s">
        <v>2341</v>
      </c>
      <c r="F139" s="248" t="s">
        <v>2342</v>
      </c>
      <c r="G139" s="249" t="s">
        <v>446</v>
      </c>
      <c r="H139" s="250">
        <v>77.150000000000006</v>
      </c>
      <c r="I139" s="251"/>
      <c r="J139" s="252">
        <f>ROUND(I139*H139,2)</f>
        <v>0</v>
      </c>
      <c r="K139" s="248" t="s">
        <v>307</v>
      </c>
      <c r="L139" s="46"/>
      <c r="M139" s="253" t="s">
        <v>1</v>
      </c>
      <c r="N139" s="254" t="s">
        <v>48</v>
      </c>
      <c r="O139" s="93"/>
      <c r="P139" s="255">
        <f>O139*H139</f>
        <v>0</v>
      </c>
      <c r="Q139" s="255">
        <v>1.8</v>
      </c>
      <c r="R139" s="255">
        <f>Q139*H139</f>
        <v>138.87000000000001</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313</v>
      </c>
    </row>
    <row r="140" s="2" customFormat="1">
      <c r="A140" s="40"/>
      <c r="B140" s="41"/>
      <c r="C140" s="42"/>
      <c r="D140" s="259" t="s">
        <v>261</v>
      </c>
      <c r="E140" s="42"/>
      <c r="F140" s="260" t="s">
        <v>2343</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91</v>
      </c>
    </row>
    <row r="141" s="12" customFormat="1" ht="25.92" customHeight="1">
      <c r="A141" s="12"/>
      <c r="B141" s="230"/>
      <c r="C141" s="231"/>
      <c r="D141" s="232" t="s">
        <v>82</v>
      </c>
      <c r="E141" s="233" t="s">
        <v>2344</v>
      </c>
      <c r="F141" s="233" t="s">
        <v>2345</v>
      </c>
      <c r="G141" s="231"/>
      <c r="H141" s="231"/>
      <c r="I141" s="234"/>
      <c r="J141" s="235">
        <f>BK141</f>
        <v>0</v>
      </c>
      <c r="K141" s="231"/>
      <c r="L141" s="236"/>
      <c r="M141" s="237"/>
      <c r="N141" s="238"/>
      <c r="O141" s="238"/>
      <c r="P141" s="239">
        <f>SUM(P142:P143)</f>
        <v>0</v>
      </c>
      <c r="Q141" s="238"/>
      <c r="R141" s="239">
        <f>SUM(R142:R143)</f>
        <v>0</v>
      </c>
      <c r="S141" s="238"/>
      <c r="T141" s="240">
        <f>SUM(T142:T143)</f>
        <v>0</v>
      </c>
      <c r="U141" s="12"/>
      <c r="V141" s="12"/>
      <c r="W141" s="12"/>
      <c r="X141" s="12"/>
      <c r="Y141" s="12"/>
      <c r="Z141" s="12"/>
      <c r="AA141" s="12"/>
      <c r="AB141" s="12"/>
      <c r="AC141" s="12"/>
      <c r="AD141" s="12"/>
      <c r="AE141" s="12"/>
      <c r="AR141" s="241" t="s">
        <v>91</v>
      </c>
      <c r="AT141" s="242" t="s">
        <v>82</v>
      </c>
      <c r="AU141" s="242" t="s">
        <v>83</v>
      </c>
      <c r="AY141" s="241" t="s">
        <v>251</v>
      </c>
      <c r="BK141" s="243">
        <f>SUM(BK142:BK143)</f>
        <v>0</v>
      </c>
    </row>
    <row r="142" s="2" customFormat="1" ht="16.5" customHeight="1">
      <c r="A142" s="40"/>
      <c r="B142" s="41"/>
      <c r="C142" s="246" t="s">
        <v>285</v>
      </c>
      <c r="D142" s="246" t="s">
        <v>254</v>
      </c>
      <c r="E142" s="247" t="s">
        <v>2346</v>
      </c>
      <c r="F142" s="248" t="s">
        <v>2347</v>
      </c>
      <c r="G142" s="249" t="s">
        <v>342</v>
      </c>
      <c r="H142" s="250">
        <v>1336</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325</v>
      </c>
    </row>
    <row r="143" s="2" customFormat="1">
      <c r="A143" s="40"/>
      <c r="B143" s="41"/>
      <c r="C143" s="42"/>
      <c r="D143" s="259" t="s">
        <v>261</v>
      </c>
      <c r="E143" s="42"/>
      <c r="F143" s="260" t="s">
        <v>2332</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91</v>
      </c>
    </row>
    <row r="144" s="12" customFormat="1" ht="25.92" customHeight="1">
      <c r="A144" s="12"/>
      <c r="B144" s="230"/>
      <c r="C144" s="231"/>
      <c r="D144" s="232" t="s">
        <v>82</v>
      </c>
      <c r="E144" s="233" t="s">
        <v>2348</v>
      </c>
      <c r="F144" s="233" t="s">
        <v>2349</v>
      </c>
      <c r="G144" s="231"/>
      <c r="H144" s="231"/>
      <c r="I144" s="234"/>
      <c r="J144" s="235">
        <f>BK144</f>
        <v>0</v>
      </c>
      <c r="K144" s="231"/>
      <c r="L144" s="236"/>
      <c r="M144" s="237"/>
      <c r="N144" s="238"/>
      <c r="O144" s="238"/>
      <c r="P144" s="239">
        <f>SUM(P145:P150)</f>
        <v>0</v>
      </c>
      <c r="Q144" s="238"/>
      <c r="R144" s="239">
        <f>SUM(R145:R150)</f>
        <v>0.51771170999999994</v>
      </c>
      <c r="S144" s="238"/>
      <c r="T144" s="240">
        <f>SUM(T145:T150)</f>
        <v>0</v>
      </c>
      <c r="U144" s="12"/>
      <c r="V144" s="12"/>
      <c r="W144" s="12"/>
      <c r="X144" s="12"/>
      <c r="Y144" s="12"/>
      <c r="Z144" s="12"/>
      <c r="AA144" s="12"/>
      <c r="AB144" s="12"/>
      <c r="AC144" s="12"/>
      <c r="AD144" s="12"/>
      <c r="AE144" s="12"/>
      <c r="AR144" s="241" t="s">
        <v>91</v>
      </c>
      <c r="AT144" s="242" t="s">
        <v>82</v>
      </c>
      <c r="AU144" s="242" t="s">
        <v>83</v>
      </c>
      <c r="AY144" s="241" t="s">
        <v>251</v>
      </c>
      <c r="BK144" s="243">
        <f>SUM(BK145:BK150)</f>
        <v>0</v>
      </c>
    </row>
    <row r="145" s="2" customFormat="1" ht="16.5" customHeight="1">
      <c r="A145" s="40"/>
      <c r="B145" s="41"/>
      <c r="C145" s="246" t="s">
        <v>292</v>
      </c>
      <c r="D145" s="246" t="s">
        <v>254</v>
      </c>
      <c r="E145" s="247" t="s">
        <v>2350</v>
      </c>
      <c r="F145" s="248" t="s">
        <v>2351</v>
      </c>
      <c r="G145" s="249" t="s">
        <v>342</v>
      </c>
      <c r="H145" s="250">
        <v>48</v>
      </c>
      <c r="I145" s="251"/>
      <c r="J145" s="252">
        <f>ROUND(I145*H145,2)</f>
        <v>0</v>
      </c>
      <c r="K145" s="248" t="s">
        <v>258</v>
      </c>
      <c r="L145" s="46"/>
      <c r="M145" s="253" t="s">
        <v>1</v>
      </c>
      <c r="N145" s="254" t="s">
        <v>48</v>
      </c>
      <c r="O145" s="93"/>
      <c r="P145" s="255">
        <f>O145*H145</f>
        <v>0</v>
      </c>
      <c r="Q145" s="255">
        <v>0.00142</v>
      </c>
      <c r="R145" s="255">
        <f>Q145*H145</f>
        <v>0.068159999999999998</v>
      </c>
      <c r="S145" s="255">
        <v>0</v>
      </c>
      <c r="T145" s="256">
        <f>S145*H145</f>
        <v>0</v>
      </c>
      <c r="U145" s="40"/>
      <c r="V145" s="40"/>
      <c r="W145" s="40"/>
      <c r="X145" s="40"/>
      <c r="Y145" s="40"/>
      <c r="Z145" s="40"/>
      <c r="AA145" s="40"/>
      <c r="AB145" s="40"/>
      <c r="AC145" s="40"/>
      <c r="AD145" s="40"/>
      <c r="AE145" s="40"/>
      <c r="AR145" s="257" t="s">
        <v>182</v>
      </c>
      <c r="AT145" s="257" t="s">
        <v>254</v>
      </c>
      <c r="AU145" s="257" t="s">
        <v>91</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359</v>
      </c>
    </row>
    <row r="146" s="2" customFormat="1">
      <c r="A146" s="40"/>
      <c r="B146" s="41"/>
      <c r="C146" s="42"/>
      <c r="D146" s="259" t="s">
        <v>261</v>
      </c>
      <c r="E146" s="42"/>
      <c r="F146" s="260" t="s">
        <v>2352</v>
      </c>
      <c r="G146" s="42"/>
      <c r="H146" s="42"/>
      <c r="I146" s="157"/>
      <c r="J146" s="42"/>
      <c r="K146" s="42"/>
      <c r="L146" s="46"/>
      <c r="M146" s="261"/>
      <c r="N146" s="262"/>
      <c r="O146" s="93"/>
      <c r="P146" s="93"/>
      <c r="Q146" s="93"/>
      <c r="R146" s="93"/>
      <c r="S146" s="93"/>
      <c r="T146" s="94"/>
      <c r="U146" s="40"/>
      <c r="V146" s="40"/>
      <c r="W146" s="40"/>
      <c r="X146" s="40"/>
      <c r="Y146" s="40"/>
      <c r="Z146" s="40"/>
      <c r="AA146" s="40"/>
      <c r="AB146" s="40"/>
      <c r="AC146" s="40"/>
      <c r="AD146" s="40"/>
      <c r="AE146" s="40"/>
      <c r="AT146" s="18" t="s">
        <v>261</v>
      </c>
      <c r="AU146" s="18" t="s">
        <v>91</v>
      </c>
    </row>
    <row r="147" s="2" customFormat="1" ht="16.5" customHeight="1">
      <c r="A147" s="40"/>
      <c r="B147" s="41"/>
      <c r="C147" s="246" t="s">
        <v>297</v>
      </c>
      <c r="D147" s="246" t="s">
        <v>254</v>
      </c>
      <c r="E147" s="247" t="s">
        <v>2353</v>
      </c>
      <c r="F147" s="248" t="s">
        <v>2354</v>
      </c>
      <c r="G147" s="249" t="s">
        <v>342</v>
      </c>
      <c r="H147" s="250">
        <v>48</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91</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362</v>
      </c>
    </row>
    <row r="148" s="2" customFormat="1">
      <c r="A148" s="40"/>
      <c r="B148" s="41"/>
      <c r="C148" s="42"/>
      <c r="D148" s="259" t="s">
        <v>261</v>
      </c>
      <c r="E148" s="42"/>
      <c r="F148" s="260" t="s">
        <v>2352</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91</v>
      </c>
    </row>
    <row r="149" s="2" customFormat="1" ht="16.5" customHeight="1">
      <c r="A149" s="40"/>
      <c r="B149" s="41"/>
      <c r="C149" s="246" t="s">
        <v>304</v>
      </c>
      <c r="D149" s="246" t="s">
        <v>254</v>
      </c>
      <c r="E149" s="247" t="s">
        <v>2355</v>
      </c>
      <c r="F149" s="248" t="s">
        <v>2356</v>
      </c>
      <c r="G149" s="249" t="s">
        <v>398</v>
      </c>
      <c r="H149" s="250">
        <v>0.42299999999999999</v>
      </c>
      <c r="I149" s="251"/>
      <c r="J149" s="252">
        <f>ROUND(I149*H149,2)</f>
        <v>0</v>
      </c>
      <c r="K149" s="248" t="s">
        <v>258</v>
      </c>
      <c r="L149" s="46"/>
      <c r="M149" s="253" t="s">
        <v>1</v>
      </c>
      <c r="N149" s="254" t="s">
        <v>48</v>
      </c>
      <c r="O149" s="93"/>
      <c r="P149" s="255">
        <f>O149*H149</f>
        <v>0</v>
      </c>
      <c r="Q149" s="255">
        <v>1.06277</v>
      </c>
      <c r="R149" s="255">
        <f>Q149*H149</f>
        <v>0.44955170999999999</v>
      </c>
      <c r="S149" s="255">
        <v>0</v>
      </c>
      <c r="T149" s="256">
        <f>S149*H149</f>
        <v>0</v>
      </c>
      <c r="U149" s="40"/>
      <c r="V149" s="40"/>
      <c r="W149" s="40"/>
      <c r="X149" s="40"/>
      <c r="Y149" s="40"/>
      <c r="Z149" s="40"/>
      <c r="AA149" s="40"/>
      <c r="AB149" s="40"/>
      <c r="AC149" s="40"/>
      <c r="AD149" s="40"/>
      <c r="AE149" s="40"/>
      <c r="AR149" s="257" t="s">
        <v>182</v>
      </c>
      <c r="AT149" s="257" t="s">
        <v>254</v>
      </c>
      <c r="AU149" s="257" t="s">
        <v>91</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366</v>
      </c>
    </row>
    <row r="150" s="2" customFormat="1">
      <c r="A150" s="40"/>
      <c r="B150" s="41"/>
      <c r="C150" s="42"/>
      <c r="D150" s="259" t="s">
        <v>261</v>
      </c>
      <c r="E150" s="42"/>
      <c r="F150" s="260" t="s">
        <v>2357</v>
      </c>
      <c r="G150" s="42"/>
      <c r="H150" s="42"/>
      <c r="I150" s="157"/>
      <c r="J150" s="42"/>
      <c r="K150" s="42"/>
      <c r="L150" s="46"/>
      <c r="M150" s="261"/>
      <c r="N150" s="262"/>
      <c r="O150" s="93"/>
      <c r="P150" s="93"/>
      <c r="Q150" s="93"/>
      <c r="R150" s="93"/>
      <c r="S150" s="93"/>
      <c r="T150" s="94"/>
      <c r="U150" s="40"/>
      <c r="V150" s="40"/>
      <c r="W150" s="40"/>
      <c r="X150" s="40"/>
      <c r="Y150" s="40"/>
      <c r="Z150" s="40"/>
      <c r="AA150" s="40"/>
      <c r="AB150" s="40"/>
      <c r="AC150" s="40"/>
      <c r="AD150" s="40"/>
      <c r="AE150" s="40"/>
      <c r="AT150" s="18" t="s">
        <v>261</v>
      </c>
      <c r="AU150" s="18" t="s">
        <v>91</v>
      </c>
    </row>
    <row r="151" s="12" customFormat="1" ht="25.92" customHeight="1">
      <c r="A151" s="12"/>
      <c r="B151" s="230"/>
      <c r="C151" s="231"/>
      <c r="D151" s="232" t="s">
        <v>82</v>
      </c>
      <c r="E151" s="233" t="s">
        <v>2358</v>
      </c>
      <c r="F151" s="233" t="s">
        <v>774</v>
      </c>
      <c r="G151" s="231"/>
      <c r="H151" s="231"/>
      <c r="I151" s="234"/>
      <c r="J151" s="235">
        <f>BK151</f>
        <v>0</v>
      </c>
      <c r="K151" s="231"/>
      <c r="L151" s="236"/>
      <c r="M151" s="237"/>
      <c r="N151" s="238"/>
      <c r="O151" s="238"/>
      <c r="P151" s="239">
        <f>SUM(P152:P153)</f>
        <v>0</v>
      </c>
      <c r="Q151" s="238"/>
      <c r="R151" s="239">
        <f>SUM(R152:R153)</f>
        <v>2.2146187199999998</v>
      </c>
      <c r="S151" s="238"/>
      <c r="T151" s="240">
        <f>SUM(T152:T153)</f>
        <v>0</v>
      </c>
      <c r="U151" s="12"/>
      <c r="V151" s="12"/>
      <c r="W151" s="12"/>
      <c r="X151" s="12"/>
      <c r="Y151" s="12"/>
      <c r="Z151" s="12"/>
      <c r="AA151" s="12"/>
      <c r="AB151" s="12"/>
      <c r="AC151" s="12"/>
      <c r="AD151" s="12"/>
      <c r="AE151" s="12"/>
      <c r="AR151" s="241" t="s">
        <v>91</v>
      </c>
      <c r="AT151" s="242" t="s">
        <v>82</v>
      </c>
      <c r="AU151" s="242" t="s">
        <v>83</v>
      </c>
      <c r="AY151" s="241" t="s">
        <v>251</v>
      </c>
      <c r="BK151" s="243">
        <f>SUM(BK152:BK153)</f>
        <v>0</v>
      </c>
    </row>
    <row r="152" s="2" customFormat="1" ht="16.5" customHeight="1">
      <c r="A152" s="40"/>
      <c r="B152" s="41"/>
      <c r="C152" s="246" t="s">
        <v>309</v>
      </c>
      <c r="D152" s="246" t="s">
        <v>254</v>
      </c>
      <c r="E152" s="247" t="s">
        <v>2359</v>
      </c>
      <c r="F152" s="248" t="s">
        <v>2360</v>
      </c>
      <c r="G152" s="249" t="s">
        <v>398</v>
      </c>
      <c r="H152" s="250">
        <v>2.109</v>
      </c>
      <c r="I152" s="251"/>
      <c r="J152" s="252">
        <f>ROUND(I152*H152,2)</f>
        <v>0</v>
      </c>
      <c r="K152" s="248" t="s">
        <v>258</v>
      </c>
      <c r="L152" s="46"/>
      <c r="M152" s="253" t="s">
        <v>1</v>
      </c>
      <c r="N152" s="254" t="s">
        <v>48</v>
      </c>
      <c r="O152" s="93"/>
      <c r="P152" s="255">
        <f>O152*H152</f>
        <v>0</v>
      </c>
      <c r="Q152" s="255">
        <v>1.0500799999999999</v>
      </c>
      <c r="R152" s="255">
        <f>Q152*H152</f>
        <v>2.2146187199999998</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369</v>
      </c>
    </row>
    <row r="153" s="2" customFormat="1">
      <c r="A153" s="40"/>
      <c r="B153" s="41"/>
      <c r="C153" s="42"/>
      <c r="D153" s="259" t="s">
        <v>261</v>
      </c>
      <c r="E153" s="42"/>
      <c r="F153" s="260" t="s">
        <v>2361</v>
      </c>
      <c r="G153" s="42"/>
      <c r="H153" s="42"/>
      <c r="I153" s="157"/>
      <c r="J153" s="42"/>
      <c r="K153" s="42"/>
      <c r="L153" s="46"/>
      <c r="M153" s="261"/>
      <c r="N153" s="262"/>
      <c r="O153" s="93"/>
      <c r="P153" s="93"/>
      <c r="Q153" s="93"/>
      <c r="R153" s="93"/>
      <c r="S153" s="93"/>
      <c r="T153" s="94"/>
      <c r="U153" s="40"/>
      <c r="V153" s="40"/>
      <c r="W153" s="40"/>
      <c r="X153" s="40"/>
      <c r="Y153" s="40"/>
      <c r="Z153" s="40"/>
      <c r="AA153" s="40"/>
      <c r="AB153" s="40"/>
      <c r="AC153" s="40"/>
      <c r="AD153" s="40"/>
      <c r="AE153" s="40"/>
      <c r="AT153" s="18" t="s">
        <v>261</v>
      </c>
      <c r="AU153" s="18" t="s">
        <v>91</v>
      </c>
    </row>
    <row r="154" s="12" customFormat="1" ht="25.92" customHeight="1">
      <c r="A154" s="12"/>
      <c r="B154" s="230"/>
      <c r="C154" s="231"/>
      <c r="D154" s="232" t="s">
        <v>82</v>
      </c>
      <c r="E154" s="233" t="s">
        <v>2362</v>
      </c>
      <c r="F154" s="233" t="s">
        <v>2363</v>
      </c>
      <c r="G154" s="231"/>
      <c r="H154" s="231"/>
      <c r="I154" s="234"/>
      <c r="J154" s="235">
        <f>BK154</f>
        <v>0</v>
      </c>
      <c r="K154" s="231"/>
      <c r="L154" s="236"/>
      <c r="M154" s="237"/>
      <c r="N154" s="238"/>
      <c r="O154" s="238"/>
      <c r="P154" s="239">
        <f>SUM(P155:P158)</f>
        <v>0</v>
      </c>
      <c r="Q154" s="238"/>
      <c r="R154" s="239">
        <f>SUM(R155:R158)</f>
        <v>877.38946200000009</v>
      </c>
      <c r="S154" s="238"/>
      <c r="T154" s="240">
        <f>SUM(T155:T158)</f>
        <v>0</v>
      </c>
      <c r="U154" s="12"/>
      <c r="V154" s="12"/>
      <c r="W154" s="12"/>
      <c r="X154" s="12"/>
      <c r="Y154" s="12"/>
      <c r="Z154" s="12"/>
      <c r="AA154" s="12"/>
      <c r="AB154" s="12"/>
      <c r="AC154" s="12"/>
      <c r="AD154" s="12"/>
      <c r="AE154" s="12"/>
      <c r="AR154" s="241" t="s">
        <v>91</v>
      </c>
      <c r="AT154" s="242" t="s">
        <v>82</v>
      </c>
      <c r="AU154" s="242" t="s">
        <v>83</v>
      </c>
      <c r="AY154" s="241" t="s">
        <v>251</v>
      </c>
      <c r="BK154" s="243">
        <f>SUM(BK155:BK158)</f>
        <v>0</v>
      </c>
    </row>
    <row r="155" s="2" customFormat="1" ht="16.5" customHeight="1">
      <c r="A155" s="40"/>
      <c r="B155" s="41"/>
      <c r="C155" s="246" t="s">
        <v>313</v>
      </c>
      <c r="D155" s="246" t="s">
        <v>254</v>
      </c>
      <c r="E155" s="247" t="s">
        <v>2364</v>
      </c>
      <c r="F155" s="248" t="s">
        <v>1278</v>
      </c>
      <c r="G155" s="249" t="s">
        <v>342</v>
      </c>
      <c r="H155" s="250">
        <v>1336</v>
      </c>
      <c r="I155" s="251"/>
      <c r="J155" s="252">
        <f>ROUND(I155*H155,2)</f>
        <v>0</v>
      </c>
      <c r="K155" s="248" t="s">
        <v>258</v>
      </c>
      <c r="L155" s="46"/>
      <c r="M155" s="253" t="s">
        <v>1</v>
      </c>
      <c r="N155" s="254" t="s">
        <v>48</v>
      </c>
      <c r="O155" s="93"/>
      <c r="P155" s="255">
        <f>O155*H155</f>
        <v>0</v>
      </c>
      <c r="Q155" s="255">
        <v>0.378</v>
      </c>
      <c r="R155" s="255">
        <f>Q155*H155</f>
        <v>505.00799999999998</v>
      </c>
      <c r="S155" s="255">
        <v>0</v>
      </c>
      <c r="T155" s="256">
        <f>S155*H155</f>
        <v>0</v>
      </c>
      <c r="U155" s="40"/>
      <c r="V155" s="40"/>
      <c r="W155" s="40"/>
      <c r="X155" s="40"/>
      <c r="Y155" s="40"/>
      <c r="Z155" s="40"/>
      <c r="AA155" s="40"/>
      <c r="AB155" s="40"/>
      <c r="AC155" s="40"/>
      <c r="AD155" s="40"/>
      <c r="AE155" s="40"/>
      <c r="AR155" s="257" t="s">
        <v>182</v>
      </c>
      <c r="AT155" s="257" t="s">
        <v>254</v>
      </c>
      <c r="AU155" s="257" t="s">
        <v>91</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372</v>
      </c>
    </row>
    <row r="156" s="2" customFormat="1">
      <c r="A156" s="40"/>
      <c r="B156" s="41"/>
      <c r="C156" s="42"/>
      <c r="D156" s="259" t="s">
        <v>261</v>
      </c>
      <c r="E156" s="42"/>
      <c r="F156" s="260" t="s">
        <v>2332</v>
      </c>
      <c r="G156" s="42"/>
      <c r="H156" s="42"/>
      <c r="I156" s="157"/>
      <c r="J156" s="42"/>
      <c r="K156" s="42"/>
      <c r="L156" s="46"/>
      <c r="M156" s="261"/>
      <c r="N156" s="262"/>
      <c r="O156" s="93"/>
      <c r="P156" s="93"/>
      <c r="Q156" s="93"/>
      <c r="R156" s="93"/>
      <c r="S156" s="93"/>
      <c r="T156" s="94"/>
      <c r="U156" s="40"/>
      <c r="V156" s="40"/>
      <c r="W156" s="40"/>
      <c r="X156" s="40"/>
      <c r="Y156" s="40"/>
      <c r="Z156" s="40"/>
      <c r="AA156" s="40"/>
      <c r="AB156" s="40"/>
      <c r="AC156" s="40"/>
      <c r="AD156" s="40"/>
      <c r="AE156" s="40"/>
      <c r="AT156" s="18" t="s">
        <v>261</v>
      </c>
      <c r="AU156" s="18" t="s">
        <v>91</v>
      </c>
    </row>
    <row r="157" s="2" customFormat="1" ht="16.5" customHeight="1">
      <c r="A157" s="40"/>
      <c r="B157" s="41"/>
      <c r="C157" s="246" t="s">
        <v>318</v>
      </c>
      <c r="D157" s="246" t="s">
        <v>254</v>
      </c>
      <c r="E157" s="247" t="s">
        <v>2365</v>
      </c>
      <c r="F157" s="248" t="s">
        <v>2366</v>
      </c>
      <c r="G157" s="249" t="s">
        <v>342</v>
      </c>
      <c r="H157" s="250">
        <v>934.20000000000005</v>
      </c>
      <c r="I157" s="251"/>
      <c r="J157" s="252">
        <f>ROUND(I157*H157,2)</f>
        <v>0</v>
      </c>
      <c r="K157" s="248" t="s">
        <v>258</v>
      </c>
      <c r="L157" s="46"/>
      <c r="M157" s="253" t="s">
        <v>1</v>
      </c>
      <c r="N157" s="254" t="s">
        <v>48</v>
      </c>
      <c r="O157" s="93"/>
      <c r="P157" s="255">
        <f>O157*H157</f>
        <v>0</v>
      </c>
      <c r="Q157" s="255">
        <v>0.39861000000000002</v>
      </c>
      <c r="R157" s="255">
        <f>Q157*H157</f>
        <v>372.38146200000006</v>
      </c>
      <c r="S157" s="255">
        <v>0</v>
      </c>
      <c r="T157" s="256">
        <f>S157*H157</f>
        <v>0</v>
      </c>
      <c r="U157" s="40"/>
      <c r="V157" s="40"/>
      <c r="W157" s="40"/>
      <c r="X157" s="40"/>
      <c r="Y157" s="40"/>
      <c r="Z157" s="40"/>
      <c r="AA157" s="40"/>
      <c r="AB157" s="40"/>
      <c r="AC157" s="40"/>
      <c r="AD157" s="40"/>
      <c r="AE157" s="40"/>
      <c r="AR157" s="257" t="s">
        <v>182</v>
      </c>
      <c r="AT157" s="257" t="s">
        <v>254</v>
      </c>
      <c r="AU157" s="257" t="s">
        <v>91</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375</v>
      </c>
    </row>
    <row r="158" s="2" customFormat="1">
      <c r="A158" s="40"/>
      <c r="B158" s="41"/>
      <c r="C158" s="42"/>
      <c r="D158" s="259" t="s">
        <v>261</v>
      </c>
      <c r="E158" s="42"/>
      <c r="F158" s="260" t="s">
        <v>2367</v>
      </c>
      <c r="G158" s="42"/>
      <c r="H158" s="42"/>
      <c r="I158" s="157"/>
      <c r="J158" s="42"/>
      <c r="K158" s="42"/>
      <c r="L158" s="46"/>
      <c r="M158" s="261"/>
      <c r="N158" s="262"/>
      <c r="O158" s="93"/>
      <c r="P158" s="93"/>
      <c r="Q158" s="93"/>
      <c r="R158" s="93"/>
      <c r="S158" s="93"/>
      <c r="T158" s="94"/>
      <c r="U158" s="40"/>
      <c r="V158" s="40"/>
      <c r="W158" s="40"/>
      <c r="X158" s="40"/>
      <c r="Y158" s="40"/>
      <c r="Z158" s="40"/>
      <c r="AA158" s="40"/>
      <c r="AB158" s="40"/>
      <c r="AC158" s="40"/>
      <c r="AD158" s="40"/>
      <c r="AE158" s="40"/>
      <c r="AT158" s="18" t="s">
        <v>261</v>
      </c>
      <c r="AU158" s="18" t="s">
        <v>91</v>
      </c>
    </row>
    <row r="159" s="12" customFormat="1" ht="25.92" customHeight="1">
      <c r="A159" s="12"/>
      <c r="B159" s="230"/>
      <c r="C159" s="231"/>
      <c r="D159" s="232" t="s">
        <v>82</v>
      </c>
      <c r="E159" s="233" t="s">
        <v>2368</v>
      </c>
      <c r="F159" s="233" t="s">
        <v>2369</v>
      </c>
      <c r="G159" s="231"/>
      <c r="H159" s="231"/>
      <c r="I159" s="234"/>
      <c r="J159" s="235">
        <f>BK159</f>
        <v>0</v>
      </c>
      <c r="K159" s="231"/>
      <c r="L159" s="236"/>
      <c r="M159" s="237"/>
      <c r="N159" s="238"/>
      <c r="O159" s="238"/>
      <c r="P159" s="239">
        <f>SUM(P160:P167)</f>
        <v>0</v>
      </c>
      <c r="Q159" s="238"/>
      <c r="R159" s="239">
        <f>SUM(R160:R167)</f>
        <v>3.1546959999999999</v>
      </c>
      <c r="S159" s="238"/>
      <c r="T159" s="240">
        <f>SUM(T160:T167)</f>
        <v>0</v>
      </c>
      <c r="U159" s="12"/>
      <c r="V159" s="12"/>
      <c r="W159" s="12"/>
      <c r="X159" s="12"/>
      <c r="Y159" s="12"/>
      <c r="Z159" s="12"/>
      <c r="AA159" s="12"/>
      <c r="AB159" s="12"/>
      <c r="AC159" s="12"/>
      <c r="AD159" s="12"/>
      <c r="AE159" s="12"/>
      <c r="AR159" s="241" t="s">
        <v>91</v>
      </c>
      <c r="AT159" s="242" t="s">
        <v>82</v>
      </c>
      <c r="AU159" s="242" t="s">
        <v>83</v>
      </c>
      <c r="AY159" s="241" t="s">
        <v>251</v>
      </c>
      <c r="BK159" s="243">
        <f>SUM(BK160:BK167)</f>
        <v>0</v>
      </c>
    </row>
    <row r="160" s="2" customFormat="1" ht="16.5" customHeight="1">
      <c r="A160" s="40"/>
      <c r="B160" s="41"/>
      <c r="C160" s="246" t="s">
        <v>325</v>
      </c>
      <c r="D160" s="246" t="s">
        <v>254</v>
      </c>
      <c r="E160" s="247" t="s">
        <v>2370</v>
      </c>
      <c r="F160" s="248" t="s">
        <v>2371</v>
      </c>
      <c r="G160" s="249" t="s">
        <v>342</v>
      </c>
      <c r="H160" s="250">
        <v>101.8</v>
      </c>
      <c r="I160" s="251"/>
      <c r="J160" s="252">
        <f>ROUND(I160*H160,2)</f>
        <v>0</v>
      </c>
      <c r="K160" s="248" t="s">
        <v>258</v>
      </c>
      <c r="L160" s="46"/>
      <c r="M160" s="253" t="s">
        <v>1</v>
      </c>
      <c r="N160" s="254" t="s">
        <v>48</v>
      </c>
      <c r="O160" s="93"/>
      <c r="P160" s="255">
        <f>O160*H160</f>
        <v>0</v>
      </c>
      <c r="Q160" s="255">
        <v>0.013520000000000001</v>
      </c>
      <c r="R160" s="255">
        <f>Q160*H160</f>
        <v>1.376336</v>
      </c>
      <c r="S160" s="255">
        <v>0</v>
      </c>
      <c r="T160" s="256">
        <f>S160*H160</f>
        <v>0</v>
      </c>
      <c r="U160" s="40"/>
      <c r="V160" s="40"/>
      <c r="W160" s="40"/>
      <c r="X160" s="40"/>
      <c r="Y160" s="40"/>
      <c r="Z160" s="40"/>
      <c r="AA160" s="40"/>
      <c r="AB160" s="40"/>
      <c r="AC160" s="40"/>
      <c r="AD160" s="40"/>
      <c r="AE160" s="40"/>
      <c r="AR160" s="257" t="s">
        <v>182</v>
      </c>
      <c r="AT160" s="257" t="s">
        <v>254</v>
      </c>
      <c r="AU160" s="257" t="s">
        <v>91</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378</v>
      </c>
    </row>
    <row r="161" s="2" customFormat="1">
      <c r="A161" s="40"/>
      <c r="B161" s="41"/>
      <c r="C161" s="42"/>
      <c r="D161" s="259" t="s">
        <v>261</v>
      </c>
      <c r="E161" s="42"/>
      <c r="F161" s="260" t="s">
        <v>2372</v>
      </c>
      <c r="G161" s="42"/>
      <c r="H161" s="42"/>
      <c r="I161" s="157"/>
      <c r="J161" s="42"/>
      <c r="K161" s="42"/>
      <c r="L161" s="46"/>
      <c r="M161" s="261"/>
      <c r="N161" s="262"/>
      <c r="O161" s="93"/>
      <c r="P161" s="93"/>
      <c r="Q161" s="93"/>
      <c r="R161" s="93"/>
      <c r="S161" s="93"/>
      <c r="T161" s="94"/>
      <c r="U161" s="40"/>
      <c r="V161" s="40"/>
      <c r="W161" s="40"/>
      <c r="X161" s="40"/>
      <c r="Y161" s="40"/>
      <c r="Z161" s="40"/>
      <c r="AA161" s="40"/>
      <c r="AB161" s="40"/>
      <c r="AC161" s="40"/>
      <c r="AD161" s="40"/>
      <c r="AE161" s="40"/>
      <c r="AT161" s="18" t="s">
        <v>261</v>
      </c>
      <c r="AU161" s="18" t="s">
        <v>91</v>
      </c>
    </row>
    <row r="162" s="2" customFormat="1" ht="16.5" customHeight="1">
      <c r="A162" s="40"/>
      <c r="B162" s="41"/>
      <c r="C162" s="246" t="s">
        <v>8</v>
      </c>
      <c r="D162" s="246" t="s">
        <v>254</v>
      </c>
      <c r="E162" s="247" t="s">
        <v>2373</v>
      </c>
      <c r="F162" s="248" t="s">
        <v>2374</v>
      </c>
      <c r="G162" s="249" t="s">
        <v>342</v>
      </c>
      <c r="H162" s="250">
        <v>101.8</v>
      </c>
      <c r="I162" s="251"/>
      <c r="J162" s="252">
        <f>ROUND(I162*H162,2)</f>
        <v>0</v>
      </c>
      <c r="K162" s="248" t="s">
        <v>258</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91</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381</v>
      </c>
    </row>
    <row r="163" s="2" customFormat="1">
      <c r="A163" s="40"/>
      <c r="B163" s="41"/>
      <c r="C163" s="42"/>
      <c r="D163" s="259" t="s">
        <v>261</v>
      </c>
      <c r="E163" s="42"/>
      <c r="F163" s="260" t="s">
        <v>2372</v>
      </c>
      <c r="G163" s="42"/>
      <c r="H163" s="42"/>
      <c r="I163" s="157"/>
      <c r="J163" s="42"/>
      <c r="K163" s="42"/>
      <c r="L163" s="46"/>
      <c r="M163" s="261"/>
      <c r="N163" s="262"/>
      <c r="O163" s="93"/>
      <c r="P163" s="93"/>
      <c r="Q163" s="93"/>
      <c r="R163" s="93"/>
      <c r="S163" s="93"/>
      <c r="T163" s="94"/>
      <c r="U163" s="40"/>
      <c r="V163" s="40"/>
      <c r="W163" s="40"/>
      <c r="X163" s="40"/>
      <c r="Y163" s="40"/>
      <c r="Z163" s="40"/>
      <c r="AA163" s="40"/>
      <c r="AB163" s="40"/>
      <c r="AC163" s="40"/>
      <c r="AD163" s="40"/>
      <c r="AE163" s="40"/>
      <c r="AT163" s="18" t="s">
        <v>261</v>
      </c>
      <c r="AU163" s="18" t="s">
        <v>91</v>
      </c>
    </row>
    <row r="164" s="2" customFormat="1" ht="16.5" customHeight="1">
      <c r="A164" s="40"/>
      <c r="B164" s="41"/>
      <c r="C164" s="246" t="s">
        <v>359</v>
      </c>
      <c r="D164" s="246" t="s">
        <v>254</v>
      </c>
      <c r="E164" s="247" t="s">
        <v>2375</v>
      </c>
      <c r="F164" s="248" t="s">
        <v>2376</v>
      </c>
      <c r="G164" s="249" t="s">
        <v>342</v>
      </c>
      <c r="H164" s="250">
        <v>1336</v>
      </c>
      <c r="I164" s="251"/>
      <c r="J164" s="252">
        <f>ROUND(I164*H164,2)</f>
        <v>0</v>
      </c>
      <c r="K164" s="248" t="s">
        <v>258</v>
      </c>
      <c r="L164" s="46"/>
      <c r="M164" s="253" t="s">
        <v>1</v>
      </c>
      <c r="N164" s="254" t="s">
        <v>48</v>
      </c>
      <c r="O164" s="93"/>
      <c r="P164" s="255">
        <f>O164*H164</f>
        <v>0</v>
      </c>
      <c r="Q164" s="255">
        <v>0.00022000000000000001</v>
      </c>
      <c r="R164" s="255">
        <f>Q164*H164</f>
        <v>0.29392000000000001</v>
      </c>
      <c r="S164" s="255">
        <v>0</v>
      </c>
      <c r="T164" s="256">
        <f>S164*H164</f>
        <v>0</v>
      </c>
      <c r="U164" s="40"/>
      <c r="V164" s="40"/>
      <c r="W164" s="40"/>
      <c r="X164" s="40"/>
      <c r="Y164" s="40"/>
      <c r="Z164" s="40"/>
      <c r="AA164" s="40"/>
      <c r="AB164" s="40"/>
      <c r="AC164" s="40"/>
      <c r="AD164" s="40"/>
      <c r="AE164" s="40"/>
      <c r="AR164" s="257" t="s">
        <v>182</v>
      </c>
      <c r="AT164" s="257" t="s">
        <v>254</v>
      </c>
      <c r="AU164" s="257" t="s">
        <v>91</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384</v>
      </c>
    </row>
    <row r="165" s="2" customFormat="1">
      <c r="A165" s="40"/>
      <c r="B165" s="41"/>
      <c r="C165" s="42"/>
      <c r="D165" s="259" t="s">
        <v>261</v>
      </c>
      <c r="E165" s="42"/>
      <c r="F165" s="260" t="s">
        <v>2377</v>
      </c>
      <c r="G165" s="42"/>
      <c r="H165" s="42"/>
      <c r="I165" s="157"/>
      <c r="J165" s="42"/>
      <c r="K165" s="42"/>
      <c r="L165" s="46"/>
      <c r="M165" s="261"/>
      <c r="N165" s="262"/>
      <c r="O165" s="93"/>
      <c r="P165" s="93"/>
      <c r="Q165" s="93"/>
      <c r="R165" s="93"/>
      <c r="S165" s="93"/>
      <c r="T165" s="94"/>
      <c r="U165" s="40"/>
      <c r="V165" s="40"/>
      <c r="W165" s="40"/>
      <c r="X165" s="40"/>
      <c r="Y165" s="40"/>
      <c r="Z165" s="40"/>
      <c r="AA165" s="40"/>
      <c r="AB165" s="40"/>
      <c r="AC165" s="40"/>
      <c r="AD165" s="40"/>
      <c r="AE165" s="40"/>
      <c r="AT165" s="18" t="s">
        <v>261</v>
      </c>
      <c r="AU165" s="18" t="s">
        <v>91</v>
      </c>
    </row>
    <row r="166" s="2" customFormat="1" ht="16.5" customHeight="1">
      <c r="A166" s="40"/>
      <c r="B166" s="41"/>
      <c r="C166" s="246" t="s">
        <v>386</v>
      </c>
      <c r="D166" s="246" t="s">
        <v>254</v>
      </c>
      <c r="E166" s="247" t="s">
        <v>2378</v>
      </c>
      <c r="F166" s="248" t="s">
        <v>2379</v>
      </c>
      <c r="G166" s="249" t="s">
        <v>342</v>
      </c>
      <c r="H166" s="250">
        <v>148.44399999999999</v>
      </c>
      <c r="I166" s="251"/>
      <c r="J166" s="252">
        <f>ROUND(I166*H166,2)</f>
        <v>0</v>
      </c>
      <c r="K166" s="248" t="s">
        <v>307</v>
      </c>
      <c r="L166" s="46"/>
      <c r="M166" s="253" t="s">
        <v>1</v>
      </c>
      <c r="N166" s="254" t="s">
        <v>48</v>
      </c>
      <c r="O166" s="93"/>
      <c r="P166" s="255">
        <f>O166*H166</f>
        <v>0</v>
      </c>
      <c r="Q166" s="255">
        <v>0.01</v>
      </c>
      <c r="R166" s="255">
        <f>Q166*H166</f>
        <v>1.48444</v>
      </c>
      <c r="S166" s="255">
        <v>0</v>
      </c>
      <c r="T166" s="256">
        <f>S166*H166</f>
        <v>0</v>
      </c>
      <c r="U166" s="40"/>
      <c r="V166" s="40"/>
      <c r="W166" s="40"/>
      <c r="X166" s="40"/>
      <c r="Y166" s="40"/>
      <c r="Z166" s="40"/>
      <c r="AA166" s="40"/>
      <c r="AB166" s="40"/>
      <c r="AC166" s="40"/>
      <c r="AD166" s="40"/>
      <c r="AE166" s="40"/>
      <c r="AR166" s="257" t="s">
        <v>182</v>
      </c>
      <c r="AT166" s="257" t="s">
        <v>254</v>
      </c>
      <c r="AU166" s="257" t="s">
        <v>91</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388</v>
      </c>
    </row>
    <row r="167" s="2" customFormat="1">
      <c r="A167" s="40"/>
      <c r="B167" s="41"/>
      <c r="C167" s="42"/>
      <c r="D167" s="259" t="s">
        <v>261</v>
      </c>
      <c r="E167" s="42"/>
      <c r="F167" s="260" t="s">
        <v>2380</v>
      </c>
      <c r="G167" s="42"/>
      <c r="H167" s="42"/>
      <c r="I167" s="157"/>
      <c r="J167" s="42"/>
      <c r="K167" s="42"/>
      <c r="L167" s="46"/>
      <c r="M167" s="261"/>
      <c r="N167" s="262"/>
      <c r="O167" s="93"/>
      <c r="P167" s="93"/>
      <c r="Q167" s="93"/>
      <c r="R167" s="93"/>
      <c r="S167" s="93"/>
      <c r="T167" s="94"/>
      <c r="U167" s="40"/>
      <c r="V167" s="40"/>
      <c r="W167" s="40"/>
      <c r="X167" s="40"/>
      <c r="Y167" s="40"/>
      <c r="Z167" s="40"/>
      <c r="AA167" s="40"/>
      <c r="AB167" s="40"/>
      <c r="AC167" s="40"/>
      <c r="AD167" s="40"/>
      <c r="AE167" s="40"/>
      <c r="AT167" s="18" t="s">
        <v>261</v>
      </c>
      <c r="AU167" s="18" t="s">
        <v>91</v>
      </c>
    </row>
    <row r="168" s="12" customFormat="1" ht="25.92" customHeight="1">
      <c r="A168" s="12"/>
      <c r="B168" s="230"/>
      <c r="C168" s="231"/>
      <c r="D168" s="232" t="s">
        <v>82</v>
      </c>
      <c r="E168" s="233" t="s">
        <v>2381</v>
      </c>
      <c r="F168" s="233" t="s">
        <v>2382</v>
      </c>
      <c r="G168" s="231"/>
      <c r="H168" s="231"/>
      <c r="I168" s="234"/>
      <c r="J168" s="235">
        <f>BK168</f>
        <v>0</v>
      </c>
      <c r="K168" s="231"/>
      <c r="L168" s="236"/>
      <c r="M168" s="237"/>
      <c r="N168" s="238"/>
      <c r="O168" s="238"/>
      <c r="P168" s="239">
        <f>SUM(P169:P192)</f>
        <v>0</v>
      </c>
      <c r="Q168" s="238"/>
      <c r="R168" s="239">
        <f>SUM(R169:R192)</f>
        <v>167.519262</v>
      </c>
      <c r="S168" s="238"/>
      <c r="T168" s="240">
        <f>SUM(T169:T192)</f>
        <v>14.92605</v>
      </c>
      <c r="U168" s="12"/>
      <c r="V168" s="12"/>
      <c r="W168" s="12"/>
      <c r="X168" s="12"/>
      <c r="Y168" s="12"/>
      <c r="Z168" s="12"/>
      <c r="AA168" s="12"/>
      <c r="AB168" s="12"/>
      <c r="AC168" s="12"/>
      <c r="AD168" s="12"/>
      <c r="AE168" s="12"/>
      <c r="AR168" s="241" t="s">
        <v>91</v>
      </c>
      <c r="AT168" s="242" t="s">
        <v>82</v>
      </c>
      <c r="AU168" s="242" t="s">
        <v>83</v>
      </c>
      <c r="AY168" s="241" t="s">
        <v>251</v>
      </c>
      <c r="BK168" s="243">
        <f>SUM(BK169:BK192)</f>
        <v>0</v>
      </c>
    </row>
    <row r="169" s="2" customFormat="1" ht="16.5" customHeight="1">
      <c r="A169" s="40"/>
      <c r="B169" s="41"/>
      <c r="C169" s="246" t="s">
        <v>362</v>
      </c>
      <c r="D169" s="246" t="s">
        <v>254</v>
      </c>
      <c r="E169" s="247" t="s">
        <v>2383</v>
      </c>
      <c r="F169" s="248" t="s">
        <v>2384</v>
      </c>
      <c r="G169" s="249" t="s">
        <v>441</v>
      </c>
      <c r="H169" s="250">
        <v>170</v>
      </c>
      <c r="I169" s="251"/>
      <c r="J169" s="252">
        <f>ROUND(I169*H169,2)</f>
        <v>0</v>
      </c>
      <c r="K169" s="248" t="s">
        <v>258</v>
      </c>
      <c r="L169" s="46"/>
      <c r="M169" s="253" t="s">
        <v>1</v>
      </c>
      <c r="N169" s="254" t="s">
        <v>48</v>
      </c>
      <c r="O169" s="93"/>
      <c r="P169" s="255">
        <f>O169*H169</f>
        <v>0</v>
      </c>
      <c r="Q169" s="255">
        <v>1.0000000000000001E-05</v>
      </c>
      <c r="R169" s="255">
        <f>Q169*H169</f>
        <v>0.0017000000000000001</v>
      </c>
      <c r="S169" s="255">
        <v>0</v>
      </c>
      <c r="T169" s="256">
        <f>S169*H169</f>
        <v>0</v>
      </c>
      <c r="U169" s="40"/>
      <c r="V169" s="40"/>
      <c r="W169" s="40"/>
      <c r="X169" s="40"/>
      <c r="Y169" s="40"/>
      <c r="Z169" s="40"/>
      <c r="AA169" s="40"/>
      <c r="AB169" s="40"/>
      <c r="AC169" s="40"/>
      <c r="AD169" s="40"/>
      <c r="AE169" s="40"/>
      <c r="AR169" s="257" t="s">
        <v>182</v>
      </c>
      <c r="AT169" s="257" t="s">
        <v>254</v>
      </c>
      <c r="AU169" s="257" t="s">
        <v>91</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391</v>
      </c>
    </row>
    <row r="170" s="2" customFormat="1">
      <c r="A170" s="40"/>
      <c r="B170" s="41"/>
      <c r="C170" s="42"/>
      <c r="D170" s="259" t="s">
        <v>261</v>
      </c>
      <c r="E170" s="42"/>
      <c r="F170" s="260" t="s">
        <v>2385</v>
      </c>
      <c r="G170" s="42"/>
      <c r="H170" s="42"/>
      <c r="I170" s="157"/>
      <c r="J170" s="42"/>
      <c r="K170" s="42"/>
      <c r="L170" s="46"/>
      <c r="M170" s="261"/>
      <c r="N170" s="262"/>
      <c r="O170" s="93"/>
      <c r="P170" s="93"/>
      <c r="Q170" s="93"/>
      <c r="R170" s="93"/>
      <c r="S170" s="93"/>
      <c r="T170" s="94"/>
      <c r="U170" s="40"/>
      <c r="V170" s="40"/>
      <c r="W170" s="40"/>
      <c r="X170" s="40"/>
      <c r="Y170" s="40"/>
      <c r="Z170" s="40"/>
      <c r="AA170" s="40"/>
      <c r="AB170" s="40"/>
      <c r="AC170" s="40"/>
      <c r="AD170" s="40"/>
      <c r="AE170" s="40"/>
      <c r="AT170" s="18" t="s">
        <v>261</v>
      </c>
      <c r="AU170" s="18" t="s">
        <v>91</v>
      </c>
    </row>
    <row r="171" s="2" customFormat="1" ht="16.5" customHeight="1">
      <c r="A171" s="40"/>
      <c r="B171" s="41"/>
      <c r="C171" s="246" t="s">
        <v>395</v>
      </c>
      <c r="D171" s="246" t="s">
        <v>254</v>
      </c>
      <c r="E171" s="247" t="s">
        <v>2386</v>
      </c>
      <c r="F171" s="248" t="s">
        <v>2387</v>
      </c>
      <c r="G171" s="249" t="s">
        <v>441</v>
      </c>
      <c r="H171" s="250">
        <v>170</v>
      </c>
      <c r="I171" s="251"/>
      <c r="J171" s="252">
        <f>ROUND(I171*H171,2)</f>
        <v>0</v>
      </c>
      <c r="K171" s="248" t="s">
        <v>258</v>
      </c>
      <c r="L171" s="46"/>
      <c r="M171" s="253" t="s">
        <v>1</v>
      </c>
      <c r="N171" s="254" t="s">
        <v>48</v>
      </c>
      <c r="O171" s="93"/>
      <c r="P171" s="255">
        <f>O171*H171</f>
        <v>0</v>
      </c>
      <c r="Q171" s="255">
        <v>0.00027999999999999998</v>
      </c>
      <c r="R171" s="255">
        <f>Q171*H171</f>
        <v>0.047599999999999996</v>
      </c>
      <c r="S171" s="255">
        <v>0</v>
      </c>
      <c r="T171" s="256">
        <f>S171*H171</f>
        <v>0</v>
      </c>
      <c r="U171" s="40"/>
      <c r="V171" s="40"/>
      <c r="W171" s="40"/>
      <c r="X171" s="40"/>
      <c r="Y171" s="40"/>
      <c r="Z171" s="40"/>
      <c r="AA171" s="40"/>
      <c r="AB171" s="40"/>
      <c r="AC171" s="40"/>
      <c r="AD171" s="40"/>
      <c r="AE171" s="40"/>
      <c r="AR171" s="257" t="s">
        <v>182</v>
      </c>
      <c r="AT171" s="257" t="s">
        <v>254</v>
      </c>
      <c r="AU171" s="257" t="s">
        <v>91</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399</v>
      </c>
    </row>
    <row r="172" s="2" customFormat="1">
      <c r="A172" s="40"/>
      <c r="B172" s="41"/>
      <c r="C172" s="42"/>
      <c r="D172" s="259" t="s">
        <v>261</v>
      </c>
      <c r="E172" s="42"/>
      <c r="F172" s="260" t="s">
        <v>2385</v>
      </c>
      <c r="G172" s="42"/>
      <c r="H172" s="42"/>
      <c r="I172" s="157"/>
      <c r="J172" s="42"/>
      <c r="K172" s="42"/>
      <c r="L172" s="46"/>
      <c r="M172" s="261"/>
      <c r="N172" s="262"/>
      <c r="O172" s="93"/>
      <c r="P172" s="93"/>
      <c r="Q172" s="93"/>
      <c r="R172" s="93"/>
      <c r="S172" s="93"/>
      <c r="T172" s="94"/>
      <c r="U172" s="40"/>
      <c r="V172" s="40"/>
      <c r="W172" s="40"/>
      <c r="X172" s="40"/>
      <c r="Y172" s="40"/>
      <c r="Z172" s="40"/>
      <c r="AA172" s="40"/>
      <c r="AB172" s="40"/>
      <c r="AC172" s="40"/>
      <c r="AD172" s="40"/>
      <c r="AE172" s="40"/>
      <c r="AT172" s="18" t="s">
        <v>261</v>
      </c>
      <c r="AU172" s="18" t="s">
        <v>91</v>
      </c>
    </row>
    <row r="173" s="2" customFormat="1" ht="16.5" customHeight="1">
      <c r="A173" s="40"/>
      <c r="B173" s="41"/>
      <c r="C173" s="246" t="s">
        <v>366</v>
      </c>
      <c r="D173" s="246" t="s">
        <v>254</v>
      </c>
      <c r="E173" s="247" t="s">
        <v>2388</v>
      </c>
      <c r="F173" s="248" t="s">
        <v>2389</v>
      </c>
      <c r="G173" s="249" t="s">
        <v>346</v>
      </c>
      <c r="H173" s="250">
        <v>255</v>
      </c>
      <c r="I173" s="251"/>
      <c r="J173" s="252">
        <f>ROUND(I173*H173,2)</f>
        <v>0</v>
      </c>
      <c r="K173" s="248" t="s">
        <v>307</v>
      </c>
      <c r="L173" s="46"/>
      <c r="M173" s="253" t="s">
        <v>1</v>
      </c>
      <c r="N173" s="254" t="s">
        <v>48</v>
      </c>
      <c r="O173" s="93"/>
      <c r="P173" s="255">
        <f>O173*H173</f>
        <v>0</v>
      </c>
      <c r="Q173" s="255">
        <v>0.00038999999999999999</v>
      </c>
      <c r="R173" s="255">
        <f>Q173*H173</f>
        <v>0.099449999999999997</v>
      </c>
      <c r="S173" s="255">
        <v>0</v>
      </c>
      <c r="T173" s="256">
        <f>S173*H173</f>
        <v>0</v>
      </c>
      <c r="U173" s="40"/>
      <c r="V173" s="40"/>
      <c r="W173" s="40"/>
      <c r="X173" s="40"/>
      <c r="Y173" s="40"/>
      <c r="Z173" s="40"/>
      <c r="AA173" s="40"/>
      <c r="AB173" s="40"/>
      <c r="AC173" s="40"/>
      <c r="AD173" s="40"/>
      <c r="AE173" s="40"/>
      <c r="AR173" s="257" t="s">
        <v>182</v>
      </c>
      <c r="AT173" s="257" t="s">
        <v>254</v>
      </c>
      <c r="AU173" s="257" t="s">
        <v>91</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877</v>
      </c>
    </row>
    <row r="174" s="2" customFormat="1">
      <c r="A174" s="40"/>
      <c r="B174" s="41"/>
      <c r="C174" s="42"/>
      <c r="D174" s="259" t="s">
        <v>261</v>
      </c>
      <c r="E174" s="42"/>
      <c r="F174" s="260" t="s">
        <v>2390</v>
      </c>
      <c r="G174" s="42"/>
      <c r="H174" s="42"/>
      <c r="I174" s="157"/>
      <c r="J174" s="42"/>
      <c r="K174" s="42"/>
      <c r="L174" s="46"/>
      <c r="M174" s="261"/>
      <c r="N174" s="262"/>
      <c r="O174" s="93"/>
      <c r="P174" s="93"/>
      <c r="Q174" s="93"/>
      <c r="R174" s="93"/>
      <c r="S174" s="93"/>
      <c r="T174" s="94"/>
      <c r="U174" s="40"/>
      <c r="V174" s="40"/>
      <c r="W174" s="40"/>
      <c r="X174" s="40"/>
      <c r="Y174" s="40"/>
      <c r="Z174" s="40"/>
      <c r="AA174" s="40"/>
      <c r="AB174" s="40"/>
      <c r="AC174" s="40"/>
      <c r="AD174" s="40"/>
      <c r="AE174" s="40"/>
      <c r="AT174" s="18" t="s">
        <v>261</v>
      </c>
      <c r="AU174" s="18" t="s">
        <v>91</v>
      </c>
    </row>
    <row r="175" s="2" customFormat="1" ht="16.5" customHeight="1">
      <c r="A175" s="40"/>
      <c r="B175" s="41"/>
      <c r="C175" s="246" t="s">
        <v>7</v>
      </c>
      <c r="D175" s="246" t="s">
        <v>254</v>
      </c>
      <c r="E175" s="247" t="s">
        <v>2391</v>
      </c>
      <c r="F175" s="248" t="s">
        <v>2392</v>
      </c>
      <c r="G175" s="249" t="s">
        <v>398</v>
      </c>
      <c r="H175" s="250">
        <v>6.4000000000000004</v>
      </c>
      <c r="I175" s="251"/>
      <c r="J175" s="252">
        <f>ROUND(I175*H175,2)</f>
        <v>0</v>
      </c>
      <c r="K175" s="248" t="s">
        <v>258</v>
      </c>
      <c r="L175" s="46"/>
      <c r="M175" s="253" t="s">
        <v>1</v>
      </c>
      <c r="N175" s="254" t="s">
        <v>48</v>
      </c>
      <c r="O175" s="93"/>
      <c r="P175" s="255">
        <f>O175*H175</f>
        <v>0</v>
      </c>
      <c r="Q175" s="255">
        <v>1.01508</v>
      </c>
      <c r="R175" s="255">
        <f>Q175*H175</f>
        <v>6.4965120000000001</v>
      </c>
      <c r="S175" s="255">
        <v>0</v>
      </c>
      <c r="T175" s="256">
        <f>S175*H175</f>
        <v>0</v>
      </c>
      <c r="U175" s="40"/>
      <c r="V175" s="40"/>
      <c r="W175" s="40"/>
      <c r="X175" s="40"/>
      <c r="Y175" s="40"/>
      <c r="Z175" s="40"/>
      <c r="AA175" s="40"/>
      <c r="AB175" s="40"/>
      <c r="AC175" s="40"/>
      <c r="AD175" s="40"/>
      <c r="AE175" s="40"/>
      <c r="AR175" s="257" t="s">
        <v>182</v>
      </c>
      <c r="AT175" s="257" t="s">
        <v>254</v>
      </c>
      <c r="AU175" s="257" t="s">
        <v>91</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182</v>
      </c>
      <c r="BM175" s="257" t="s">
        <v>885</v>
      </c>
    </row>
    <row r="176" s="2" customFormat="1">
      <c r="A176" s="40"/>
      <c r="B176" s="41"/>
      <c r="C176" s="42"/>
      <c r="D176" s="259" t="s">
        <v>261</v>
      </c>
      <c r="E176" s="42"/>
      <c r="F176" s="260" t="s">
        <v>2393</v>
      </c>
      <c r="G176" s="42"/>
      <c r="H176" s="42"/>
      <c r="I176" s="157"/>
      <c r="J176" s="42"/>
      <c r="K176" s="42"/>
      <c r="L176" s="46"/>
      <c r="M176" s="261"/>
      <c r="N176" s="262"/>
      <c r="O176" s="93"/>
      <c r="P176" s="93"/>
      <c r="Q176" s="93"/>
      <c r="R176" s="93"/>
      <c r="S176" s="93"/>
      <c r="T176" s="94"/>
      <c r="U176" s="40"/>
      <c r="V176" s="40"/>
      <c r="W176" s="40"/>
      <c r="X176" s="40"/>
      <c r="Y176" s="40"/>
      <c r="Z176" s="40"/>
      <c r="AA176" s="40"/>
      <c r="AB176" s="40"/>
      <c r="AC176" s="40"/>
      <c r="AD176" s="40"/>
      <c r="AE176" s="40"/>
      <c r="AT176" s="18" t="s">
        <v>261</v>
      </c>
      <c r="AU176" s="18" t="s">
        <v>91</v>
      </c>
    </row>
    <row r="177" s="2" customFormat="1" ht="16.5" customHeight="1">
      <c r="A177" s="40"/>
      <c r="B177" s="41"/>
      <c r="C177" s="246" t="s">
        <v>369</v>
      </c>
      <c r="D177" s="246" t="s">
        <v>254</v>
      </c>
      <c r="E177" s="247" t="s">
        <v>2394</v>
      </c>
      <c r="F177" s="248" t="s">
        <v>2395</v>
      </c>
      <c r="G177" s="249" t="s">
        <v>342</v>
      </c>
      <c r="H177" s="250">
        <v>404.5</v>
      </c>
      <c r="I177" s="251"/>
      <c r="J177" s="252">
        <f>ROUND(I177*H177,2)</f>
        <v>0</v>
      </c>
      <c r="K177" s="248" t="s">
        <v>258</v>
      </c>
      <c r="L177" s="46"/>
      <c r="M177" s="253" t="s">
        <v>1</v>
      </c>
      <c r="N177" s="254" t="s">
        <v>48</v>
      </c>
      <c r="O177" s="93"/>
      <c r="P177" s="255">
        <f>O177*H177</f>
        <v>0</v>
      </c>
      <c r="Q177" s="255">
        <v>0.0693</v>
      </c>
      <c r="R177" s="255">
        <f>Q177*H177</f>
        <v>28.031849999999999</v>
      </c>
      <c r="S177" s="255">
        <v>0.0070000000000000001</v>
      </c>
      <c r="T177" s="256">
        <f>S177*H177</f>
        <v>2.8315000000000001</v>
      </c>
      <c r="U177" s="40"/>
      <c r="V177" s="40"/>
      <c r="W177" s="40"/>
      <c r="X177" s="40"/>
      <c r="Y177" s="40"/>
      <c r="Z177" s="40"/>
      <c r="AA177" s="40"/>
      <c r="AB177" s="40"/>
      <c r="AC177" s="40"/>
      <c r="AD177" s="40"/>
      <c r="AE177" s="40"/>
      <c r="AR177" s="257" t="s">
        <v>182</v>
      </c>
      <c r="AT177" s="257" t="s">
        <v>254</v>
      </c>
      <c r="AU177" s="257" t="s">
        <v>91</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889</v>
      </c>
    </row>
    <row r="178" s="2" customFormat="1">
      <c r="A178" s="40"/>
      <c r="B178" s="41"/>
      <c r="C178" s="42"/>
      <c r="D178" s="259" t="s">
        <v>261</v>
      </c>
      <c r="E178" s="42"/>
      <c r="F178" s="260" t="s">
        <v>2396</v>
      </c>
      <c r="G178" s="42"/>
      <c r="H178" s="42"/>
      <c r="I178" s="157"/>
      <c r="J178" s="42"/>
      <c r="K178" s="42"/>
      <c r="L178" s="46"/>
      <c r="M178" s="261"/>
      <c r="N178" s="262"/>
      <c r="O178" s="93"/>
      <c r="P178" s="93"/>
      <c r="Q178" s="93"/>
      <c r="R178" s="93"/>
      <c r="S178" s="93"/>
      <c r="T178" s="94"/>
      <c r="U178" s="40"/>
      <c r="V178" s="40"/>
      <c r="W178" s="40"/>
      <c r="X178" s="40"/>
      <c r="Y178" s="40"/>
      <c r="Z178" s="40"/>
      <c r="AA178" s="40"/>
      <c r="AB178" s="40"/>
      <c r="AC178" s="40"/>
      <c r="AD178" s="40"/>
      <c r="AE178" s="40"/>
      <c r="AT178" s="18" t="s">
        <v>261</v>
      </c>
      <c r="AU178" s="18" t="s">
        <v>91</v>
      </c>
    </row>
    <row r="179" s="2" customFormat="1" ht="16.5" customHeight="1">
      <c r="A179" s="40"/>
      <c r="B179" s="41"/>
      <c r="C179" s="246" t="s">
        <v>509</v>
      </c>
      <c r="D179" s="246" t="s">
        <v>254</v>
      </c>
      <c r="E179" s="247" t="s">
        <v>2397</v>
      </c>
      <c r="F179" s="248" t="s">
        <v>2398</v>
      </c>
      <c r="G179" s="249" t="s">
        <v>342</v>
      </c>
      <c r="H179" s="250">
        <v>5258.5</v>
      </c>
      <c r="I179" s="251"/>
      <c r="J179" s="252">
        <f>ROUND(I179*H179,2)</f>
        <v>0</v>
      </c>
      <c r="K179" s="248" t="s">
        <v>258</v>
      </c>
      <c r="L179" s="46"/>
      <c r="M179" s="253" t="s">
        <v>1</v>
      </c>
      <c r="N179" s="254" t="s">
        <v>48</v>
      </c>
      <c r="O179" s="93"/>
      <c r="P179" s="255">
        <f>O179*H179</f>
        <v>0</v>
      </c>
      <c r="Q179" s="255">
        <v>0.023099999999999999</v>
      </c>
      <c r="R179" s="255">
        <f>Q179*H179</f>
        <v>121.47135</v>
      </c>
      <c r="S179" s="255">
        <v>0.0023</v>
      </c>
      <c r="T179" s="256">
        <f>S179*H179</f>
        <v>12.09455</v>
      </c>
      <c r="U179" s="40"/>
      <c r="V179" s="40"/>
      <c r="W179" s="40"/>
      <c r="X179" s="40"/>
      <c r="Y179" s="40"/>
      <c r="Z179" s="40"/>
      <c r="AA179" s="40"/>
      <c r="AB179" s="40"/>
      <c r="AC179" s="40"/>
      <c r="AD179" s="40"/>
      <c r="AE179" s="40"/>
      <c r="AR179" s="257" t="s">
        <v>182</v>
      </c>
      <c r="AT179" s="257" t="s">
        <v>254</v>
      </c>
      <c r="AU179" s="257" t="s">
        <v>91</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894</v>
      </c>
    </row>
    <row r="180" s="2" customFormat="1">
      <c r="A180" s="40"/>
      <c r="B180" s="41"/>
      <c r="C180" s="42"/>
      <c r="D180" s="259" t="s">
        <v>261</v>
      </c>
      <c r="E180" s="42"/>
      <c r="F180" s="260" t="s">
        <v>2399</v>
      </c>
      <c r="G180" s="42"/>
      <c r="H180" s="42"/>
      <c r="I180" s="157"/>
      <c r="J180" s="42"/>
      <c r="K180" s="42"/>
      <c r="L180" s="46"/>
      <c r="M180" s="261"/>
      <c r="N180" s="262"/>
      <c r="O180" s="93"/>
      <c r="P180" s="93"/>
      <c r="Q180" s="93"/>
      <c r="R180" s="93"/>
      <c r="S180" s="93"/>
      <c r="T180" s="94"/>
      <c r="U180" s="40"/>
      <c r="V180" s="40"/>
      <c r="W180" s="40"/>
      <c r="X180" s="40"/>
      <c r="Y180" s="40"/>
      <c r="Z180" s="40"/>
      <c r="AA180" s="40"/>
      <c r="AB180" s="40"/>
      <c r="AC180" s="40"/>
      <c r="AD180" s="40"/>
      <c r="AE180" s="40"/>
      <c r="AT180" s="18" t="s">
        <v>261</v>
      </c>
      <c r="AU180" s="18" t="s">
        <v>91</v>
      </c>
    </row>
    <row r="181" s="2" customFormat="1" ht="16.5" customHeight="1">
      <c r="A181" s="40"/>
      <c r="B181" s="41"/>
      <c r="C181" s="246" t="s">
        <v>372</v>
      </c>
      <c r="D181" s="246" t="s">
        <v>254</v>
      </c>
      <c r="E181" s="247" t="s">
        <v>2400</v>
      </c>
      <c r="F181" s="248" t="s">
        <v>2401</v>
      </c>
      <c r="G181" s="249" t="s">
        <v>342</v>
      </c>
      <c r="H181" s="250">
        <v>404.5</v>
      </c>
      <c r="I181" s="251"/>
      <c r="J181" s="252">
        <f>ROUND(I181*H181,2)</f>
        <v>0</v>
      </c>
      <c r="K181" s="248" t="s">
        <v>258</v>
      </c>
      <c r="L181" s="46"/>
      <c r="M181" s="253" t="s">
        <v>1</v>
      </c>
      <c r="N181" s="254" t="s">
        <v>48</v>
      </c>
      <c r="O181" s="93"/>
      <c r="P181" s="255">
        <f>O181*H181</f>
        <v>0</v>
      </c>
      <c r="Q181" s="255">
        <v>0</v>
      </c>
      <c r="R181" s="255">
        <f>Q181*H181</f>
        <v>0</v>
      </c>
      <c r="S181" s="255">
        <v>0</v>
      </c>
      <c r="T181" s="256">
        <f>S181*H181</f>
        <v>0</v>
      </c>
      <c r="U181" s="40"/>
      <c r="V181" s="40"/>
      <c r="W181" s="40"/>
      <c r="X181" s="40"/>
      <c r="Y181" s="40"/>
      <c r="Z181" s="40"/>
      <c r="AA181" s="40"/>
      <c r="AB181" s="40"/>
      <c r="AC181" s="40"/>
      <c r="AD181" s="40"/>
      <c r="AE181" s="40"/>
      <c r="AR181" s="257" t="s">
        <v>182</v>
      </c>
      <c r="AT181" s="257" t="s">
        <v>254</v>
      </c>
      <c r="AU181" s="257" t="s">
        <v>91</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182</v>
      </c>
      <c r="BM181" s="257" t="s">
        <v>987</v>
      </c>
    </row>
    <row r="182" s="2" customFormat="1">
      <c r="A182" s="40"/>
      <c r="B182" s="41"/>
      <c r="C182" s="42"/>
      <c r="D182" s="259" t="s">
        <v>261</v>
      </c>
      <c r="E182" s="42"/>
      <c r="F182" s="260" t="s">
        <v>2396</v>
      </c>
      <c r="G182" s="42"/>
      <c r="H182" s="42"/>
      <c r="I182" s="157"/>
      <c r="J182" s="42"/>
      <c r="K182" s="42"/>
      <c r="L182" s="46"/>
      <c r="M182" s="261"/>
      <c r="N182" s="262"/>
      <c r="O182" s="93"/>
      <c r="P182" s="93"/>
      <c r="Q182" s="93"/>
      <c r="R182" s="93"/>
      <c r="S182" s="93"/>
      <c r="T182" s="94"/>
      <c r="U182" s="40"/>
      <c r="V182" s="40"/>
      <c r="W182" s="40"/>
      <c r="X182" s="40"/>
      <c r="Y182" s="40"/>
      <c r="Z182" s="40"/>
      <c r="AA182" s="40"/>
      <c r="AB182" s="40"/>
      <c r="AC182" s="40"/>
      <c r="AD182" s="40"/>
      <c r="AE182" s="40"/>
      <c r="AT182" s="18" t="s">
        <v>261</v>
      </c>
      <c r="AU182" s="18" t="s">
        <v>91</v>
      </c>
    </row>
    <row r="183" s="2" customFormat="1" ht="16.5" customHeight="1">
      <c r="A183" s="40"/>
      <c r="B183" s="41"/>
      <c r="C183" s="246" t="s">
        <v>519</v>
      </c>
      <c r="D183" s="246" t="s">
        <v>254</v>
      </c>
      <c r="E183" s="247" t="s">
        <v>2402</v>
      </c>
      <c r="F183" s="248" t="s">
        <v>2403</v>
      </c>
      <c r="G183" s="249" t="s">
        <v>342</v>
      </c>
      <c r="H183" s="250">
        <v>404.5</v>
      </c>
      <c r="I183" s="251"/>
      <c r="J183" s="252">
        <f>ROUND(I183*H183,2)</f>
        <v>0</v>
      </c>
      <c r="K183" s="248" t="s">
        <v>307</v>
      </c>
      <c r="L183" s="46"/>
      <c r="M183" s="253" t="s">
        <v>1</v>
      </c>
      <c r="N183" s="254" t="s">
        <v>48</v>
      </c>
      <c r="O183" s="93"/>
      <c r="P183" s="255">
        <f>O183*H183</f>
        <v>0</v>
      </c>
      <c r="Q183" s="255">
        <v>0.012</v>
      </c>
      <c r="R183" s="255">
        <f>Q183*H183</f>
        <v>4.8540000000000001</v>
      </c>
      <c r="S183" s="255">
        <v>0</v>
      </c>
      <c r="T183" s="256">
        <f>S183*H183</f>
        <v>0</v>
      </c>
      <c r="U183" s="40"/>
      <c r="V183" s="40"/>
      <c r="W183" s="40"/>
      <c r="X183" s="40"/>
      <c r="Y183" s="40"/>
      <c r="Z183" s="40"/>
      <c r="AA183" s="40"/>
      <c r="AB183" s="40"/>
      <c r="AC183" s="40"/>
      <c r="AD183" s="40"/>
      <c r="AE183" s="40"/>
      <c r="AR183" s="257" t="s">
        <v>182</v>
      </c>
      <c r="AT183" s="257" t="s">
        <v>254</v>
      </c>
      <c r="AU183" s="257" t="s">
        <v>91</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990</v>
      </c>
    </row>
    <row r="184" s="2" customFormat="1">
      <c r="A184" s="40"/>
      <c r="B184" s="41"/>
      <c r="C184" s="42"/>
      <c r="D184" s="259" t="s">
        <v>261</v>
      </c>
      <c r="E184" s="42"/>
      <c r="F184" s="260" t="s">
        <v>2396</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91</v>
      </c>
    </row>
    <row r="185" s="2" customFormat="1" ht="16.5" customHeight="1">
      <c r="A185" s="40"/>
      <c r="B185" s="41"/>
      <c r="C185" s="246" t="s">
        <v>375</v>
      </c>
      <c r="D185" s="246" t="s">
        <v>254</v>
      </c>
      <c r="E185" s="247" t="s">
        <v>2404</v>
      </c>
      <c r="F185" s="248" t="s">
        <v>2405</v>
      </c>
      <c r="G185" s="249" t="s">
        <v>342</v>
      </c>
      <c r="H185" s="250">
        <v>404.5</v>
      </c>
      <c r="I185" s="251"/>
      <c r="J185" s="252">
        <f>ROUND(I185*H185,2)</f>
        <v>0</v>
      </c>
      <c r="K185" s="248" t="s">
        <v>258</v>
      </c>
      <c r="L185" s="46"/>
      <c r="M185" s="253" t="s">
        <v>1</v>
      </c>
      <c r="N185" s="254" t="s">
        <v>48</v>
      </c>
      <c r="O185" s="93"/>
      <c r="P185" s="255">
        <f>O185*H185</f>
        <v>0</v>
      </c>
      <c r="Q185" s="255">
        <v>0.0095600000000000008</v>
      </c>
      <c r="R185" s="255">
        <f>Q185*H185</f>
        <v>3.8670200000000001</v>
      </c>
      <c r="S185" s="255">
        <v>0</v>
      </c>
      <c r="T185" s="256">
        <f>S185*H185</f>
        <v>0</v>
      </c>
      <c r="U185" s="40"/>
      <c r="V185" s="40"/>
      <c r="W185" s="40"/>
      <c r="X185" s="40"/>
      <c r="Y185" s="40"/>
      <c r="Z185" s="40"/>
      <c r="AA185" s="40"/>
      <c r="AB185" s="40"/>
      <c r="AC185" s="40"/>
      <c r="AD185" s="40"/>
      <c r="AE185" s="40"/>
      <c r="AR185" s="257" t="s">
        <v>182</v>
      </c>
      <c r="AT185" s="257" t="s">
        <v>254</v>
      </c>
      <c r="AU185" s="257" t="s">
        <v>91</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993</v>
      </c>
    </row>
    <row r="186" s="2" customFormat="1">
      <c r="A186" s="40"/>
      <c r="B186" s="41"/>
      <c r="C186" s="42"/>
      <c r="D186" s="259" t="s">
        <v>261</v>
      </c>
      <c r="E186" s="42"/>
      <c r="F186" s="260" t="s">
        <v>2396</v>
      </c>
      <c r="G186" s="42"/>
      <c r="H186" s="42"/>
      <c r="I186" s="157"/>
      <c r="J186" s="42"/>
      <c r="K186" s="42"/>
      <c r="L186" s="46"/>
      <c r="M186" s="261"/>
      <c r="N186" s="262"/>
      <c r="O186" s="93"/>
      <c r="P186" s="93"/>
      <c r="Q186" s="93"/>
      <c r="R186" s="93"/>
      <c r="S186" s="93"/>
      <c r="T186" s="94"/>
      <c r="U186" s="40"/>
      <c r="V186" s="40"/>
      <c r="W186" s="40"/>
      <c r="X186" s="40"/>
      <c r="Y186" s="40"/>
      <c r="Z186" s="40"/>
      <c r="AA186" s="40"/>
      <c r="AB186" s="40"/>
      <c r="AC186" s="40"/>
      <c r="AD186" s="40"/>
      <c r="AE186" s="40"/>
      <c r="AT186" s="18" t="s">
        <v>261</v>
      </c>
      <c r="AU186" s="18" t="s">
        <v>91</v>
      </c>
    </row>
    <row r="187" s="2" customFormat="1" ht="16.5" customHeight="1">
      <c r="A187" s="40"/>
      <c r="B187" s="41"/>
      <c r="C187" s="246" t="s">
        <v>531</v>
      </c>
      <c r="D187" s="246" t="s">
        <v>254</v>
      </c>
      <c r="E187" s="247" t="s">
        <v>2406</v>
      </c>
      <c r="F187" s="248" t="s">
        <v>2407</v>
      </c>
      <c r="G187" s="249" t="s">
        <v>346</v>
      </c>
      <c r="H187" s="250">
        <v>1606</v>
      </c>
      <c r="I187" s="251"/>
      <c r="J187" s="252">
        <f>ROUND(I187*H187,2)</f>
        <v>0</v>
      </c>
      <c r="K187" s="248" t="s">
        <v>258</v>
      </c>
      <c r="L187" s="46"/>
      <c r="M187" s="253" t="s">
        <v>1</v>
      </c>
      <c r="N187" s="254" t="s">
        <v>48</v>
      </c>
      <c r="O187" s="93"/>
      <c r="P187" s="255">
        <f>O187*H187</f>
        <v>0</v>
      </c>
      <c r="Q187" s="255">
        <v>0.00123</v>
      </c>
      <c r="R187" s="255">
        <f>Q187*H187</f>
        <v>1.9753799999999999</v>
      </c>
      <c r="S187" s="255">
        <v>0</v>
      </c>
      <c r="T187" s="256">
        <f>S187*H187</f>
        <v>0</v>
      </c>
      <c r="U187" s="40"/>
      <c r="V187" s="40"/>
      <c r="W187" s="40"/>
      <c r="X187" s="40"/>
      <c r="Y187" s="40"/>
      <c r="Z187" s="40"/>
      <c r="AA187" s="40"/>
      <c r="AB187" s="40"/>
      <c r="AC187" s="40"/>
      <c r="AD187" s="40"/>
      <c r="AE187" s="40"/>
      <c r="AR187" s="257" t="s">
        <v>182</v>
      </c>
      <c r="AT187" s="257" t="s">
        <v>254</v>
      </c>
      <c r="AU187" s="257" t="s">
        <v>91</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996</v>
      </c>
    </row>
    <row r="188" s="2" customFormat="1">
      <c r="A188" s="40"/>
      <c r="B188" s="41"/>
      <c r="C188" s="42"/>
      <c r="D188" s="259" t="s">
        <v>261</v>
      </c>
      <c r="E188" s="42"/>
      <c r="F188" s="260" t="s">
        <v>2408</v>
      </c>
      <c r="G188" s="42"/>
      <c r="H188" s="42"/>
      <c r="I188" s="157"/>
      <c r="J188" s="42"/>
      <c r="K188" s="42"/>
      <c r="L188" s="46"/>
      <c r="M188" s="261"/>
      <c r="N188" s="262"/>
      <c r="O188" s="93"/>
      <c r="P188" s="93"/>
      <c r="Q188" s="93"/>
      <c r="R188" s="93"/>
      <c r="S188" s="93"/>
      <c r="T188" s="94"/>
      <c r="U188" s="40"/>
      <c r="V188" s="40"/>
      <c r="W188" s="40"/>
      <c r="X188" s="40"/>
      <c r="Y188" s="40"/>
      <c r="Z188" s="40"/>
      <c r="AA188" s="40"/>
      <c r="AB188" s="40"/>
      <c r="AC188" s="40"/>
      <c r="AD188" s="40"/>
      <c r="AE188" s="40"/>
      <c r="AT188" s="18" t="s">
        <v>261</v>
      </c>
      <c r="AU188" s="18" t="s">
        <v>91</v>
      </c>
    </row>
    <row r="189" s="2" customFormat="1" ht="16.5" customHeight="1">
      <c r="A189" s="40"/>
      <c r="B189" s="41"/>
      <c r="C189" s="314" t="s">
        <v>378</v>
      </c>
      <c r="D189" s="314" t="s">
        <v>648</v>
      </c>
      <c r="E189" s="315" t="s">
        <v>2409</v>
      </c>
      <c r="F189" s="316" t="s">
        <v>2410</v>
      </c>
      <c r="G189" s="317" t="s">
        <v>441</v>
      </c>
      <c r="H189" s="318">
        <v>86.599999999999994</v>
      </c>
      <c r="I189" s="319"/>
      <c r="J189" s="320">
        <f>ROUND(I189*H189,2)</f>
        <v>0</v>
      </c>
      <c r="K189" s="316" t="s">
        <v>307</v>
      </c>
      <c r="L189" s="321"/>
      <c r="M189" s="322" t="s">
        <v>1</v>
      </c>
      <c r="N189" s="323" t="s">
        <v>48</v>
      </c>
      <c r="O189" s="93"/>
      <c r="P189" s="255">
        <f>O189*H189</f>
        <v>0</v>
      </c>
      <c r="Q189" s="255">
        <v>0.0040000000000000001</v>
      </c>
      <c r="R189" s="255">
        <f>Q189*H189</f>
        <v>0.34639999999999999</v>
      </c>
      <c r="S189" s="255">
        <v>0</v>
      </c>
      <c r="T189" s="256">
        <f>S189*H189</f>
        <v>0</v>
      </c>
      <c r="U189" s="40"/>
      <c r="V189" s="40"/>
      <c r="W189" s="40"/>
      <c r="X189" s="40"/>
      <c r="Y189" s="40"/>
      <c r="Z189" s="40"/>
      <c r="AA189" s="40"/>
      <c r="AB189" s="40"/>
      <c r="AC189" s="40"/>
      <c r="AD189" s="40"/>
      <c r="AE189" s="40"/>
      <c r="AR189" s="257" t="s">
        <v>292</v>
      </c>
      <c r="AT189" s="257" t="s">
        <v>648</v>
      </c>
      <c r="AU189" s="257" t="s">
        <v>91</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1000</v>
      </c>
    </row>
    <row r="190" s="2" customFormat="1">
      <c r="A190" s="40"/>
      <c r="B190" s="41"/>
      <c r="C190" s="42"/>
      <c r="D190" s="259" t="s">
        <v>261</v>
      </c>
      <c r="E190" s="42"/>
      <c r="F190" s="260" t="s">
        <v>2411</v>
      </c>
      <c r="G190" s="42"/>
      <c r="H190" s="42"/>
      <c r="I190" s="157"/>
      <c r="J190" s="42"/>
      <c r="K190" s="42"/>
      <c r="L190" s="46"/>
      <c r="M190" s="261"/>
      <c r="N190" s="262"/>
      <c r="O190" s="93"/>
      <c r="P190" s="93"/>
      <c r="Q190" s="93"/>
      <c r="R190" s="93"/>
      <c r="S190" s="93"/>
      <c r="T190" s="94"/>
      <c r="U190" s="40"/>
      <c r="V190" s="40"/>
      <c r="W190" s="40"/>
      <c r="X190" s="40"/>
      <c r="Y190" s="40"/>
      <c r="Z190" s="40"/>
      <c r="AA190" s="40"/>
      <c r="AB190" s="40"/>
      <c r="AC190" s="40"/>
      <c r="AD190" s="40"/>
      <c r="AE190" s="40"/>
      <c r="AT190" s="18" t="s">
        <v>261</v>
      </c>
      <c r="AU190" s="18" t="s">
        <v>91</v>
      </c>
    </row>
    <row r="191" s="2" customFormat="1" ht="16.5" customHeight="1">
      <c r="A191" s="40"/>
      <c r="B191" s="41"/>
      <c r="C191" s="314" t="s">
        <v>540</v>
      </c>
      <c r="D191" s="314" t="s">
        <v>648</v>
      </c>
      <c r="E191" s="315" t="s">
        <v>2412</v>
      </c>
      <c r="F191" s="316" t="s">
        <v>2413</v>
      </c>
      <c r="G191" s="317" t="s">
        <v>398</v>
      </c>
      <c r="H191" s="318">
        <v>0.32800000000000001</v>
      </c>
      <c r="I191" s="319"/>
      <c r="J191" s="320">
        <f>ROUND(I191*H191,2)</f>
        <v>0</v>
      </c>
      <c r="K191" s="316" t="s">
        <v>307</v>
      </c>
      <c r="L191" s="321"/>
      <c r="M191" s="322" t="s">
        <v>1</v>
      </c>
      <c r="N191" s="323" t="s">
        <v>48</v>
      </c>
      <c r="O191" s="93"/>
      <c r="P191" s="255">
        <f>O191*H191</f>
        <v>0</v>
      </c>
      <c r="Q191" s="255">
        <v>1</v>
      </c>
      <c r="R191" s="255">
        <f>Q191*H191</f>
        <v>0.32800000000000001</v>
      </c>
      <c r="S191" s="255">
        <v>0</v>
      </c>
      <c r="T191" s="256">
        <f>S191*H191</f>
        <v>0</v>
      </c>
      <c r="U191" s="40"/>
      <c r="V191" s="40"/>
      <c r="W191" s="40"/>
      <c r="X191" s="40"/>
      <c r="Y191" s="40"/>
      <c r="Z191" s="40"/>
      <c r="AA191" s="40"/>
      <c r="AB191" s="40"/>
      <c r="AC191" s="40"/>
      <c r="AD191" s="40"/>
      <c r="AE191" s="40"/>
      <c r="AR191" s="257" t="s">
        <v>292</v>
      </c>
      <c r="AT191" s="257" t="s">
        <v>648</v>
      </c>
      <c r="AU191" s="257" t="s">
        <v>91</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1004</v>
      </c>
    </row>
    <row r="192" s="2" customFormat="1">
      <c r="A192" s="40"/>
      <c r="B192" s="41"/>
      <c r="C192" s="42"/>
      <c r="D192" s="259" t="s">
        <v>261</v>
      </c>
      <c r="E192" s="42"/>
      <c r="F192" s="260" t="s">
        <v>2414</v>
      </c>
      <c r="G192" s="42"/>
      <c r="H192" s="42"/>
      <c r="I192" s="157"/>
      <c r="J192" s="42"/>
      <c r="K192" s="42"/>
      <c r="L192" s="46"/>
      <c r="M192" s="261"/>
      <c r="N192" s="262"/>
      <c r="O192" s="93"/>
      <c r="P192" s="93"/>
      <c r="Q192" s="93"/>
      <c r="R192" s="93"/>
      <c r="S192" s="93"/>
      <c r="T192" s="94"/>
      <c r="U192" s="40"/>
      <c r="V192" s="40"/>
      <c r="W192" s="40"/>
      <c r="X192" s="40"/>
      <c r="Y192" s="40"/>
      <c r="Z192" s="40"/>
      <c r="AA192" s="40"/>
      <c r="AB192" s="40"/>
      <c r="AC192" s="40"/>
      <c r="AD192" s="40"/>
      <c r="AE192" s="40"/>
      <c r="AT192" s="18" t="s">
        <v>261</v>
      </c>
      <c r="AU192" s="18" t="s">
        <v>91</v>
      </c>
    </row>
    <row r="193" s="12" customFormat="1" ht="25.92" customHeight="1">
      <c r="A193" s="12"/>
      <c r="B193" s="230"/>
      <c r="C193" s="231"/>
      <c r="D193" s="232" t="s">
        <v>82</v>
      </c>
      <c r="E193" s="233" t="s">
        <v>2415</v>
      </c>
      <c r="F193" s="233" t="s">
        <v>2416</v>
      </c>
      <c r="G193" s="231"/>
      <c r="H193" s="231"/>
      <c r="I193" s="234"/>
      <c r="J193" s="235">
        <f>BK193</f>
        <v>0</v>
      </c>
      <c r="K193" s="231"/>
      <c r="L193" s="236"/>
      <c r="M193" s="237"/>
      <c r="N193" s="238"/>
      <c r="O193" s="238"/>
      <c r="P193" s="239">
        <f>P194</f>
        <v>0</v>
      </c>
      <c r="Q193" s="238"/>
      <c r="R193" s="239">
        <f>R194</f>
        <v>0</v>
      </c>
      <c r="S193" s="238"/>
      <c r="T193" s="240">
        <f>T194</f>
        <v>0</v>
      </c>
      <c r="U193" s="12"/>
      <c r="V193" s="12"/>
      <c r="W193" s="12"/>
      <c r="X193" s="12"/>
      <c r="Y193" s="12"/>
      <c r="Z193" s="12"/>
      <c r="AA193" s="12"/>
      <c r="AB193" s="12"/>
      <c r="AC193" s="12"/>
      <c r="AD193" s="12"/>
      <c r="AE193" s="12"/>
      <c r="AR193" s="241" t="s">
        <v>91</v>
      </c>
      <c r="AT193" s="242" t="s">
        <v>82</v>
      </c>
      <c r="AU193" s="242" t="s">
        <v>83</v>
      </c>
      <c r="AY193" s="241" t="s">
        <v>251</v>
      </c>
      <c r="BK193" s="243">
        <f>BK194</f>
        <v>0</v>
      </c>
    </row>
    <row r="194" s="2" customFormat="1" ht="16.5" customHeight="1">
      <c r="A194" s="40"/>
      <c r="B194" s="41"/>
      <c r="C194" s="246" t="s">
        <v>381</v>
      </c>
      <c r="D194" s="246" t="s">
        <v>254</v>
      </c>
      <c r="E194" s="247" t="s">
        <v>2417</v>
      </c>
      <c r="F194" s="248" t="s">
        <v>2418</v>
      </c>
      <c r="G194" s="249" t="s">
        <v>398</v>
      </c>
      <c r="H194" s="250">
        <v>2776.0999999999999</v>
      </c>
      <c r="I194" s="251"/>
      <c r="J194" s="252">
        <f>ROUND(I194*H194,2)</f>
        <v>0</v>
      </c>
      <c r="K194" s="248" t="s">
        <v>258</v>
      </c>
      <c r="L194" s="46"/>
      <c r="M194" s="253" t="s">
        <v>1</v>
      </c>
      <c r="N194" s="254" t="s">
        <v>48</v>
      </c>
      <c r="O194" s="93"/>
      <c r="P194" s="255">
        <f>O194*H194</f>
        <v>0</v>
      </c>
      <c r="Q194" s="255">
        <v>0</v>
      </c>
      <c r="R194" s="255">
        <f>Q194*H194</f>
        <v>0</v>
      </c>
      <c r="S194" s="255">
        <v>0</v>
      </c>
      <c r="T194" s="256">
        <f>S194*H194</f>
        <v>0</v>
      </c>
      <c r="U194" s="40"/>
      <c r="V194" s="40"/>
      <c r="W194" s="40"/>
      <c r="X194" s="40"/>
      <c r="Y194" s="40"/>
      <c r="Z194" s="40"/>
      <c r="AA194" s="40"/>
      <c r="AB194" s="40"/>
      <c r="AC194" s="40"/>
      <c r="AD194" s="40"/>
      <c r="AE194" s="40"/>
      <c r="AR194" s="257" t="s">
        <v>182</v>
      </c>
      <c r="AT194" s="257" t="s">
        <v>254</v>
      </c>
      <c r="AU194" s="257" t="s">
        <v>91</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182</v>
      </c>
      <c r="BM194" s="257" t="s">
        <v>1009</v>
      </c>
    </row>
    <row r="195" s="12" customFormat="1" ht="25.92" customHeight="1">
      <c r="A195" s="12"/>
      <c r="B195" s="230"/>
      <c r="C195" s="231"/>
      <c r="D195" s="232" t="s">
        <v>82</v>
      </c>
      <c r="E195" s="233" t="s">
        <v>668</v>
      </c>
      <c r="F195" s="233" t="s">
        <v>669</v>
      </c>
      <c r="G195" s="231"/>
      <c r="H195" s="231"/>
      <c r="I195" s="234"/>
      <c r="J195" s="235">
        <f>BK195</f>
        <v>0</v>
      </c>
      <c r="K195" s="231"/>
      <c r="L195" s="236"/>
      <c r="M195" s="237"/>
      <c r="N195" s="238"/>
      <c r="O195" s="238"/>
      <c r="P195" s="239">
        <f>SUM(P196:P200)</f>
        <v>0</v>
      </c>
      <c r="Q195" s="238"/>
      <c r="R195" s="239">
        <f>SUM(R196:R200)</f>
        <v>1102.8033260999998</v>
      </c>
      <c r="S195" s="238"/>
      <c r="T195" s="240">
        <f>SUM(T196:T200)</f>
        <v>0</v>
      </c>
      <c r="U195" s="12"/>
      <c r="V195" s="12"/>
      <c r="W195" s="12"/>
      <c r="X195" s="12"/>
      <c r="Y195" s="12"/>
      <c r="Z195" s="12"/>
      <c r="AA195" s="12"/>
      <c r="AB195" s="12"/>
      <c r="AC195" s="12"/>
      <c r="AD195" s="12"/>
      <c r="AE195" s="12"/>
      <c r="AR195" s="241" t="s">
        <v>93</v>
      </c>
      <c r="AT195" s="242" t="s">
        <v>82</v>
      </c>
      <c r="AU195" s="242" t="s">
        <v>83</v>
      </c>
      <c r="AY195" s="241" t="s">
        <v>251</v>
      </c>
      <c r="BK195" s="243">
        <f>SUM(BK196:BK200)</f>
        <v>0</v>
      </c>
    </row>
    <row r="196" s="2" customFormat="1" ht="16.5" customHeight="1">
      <c r="A196" s="40"/>
      <c r="B196" s="41"/>
      <c r="C196" s="246" t="s">
        <v>552</v>
      </c>
      <c r="D196" s="246" t="s">
        <v>254</v>
      </c>
      <c r="E196" s="247" t="s">
        <v>2419</v>
      </c>
      <c r="F196" s="248" t="s">
        <v>2420</v>
      </c>
      <c r="G196" s="249" t="s">
        <v>975</v>
      </c>
      <c r="H196" s="250">
        <v>1489.53</v>
      </c>
      <c r="I196" s="251"/>
      <c r="J196" s="252">
        <f>ROUND(I196*H196,2)</f>
        <v>0</v>
      </c>
      <c r="K196" s="248" t="s">
        <v>258</v>
      </c>
      <c r="L196" s="46"/>
      <c r="M196" s="253" t="s">
        <v>1</v>
      </c>
      <c r="N196" s="254" t="s">
        <v>48</v>
      </c>
      <c r="O196" s="93"/>
      <c r="P196" s="255">
        <f>O196*H196</f>
        <v>0</v>
      </c>
      <c r="Q196" s="255">
        <v>6.9999999999999994E-05</v>
      </c>
      <c r="R196" s="255">
        <f>Q196*H196</f>
        <v>0.10426709999999999</v>
      </c>
      <c r="S196" s="255">
        <v>0</v>
      </c>
      <c r="T196" s="256">
        <f>S196*H196</f>
        <v>0</v>
      </c>
      <c r="U196" s="40"/>
      <c r="V196" s="40"/>
      <c r="W196" s="40"/>
      <c r="X196" s="40"/>
      <c r="Y196" s="40"/>
      <c r="Z196" s="40"/>
      <c r="AA196" s="40"/>
      <c r="AB196" s="40"/>
      <c r="AC196" s="40"/>
      <c r="AD196" s="40"/>
      <c r="AE196" s="40"/>
      <c r="AR196" s="257" t="s">
        <v>359</v>
      </c>
      <c r="AT196" s="257" t="s">
        <v>254</v>
      </c>
      <c r="AU196" s="257" t="s">
        <v>91</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359</v>
      </c>
      <c r="BM196" s="257" t="s">
        <v>1012</v>
      </c>
    </row>
    <row r="197" s="2" customFormat="1">
      <c r="A197" s="40"/>
      <c r="B197" s="41"/>
      <c r="C197" s="42"/>
      <c r="D197" s="259" t="s">
        <v>261</v>
      </c>
      <c r="E197" s="42"/>
      <c r="F197" s="260" t="s">
        <v>2421</v>
      </c>
      <c r="G197" s="42"/>
      <c r="H197" s="42"/>
      <c r="I197" s="157"/>
      <c r="J197" s="42"/>
      <c r="K197" s="42"/>
      <c r="L197" s="46"/>
      <c r="M197" s="261"/>
      <c r="N197" s="262"/>
      <c r="O197" s="93"/>
      <c r="P197" s="93"/>
      <c r="Q197" s="93"/>
      <c r="R197" s="93"/>
      <c r="S197" s="93"/>
      <c r="T197" s="94"/>
      <c r="U197" s="40"/>
      <c r="V197" s="40"/>
      <c r="W197" s="40"/>
      <c r="X197" s="40"/>
      <c r="Y197" s="40"/>
      <c r="Z197" s="40"/>
      <c r="AA197" s="40"/>
      <c r="AB197" s="40"/>
      <c r="AC197" s="40"/>
      <c r="AD197" s="40"/>
      <c r="AE197" s="40"/>
      <c r="AT197" s="18" t="s">
        <v>261</v>
      </c>
      <c r="AU197" s="18" t="s">
        <v>91</v>
      </c>
    </row>
    <row r="198" s="2" customFormat="1" ht="16.5" customHeight="1">
      <c r="A198" s="40"/>
      <c r="B198" s="41"/>
      <c r="C198" s="246" t="s">
        <v>384</v>
      </c>
      <c r="D198" s="246" t="s">
        <v>254</v>
      </c>
      <c r="E198" s="247" t="s">
        <v>2422</v>
      </c>
      <c r="F198" s="248" t="s">
        <v>2423</v>
      </c>
      <c r="G198" s="249" t="s">
        <v>975</v>
      </c>
      <c r="H198" s="250">
        <v>1489.53</v>
      </c>
      <c r="I198" s="251"/>
      <c r="J198" s="252">
        <f>ROUND(I198*H198,2)</f>
        <v>0</v>
      </c>
      <c r="K198" s="248" t="s">
        <v>307</v>
      </c>
      <c r="L198" s="46"/>
      <c r="M198" s="253" t="s">
        <v>1</v>
      </c>
      <c r="N198" s="254" t="s">
        <v>48</v>
      </c>
      <c r="O198" s="93"/>
      <c r="P198" s="255">
        <f>O198*H198</f>
        <v>0</v>
      </c>
      <c r="Q198" s="255">
        <v>0.74029999999999996</v>
      </c>
      <c r="R198" s="255">
        <f>Q198*H198</f>
        <v>1102.6990589999998</v>
      </c>
      <c r="S198" s="255">
        <v>0</v>
      </c>
      <c r="T198" s="256">
        <f>S198*H198</f>
        <v>0</v>
      </c>
      <c r="U198" s="40"/>
      <c r="V198" s="40"/>
      <c r="W198" s="40"/>
      <c r="X198" s="40"/>
      <c r="Y198" s="40"/>
      <c r="Z198" s="40"/>
      <c r="AA198" s="40"/>
      <c r="AB198" s="40"/>
      <c r="AC198" s="40"/>
      <c r="AD198" s="40"/>
      <c r="AE198" s="40"/>
      <c r="AR198" s="257" t="s">
        <v>359</v>
      </c>
      <c r="AT198" s="257" t="s">
        <v>254</v>
      </c>
      <c r="AU198" s="257" t="s">
        <v>91</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359</v>
      </c>
      <c r="BM198" s="257" t="s">
        <v>501</v>
      </c>
    </row>
    <row r="199" s="2" customFormat="1">
      <c r="A199" s="40"/>
      <c r="B199" s="41"/>
      <c r="C199" s="42"/>
      <c r="D199" s="259" t="s">
        <v>261</v>
      </c>
      <c r="E199" s="42"/>
      <c r="F199" s="260" t="s">
        <v>2421</v>
      </c>
      <c r="G199" s="42"/>
      <c r="H199" s="42"/>
      <c r="I199" s="157"/>
      <c r="J199" s="42"/>
      <c r="K199" s="42"/>
      <c r="L199" s="46"/>
      <c r="M199" s="261"/>
      <c r="N199" s="262"/>
      <c r="O199" s="93"/>
      <c r="P199" s="93"/>
      <c r="Q199" s="93"/>
      <c r="R199" s="93"/>
      <c r="S199" s="93"/>
      <c r="T199" s="94"/>
      <c r="U199" s="40"/>
      <c r="V199" s="40"/>
      <c r="W199" s="40"/>
      <c r="X199" s="40"/>
      <c r="Y199" s="40"/>
      <c r="Z199" s="40"/>
      <c r="AA199" s="40"/>
      <c r="AB199" s="40"/>
      <c r="AC199" s="40"/>
      <c r="AD199" s="40"/>
      <c r="AE199" s="40"/>
      <c r="AT199" s="18" t="s">
        <v>261</v>
      </c>
      <c r="AU199" s="18" t="s">
        <v>91</v>
      </c>
    </row>
    <row r="200" s="2" customFormat="1" ht="16.5" customHeight="1">
      <c r="A200" s="40"/>
      <c r="B200" s="41"/>
      <c r="C200" s="246" t="s">
        <v>560</v>
      </c>
      <c r="D200" s="246" t="s">
        <v>254</v>
      </c>
      <c r="E200" s="247" t="s">
        <v>2424</v>
      </c>
      <c r="F200" s="248" t="s">
        <v>2425</v>
      </c>
      <c r="G200" s="249" t="s">
        <v>398</v>
      </c>
      <c r="H200" s="250">
        <v>1.49</v>
      </c>
      <c r="I200" s="251"/>
      <c r="J200" s="252">
        <f>ROUND(I200*H200,2)</f>
        <v>0</v>
      </c>
      <c r="K200" s="248" t="s">
        <v>258</v>
      </c>
      <c r="L200" s="46"/>
      <c r="M200" s="253" t="s">
        <v>1</v>
      </c>
      <c r="N200" s="254"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359</v>
      </c>
      <c r="AT200" s="257" t="s">
        <v>254</v>
      </c>
      <c r="AU200" s="257" t="s">
        <v>91</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359</v>
      </c>
      <c r="BM200" s="257" t="s">
        <v>1019</v>
      </c>
    </row>
    <row r="201" s="12" customFormat="1" ht="25.92" customHeight="1">
      <c r="A201" s="12"/>
      <c r="B201" s="230"/>
      <c r="C201" s="231"/>
      <c r="D201" s="232" t="s">
        <v>82</v>
      </c>
      <c r="E201" s="233" t="s">
        <v>2426</v>
      </c>
      <c r="F201" s="233" t="s">
        <v>2427</v>
      </c>
      <c r="G201" s="231"/>
      <c r="H201" s="231"/>
      <c r="I201" s="234"/>
      <c r="J201" s="235">
        <f>BK201</f>
        <v>0</v>
      </c>
      <c r="K201" s="231"/>
      <c r="L201" s="236"/>
      <c r="M201" s="237"/>
      <c r="N201" s="238"/>
      <c r="O201" s="238"/>
      <c r="P201" s="239">
        <f>SUM(P202:P203)</f>
        <v>0</v>
      </c>
      <c r="Q201" s="238"/>
      <c r="R201" s="239">
        <f>SUM(R202:R203)</f>
        <v>0.075474119999999992</v>
      </c>
      <c r="S201" s="238"/>
      <c r="T201" s="240">
        <f>SUM(T202:T203)</f>
        <v>0</v>
      </c>
      <c r="U201" s="12"/>
      <c r="V201" s="12"/>
      <c r="W201" s="12"/>
      <c r="X201" s="12"/>
      <c r="Y201" s="12"/>
      <c r="Z201" s="12"/>
      <c r="AA201" s="12"/>
      <c r="AB201" s="12"/>
      <c r="AC201" s="12"/>
      <c r="AD201" s="12"/>
      <c r="AE201" s="12"/>
      <c r="AR201" s="241" t="s">
        <v>93</v>
      </c>
      <c r="AT201" s="242" t="s">
        <v>82</v>
      </c>
      <c r="AU201" s="242" t="s">
        <v>83</v>
      </c>
      <c r="AY201" s="241" t="s">
        <v>251</v>
      </c>
      <c r="BK201" s="243">
        <f>SUM(BK202:BK203)</f>
        <v>0</v>
      </c>
    </row>
    <row r="202" s="2" customFormat="1" ht="16.5" customHeight="1">
      <c r="A202" s="40"/>
      <c r="B202" s="41"/>
      <c r="C202" s="246" t="s">
        <v>388</v>
      </c>
      <c r="D202" s="246" t="s">
        <v>254</v>
      </c>
      <c r="E202" s="247" t="s">
        <v>2428</v>
      </c>
      <c r="F202" s="248" t="s">
        <v>2429</v>
      </c>
      <c r="G202" s="249" t="s">
        <v>342</v>
      </c>
      <c r="H202" s="250">
        <v>71.201999999999998</v>
      </c>
      <c r="I202" s="251"/>
      <c r="J202" s="252">
        <f>ROUND(I202*H202,2)</f>
        <v>0</v>
      </c>
      <c r="K202" s="248" t="s">
        <v>258</v>
      </c>
      <c r="L202" s="46"/>
      <c r="M202" s="253" t="s">
        <v>1</v>
      </c>
      <c r="N202" s="254" t="s">
        <v>48</v>
      </c>
      <c r="O202" s="93"/>
      <c r="P202" s="255">
        <f>O202*H202</f>
        <v>0</v>
      </c>
      <c r="Q202" s="255">
        <v>0.00106</v>
      </c>
      <c r="R202" s="255">
        <f>Q202*H202</f>
        <v>0.075474119999999992</v>
      </c>
      <c r="S202" s="255">
        <v>0</v>
      </c>
      <c r="T202" s="256">
        <f>S202*H202</f>
        <v>0</v>
      </c>
      <c r="U202" s="40"/>
      <c r="V202" s="40"/>
      <c r="W202" s="40"/>
      <c r="X202" s="40"/>
      <c r="Y202" s="40"/>
      <c r="Z202" s="40"/>
      <c r="AA202" s="40"/>
      <c r="AB202" s="40"/>
      <c r="AC202" s="40"/>
      <c r="AD202" s="40"/>
      <c r="AE202" s="40"/>
      <c r="AR202" s="257" t="s">
        <v>359</v>
      </c>
      <c r="AT202" s="257" t="s">
        <v>254</v>
      </c>
      <c r="AU202" s="257" t="s">
        <v>91</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359</v>
      </c>
      <c r="BM202" s="257" t="s">
        <v>1023</v>
      </c>
    </row>
    <row r="203" s="2" customFormat="1">
      <c r="A203" s="40"/>
      <c r="B203" s="41"/>
      <c r="C203" s="42"/>
      <c r="D203" s="259" t="s">
        <v>261</v>
      </c>
      <c r="E203" s="42"/>
      <c r="F203" s="260" t="s">
        <v>2430</v>
      </c>
      <c r="G203" s="42"/>
      <c r="H203" s="42"/>
      <c r="I203" s="157"/>
      <c r="J203" s="42"/>
      <c r="K203" s="42"/>
      <c r="L203" s="46"/>
      <c r="M203" s="261"/>
      <c r="N203" s="262"/>
      <c r="O203" s="93"/>
      <c r="P203" s="93"/>
      <c r="Q203" s="93"/>
      <c r="R203" s="93"/>
      <c r="S203" s="93"/>
      <c r="T203" s="94"/>
      <c r="U203" s="40"/>
      <c r="V203" s="40"/>
      <c r="W203" s="40"/>
      <c r="X203" s="40"/>
      <c r="Y203" s="40"/>
      <c r="Z203" s="40"/>
      <c r="AA203" s="40"/>
      <c r="AB203" s="40"/>
      <c r="AC203" s="40"/>
      <c r="AD203" s="40"/>
      <c r="AE203" s="40"/>
      <c r="AT203" s="18" t="s">
        <v>261</v>
      </c>
      <c r="AU203" s="18" t="s">
        <v>91</v>
      </c>
    </row>
    <row r="204" s="12" customFormat="1" ht="25.92" customHeight="1">
      <c r="A204" s="12"/>
      <c r="B204" s="230"/>
      <c r="C204" s="231"/>
      <c r="D204" s="232" t="s">
        <v>82</v>
      </c>
      <c r="E204" s="233" t="s">
        <v>2431</v>
      </c>
      <c r="F204" s="233" t="s">
        <v>303</v>
      </c>
      <c r="G204" s="231"/>
      <c r="H204" s="231"/>
      <c r="I204" s="234"/>
      <c r="J204" s="235">
        <f>BK204</f>
        <v>0</v>
      </c>
      <c r="K204" s="231"/>
      <c r="L204" s="236"/>
      <c r="M204" s="237"/>
      <c r="N204" s="238"/>
      <c r="O204" s="238"/>
      <c r="P204" s="239">
        <f>SUM(P205:P206)</f>
        <v>0</v>
      </c>
      <c r="Q204" s="238"/>
      <c r="R204" s="239">
        <f>SUM(R205:R206)</f>
        <v>0</v>
      </c>
      <c r="S204" s="238"/>
      <c r="T204" s="240">
        <f>SUM(T205:T206)</f>
        <v>0</v>
      </c>
      <c r="U204" s="12"/>
      <c r="V204" s="12"/>
      <c r="W204" s="12"/>
      <c r="X204" s="12"/>
      <c r="Y204" s="12"/>
      <c r="Z204" s="12"/>
      <c r="AA204" s="12"/>
      <c r="AB204" s="12"/>
      <c r="AC204" s="12"/>
      <c r="AD204" s="12"/>
      <c r="AE204" s="12"/>
      <c r="AR204" s="241" t="s">
        <v>91</v>
      </c>
      <c r="AT204" s="242" t="s">
        <v>82</v>
      </c>
      <c r="AU204" s="242" t="s">
        <v>83</v>
      </c>
      <c r="AY204" s="241" t="s">
        <v>251</v>
      </c>
      <c r="BK204" s="243">
        <f>SUM(BK205:BK206)</f>
        <v>0</v>
      </c>
    </row>
    <row r="205" s="2" customFormat="1" ht="16.5" customHeight="1">
      <c r="A205" s="40"/>
      <c r="B205" s="41"/>
      <c r="C205" s="246" t="s">
        <v>570</v>
      </c>
      <c r="D205" s="246" t="s">
        <v>254</v>
      </c>
      <c r="E205" s="247" t="s">
        <v>1976</v>
      </c>
      <c r="F205" s="248" t="s">
        <v>1977</v>
      </c>
      <c r="G205" s="249" t="s">
        <v>2134</v>
      </c>
      <c r="H205" s="250">
        <v>10</v>
      </c>
      <c r="I205" s="251"/>
      <c r="J205" s="252">
        <f>ROUND(I205*H205,2)</f>
        <v>0</v>
      </c>
      <c r="K205" s="248" t="s">
        <v>307</v>
      </c>
      <c r="L205" s="46"/>
      <c r="M205" s="253" t="s">
        <v>1</v>
      </c>
      <c r="N205" s="254" t="s">
        <v>48</v>
      </c>
      <c r="O205" s="93"/>
      <c r="P205" s="255">
        <f>O205*H205</f>
        <v>0</v>
      </c>
      <c r="Q205" s="255">
        <v>0</v>
      </c>
      <c r="R205" s="255">
        <f>Q205*H205</f>
        <v>0</v>
      </c>
      <c r="S205" s="255">
        <v>0</v>
      </c>
      <c r="T205" s="256">
        <f>S205*H205</f>
        <v>0</v>
      </c>
      <c r="U205" s="40"/>
      <c r="V205" s="40"/>
      <c r="W205" s="40"/>
      <c r="X205" s="40"/>
      <c r="Y205" s="40"/>
      <c r="Z205" s="40"/>
      <c r="AA205" s="40"/>
      <c r="AB205" s="40"/>
      <c r="AC205" s="40"/>
      <c r="AD205" s="40"/>
      <c r="AE205" s="40"/>
      <c r="AR205" s="257" t="s">
        <v>182</v>
      </c>
      <c r="AT205" s="257" t="s">
        <v>254</v>
      </c>
      <c r="AU205" s="257" t="s">
        <v>91</v>
      </c>
      <c r="AY205" s="18" t="s">
        <v>251</v>
      </c>
      <c r="BE205" s="258">
        <f>IF(N205="základní",J205,0)</f>
        <v>0</v>
      </c>
      <c r="BF205" s="258">
        <f>IF(N205="snížená",J205,0)</f>
        <v>0</v>
      </c>
      <c r="BG205" s="258">
        <f>IF(N205="zákl. přenesená",J205,0)</f>
        <v>0</v>
      </c>
      <c r="BH205" s="258">
        <f>IF(N205="sníž. přenesená",J205,0)</f>
        <v>0</v>
      </c>
      <c r="BI205" s="258">
        <f>IF(N205="nulová",J205,0)</f>
        <v>0</v>
      </c>
      <c r="BJ205" s="18" t="s">
        <v>91</v>
      </c>
      <c r="BK205" s="258">
        <f>ROUND(I205*H205,2)</f>
        <v>0</v>
      </c>
      <c r="BL205" s="18" t="s">
        <v>182</v>
      </c>
      <c r="BM205" s="257" t="s">
        <v>1026</v>
      </c>
    </row>
    <row r="206" s="2" customFormat="1">
      <c r="A206" s="40"/>
      <c r="B206" s="41"/>
      <c r="C206" s="42"/>
      <c r="D206" s="259" t="s">
        <v>261</v>
      </c>
      <c r="E206" s="42"/>
      <c r="F206" s="260" t="s">
        <v>2432</v>
      </c>
      <c r="G206" s="42"/>
      <c r="H206" s="42"/>
      <c r="I206" s="157"/>
      <c r="J206" s="42"/>
      <c r="K206" s="42"/>
      <c r="L206" s="46"/>
      <c r="M206" s="263"/>
      <c r="N206" s="264"/>
      <c r="O206" s="265"/>
      <c r="P206" s="265"/>
      <c r="Q206" s="265"/>
      <c r="R206" s="265"/>
      <c r="S206" s="265"/>
      <c r="T206" s="266"/>
      <c r="U206" s="40"/>
      <c r="V206" s="40"/>
      <c r="W206" s="40"/>
      <c r="X206" s="40"/>
      <c r="Y206" s="40"/>
      <c r="Z206" s="40"/>
      <c r="AA206" s="40"/>
      <c r="AB206" s="40"/>
      <c r="AC206" s="40"/>
      <c r="AD206" s="40"/>
      <c r="AE206" s="40"/>
      <c r="AT206" s="18" t="s">
        <v>261</v>
      </c>
      <c r="AU206" s="18" t="s">
        <v>91</v>
      </c>
    </row>
    <row r="207" s="2" customFormat="1" ht="6.96" customHeight="1">
      <c r="A207" s="40"/>
      <c r="B207" s="68"/>
      <c r="C207" s="69"/>
      <c r="D207" s="69"/>
      <c r="E207" s="69"/>
      <c r="F207" s="69"/>
      <c r="G207" s="69"/>
      <c r="H207" s="69"/>
      <c r="I207" s="195"/>
      <c r="J207" s="69"/>
      <c r="K207" s="69"/>
      <c r="L207" s="46"/>
      <c r="M207" s="40"/>
      <c r="O207" s="40"/>
      <c r="P207" s="40"/>
      <c r="Q207" s="40"/>
      <c r="R207" s="40"/>
      <c r="S207" s="40"/>
      <c r="T207" s="40"/>
      <c r="U207" s="40"/>
      <c r="V207" s="40"/>
      <c r="W207" s="40"/>
      <c r="X207" s="40"/>
      <c r="Y207" s="40"/>
      <c r="Z207" s="40"/>
      <c r="AA207" s="40"/>
      <c r="AB207" s="40"/>
      <c r="AC207" s="40"/>
      <c r="AD207" s="40"/>
      <c r="AE207" s="40"/>
    </row>
  </sheetData>
  <sheetProtection sheet="1" autoFilter="0" formatColumns="0" formatRows="0" objects="1" scenarios="1" spinCount="100000" saltValue="hrkJla7AyIyLsDWQpq70KU6wcijDd4ucoyuZob2KhLL4nTuBrvUiiuObS6cvoRUGV3CZTrtwTQoTf8xxSnr4zA==" hashValue="LX+rO/Gqbb/39xpZdEM1gaRxMdCtQie+10sn2jdknxU9p0FCpMYIYqweeDvhxmvwbnsLW/mNjGeYjguhD+3UjQ==" algorithmName="SHA-512" password="E785"/>
  <autoFilter ref="C126:K206"/>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92</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223</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ROUND((SUM(BE123:BE160)),  2)</f>
        <v>0</v>
      </c>
      <c r="G33" s="40"/>
      <c r="H33" s="40"/>
      <c r="I33" s="174">
        <v>0.20999999999999999</v>
      </c>
      <c r="J33" s="173">
        <f>ROUND(((SUM(BE123:BE160))*I33),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ROUND((SUM(BF123:BF160)),  2)</f>
        <v>0</v>
      </c>
      <c r="G34" s="40"/>
      <c r="H34" s="40"/>
      <c r="I34" s="174">
        <v>0.14999999999999999</v>
      </c>
      <c r="J34" s="173">
        <f>ROUND(((SUM(BF123:BF160))*I34),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ROUND((SUM(BG123:BG160)),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ROUND((SUM(BH123:BH160)),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ROUND((SUM(BI123:BI160)),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VON - Vedlejší a ostatní náklady stavby</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229</v>
      </c>
      <c r="E97" s="208"/>
      <c r="F97" s="208"/>
      <c r="G97" s="208"/>
      <c r="H97" s="208"/>
      <c r="I97" s="209"/>
      <c r="J97" s="210">
        <f>J124</f>
        <v>0</v>
      </c>
      <c r="K97" s="206"/>
      <c r="L97" s="211"/>
      <c r="S97" s="9"/>
      <c r="T97" s="9"/>
      <c r="U97" s="9"/>
      <c r="V97" s="9"/>
      <c r="W97" s="9"/>
      <c r="X97" s="9"/>
      <c r="Y97" s="9"/>
      <c r="Z97" s="9"/>
      <c r="AA97" s="9"/>
      <c r="AB97" s="9"/>
      <c r="AC97" s="9"/>
      <c r="AD97" s="9"/>
      <c r="AE97" s="9"/>
    </row>
    <row r="98" s="10" customFormat="1" ht="19.92" customHeight="1">
      <c r="A98" s="10"/>
      <c r="B98" s="212"/>
      <c r="C98" s="135"/>
      <c r="D98" s="213" t="s">
        <v>230</v>
      </c>
      <c r="E98" s="214"/>
      <c r="F98" s="214"/>
      <c r="G98" s="214"/>
      <c r="H98" s="214"/>
      <c r="I98" s="215"/>
      <c r="J98" s="216">
        <f>J125</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231</v>
      </c>
      <c r="E99" s="214"/>
      <c r="F99" s="214"/>
      <c r="G99" s="214"/>
      <c r="H99" s="214"/>
      <c r="I99" s="215"/>
      <c r="J99" s="216">
        <f>J138</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232</v>
      </c>
      <c r="E100" s="214"/>
      <c r="F100" s="214"/>
      <c r="G100" s="214"/>
      <c r="H100" s="214"/>
      <c r="I100" s="215"/>
      <c r="J100" s="216">
        <f>J141</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233</v>
      </c>
      <c r="E101" s="214"/>
      <c r="F101" s="214"/>
      <c r="G101" s="214"/>
      <c r="H101" s="214"/>
      <c r="I101" s="215"/>
      <c r="J101" s="216">
        <f>J146</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234</v>
      </c>
      <c r="E102" s="214"/>
      <c r="F102" s="214"/>
      <c r="G102" s="214"/>
      <c r="H102" s="214"/>
      <c r="I102" s="215"/>
      <c r="J102" s="216">
        <f>J155</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235</v>
      </c>
      <c r="E103" s="214"/>
      <c r="F103" s="214"/>
      <c r="G103" s="214"/>
      <c r="H103" s="214"/>
      <c r="I103" s="215"/>
      <c r="J103" s="216">
        <f>J158</f>
        <v>0</v>
      </c>
      <c r="K103" s="135"/>
      <c r="L103" s="217"/>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222</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VON - Vedlejší a ostatní náklady stavby</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F12</f>
        <v>Karviná - Hranice</v>
      </c>
      <c r="G117" s="42"/>
      <c r="H117" s="42"/>
      <c r="I117" s="159" t="s">
        <v>24</v>
      </c>
      <c r="J117" s="81" t="str">
        <f>IF(J12="","",J12)</f>
        <v>27. 2. 2020</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E15</f>
        <v xml:space="preserve">Statutární město Karviná </v>
      </c>
      <c r="G119" s="42"/>
      <c r="H119" s="42"/>
      <c r="I119" s="159" t="s">
        <v>36</v>
      </c>
      <c r="J119" s="38" t="str">
        <f>E21</f>
        <v>ADEA projekt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IF(E18="","",E18)</f>
        <v>Vyplň údaj</v>
      </c>
      <c r="G120" s="42"/>
      <c r="H120" s="42"/>
      <c r="I120" s="159" t="s">
        <v>39</v>
      </c>
      <c r="J120" s="38" t="str">
        <f>E24</f>
        <v xml:space="preserve"> </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11" customFormat="1" ht="29.28" customHeight="1">
      <c r="A122" s="218"/>
      <c r="B122" s="219"/>
      <c r="C122" s="220" t="s">
        <v>237</v>
      </c>
      <c r="D122" s="221" t="s">
        <v>68</v>
      </c>
      <c r="E122" s="221" t="s">
        <v>64</v>
      </c>
      <c r="F122" s="221" t="s">
        <v>65</v>
      </c>
      <c r="G122" s="221" t="s">
        <v>238</v>
      </c>
      <c r="H122" s="221" t="s">
        <v>239</v>
      </c>
      <c r="I122" s="222" t="s">
        <v>240</v>
      </c>
      <c r="J122" s="221" t="s">
        <v>226</v>
      </c>
      <c r="K122" s="223" t="s">
        <v>241</v>
      </c>
      <c r="L122" s="224"/>
      <c r="M122" s="102" t="s">
        <v>1</v>
      </c>
      <c r="N122" s="103" t="s">
        <v>47</v>
      </c>
      <c r="O122" s="103" t="s">
        <v>242</v>
      </c>
      <c r="P122" s="103" t="s">
        <v>243</v>
      </c>
      <c r="Q122" s="103" t="s">
        <v>244</v>
      </c>
      <c r="R122" s="103" t="s">
        <v>245</v>
      </c>
      <c r="S122" s="103" t="s">
        <v>246</v>
      </c>
      <c r="T122" s="104" t="s">
        <v>247</v>
      </c>
      <c r="U122" s="218"/>
      <c r="V122" s="218"/>
      <c r="W122" s="218"/>
      <c r="X122" s="218"/>
      <c r="Y122" s="218"/>
      <c r="Z122" s="218"/>
      <c r="AA122" s="218"/>
      <c r="AB122" s="218"/>
      <c r="AC122" s="218"/>
      <c r="AD122" s="218"/>
      <c r="AE122" s="218"/>
    </row>
    <row r="123" s="2" customFormat="1" ht="22.8" customHeight="1">
      <c r="A123" s="40"/>
      <c r="B123" s="41"/>
      <c r="C123" s="109" t="s">
        <v>248</v>
      </c>
      <c r="D123" s="42"/>
      <c r="E123" s="42"/>
      <c r="F123" s="42"/>
      <c r="G123" s="42"/>
      <c r="H123" s="42"/>
      <c r="I123" s="157"/>
      <c r="J123" s="225">
        <f>BK123</f>
        <v>0</v>
      </c>
      <c r="K123" s="42"/>
      <c r="L123" s="46"/>
      <c r="M123" s="105"/>
      <c r="N123" s="226"/>
      <c r="O123" s="106"/>
      <c r="P123" s="227">
        <f>P124</f>
        <v>0</v>
      </c>
      <c r="Q123" s="106"/>
      <c r="R123" s="227">
        <f>R124</f>
        <v>0</v>
      </c>
      <c r="S123" s="106"/>
      <c r="T123" s="228">
        <f>T124</f>
        <v>0</v>
      </c>
      <c r="U123" s="40"/>
      <c r="V123" s="40"/>
      <c r="W123" s="40"/>
      <c r="X123" s="40"/>
      <c r="Y123" s="40"/>
      <c r="Z123" s="40"/>
      <c r="AA123" s="40"/>
      <c r="AB123" s="40"/>
      <c r="AC123" s="40"/>
      <c r="AD123" s="40"/>
      <c r="AE123" s="40"/>
      <c r="AT123" s="18" t="s">
        <v>82</v>
      </c>
      <c r="AU123" s="18" t="s">
        <v>228</v>
      </c>
      <c r="BK123" s="229">
        <f>BK124</f>
        <v>0</v>
      </c>
    </row>
    <row r="124" s="12" customFormat="1" ht="25.92" customHeight="1">
      <c r="A124" s="12"/>
      <c r="B124" s="230"/>
      <c r="C124" s="231"/>
      <c r="D124" s="232" t="s">
        <v>82</v>
      </c>
      <c r="E124" s="233" t="s">
        <v>249</v>
      </c>
      <c r="F124" s="233" t="s">
        <v>249</v>
      </c>
      <c r="G124" s="231"/>
      <c r="H124" s="231"/>
      <c r="I124" s="234"/>
      <c r="J124" s="235">
        <f>BK124</f>
        <v>0</v>
      </c>
      <c r="K124" s="231"/>
      <c r="L124" s="236"/>
      <c r="M124" s="237"/>
      <c r="N124" s="238"/>
      <c r="O124" s="238"/>
      <c r="P124" s="239">
        <f>P125+P138+P141+P146+P155+P158</f>
        <v>0</v>
      </c>
      <c r="Q124" s="238"/>
      <c r="R124" s="239">
        <f>R125+R138+R141+R146+R155+R158</f>
        <v>0</v>
      </c>
      <c r="S124" s="238"/>
      <c r="T124" s="240">
        <f>T125+T138+T141+T146+T155+T158</f>
        <v>0</v>
      </c>
      <c r="U124" s="12"/>
      <c r="V124" s="12"/>
      <c r="W124" s="12"/>
      <c r="X124" s="12"/>
      <c r="Y124" s="12"/>
      <c r="Z124" s="12"/>
      <c r="AA124" s="12"/>
      <c r="AB124" s="12"/>
      <c r="AC124" s="12"/>
      <c r="AD124" s="12"/>
      <c r="AE124" s="12"/>
      <c r="AR124" s="241" t="s">
        <v>250</v>
      </c>
      <c r="AT124" s="242" t="s">
        <v>82</v>
      </c>
      <c r="AU124" s="242" t="s">
        <v>83</v>
      </c>
      <c r="AY124" s="241" t="s">
        <v>251</v>
      </c>
      <c r="BK124" s="243">
        <f>BK125+BK138+BK141+BK146+BK155+BK158</f>
        <v>0</v>
      </c>
    </row>
    <row r="125" s="12" customFormat="1" ht="22.8" customHeight="1">
      <c r="A125" s="12"/>
      <c r="B125" s="230"/>
      <c r="C125" s="231"/>
      <c r="D125" s="232" t="s">
        <v>82</v>
      </c>
      <c r="E125" s="244" t="s">
        <v>252</v>
      </c>
      <c r="F125" s="244" t="s">
        <v>253</v>
      </c>
      <c r="G125" s="231"/>
      <c r="H125" s="231"/>
      <c r="I125" s="234"/>
      <c r="J125" s="245">
        <f>BK125</f>
        <v>0</v>
      </c>
      <c r="K125" s="231"/>
      <c r="L125" s="236"/>
      <c r="M125" s="237"/>
      <c r="N125" s="238"/>
      <c r="O125" s="238"/>
      <c r="P125" s="239">
        <f>SUM(P126:P137)</f>
        <v>0</v>
      </c>
      <c r="Q125" s="238"/>
      <c r="R125" s="239">
        <f>SUM(R126:R137)</f>
        <v>0</v>
      </c>
      <c r="S125" s="238"/>
      <c r="T125" s="240">
        <f>SUM(T126:T137)</f>
        <v>0</v>
      </c>
      <c r="U125" s="12"/>
      <c r="V125" s="12"/>
      <c r="W125" s="12"/>
      <c r="X125" s="12"/>
      <c r="Y125" s="12"/>
      <c r="Z125" s="12"/>
      <c r="AA125" s="12"/>
      <c r="AB125" s="12"/>
      <c r="AC125" s="12"/>
      <c r="AD125" s="12"/>
      <c r="AE125" s="12"/>
      <c r="AR125" s="241" t="s">
        <v>250</v>
      </c>
      <c r="AT125" s="242" t="s">
        <v>82</v>
      </c>
      <c r="AU125" s="242" t="s">
        <v>91</v>
      </c>
      <c r="AY125" s="241" t="s">
        <v>251</v>
      </c>
      <c r="BK125" s="243">
        <f>SUM(BK126:BK137)</f>
        <v>0</v>
      </c>
    </row>
    <row r="126" s="2" customFormat="1" ht="16.5" customHeight="1">
      <c r="A126" s="40"/>
      <c r="B126" s="41"/>
      <c r="C126" s="246" t="s">
        <v>91</v>
      </c>
      <c r="D126" s="246" t="s">
        <v>254</v>
      </c>
      <c r="E126" s="247" t="s">
        <v>255</v>
      </c>
      <c r="F126" s="248" t="s">
        <v>256</v>
      </c>
      <c r="G126" s="249" t="s">
        <v>257</v>
      </c>
      <c r="H126" s="250">
        <v>1</v>
      </c>
      <c r="I126" s="251"/>
      <c r="J126" s="252">
        <f>ROUND(I126*H126,2)</f>
        <v>0</v>
      </c>
      <c r="K126" s="248" t="s">
        <v>258</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259</v>
      </c>
      <c r="AT126" s="257" t="s">
        <v>254</v>
      </c>
      <c r="AU126" s="257" t="s">
        <v>93</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259</v>
      </c>
      <c r="BM126" s="257" t="s">
        <v>260</v>
      </c>
    </row>
    <row r="127" s="2" customFormat="1">
      <c r="A127" s="40"/>
      <c r="B127" s="41"/>
      <c r="C127" s="42"/>
      <c r="D127" s="259" t="s">
        <v>261</v>
      </c>
      <c r="E127" s="42"/>
      <c r="F127" s="260" t="s">
        <v>262</v>
      </c>
      <c r="G127" s="42"/>
      <c r="H127" s="42"/>
      <c r="I127" s="157"/>
      <c r="J127" s="42"/>
      <c r="K127" s="42"/>
      <c r="L127" s="46"/>
      <c r="M127" s="261"/>
      <c r="N127" s="262"/>
      <c r="O127" s="93"/>
      <c r="P127" s="93"/>
      <c r="Q127" s="93"/>
      <c r="R127" s="93"/>
      <c r="S127" s="93"/>
      <c r="T127" s="94"/>
      <c r="U127" s="40"/>
      <c r="V127" s="40"/>
      <c r="W127" s="40"/>
      <c r="X127" s="40"/>
      <c r="Y127" s="40"/>
      <c r="Z127" s="40"/>
      <c r="AA127" s="40"/>
      <c r="AB127" s="40"/>
      <c r="AC127" s="40"/>
      <c r="AD127" s="40"/>
      <c r="AE127" s="40"/>
      <c r="AT127" s="18" t="s">
        <v>261</v>
      </c>
      <c r="AU127" s="18" t="s">
        <v>93</v>
      </c>
    </row>
    <row r="128" s="2" customFormat="1" ht="16.5" customHeight="1">
      <c r="A128" s="40"/>
      <c r="B128" s="41"/>
      <c r="C128" s="246" t="s">
        <v>93</v>
      </c>
      <c r="D128" s="246" t="s">
        <v>254</v>
      </c>
      <c r="E128" s="247" t="s">
        <v>263</v>
      </c>
      <c r="F128" s="248" t="s">
        <v>264</v>
      </c>
      <c r="G128" s="249" t="s">
        <v>257</v>
      </c>
      <c r="H128" s="250">
        <v>1</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259</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259</v>
      </c>
      <c r="BM128" s="257" t="s">
        <v>265</v>
      </c>
    </row>
    <row r="129" s="2" customFormat="1">
      <c r="A129" s="40"/>
      <c r="B129" s="41"/>
      <c r="C129" s="42"/>
      <c r="D129" s="259" t="s">
        <v>261</v>
      </c>
      <c r="E129" s="42"/>
      <c r="F129" s="260" t="s">
        <v>266</v>
      </c>
      <c r="G129" s="42"/>
      <c r="H129" s="42"/>
      <c r="I129" s="157"/>
      <c r="J129" s="42"/>
      <c r="K129" s="42"/>
      <c r="L129" s="46"/>
      <c r="M129" s="261"/>
      <c r="N129" s="262"/>
      <c r="O129" s="93"/>
      <c r="P129" s="93"/>
      <c r="Q129" s="93"/>
      <c r="R129" s="93"/>
      <c r="S129" s="93"/>
      <c r="T129" s="94"/>
      <c r="U129" s="40"/>
      <c r="V129" s="40"/>
      <c r="W129" s="40"/>
      <c r="X129" s="40"/>
      <c r="Y129" s="40"/>
      <c r="Z129" s="40"/>
      <c r="AA129" s="40"/>
      <c r="AB129" s="40"/>
      <c r="AC129" s="40"/>
      <c r="AD129" s="40"/>
      <c r="AE129" s="40"/>
      <c r="AT129" s="18" t="s">
        <v>261</v>
      </c>
      <c r="AU129" s="18" t="s">
        <v>93</v>
      </c>
    </row>
    <row r="130" s="2" customFormat="1" ht="16.5" customHeight="1">
      <c r="A130" s="40"/>
      <c r="B130" s="41"/>
      <c r="C130" s="246" t="s">
        <v>174</v>
      </c>
      <c r="D130" s="246" t="s">
        <v>254</v>
      </c>
      <c r="E130" s="247" t="s">
        <v>267</v>
      </c>
      <c r="F130" s="248" t="s">
        <v>268</v>
      </c>
      <c r="G130" s="249" t="s">
        <v>257</v>
      </c>
      <c r="H130" s="250">
        <v>1</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259</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259</v>
      </c>
      <c r="BM130" s="257" t="s">
        <v>269</v>
      </c>
    </row>
    <row r="131" s="2" customFormat="1">
      <c r="A131" s="40"/>
      <c r="B131" s="41"/>
      <c r="C131" s="42"/>
      <c r="D131" s="259" t="s">
        <v>261</v>
      </c>
      <c r="E131" s="42"/>
      <c r="F131" s="260" t="s">
        <v>262</v>
      </c>
      <c r="G131" s="42"/>
      <c r="H131" s="42"/>
      <c r="I131" s="157"/>
      <c r="J131" s="42"/>
      <c r="K131" s="42"/>
      <c r="L131" s="46"/>
      <c r="M131" s="261"/>
      <c r="N131" s="262"/>
      <c r="O131" s="93"/>
      <c r="P131" s="93"/>
      <c r="Q131" s="93"/>
      <c r="R131" s="93"/>
      <c r="S131" s="93"/>
      <c r="T131" s="94"/>
      <c r="U131" s="40"/>
      <c r="V131" s="40"/>
      <c r="W131" s="40"/>
      <c r="X131" s="40"/>
      <c r="Y131" s="40"/>
      <c r="Z131" s="40"/>
      <c r="AA131" s="40"/>
      <c r="AB131" s="40"/>
      <c r="AC131" s="40"/>
      <c r="AD131" s="40"/>
      <c r="AE131" s="40"/>
      <c r="AT131" s="18" t="s">
        <v>261</v>
      </c>
      <c r="AU131" s="18" t="s">
        <v>93</v>
      </c>
    </row>
    <row r="132" s="2" customFormat="1" ht="16.5" customHeight="1">
      <c r="A132" s="40"/>
      <c r="B132" s="41"/>
      <c r="C132" s="246" t="s">
        <v>182</v>
      </c>
      <c r="D132" s="246" t="s">
        <v>254</v>
      </c>
      <c r="E132" s="247" t="s">
        <v>270</v>
      </c>
      <c r="F132" s="248" t="s">
        <v>271</v>
      </c>
      <c r="G132" s="249" t="s">
        <v>257</v>
      </c>
      <c r="H132" s="250">
        <v>1</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259</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259</v>
      </c>
      <c r="BM132" s="257" t="s">
        <v>272</v>
      </c>
    </row>
    <row r="133" s="2" customFormat="1">
      <c r="A133" s="40"/>
      <c r="B133" s="41"/>
      <c r="C133" s="42"/>
      <c r="D133" s="259" t="s">
        <v>261</v>
      </c>
      <c r="E133" s="42"/>
      <c r="F133" s="260" t="s">
        <v>273</v>
      </c>
      <c r="G133" s="42"/>
      <c r="H133" s="42"/>
      <c r="I133" s="157"/>
      <c r="J133" s="42"/>
      <c r="K133" s="42"/>
      <c r="L133" s="46"/>
      <c r="M133" s="261"/>
      <c r="N133" s="262"/>
      <c r="O133" s="93"/>
      <c r="P133" s="93"/>
      <c r="Q133" s="93"/>
      <c r="R133" s="93"/>
      <c r="S133" s="93"/>
      <c r="T133" s="94"/>
      <c r="U133" s="40"/>
      <c r="V133" s="40"/>
      <c r="W133" s="40"/>
      <c r="X133" s="40"/>
      <c r="Y133" s="40"/>
      <c r="Z133" s="40"/>
      <c r="AA133" s="40"/>
      <c r="AB133" s="40"/>
      <c r="AC133" s="40"/>
      <c r="AD133" s="40"/>
      <c r="AE133" s="40"/>
      <c r="AT133" s="18" t="s">
        <v>261</v>
      </c>
      <c r="AU133" s="18" t="s">
        <v>93</v>
      </c>
    </row>
    <row r="134" s="2" customFormat="1" ht="16.5" customHeight="1">
      <c r="A134" s="40"/>
      <c r="B134" s="41"/>
      <c r="C134" s="246" t="s">
        <v>250</v>
      </c>
      <c r="D134" s="246" t="s">
        <v>254</v>
      </c>
      <c r="E134" s="247" t="s">
        <v>274</v>
      </c>
      <c r="F134" s="248" t="s">
        <v>275</v>
      </c>
      <c r="G134" s="249" t="s">
        <v>257</v>
      </c>
      <c r="H134" s="250">
        <v>1</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259</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259</v>
      </c>
      <c r="BM134" s="257" t="s">
        <v>276</v>
      </c>
    </row>
    <row r="135" s="2" customFormat="1">
      <c r="A135" s="40"/>
      <c r="B135" s="41"/>
      <c r="C135" s="42"/>
      <c r="D135" s="259" t="s">
        <v>261</v>
      </c>
      <c r="E135" s="42"/>
      <c r="F135" s="260" t="s">
        <v>277</v>
      </c>
      <c r="G135" s="42"/>
      <c r="H135" s="42"/>
      <c r="I135" s="157"/>
      <c r="J135" s="42"/>
      <c r="K135" s="42"/>
      <c r="L135" s="46"/>
      <c r="M135" s="261"/>
      <c r="N135" s="262"/>
      <c r="O135" s="93"/>
      <c r="P135" s="93"/>
      <c r="Q135" s="93"/>
      <c r="R135" s="93"/>
      <c r="S135" s="93"/>
      <c r="T135" s="94"/>
      <c r="U135" s="40"/>
      <c r="V135" s="40"/>
      <c r="W135" s="40"/>
      <c r="X135" s="40"/>
      <c r="Y135" s="40"/>
      <c r="Z135" s="40"/>
      <c r="AA135" s="40"/>
      <c r="AB135" s="40"/>
      <c r="AC135" s="40"/>
      <c r="AD135" s="40"/>
      <c r="AE135" s="40"/>
      <c r="AT135" s="18" t="s">
        <v>261</v>
      </c>
      <c r="AU135" s="18" t="s">
        <v>93</v>
      </c>
    </row>
    <row r="136" s="2" customFormat="1" ht="16.5" customHeight="1">
      <c r="A136" s="40"/>
      <c r="B136" s="41"/>
      <c r="C136" s="246" t="s">
        <v>278</v>
      </c>
      <c r="D136" s="246" t="s">
        <v>254</v>
      </c>
      <c r="E136" s="247" t="s">
        <v>279</v>
      </c>
      <c r="F136" s="248" t="s">
        <v>280</v>
      </c>
      <c r="G136" s="249" t="s">
        <v>257</v>
      </c>
      <c r="H136" s="250">
        <v>1</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259</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259</v>
      </c>
      <c r="BM136" s="257" t="s">
        <v>281</v>
      </c>
    </row>
    <row r="137" s="2" customFormat="1">
      <c r="A137" s="40"/>
      <c r="B137" s="41"/>
      <c r="C137" s="42"/>
      <c r="D137" s="259" t="s">
        <v>261</v>
      </c>
      <c r="E137" s="42"/>
      <c r="F137" s="260" t="s">
        <v>282</v>
      </c>
      <c r="G137" s="42"/>
      <c r="H137" s="42"/>
      <c r="I137" s="157"/>
      <c r="J137" s="42"/>
      <c r="K137" s="42"/>
      <c r="L137" s="46"/>
      <c r="M137" s="261"/>
      <c r="N137" s="262"/>
      <c r="O137" s="93"/>
      <c r="P137" s="93"/>
      <c r="Q137" s="93"/>
      <c r="R137" s="93"/>
      <c r="S137" s="93"/>
      <c r="T137" s="94"/>
      <c r="U137" s="40"/>
      <c r="V137" s="40"/>
      <c r="W137" s="40"/>
      <c r="X137" s="40"/>
      <c r="Y137" s="40"/>
      <c r="Z137" s="40"/>
      <c r="AA137" s="40"/>
      <c r="AB137" s="40"/>
      <c r="AC137" s="40"/>
      <c r="AD137" s="40"/>
      <c r="AE137" s="40"/>
      <c r="AT137" s="18" t="s">
        <v>261</v>
      </c>
      <c r="AU137" s="18" t="s">
        <v>93</v>
      </c>
    </row>
    <row r="138" s="12" customFormat="1" ht="22.8" customHeight="1">
      <c r="A138" s="12"/>
      <c r="B138" s="230"/>
      <c r="C138" s="231"/>
      <c r="D138" s="232" t="s">
        <v>82</v>
      </c>
      <c r="E138" s="244" t="s">
        <v>283</v>
      </c>
      <c r="F138" s="244" t="s">
        <v>284</v>
      </c>
      <c r="G138" s="231"/>
      <c r="H138" s="231"/>
      <c r="I138" s="234"/>
      <c r="J138" s="245">
        <f>BK138</f>
        <v>0</v>
      </c>
      <c r="K138" s="231"/>
      <c r="L138" s="236"/>
      <c r="M138" s="237"/>
      <c r="N138" s="238"/>
      <c r="O138" s="238"/>
      <c r="P138" s="239">
        <f>SUM(P139:P140)</f>
        <v>0</v>
      </c>
      <c r="Q138" s="238"/>
      <c r="R138" s="239">
        <f>SUM(R139:R140)</f>
        <v>0</v>
      </c>
      <c r="S138" s="238"/>
      <c r="T138" s="240">
        <f>SUM(T139:T140)</f>
        <v>0</v>
      </c>
      <c r="U138" s="12"/>
      <c r="V138" s="12"/>
      <c r="W138" s="12"/>
      <c r="X138" s="12"/>
      <c r="Y138" s="12"/>
      <c r="Z138" s="12"/>
      <c r="AA138" s="12"/>
      <c r="AB138" s="12"/>
      <c r="AC138" s="12"/>
      <c r="AD138" s="12"/>
      <c r="AE138" s="12"/>
      <c r="AR138" s="241" t="s">
        <v>250</v>
      </c>
      <c r="AT138" s="242" t="s">
        <v>82</v>
      </c>
      <c r="AU138" s="242" t="s">
        <v>91</v>
      </c>
      <c r="AY138" s="241" t="s">
        <v>251</v>
      </c>
      <c r="BK138" s="243">
        <f>SUM(BK139:BK140)</f>
        <v>0</v>
      </c>
    </row>
    <row r="139" s="2" customFormat="1" ht="16.5" customHeight="1">
      <c r="A139" s="40"/>
      <c r="B139" s="41"/>
      <c r="C139" s="246" t="s">
        <v>285</v>
      </c>
      <c r="D139" s="246" t="s">
        <v>254</v>
      </c>
      <c r="E139" s="247" t="s">
        <v>286</v>
      </c>
      <c r="F139" s="248" t="s">
        <v>287</v>
      </c>
      <c r="G139" s="249" t="s">
        <v>257</v>
      </c>
      <c r="H139" s="250">
        <v>1</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259</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259</v>
      </c>
      <c r="BM139" s="257" t="s">
        <v>288</v>
      </c>
    </row>
    <row r="140" s="2" customFormat="1">
      <c r="A140" s="40"/>
      <c r="B140" s="41"/>
      <c r="C140" s="42"/>
      <c r="D140" s="259" t="s">
        <v>261</v>
      </c>
      <c r="E140" s="42"/>
      <c r="F140" s="260" t="s">
        <v>289</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93</v>
      </c>
    </row>
    <row r="141" s="12" customFormat="1" ht="22.8" customHeight="1">
      <c r="A141" s="12"/>
      <c r="B141" s="230"/>
      <c r="C141" s="231"/>
      <c r="D141" s="232" t="s">
        <v>82</v>
      </c>
      <c r="E141" s="244" t="s">
        <v>290</v>
      </c>
      <c r="F141" s="244" t="s">
        <v>291</v>
      </c>
      <c r="G141" s="231"/>
      <c r="H141" s="231"/>
      <c r="I141" s="234"/>
      <c r="J141" s="245">
        <f>BK141</f>
        <v>0</v>
      </c>
      <c r="K141" s="231"/>
      <c r="L141" s="236"/>
      <c r="M141" s="237"/>
      <c r="N141" s="238"/>
      <c r="O141" s="238"/>
      <c r="P141" s="239">
        <f>SUM(P142:P145)</f>
        <v>0</v>
      </c>
      <c r="Q141" s="238"/>
      <c r="R141" s="239">
        <f>SUM(R142:R145)</f>
        <v>0</v>
      </c>
      <c r="S141" s="238"/>
      <c r="T141" s="240">
        <f>SUM(T142:T145)</f>
        <v>0</v>
      </c>
      <c r="U141" s="12"/>
      <c r="V141" s="12"/>
      <c r="W141" s="12"/>
      <c r="X141" s="12"/>
      <c r="Y141" s="12"/>
      <c r="Z141" s="12"/>
      <c r="AA141" s="12"/>
      <c r="AB141" s="12"/>
      <c r="AC141" s="12"/>
      <c r="AD141" s="12"/>
      <c r="AE141" s="12"/>
      <c r="AR141" s="241" t="s">
        <v>250</v>
      </c>
      <c r="AT141" s="242" t="s">
        <v>82</v>
      </c>
      <c r="AU141" s="242" t="s">
        <v>91</v>
      </c>
      <c r="AY141" s="241" t="s">
        <v>251</v>
      </c>
      <c r="BK141" s="243">
        <f>SUM(BK142:BK145)</f>
        <v>0</v>
      </c>
    </row>
    <row r="142" s="2" customFormat="1" ht="16.5" customHeight="1">
      <c r="A142" s="40"/>
      <c r="B142" s="41"/>
      <c r="C142" s="246" t="s">
        <v>292</v>
      </c>
      <c r="D142" s="246" t="s">
        <v>254</v>
      </c>
      <c r="E142" s="247" t="s">
        <v>293</v>
      </c>
      <c r="F142" s="248" t="s">
        <v>294</v>
      </c>
      <c r="G142" s="249" t="s">
        <v>257</v>
      </c>
      <c r="H142" s="250">
        <v>1</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259</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259</v>
      </c>
      <c r="BM142" s="257" t="s">
        <v>295</v>
      </c>
    </row>
    <row r="143" s="2" customFormat="1">
      <c r="A143" s="40"/>
      <c r="B143" s="41"/>
      <c r="C143" s="42"/>
      <c r="D143" s="259" t="s">
        <v>261</v>
      </c>
      <c r="E143" s="42"/>
      <c r="F143" s="260" t="s">
        <v>296</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93</v>
      </c>
    </row>
    <row r="144" s="2" customFormat="1" ht="16.5" customHeight="1">
      <c r="A144" s="40"/>
      <c r="B144" s="41"/>
      <c r="C144" s="246" t="s">
        <v>297</v>
      </c>
      <c r="D144" s="246" t="s">
        <v>254</v>
      </c>
      <c r="E144" s="247" t="s">
        <v>298</v>
      </c>
      <c r="F144" s="248" t="s">
        <v>299</v>
      </c>
      <c r="G144" s="249" t="s">
        <v>257</v>
      </c>
      <c r="H144" s="250">
        <v>1</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259</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259</v>
      </c>
      <c r="BM144" s="257" t="s">
        <v>300</v>
      </c>
    </row>
    <row r="145" s="2" customFormat="1">
      <c r="A145" s="40"/>
      <c r="B145" s="41"/>
      <c r="C145" s="42"/>
      <c r="D145" s="259" t="s">
        <v>261</v>
      </c>
      <c r="E145" s="42"/>
      <c r="F145" s="260" t="s">
        <v>301</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93</v>
      </c>
    </row>
    <row r="146" s="12" customFormat="1" ht="22.8" customHeight="1">
      <c r="A146" s="12"/>
      <c r="B146" s="230"/>
      <c r="C146" s="231"/>
      <c r="D146" s="232" t="s">
        <v>82</v>
      </c>
      <c r="E146" s="244" t="s">
        <v>302</v>
      </c>
      <c r="F146" s="244" t="s">
        <v>303</v>
      </c>
      <c r="G146" s="231"/>
      <c r="H146" s="231"/>
      <c r="I146" s="234"/>
      <c r="J146" s="245">
        <f>BK146</f>
        <v>0</v>
      </c>
      <c r="K146" s="231"/>
      <c r="L146" s="236"/>
      <c r="M146" s="237"/>
      <c r="N146" s="238"/>
      <c r="O146" s="238"/>
      <c r="P146" s="239">
        <f>SUM(P147:P154)</f>
        <v>0</v>
      </c>
      <c r="Q146" s="238"/>
      <c r="R146" s="239">
        <f>SUM(R147:R154)</f>
        <v>0</v>
      </c>
      <c r="S146" s="238"/>
      <c r="T146" s="240">
        <f>SUM(T147:T154)</f>
        <v>0</v>
      </c>
      <c r="U146" s="12"/>
      <c r="V146" s="12"/>
      <c r="W146" s="12"/>
      <c r="X146" s="12"/>
      <c r="Y146" s="12"/>
      <c r="Z146" s="12"/>
      <c r="AA146" s="12"/>
      <c r="AB146" s="12"/>
      <c r="AC146" s="12"/>
      <c r="AD146" s="12"/>
      <c r="AE146" s="12"/>
      <c r="AR146" s="241" t="s">
        <v>250</v>
      </c>
      <c r="AT146" s="242" t="s">
        <v>82</v>
      </c>
      <c r="AU146" s="242" t="s">
        <v>91</v>
      </c>
      <c r="AY146" s="241" t="s">
        <v>251</v>
      </c>
      <c r="BK146" s="243">
        <f>SUM(BK147:BK154)</f>
        <v>0</v>
      </c>
    </row>
    <row r="147" s="2" customFormat="1" ht="16.5" customHeight="1">
      <c r="A147" s="40"/>
      <c r="B147" s="41"/>
      <c r="C147" s="246" t="s">
        <v>304</v>
      </c>
      <c r="D147" s="246" t="s">
        <v>254</v>
      </c>
      <c r="E147" s="247" t="s">
        <v>305</v>
      </c>
      <c r="F147" s="248" t="s">
        <v>306</v>
      </c>
      <c r="G147" s="249" t="s">
        <v>257</v>
      </c>
      <c r="H147" s="250">
        <v>1</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259</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259</v>
      </c>
      <c r="BM147" s="257" t="s">
        <v>308</v>
      </c>
    </row>
    <row r="148" s="2" customFormat="1">
      <c r="A148" s="40"/>
      <c r="B148" s="41"/>
      <c r="C148" s="42"/>
      <c r="D148" s="259" t="s">
        <v>261</v>
      </c>
      <c r="E148" s="42"/>
      <c r="F148" s="260" t="s">
        <v>262</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2" customFormat="1" ht="33" customHeight="1">
      <c r="A149" s="40"/>
      <c r="B149" s="41"/>
      <c r="C149" s="246" t="s">
        <v>309</v>
      </c>
      <c r="D149" s="246" t="s">
        <v>254</v>
      </c>
      <c r="E149" s="247" t="s">
        <v>310</v>
      </c>
      <c r="F149" s="248" t="s">
        <v>311</v>
      </c>
      <c r="G149" s="249" t="s">
        <v>257</v>
      </c>
      <c r="H149" s="250">
        <v>1</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259</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259</v>
      </c>
      <c r="BM149" s="257" t="s">
        <v>312</v>
      </c>
    </row>
    <row r="150" s="2" customFormat="1">
      <c r="A150" s="40"/>
      <c r="B150" s="41"/>
      <c r="C150" s="42"/>
      <c r="D150" s="259" t="s">
        <v>261</v>
      </c>
      <c r="E150" s="42"/>
      <c r="F150" s="260" t="s">
        <v>262</v>
      </c>
      <c r="G150" s="42"/>
      <c r="H150" s="42"/>
      <c r="I150" s="157"/>
      <c r="J150" s="42"/>
      <c r="K150" s="42"/>
      <c r="L150" s="46"/>
      <c r="M150" s="261"/>
      <c r="N150" s="262"/>
      <c r="O150" s="93"/>
      <c r="P150" s="93"/>
      <c r="Q150" s="93"/>
      <c r="R150" s="93"/>
      <c r="S150" s="93"/>
      <c r="T150" s="94"/>
      <c r="U150" s="40"/>
      <c r="V150" s="40"/>
      <c r="W150" s="40"/>
      <c r="X150" s="40"/>
      <c r="Y150" s="40"/>
      <c r="Z150" s="40"/>
      <c r="AA150" s="40"/>
      <c r="AB150" s="40"/>
      <c r="AC150" s="40"/>
      <c r="AD150" s="40"/>
      <c r="AE150" s="40"/>
      <c r="AT150" s="18" t="s">
        <v>261</v>
      </c>
      <c r="AU150" s="18" t="s">
        <v>93</v>
      </c>
    </row>
    <row r="151" s="2" customFormat="1" ht="16.5" customHeight="1">
      <c r="A151" s="40"/>
      <c r="B151" s="41"/>
      <c r="C151" s="246" t="s">
        <v>313</v>
      </c>
      <c r="D151" s="246" t="s">
        <v>254</v>
      </c>
      <c r="E151" s="247" t="s">
        <v>314</v>
      </c>
      <c r="F151" s="248" t="s">
        <v>315</v>
      </c>
      <c r="G151" s="249" t="s">
        <v>257</v>
      </c>
      <c r="H151" s="250">
        <v>1</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259</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259</v>
      </c>
      <c r="BM151" s="257" t="s">
        <v>316</v>
      </c>
    </row>
    <row r="152" s="2" customFormat="1">
      <c r="A152" s="40"/>
      <c r="B152" s="41"/>
      <c r="C152" s="42"/>
      <c r="D152" s="259" t="s">
        <v>261</v>
      </c>
      <c r="E152" s="42"/>
      <c r="F152" s="260" t="s">
        <v>317</v>
      </c>
      <c r="G152" s="42"/>
      <c r="H152" s="42"/>
      <c r="I152" s="157"/>
      <c r="J152" s="42"/>
      <c r="K152" s="42"/>
      <c r="L152" s="46"/>
      <c r="M152" s="261"/>
      <c r="N152" s="262"/>
      <c r="O152" s="93"/>
      <c r="P152" s="93"/>
      <c r="Q152" s="93"/>
      <c r="R152" s="93"/>
      <c r="S152" s="93"/>
      <c r="T152" s="94"/>
      <c r="U152" s="40"/>
      <c r="V152" s="40"/>
      <c r="W152" s="40"/>
      <c r="X152" s="40"/>
      <c r="Y152" s="40"/>
      <c r="Z152" s="40"/>
      <c r="AA152" s="40"/>
      <c r="AB152" s="40"/>
      <c r="AC152" s="40"/>
      <c r="AD152" s="40"/>
      <c r="AE152" s="40"/>
      <c r="AT152" s="18" t="s">
        <v>261</v>
      </c>
      <c r="AU152" s="18" t="s">
        <v>93</v>
      </c>
    </row>
    <row r="153" s="2" customFormat="1" ht="16.5" customHeight="1">
      <c r="A153" s="40"/>
      <c r="B153" s="41"/>
      <c r="C153" s="246" t="s">
        <v>318</v>
      </c>
      <c r="D153" s="246" t="s">
        <v>254</v>
      </c>
      <c r="E153" s="247" t="s">
        <v>319</v>
      </c>
      <c r="F153" s="248" t="s">
        <v>320</v>
      </c>
      <c r="G153" s="249" t="s">
        <v>257</v>
      </c>
      <c r="H153" s="250">
        <v>1</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259</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259</v>
      </c>
      <c r="BM153" s="257" t="s">
        <v>321</v>
      </c>
    </row>
    <row r="154" s="2" customFormat="1">
      <c r="A154" s="40"/>
      <c r="B154" s="41"/>
      <c r="C154" s="42"/>
      <c r="D154" s="259" t="s">
        <v>261</v>
      </c>
      <c r="E154" s="42"/>
      <c r="F154" s="260" t="s">
        <v>322</v>
      </c>
      <c r="G154" s="42"/>
      <c r="H154" s="42"/>
      <c r="I154" s="157"/>
      <c r="J154" s="42"/>
      <c r="K154" s="42"/>
      <c r="L154" s="46"/>
      <c r="M154" s="261"/>
      <c r="N154" s="262"/>
      <c r="O154" s="93"/>
      <c r="P154" s="93"/>
      <c r="Q154" s="93"/>
      <c r="R154" s="93"/>
      <c r="S154" s="93"/>
      <c r="T154" s="94"/>
      <c r="U154" s="40"/>
      <c r="V154" s="40"/>
      <c r="W154" s="40"/>
      <c r="X154" s="40"/>
      <c r="Y154" s="40"/>
      <c r="Z154" s="40"/>
      <c r="AA154" s="40"/>
      <c r="AB154" s="40"/>
      <c r="AC154" s="40"/>
      <c r="AD154" s="40"/>
      <c r="AE154" s="40"/>
      <c r="AT154" s="18" t="s">
        <v>261</v>
      </c>
      <c r="AU154" s="18" t="s">
        <v>93</v>
      </c>
    </row>
    <row r="155" s="12" customFormat="1" ht="22.8" customHeight="1">
      <c r="A155" s="12"/>
      <c r="B155" s="230"/>
      <c r="C155" s="231"/>
      <c r="D155" s="232" t="s">
        <v>82</v>
      </c>
      <c r="E155" s="244" t="s">
        <v>323</v>
      </c>
      <c r="F155" s="244" t="s">
        <v>324</v>
      </c>
      <c r="G155" s="231"/>
      <c r="H155" s="231"/>
      <c r="I155" s="234"/>
      <c r="J155" s="245">
        <f>BK155</f>
        <v>0</v>
      </c>
      <c r="K155" s="231"/>
      <c r="L155" s="236"/>
      <c r="M155" s="237"/>
      <c r="N155" s="238"/>
      <c r="O155" s="238"/>
      <c r="P155" s="239">
        <f>SUM(P156:P157)</f>
        <v>0</v>
      </c>
      <c r="Q155" s="238"/>
      <c r="R155" s="239">
        <f>SUM(R156:R157)</f>
        <v>0</v>
      </c>
      <c r="S155" s="238"/>
      <c r="T155" s="240">
        <f>SUM(T156:T157)</f>
        <v>0</v>
      </c>
      <c r="U155" s="12"/>
      <c r="V155" s="12"/>
      <c r="W155" s="12"/>
      <c r="X155" s="12"/>
      <c r="Y155" s="12"/>
      <c r="Z155" s="12"/>
      <c r="AA155" s="12"/>
      <c r="AB155" s="12"/>
      <c r="AC155" s="12"/>
      <c r="AD155" s="12"/>
      <c r="AE155" s="12"/>
      <c r="AR155" s="241" t="s">
        <v>250</v>
      </c>
      <c r="AT155" s="242" t="s">
        <v>82</v>
      </c>
      <c r="AU155" s="242" t="s">
        <v>91</v>
      </c>
      <c r="AY155" s="241" t="s">
        <v>251</v>
      </c>
      <c r="BK155" s="243">
        <f>SUM(BK156:BK157)</f>
        <v>0</v>
      </c>
    </row>
    <row r="156" s="2" customFormat="1" ht="16.5" customHeight="1">
      <c r="A156" s="40"/>
      <c r="B156" s="41"/>
      <c r="C156" s="246" t="s">
        <v>325</v>
      </c>
      <c r="D156" s="246" t="s">
        <v>254</v>
      </c>
      <c r="E156" s="247" t="s">
        <v>326</v>
      </c>
      <c r="F156" s="248" t="s">
        <v>327</v>
      </c>
      <c r="G156" s="249" t="s">
        <v>257</v>
      </c>
      <c r="H156" s="250">
        <v>1</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259</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259</v>
      </c>
      <c r="BM156" s="257" t="s">
        <v>328</v>
      </c>
    </row>
    <row r="157" s="2" customFormat="1">
      <c r="A157" s="40"/>
      <c r="B157" s="41"/>
      <c r="C157" s="42"/>
      <c r="D157" s="259" t="s">
        <v>261</v>
      </c>
      <c r="E157" s="42"/>
      <c r="F157" s="260" t="s">
        <v>329</v>
      </c>
      <c r="G157" s="42"/>
      <c r="H157" s="42"/>
      <c r="I157" s="157"/>
      <c r="J157" s="42"/>
      <c r="K157" s="42"/>
      <c r="L157" s="46"/>
      <c r="M157" s="261"/>
      <c r="N157" s="262"/>
      <c r="O157" s="93"/>
      <c r="P157" s="93"/>
      <c r="Q157" s="93"/>
      <c r="R157" s="93"/>
      <c r="S157" s="93"/>
      <c r="T157" s="94"/>
      <c r="U157" s="40"/>
      <c r="V157" s="40"/>
      <c r="W157" s="40"/>
      <c r="X157" s="40"/>
      <c r="Y157" s="40"/>
      <c r="Z157" s="40"/>
      <c r="AA157" s="40"/>
      <c r="AB157" s="40"/>
      <c r="AC157" s="40"/>
      <c r="AD157" s="40"/>
      <c r="AE157" s="40"/>
      <c r="AT157" s="18" t="s">
        <v>261</v>
      </c>
      <c r="AU157" s="18" t="s">
        <v>93</v>
      </c>
    </row>
    <row r="158" s="12" customFormat="1" ht="22.8" customHeight="1">
      <c r="A158" s="12"/>
      <c r="B158" s="230"/>
      <c r="C158" s="231"/>
      <c r="D158" s="232" t="s">
        <v>82</v>
      </c>
      <c r="E158" s="244" t="s">
        <v>330</v>
      </c>
      <c r="F158" s="244" t="s">
        <v>331</v>
      </c>
      <c r="G158" s="231"/>
      <c r="H158" s="231"/>
      <c r="I158" s="234"/>
      <c r="J158" s="245">
        <f>BK158</f>
        <v>0</v>
      </c>
      <c r="K158" s="231"/>
      <c r="L158" s="236"/>
      <c r="M158" s="237"/>
      <c r="N158" s="238"/>
      <c r="O158" s="238"/>
      <c r="P158" s="239">
        <f>SUM(P159:P160)</f>
        <v>0</v>
      </c>
      <c r="Q158" s="238"/>
      <c r="R158" s="239">
        <f>SUM(R159:R160)</f>
        <v>0</v>
      </c>
      <c r="S158" s="238"/>
      <c r="T158" s="240">
        <f>SUM(T159:T160)</f>
        <v>0</v>
      </c>
      <c r="U158" s="12"/>
      <c r="V158" s="12"/>
      <c r="W158" s="12"/>
      <c r="X158" s="12"/>
      <c r="Y158" s="12"/>
      <c r="Z158" s="12"/>
      <c r="AA158" s="12"/>
      <c r="AB158" s="12"/>
      <c r="AC158" s="12"/>
      <c r="AD158" s="12"/>
      <c r="AE158" s="12"/>
      <c r="AR158" s="241" t="s">
        <v>250</v>
      </c>
      <c r="AT158" s="242" t="s">
        <v>82</v>
      </c>
      <c r="AU158" s="242" t="s">
        <v>91</v>
      </c>
      <c r="AY158" s="241" t="s">
        <v>251</v>
      </c>
      <c r="BK158" s="243">
        <f>SUM(BK159:BK160)</f>
        <v>0</v>
      </c>
    </row>
    <row r="159" s="2" customFormat="1" ht="16.5" customHeight="1">
      <c r="A159" s="40"/>
      <c r="B159" s="41"/>
      <c r="C159" s="246" t="s">
        <v>8</v>
      </c>
      <c r="D159" s="246" t="s">
        <v>254</v>
      </c>
      <c r="E159" s="247" t="s">
        <v>332</v>
      </c>
      <c r="F159" s="248" t="s">
        <v>331</v>
      </c>
      <c r="G159" s="249" t="s">
        <v>257</v>
      </c>
      <c r="H159" s="250">
        <v>1</v>
      </c>
      <c r="I159" s="251"/>
      <c r="J159" s="252">
        <f>ROUND(I159*H159,2)</f>
        <v>0</v>
      </c>
      <c r="K159" s="248" t="s">
        <v>258</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259</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259</v>
      </c>
      <c r="BM159" s="257" t="s">
        <v>333</v>
      </c>
    </row>
    <row r="160" s="2" customFormat="1">
      <c r="A160" s="40"/>
      <c r="B160" s="41"/>
      <c r="C160" s="42"/>
      <c r="D160" s="259" t="s">
        <v>261</v>
      </c>
      <c r="E160" s="42"/>
      <c r="F160" s="260" t="s">
        <v>334</v>
      </c>
      <c r="G160" s="42"/>
      <c r="H160" s="42"/>
      <c r="I160" s="157"/>
      <c r="J160" s="42"/>
      <c r="K160" s="42"/>
      <c r="L160" s="46"/>
      <c r="M160" s="263"/>
      <c r="N160" s="264"/>
      <c r="O160" s="265"/>
      <c r="P160" s="265"/>
      <c r="Q160" s="265"/>
      <c r="R160" s="265"/>
      <c r="S160" s="265"/>
      <c r="T160" s="266"/>
      <c r="U160" s="40"/>
      <c r="V160" s="40"/>
      <c r="W160" s="40"/>
      <c r="X160" s="40"/>
      <c r="Y160" s="40"/>
      <c r="Z160" s="40"/>
      <c r="AA160" s="40"/>
      <c r="AB160" s="40"/>
      <c r="AC160" s="40"/>
      <c r="AD160" s="40"/>
      <c r="AE160" s="40"/>
      <c r="AT160" s="18" t="s">
        <v>261</v>
      </c>
      <c r="AU160" s="18" t="s">
        <v>93</v>
      </c>
    </row>
    <row r="161" s="2" customFormat="1" ht="6.96" customHeight="1">
      <c r="A161" s="40"/>
      <c r="B161" s="68"/>
      <c r="C161" s="69"/>
      <c r="D161" s="69"/>
      <c r="E161" s="69"/>
      <c r="F161" s="69"/>
      <c r="G161" s="69"/>
      <c r="H161" s="69"/>
      <c r="I161" s="195"/>
      <c r="J161" s="69"/>
      <c r="K161" s="69"/>
      <c r="L161" s="46"/>
      <c r="M161" s="40"/>
      <c r="O161" s="40"/>
      <c r="P161" s="40"/>
      <c r="Q161" s="40"/>
      <c r="R161" s="40"/>
      <c r="S161" s="40"/>
      <c r="T161" s="40"/>
      <c r="U161" s="40"/>
      <c r="V161" s="40"/>
      <c r="W161" s="40"/>
      <c r="X161" s="40"/>
      <c r="Y161" s="40"/>
      <c r="Z161" s="40"/>
      <c r="AA161" s="40"/>
      <c r="AB161" s="40"/>
      <c r="AC161" s="40"/>
      <c r="AD161" s="40"/>
      <c r="AE161" s="40"/>
    </row>
  </sheetData>
  <sheetProtection sheet="1" autoFilter="0" formatColumns="0" formatRows="0" objects="1" scenarios="1" spinCount="100000" saltValue="cB1g+u/Haam0II6pqufevPMXuzHCFjxoiUnGpInfA+MPU+nOjpRjYRh89c6YjXD6fNwzxasqTJKejPTcZjV8eg==" hashValue="acAaAzqSjzaSfBfPELU1AhClSni55xL34UCpUDwuOKO9Ofg3qTmWpn41QJa9JWtrlEcoKykiStcZKzClZh053A==" algorithmName="SHA-512" password="E785"/>
  <autoFilter ref="C122:K160"/>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150</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2433</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ROUND(J125,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ROUND((SUM(BE125:BE238)),  2)</f>
        <v>0</v>
      </c>
      <c r="G33" s="40"/>
      <c r="H33" s="40"/>
      <c r="I33" s="174">
        <v>0.20999999999999999</v>
      </c>
      <c r="J33" s="173">
        <f>ROUND(((SUM(BE125:BE238))*I33),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ROUND((SUM(BF125:BF238)),  2)</f>
        <v>0</v>
      </c>
      <c r="G34" s="40"/>
      <c r="H34" s="40"/>
      <c r="I34" s="174">
        <v>0.14999999999999999</v>
      </c>
      <c r="J34" s="173">
        <f>ROUND(((SUM(BF125:BF238))*I34),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ROUND((SUM(BG125:BG238)),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ROUND((SUM(BH125:BH238)),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ROUND((SUM(BI125:BI238)),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08.6 - WORKOUT</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J125</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J126</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J127</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575</v>
      </c>
      <c r="E99" s="214"/>
      <c r="F99" s="214"/>
      <c r="G99" s="214"/>
      <c r="H99" s="214"/>
      <c r="I99" s="215"/>
      <c r="J99" s="216">
        <f>J154</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576</v>
      </c>
      <c r="E100" s="214"/>
      <c r="F100" s="214"/>
      <c r="G100" s="214"/>
      <c r="H100" s="214"/>
      <c r="I100" s="215"/>
      <c r="J100" s="216">
        <f>J162</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J171</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407</v>
      </c>
      <c r="E102" s="214"/>
      <c r="F102" s="214"/>
      <c r="G102" s="214"/>
      <c r="H102" s="214"/>
      <c r="I102" s="215"/>
      <c r="J102" s="216">
        <f>J178</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683</v>
      </c>
      <c r="E103" s="208"/>
      <c r="F103" s="208"/>
      <c r="G103" s="208"/>
      <c r="H103" s="208"/>
      <c r="I103" s="209"/>
      <c r="J103" s="210">
        <f>J180</f>
        <v>0</v>
      </c>
      <c r="K103" s="206"/>
      <c r="L103" s="211"/>
      <c r="S103" s="9"/>
      <c r="T103" s="9"/>
      <c r="U103" s="9"/>
      <c r="V103" s="9"/>
      <c r="W103" s="9"/>
      <c r="X103" s="9"/>
      <c r="Y103" s="9"/>
      <c r="Z103" s="9"/>
      <c r="AA103" s="9"/>
      <c r="AB103" s="9"/>
      <c r="AC103" s="9"/>
      <c r="AD103" s="9"/>
      <c r="AE103" s="9"/>
    </row>
    <row r="104" s="10" customFormat="1" ht="19.92" customHeight="1">
      <c r="A104" s="10"/>
      <c r="B104" s="212"/>
      <c r="C104" s="135"/>
      <c r="D104" s="213" t="s">
        <v>2434</v>
      </c>
      <c r="E104" s="214"/>
      <c r="F104" s="214"/>
      <c r="G104" s="214"/>
      <c r="H104" s="214"/>
      <c r="I104" s="215"/>
      <c r="J104" s="216">
        <f>J181</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2435</v>
      </c>
      <c r="E105" s="214"/>
      <c r="F105" s="214"/>
      <c r="G105" s="214"/>
      <c r="H105" s="214"/>
      <c r="I105" s="215"/>
      <c r="J105" s="216">
        <f>J226</f>
        <v>0</v>
      </c>
      <c r="K105" s="135"/>
      <c r="L105" s="217"/>
      <c r="S105" s="10"/>
      <c r="T105" s="10"/>
      <c r="U105" s="10"/>
      <c r="V105" s="10"/>
      <c r="W105" s="10"/>
      <c r="X105" s="10"/>
      <c r="Y105" s="10"/>
      <c r="Z105" s="10"/>
      <c r="AA105" s="10"/>
      <c r="AB105" s="10"/>
      <c r="AC105" s="10"/>
      <c r="AD105" s="10"/>
      <c r="AE105" s="10"/>
    </row>
    <row r="106" s="2" customFormat="1" ht="21.84"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195"/>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198"/>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236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99" t="str">
        <f>E7</f>
        <v>Sportovní areál ul. Leonovova, Karviná - Hranice</v>
      </c>
      <c r="F115" s="33"/>
      <c r="G115" s="33"/>
      <c r="H115" s="33"/>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222</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E9</f>
        <v>SO 08.6 - WORKOUT</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F12</f>
        <v>Karviná - Hranice</v>
      </c>
      <c r="G119" s="42"/>
      <c r="H119" s="42"/>
      <c r="I119" s="159" t="s">
        <v>24</v>
      </c>
      <c r="J119" s="81" t="str">
        <f>IF(J12="","",J12)</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E15</f>
        <v xml:space="preserve">Statutární město Karviná </v>
      </c>
      <c r="G121" s="42"/>
      <c r="H121" s="42"/>
      <c r="I121" s="159" t="s">
        <v>36</v>
      </c>
      <c r="J121" s="38" t="str">
        <f>E21</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IF(E18="","",E18)</f>
        <v>Vyplň údaj</v>
      </c>
      <c r="G122" s="42"/>
      <c r="H122" s="42"/>
      <c r="I122" s="159" t="s">
        <v>39</v>
      </c>
      <c r="J122" s="38" t="str">
        <f>E24</f>
        <v xml:space="preserve"> </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P126+P180</f>
        <v>0</v>
      </c>
      <c r="Q125" s="106"/>
      <c r="R125" s="227">
        <f>R126+R180</f>
        <v>299.86046550999998</v>
      </c>
      <c r="S125" s="106"/>
      <c r="T125" s="228">
        <f>T126+T180</f>
        <v>0</v>
      </c>
      <c r="U125" s="40"/>
      <c r="V125" s="40"/>
      <c r="W125" s="40"/>
      <c r="X125" s="40"/>
      <c r="Y125" s="40"/>
      <c r="Z125" s="40"/>
      <c r="AA125" s="40"/>
      <c r="AB125" s="40"/>
      <c r="AC125" s="40"/>
      <c r="AD125" s="40"/>
      <c r="AE125" s="40"/>
      <c r="AT125" s="18" t="s">
        <v>82</v>
      </c>
      <c r="AU125" s="18" t="s">
        <v>228</v>
      </c>
      <c r="BK125" s="229">
        <f>BK126+BK180</f>
        <v>0</v>
      </c>
    </row>
    <row r="126" s="12" customFormat="1" ht="25.92" customHeight="1">
      <c r="A126" s="12"/>
      <c r="B126" s="230"/>
      <c r="C126" s="231"/>
      <c r="D126" s="232" t="s">
        <v>82</v>
      </c>
      <c r="E126" s="233" t="s">
        <v>408</v>
      </c>
      <c r="F126" s="233" t="s">
        <v>409</v>
      </c>
      <c r="G126" s="231"/>
      <c r="H126" s="231"/>
      <c r="I126" s="234"/>
      <c r="J126" s="235">
        <f>BK126</f>
        <v>0</v>
      </c>
      <c r="K126" s="231"/>
      <c r="L126" s="236"/>
      <c r="M126" s="237"/>
      <c r="N126" s="238"/>
      <c r="O126" s="238"/>
      <c r="P126" s="239">
        <f>P127+P154+P162+P171+P178</f>
        <v>0</v>
      </c>
      <c r="Q126" s="238"/>
      <c r="R126" s="239">
        <f>R127+R154+R162+R171+R178</f>
        <v>299.86046550999998</v>
      </c>
      <c r="S126" s="238"/>
      <c r="T126" s="240">
        <f>T127+T154+T162+T171+T178</f>
        <v>0</v>
      </c>
      <c r="U126" s="12"/>
      <c r="V126" s="12"/>
      <c r="W126" s="12"/>
      <c r="X126" s="12"/>
      <c r="Y126" s="12"/>
      <c r="Z126" s="12"/>
      <c r="AA126" s="12"/>
      <c r="AB126" s="12"/>
      <c r="AC126" s="12"/>
      <c r="AD126" s="12"/>
      <c r="AE126" s="12"/>
      <c r="AR126" s="241" t="s">
        <v>91</v>
      </c>
      <c r="AT126" s="242" t="s">
        <v>82</v>
      </c>
      <c r="AU126" s="242" t="s">
        <v>83</v>
      </c>
      <c r="AY126" s="241" t="s">
        <v>251</v>
      </c>
      <c r="BK126" s="243">
        <f>BK127+BK154+BK162+BK171+BK178</f>
        <v>0</v>
      </c>
    </row>
    <row r="127" s="12" customFormat="1" ht="22.8" customHeight="1">
      <c r="A127" s="12"/>
      <c r="B127" s="230"/>
      <c r="C127" s="231"/>
      <c r="D127" s="232" t="s">
        <v>82</v>
      </c>
      <c r="E127" s="244" t="s">
        <v>91</v>
      </c>
      <c r="F127" s="244" t="s">
        <v>410</v>
      </c>
      <c r="G127" s="231"/>
      <c r="H127" s="231"/>
      <c r="I127" s="234"/>
      <c r="J127" s="245">
        <f>BK127</f>
        <v>0</v>
      </c>
      <c r="K127" s="231"/>
      <c r="L127" s="236"/>
      <c r="M127" s="237"/>
      <c r="N127" s="238"/>
      <c r="O127" s="238"/>
      <c r="P127" s="239">
        <f>SUM(P128:P153)</f>
        <v>0</v>
      </c>
      <c r="Q127" s="238"/>
      <c r="R127" s="239">
        <f>SUM(R128:R153)</f>
        <v>0</v>
      </c>
      <c r="S127" s="238"/>
      <c r="T127" s="240">
        <f>SUM(T128:T153)</f>
        <v>0</v>
      </c>
      <c r="U127" s="12"/>
      <c r="V127" s="12"/>
      <c r="W127" s="12"/>
      <c r="X127" s="12"/>
      <c r="Y127" s="12"/>
      <c r="Z127" s="12"/>
      <c r="AA127" s="12"/>
      <c r="AB127" s="12"/>
      <c r="AC127" s="12"/>
      <c r="AD127" s="12"/>
      <c r="AE127" s="12"/>
      <c r="AR127" s="241" t="s">
        <v>91</v>
      </c>
      <c r="AT127" s="242" t="s">
        <v>82</v>
      </c>
      <c r="AU127" s="242" t="s">
        <v>91</v>
      </c>
      <c r="AY127" s="241" t="s">
        <v>251</v>
      </c>
      <c r="BK127" s="243">
        <f>SUM(BK128:BK153)</f>
        <v>0</v>
      </c>
    </row>
    <row r="128" s="2" customFormat="1" ht="16.5" customHeight="1">
      <c r="A128" s="40"/>
      <c r="B128" s="41"/>
      <c r="C128" s="246" t="s">
        <v>91</v>
      </c>
      <c r="D128" s="246" t="s">
        <v>254</v>
      </c>
      <c r="E128" s="247" t="s">
        <v>1378</v>
      </c>
      <c r="F128" s="248" t="s">
        <v>1379</v>
      </c>
      <c r="G128" s="249" t="s">
        <v>687</v>
      </c>
      <c r="H128" s="250">
        <v>50</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2138</v>
      </c>
    </row>
    <row r="129" s="13" customFormat="1">
      <c r="A129" s="13"/>
      <c r="B129" s="271"/>
      <c r="C129" s="272"/>
      <c r="D129" s="259" t="s">
        <v>414</v>
      </c>
      <c r="E129" s="273" t="s">
        <v>1</v>
      </c>
      <c r="F129" s="274" t="s">
        <v>2436</v>
      </c>
      <c r="G129" s="272"/>
      <c r="H129" s="275">
        <v>50</v>
      </c>
      <c r="I129" s="276"/>
      <c r="J129" s="272"/>
      <c r="K129" s="272"/>
      <c r="L129" s="277"/>
      <c r="M129" s="278"/>
      <c r="N129" s="279"/>
      <c r="O129" s="279"/>
      <c r="P129" s="279"/>
      <c r="Q129" s="279"/>
      <c r="R129" s="279"/>
      <c r="S129" s="279"/>
      <c r="T129" s="280"/>
      <c r="U129" s="13"/>
      <c r="V129" s="13"/>
      <c r="W129" s="13"/>
      <c r="X129" s="13"/>
      <c r="Y129" s="13"/>
      <c r="Z129" s="13"/>
      <c r="AA129" s="13"/>
      <c r="AB129" s="13"/>
      <c r="AC129" s="13"/>
      <c r="AD129" s="13"/>
      <c r="AE129" s="13"/>
      <c r="AT129" s="281" t="s">
        <v>414</v>
      </c>
      <c r="AU129" s="281" t="s">
        <v>93</v>
      </c>
      <c r="AV129" s="13" t="s">
        <v>93</v>
      </c>
      <c r="AW129" s="13" t="s">
        <v>38</v>
      </c>
      <c r="AX129" s="13" t="s">
        <v>83</v>
      </c>
      <c r="AY129" s="281" t="s">
        <v>251</v>
      </c>
    </row>
    <row r="130" s="14" customFormat="1">
      <c r="A130" s="14"/>
      <c r="B130" s="282"/>
      <c r="C130" s="283"/>
      <c r="D130" s="259" t="s">
        <v>414</v>
      </c>
      <c r="E130" s="284" t="s">
        <v>1</v>
      </c>
      <c r="F130" s="285" t="s">
        <v>416</v>
      </c>
      <c r="G130" s="283"/>
      <c r="H130" s="286">
        <v>50</v>
      </c>
      <c r="I130" s="287"/>
      <c r="J130" s="283"/>
      <c r="K130" s="283"/>
      <c r="L130" s="288"/>
      <c r="M130" s="289"/>
      <c r="N130" s="290"/>
      <c r="O130" s="290"/>
      <c r="P130" s="290"/>
      <c r="Q130" s="290"/>
      <c r="R130" s="290"/>
      <c r="S130" s="290"/>
      <c r="T130" s="291"/>
      <c r="U130" s="14"/>
      <c r="V130" s="14"/>
      <c r="W130" s="14"/>
      <c r="X130" s="14"/>
      <c r="Y130" s="14"/>
      <c r="Z130" s="14"/>
      <c r="AA130" s="14"/>
      <c r="AB130" s="14"/>
      <c r="AC130" s="14"/>
      <c r="AD130" s="14"/>
      <c r="AE130" s="14"/>
      <c r="AT130" s="292" t="s">
        <v>414</v>
      </c>
      <c r="AU130" s="292" t="s">
        <v>93</v>
      </c>
      <c r="AV130" s="14" t="s">
        <v>182</v>
      </c>
      <c r="AW130" s="14" t="s">
        <v>38</v>
      </c>
      <c r="AX130" s="14" t="s">
        <v>91</v>
      </c>
      <c r="AY130" s="292" t="s">
        <v>251</v>
      </c>
    </row>
    <row r="131" s="2" customFormat="1" ht="16.5" customHeight="1">
      <c r="A131" s="40"/>
      <c r="B131" s="41"/>
      <c r="C131" s="246" t="s">
        <v>93</v>
      </c>
      <c r="D131" s="246" t="s">
        <v>254</v>
      </c>
      <c r="E131" s="247" t="s">
        <v>589</v>
      </c>
      <c r="F131" s="248" t="s">
        <v>590</v>
      </c>
      <c r="G131" s="249" t="s">
        <v>446</v>
      </c>
      <c r="H131" s="250">
        <v>11.053000000000001</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2145</v>
      </c>
    </row>
    <row r="132" s="13" customFormat="1">
      <c r="A132" s="13"/>
      <c r="B132" s="271"/>
      <c r="C132" s="272"/>
      <c r="D132" s="259" t="s">
        <v>414</v>
      </c>
      <c r="E132" s="273" t="s">
        <v>1</v>
      </c>
      <c r="F132" s="274" t="s">
        <v>2437</v>
      </c>
      <c r="G132" s="272"/>
      <c r="H132" s="275">
        <v>11.053000000000001</v>
      </c>
      <c r="I132" s="276"/>
      <c r="J132" s="272"/>
      <c r="K132" s="272"/>
      <c r="L132" s="277"/>
      <c r="M132" s="278"/>
      <c r="N132" s="279"/>
      <c r="O132" s="279"/>
      <c r="P132" s="279"/>
      <c r="Q132" s="279"/>
      <c r="R132" s="279"/>
      <c r="S132" s="279"/>
      <c r="T132" s="280"/>
      <c r="U132" s="13"/>
      <c r="V132" s="13"/>
      <c r="W132" s="13"/>
      <c r="X132" s="13"/>
      <c r="Y132" s="13"/>
      <c r="Z132" s="13"/>
      <c r="AA132" s="13"/>
      <c r="AB132" s="13"/>
      <c r="AC132" s="13"/>
      <c r="AD132" s="13"/>
      <c r="AE132" s="13"/>
      <c r="AT132" s="281" t="s">
        <v>414</v>
      </c>
      <c r="AU132" s="281" t="s">
        <v>93</v>
      </c>
      <c r="AV132" s="13" t="s">
        <v>93</v>
      </c>
      <c r="AW132" s="13" t="s">
        <v>38</v>
      </c>
      <c r="AX132" s="13" t="s">
        <v>83</v>
      </c>
      <c r="AY132" s="281" t="s">
        <v>251</v>
      </c>
    </row>
    <row r="133" s="14" customFormat="1">
      <c r="A133" s="14"/>
      <c r="B133" s="282"/>
      <c r="C133" s="283"/>
      <c r="D133" s="259" t="s">
        <v>414</v>
      </c>
      <c r="E133" s="284" t="s">
        <v>1</v>
      </c>
      <c r="F133" s="285" t="s">
        <v>416</v>
      </c>
      <c r="G133" s="283"/>
      <c r="H133" s="286">
        <v>11.053000000000001</v>
      </c>
      <c r="I133" s="287"/>
      <c r="J133" s="283"/>
      <c r="K133" s="283"/>
      <c r="L133" s="288"/>
      <c r="M133" s="289"/>
      <c r="N133" s="290"/>
      <c r="O133" s="290"/>
      <c r="P133" s="290"/>
      <c r="Q133" s="290"/>
      <c r="R133" s="290"/>
      <c r="S133" s="290"/>
      <c r="T133" s="291"/>
      <c r="U133" s="14"/>
      <c r="V133" s="14"/>
      <c r="W133" s="14"/>
      <c r="X133" s="14"/>
      <c r="Y133" s="14"/>
      <c r="Z133" s="14"/>
      <c r="AA133" s="14"/>
      <c r="AB133" s="14"/>
      <c r="AC133" s="14"/>
      <c r="AD133" s="14"/>
      <c r="AE133" s="14"/>
      <c r="AT133" s="292" t="s">
        <v>414</v>
      </c>
      <c r="AU133" s="292" t="s">
        <v>93</v>
      </c>
      <c r="AV133" s="14" t="s">
        <v>182</v>
      </c>
      <c r="AW133" s="14" t="s">
        <v>38</v>
      </c>
      <c r="AX133" s="14" t="s">
        <v>91</v>
      </c>
      <c r="AY133" s="292" t="s">
        <v>251</v>
      </c>
    </row>
    <row r="134" s="2" customFormat="1" ht="16.5" customHeight="1">
      <c r="A134" s="40"/>
      <c r="B134" s="41"/>
      <c r="C134" s="246" t="s">
        <v>174</v>
      </c>
      <c r="D134" s="246" t="s">
        <v>254</v>
      </c>
      <c r="E134" s="247" t="s">
        <v>458</v>
      </c>
      <c r="F134" s="248" t="s">
        <v>459</v>
      </c>
      <c r="G134" s="249" t="s">
        <v>446</v>
      </c>
      <c r="H134" s="250">
        <v>6.6319999999999997</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2146</v>
      </c>
    </row>
    <row r="135" s="2" customFormat="1">
      <c r="A135" s="40"/>
      <c r="B135" s="41"/>
      <c r="C135" s="42"/>
      <c r="D135" s="259" t="s">
        <v>261</v>
      </c>
      <c r="E135" s="42"/>
      <c r="F135" s="260" t="s">
        <v>461</v>
      </c>
      <c r="G135" s="42"/>
      <c r="H135" s="42"/>
      <c r="I135" s="157"/>
      <c r="J135" s="42"/>
      <c r="K135" s="42"/>
      <c r="L135" s="46"/>
      <c r="M135" s="261"/>
      <c r="N135" s="262"/>
      <c r="O135" s="93"/>
      <c r="P135" s="93"/>
      <c r="Q135" s="93"/>
      <c r="R135" s="93"/>
      <c r="S135" s="93"/>
      <c r="T135" s="94"/>
      <c r="U135" s="40"/>
      <c r="V135" s="40"/>
      <c r="W135" s="40"/>
      <c r="X135" s="40"/>
      <c r="Y135" s="40"/>
      <c r="Z135" s="40"/>
      <c r="AA135" s="40"/>
      <c r="AB135" s="40"/>
      <c r="AC135" s="40"/>
      <c r="AD135" s="40"/>
      <c r="AE135" s="40"/>
      <c r="AT135" s="18" t="s">
        <v>261</v>
      </c>
      <c r="AU135" s="18" t="s">
        <v>93</v>
      </c>
    </row>
    <row r="136" s="13" customFormat="1">
      <c r="A136" s="13"/>
      <c r="B136" s="271"/>
      <c r="C136" s="272"/>
      <c r="D136" s="259" t="s">
        <v>414</v>
      </c>
      <c r="E136" s="272"/>
      <c r="F136" s="274" t="s">
        <v>2438</v>
      </c>
      <c r="G136" s="272"/>
      <c r="H136" s="275">
        <v>6.6319999999999997</v>
      </c>
      <c r="I136" s="276"/>
      <c r="J136" s="272"/>
      <c r="K136" s="272"/>
      <c r="L136" s="277"/>
      <c r="M136" s="278"/>
      <c r="N136" s="279"/>
      <c r="O136" s="279"/>
      <c r="P136" s="279"/>
      <c r="Q136" s="279"/>
      <c r="R136" s="279"/>
      <c r="S136" s="279"/>
      <c r="T136" s="280"/>
      <c r="U136" s="13"/>
      <c r="V136" s="13"/>
      <c r="W136" s="13"/>
      <c r="X136" s="13"/>
      <c r="Y136" s="13"/>
      <c r="Z136" s="13"/>
      <c r="AA136" s="13"/>
      <c r="AB136" s="13"/>
      <c r="AC136" s="13"/>
      <c r="AD136" s="13"/>
      <c r="AE136" s="13"/>
      <c r="AT136" s="281" t="s">
        <v>414</v>
      </c>
      <c r="AU136" s="281" t="s">
        <v>93</v>
      </c>
      <c r="AV136" s="13" t="s">
        <v>93</v>
      </c>
      <c r="AW136" s="13" t="s">
        <v>4</v>
      </c>
      <c r="AX136" s="13" t="s">
        <v>91</v>
      </c>
      <c r="AY136" s="281" t="s">
        <v>251</v>
      </c>
    </row>
    <row r="137" s="2" customFormat="1" ht="16.5" customHeight="1">
      <c r="A137" s="40"/>
      <c r="B137" s="41"/>
      <c r="C137" s="246" t="s">
        <v>182</v>
      </c>
      <c r="D137" s="246" t="s">
        <v>254</v>
      </c>
      <c r="E137" s="247" t="s">
        <v>463</v>
      </c>
      <c r="F137" s="248" t="s">
        <v>464</v>
      </c>
      <c r="G137" s="249" t="s">
        <v>446</v>
      </c>
      <c r="H137" s="250">
        <v>7.7370000000000001</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2148</v>
      </c>
    </row>
    <row r="138" s="13" customFormat="1">
      <c r="A138" s="13"/>
      <c r="B138" s="271"/>
      <c r="C138" s="272"/>
      <c r="D138" s="259" t="s">
        <v>414</v>
      </c>
      <c r="E138" s="273" t="s">
        <v>1</v>
      </c>
      <c r="F138" s="274" t="s">
        <v>2439</v>
      </c>
      <c r="G138" s="272"/>
      <c r="H138" s="275">
        <v>7.7370000000000001</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4" customFormat="1">
      <c r="A139" s="14"/>
      <c r="B139" s="282"/>
      <c r="C139" s="283"/>
      <c r="D139" s="259" t="s">
        <v>414</v>
      </c>
      <c r="E139" s="284" t="s">
        <v>1</v>
      </c>
      <c r="F139" s="285" t="s">
        <v>416</v>
      </c>
      <c r="G139" s="283"/>
      <c r="H139" s="286">
        <v>7.7370000000000001</v>
      </c>
      <c r="I139" s="287"/>
      <c r="J139" s="283"/>
      <c r="K139" s="283"/>
      <c r="L139" s="288"/>
      <c r="M139" s="289"/>
      <c r="N139" s="290"/>
      <c r="O139" s="290"/>
      <c r="P139" s="290"/>
      <c r="Q139" s="290"/>
      <c r="R139" s="290"/>
      <c r="S139" s="290"/>
      <c r="T139" s="291"/>
      <c r="U139" s="14"/>
      <c r="V139" s="14"/>
      <c r="W139" s="14"/>
      <c r="X139" s="14"/>
      <c r="Y139" s="14"/>
      <c r="Z139" s="14"/>
      <c r="AA139" s="14"/>
      <c r="AB139" s="14"/>
      <c r="AC139" s="14"/>
      <c r="AD139" s="14"/>
      <c r="AE139" s="14"/>
      <c r="AT139" s="292" t="s">
        <v>414</v>
      </c>
      <c r="AU139" s="292" t="s">
        <v>93</v>
      </c>
      <c r="AV139" s="14" t="s">
        <v>182</v>
      </c>
      <c r="AW139" s="14" t="s">
        <v>38</v>
      </c>
      <c r="AX139" s="14" t="s">
        <v>91</v>
      </c>
      <c r="AY139" s="292" t="s">
        <v>251</v>
      </c>
    </row>
    <row r="140" s="2" customFormat="1" ht="16.5" customHeight="1">
      <c r="A140" s="40"/>
      <c r="B140" s="41"/>
      <c r="C140" s="246" t="s">
        <v>250</v>
      </c>
      <c r="D140" s="246" t="s">
        <v>254</v>
      </c>
      <c r="E140" s="247" t="s">
        <v>475</v>
      </c>
      <c r="F140" s="248" t="s">
        <v>476</v>
      </c>
      <c r="G140" s="249" t="s">
        <v>446</v>
      </c>
      <c r="H140" s="250">
        <v>7.7370000000000001</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2152</v>
      </c>
    </row>
    <row r="141" s="2" customFormat="1" ht="16.5" customHeight="1">
      <c r="A141" s="40"/>
      <c r="B141" s="41"/>
      <c r="C141" s="246" t="s">
        <v>278</v>
      </c>
      <c r="D141" s="246" t="s">
        <v>254</v>
      </c>
      <c r="E141" s="247" t="s">
        <v>478</v>
      </c>
      <c r="F141" s="248" t="s">
        <v>479</v>
      </c>
      <c r="G141" s="249" t="s">
        <v>398</v>
      </c>
      <c r="H141" s="250">
        <v>13.927</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2153</v>
      </c>
    </row>
    <row r="142" s="13" customFormat="1">
      <c r="A142" s="13"/>
      <c r="B142" s="271"/>
      <c r="C142" s="272"/>
      <c r="D142" s="259" t="s">
        <v>414</v>
      </c>
      <c r="E142" s="272"/>
      <c r="F142" s="274" t="s">
        <v>2440</v>
      </c>
      <c r="G142" s="272"/>
      <c r="H142" s="275">
        <v>13.927</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4</v>
      </c>
      <c r="AX142" s="13" t="s">
        <v>91</v>
      </c>
      <c r="AY142" s="281" t="s">
        <v>251</v>
      </c>
    </row>
    <row r="143" s="2" customFormat="1" ht="16.5" customHeight="1">
      <c r="A143" s="40"/>
      <c r="B143" s="41"/>
      <c r="C143" s="246" t="s">
        <v>285</v>
      </c>
      <c r="D143" s="246" t="s">
        <v>254</v>
      </c>
      <c r="E143" s="247" t="s">
        <v>491</v>
      </c>
      <c r="F143" s="248" t="s">
        <v>492</v>
      </c>
      <c r="G143" s="249" t="s">
        <v>446</v>
      </c>
      <c r="H143" s="250">
        <v>3.3159999999999998</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2155</v>
      </c>
    </row>
    <row r="144" s="13" customFormat="1">
      <c r="A144" s="13"/>
      <c r="B144" s="271"/>
      <c r="C144" s="272"/>
      <c r="D144" s="259" t="s">
        <v>414</v>
      </c>
      <c r="E144" s="273" t="s">
        <v>1</v>
      </c>
      <c r="F144" s="274" t="s">
        <v>2441</v>
      </c>
      <c r="G144" s="272"/>
      <c r="H144" s="275">
        <v>3.3159999999999998</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38</v>
      </c>
      <c r="AX144" s="13" t="s">
        <v>83</v>
      </c>
      <c r="AY144" s="281" t="s">
        <v>251</v>
      </c>
    </row>
    <row r="145" s="14" customFormat="1">
      <c r="A145" s="14"/>
      <c r="B145" s="282"/>
      <c r="C145" s="283"/>
      <c r="D145" s="259" t="s">
        <v>414</v>
      </c>
      <c r="E145" s="284" t="s">
        <v>1</v>
      </c>
      <c r="F145" s="285" t="s">
        <v>416</v>
      </c>
      <c r="G145" s="283"/>
      <c r="H145" s="286">
        <v>3.3159999999999998</v>
      </c>
      <c r="I145" s="287"/>
      <c r="J145" s="283"/>
      <c r="K145" s="283"/>
      <c r="L145" s="288"/>
      <c r="M145" s="289"/>
      <c r="N145" s="290"/>
      <c r="O145" s="290"/>
      <c r="P145" s="290"/>
      <c r="Q145" s="290"/>
      <c r="R145" s="290"/>
      <c r="S145" s="290"/>
      <c r="T145" s="291"/>
      <c r="U145" s="14"/>
      <c r="V145" s="14"/>
      <c r="W145" s="14"/>
      <c r="X145" s="14"/>
      <c r="Y145" s="14"/>
      <c r="Z145" s="14"/>
      <c r="AA145" s="14"/>
      <c r="AB145" s="14"/>
      <c r="AC145" s="14"/>
      <c r="AD145" s="14"/>
      <c r="AE145" s="14"/>
      <c r="AT145" s="292" t="s">
        <v>414</v>
      </c>
      <c r="AU145" s="292" t="s">
        <v>93</v>
      </c>
      <c r="AV145" s="14" t="s">
        <v>182</v>
      </c>
      <c r="AW145" s="14" t="s">
        <v>38</v>
      </c>
      <c r="AX145" s="14" t="s">
        <v>91</v>
      </c>
      <c r="AY145" s="292" t="s">
        <v>251</v>
      </c>
    </row>
    <row r="146" s="2" customFormat="1" ht="16.5" customHeight="1">
      <c r="A146" s="40"/>
      <c r="B146" s="41"/>
      <c r="C146" s="246" t="s">
        <v>292</v>
      </c>
      <c r="D146" s="246" t="s">
        <v>254</v>
      </c>
      <c r="E146" s="247" t="s">
        <v>495</v>
      </c>
      <c r="F146" s="248" t="s">
        <v>496</v>
      </c>
      <c r="G146" s="249" t="s">
        <v>342</v>
      </c>
      <c r="H146" s="250">
        <v>380</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2157</v>
      </c>
    </row>
    <row r="147" s="13" customFormat="1">
      <c r="A147" s="13"/>
      <c r="B147" s="271"/>
      <c r="C147" s="272"/>
      <c r="D147" s="259" t="s">
        <v>414</v>
      </c>
      <c r="E147" s="273" t="s">
        <v>1</v>
      </c>
      <c r="F147" s="274" t="s">
        <v>2442</v>
      </c>
      <c r="G147" s="272"/>
      <c r="H147" s="275">
        <v>380</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4" customFormat="1">
      <c r="A148" s="14"/>
      <c r="B148" s="282"/>
      <c r="C148" s="283"/>
      <c r="D148" s="259" t="s">
        <v>414</v>
      </c>
      <c r="E148" s="284" t="s">
        <v>1</v>
      </c>
      <c r="F148" s="285" t="s">
        <v>416</v>
      </c>
      <c r="G148" s="283"/>
      <c r="H148" s="286">
        <v>380</v>
      </c>
      <c r="I148" s="287"/>
      <c r="J148" s="283"/>
      <c r="K148" s="283"/>
      <c r="L148" s="288"/>
      <c r="M148" s="289"/>
      <c r="N148" s="290"/>
      <c r="O148" s="290"/>
      <c r="P148" s="290"/>
      <c r="Q148" s="290"/>
      <c r="R148" s="290"/>
      <c r="S148" s="290"/>
      <c r="T148" s="291"/>
      <c r="U148" s="14"/>
      <c r="V148" s="14"/>
      <c r="W148" s="14"/>
      <c r="X148" s="14"/>
      <c r="Y148" s="14"/>
      <c r="Z148" s="14"/>
      <c r="AA148" s="14"/>
      <c r="AB148" s="14"/>
      <c r="AC148" s="14"/>
      <c r="AD148" s="14"/>
      <c r="AE148" s="14"/>
      <c r="AT148" s="292" t="s">
        <v>414</v>
      </c>
      <c r="AU148" s="292" t="s">
        <v>93</v>
      </c>
      <c r="AV148" s="14" t="s">
        <v>182</v>
      </c>
      <c r="AW148" s="14" t="s">
        <v>38</v>
      </c>
      <c r="AX148" s="14" t="s">
        <v>91</v>
      </c>
      <c r="AY148" s="292" t="s">
        <v>251</v>
      </c>
    </row>
    <row r="149" s="2" customFormat="1" ht="16.5" customHeight="1">
      <c r="A149" s="40"/>
      <c r="B149" s="41"/>
      <c r="C149" s="246" t="s">
        <v>297</v>
      </c>
      <c r="D149" s="246" t="s">
        <v>254</v>
      </c>
      <c r="E149" s="247" t="s">
        <v>606</v>
      </c>
      <c r="F149" s="248" t="s">
        <v>1429</v>
      </c>
      <c r="G149" s="249" t="s">
        <v>342</v>
      </c>
      <c r="H149" s="250">
        <v>27.632000000000001</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2443</v>
      </c>
    </row>
    <row r="150" s="15" customFormat="1">
      <c r="A150" s="15"/>
      <c r="B150" s="293"/>
      <c r="C150" s="294"/>
      <c r="D150" s="259" t="s">
        <v>414</v>
      </c>
      <c r="E150" s="295" t="s">
        <v>1</v>
      </c>
      <c r="F150" s="296" t="s">
        <v>2444</v>
      </c>
      <c r="G150" s="294"/>
      <c r="H150" s="295" t="s">
        <v>1</v>
      </c>
      <c r="I150" s="297"/>
      <c r="J150" s="294"/>
      <c r="K150" s="294"/>
      <c r="L150" s="298"/>
      <c r="M150" s="299"/>
      <c r="N150" s="300"/>
      <c r="O150" s="300"/>
      <c r="P150" s="300"/>
      <c r="Q150" s="300"/>
      <c r="R150" s="300"/>
      <c r="S150" s="300"/>
      <c r="T150" s="301"/>
      <c r="U150" s="15"/>
      <c r="V150" s="15"/>
      <c r="W150" s="15"/>
      <c r="X150" s="15"/>
      <c r="Y150" s="15"/>
      <c r="Z150" s="15"/>
      <c r="AA150" s="15"/>
      <c r="AB150" s="15"/>
      <c r="AC150" s="15"/>
      <c r="AD150" s="15"/>
      <c r="AE150" s="15"/>
      <c r="AT150" s="302" t="s">
        <v>414</v>
      </c>
      <c r="AU150" s="302" t="s">
        <v>93</v>
      </c>
      <c r="AV150" s="15" t="s">
        <v>91</v>
      </c>
      <c r="AW150" s="15" t="s">
        <v>38</v>
      </c>
      <c r="AX150" s="15" t="s">
        <v>83</v>
      </c>
      <c r="AY150" s="302" t="s">
        <v>251</v>
      </c>
    </row>
    <row r="151" s="13" customFormat="1">
      <c r="A151" s="13"/>
      <c r="B151" s="271"/>
      <c r="C151" s="272"/>
      <c r="D151" s="259" t="s">
        <v>414</v>
      </c>
      <c r="E151" s="273" t="s">
        <v>1</v>
      </c>
      <c r="F151" s="274" t="s">
        <v>2445</v>
      </c>
      <c r="G151" s="272"/>
      <c r="H151" s="275">
        <v>27.632000000000001</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4" customFormat="1">
      <c r="A152" s="14"/>
      <c r="B152" s="282"/>
      <c r="C152" s="283"/>
      <c r="D152" s="259" t="s">
        <v>414</v>
      </c>
      <c r="E152" s="284" t="s">
        <v>1</v>
      </c>
      <c r="F152" s="285" t="s">
        <v>416</v>
      </c>
      <c r="G152" s="283"/>
      <c r="H152" s="286">
        <v>27.632000000000001</v>
      </c>
      <c r="I152" s="287"/>
      <c r="J152" s="283"/>
      <c r="K152" s="283"/>
      <c r="L152" s="288"/>
      <c r="M152" s="289"/>
      <c r="N152" s="290"/>
      <c r="O152" s="290"/>
      <c r="P152" s="290"/>
      <c r="Q152" s="290"/>
      <c r="R152" s="290"/>
      <c r="S152" s="290"/>
      <c r="T152" s="291"/>
      <c r="U152" s="14"/>
      <c r="V152" s="14"/>
      <c r="W152" s="14"/>
      <c r="X152" s="14"/>
      <c r="Y152" s="14"/>
      <c r="Z152" s="14"/>
      <c r="AA152" s="14"/>
      <c r="AB152" s="14"/>
      <c r="AC152" s="14"/>
      <c r="AD152" s="14"/>
      <c r="AE152" s="14"/>
      <c r="AT152" s="292" t="s">
        <v>414</v>
      </c>
      <c r="AU152" s="292" t="s">
        <v>93</v>
      </c>
      <c r="AV152" s="14" t="s">
        <v>182</v>
      </c>
      <c r="AW152" s="14" t="s">
        <v>38</v>
      </c>
      <c r="AX152" s="14" t="s">
        <v>91</v>
      </c>
      <c r="AY152" s="292" t="s">
        <v>251</v>
      </c>
    </row>
    <row r="153" s="2" customFormat="1" ht="16.5" customHeight="1">
      <c r="A153" s="40"/>
      <c r="B153" s="41"/>
      <c r="C153" s="246" t="s">
        <v>304</v>
      </c>
      <c r="D153" s="246" t="s">
        <v>254</v>
      </c>
      <c r="E153" s="247" t="s">
        <v>499</v>
      </c>
      <c r="F153" s="248" t="s">
        <v>500</v>
      </c>
      <c r="G153" s="249" t="s">
        <v>446</v>
      </c>
      <c r="H153" s="250">
        <v>3.3159999999999998</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501</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501</v>
      </c>
      <c r="BM153" s="257" t="s">
        <v>2159</v>
      </c>
    </row>
    <row r="154" s="12" customFormat="1" ht="22.8" customHeight="1">
      <c r="A154" s="12"/>
      <c r="B154" s="230"/>
      <c r="C154" s="231"/>
      <c r="D154" s="232" t="s">
        <v>82</v>
      </c>
      <c r="E154" s="244" t="s">
        <v>93</v>
      </c>
      <c r="F154" s="244" t="s">
        <v>611</v>
      </c>
      <c r="G154" s="231"/>
      <c r="H154" s="231"/>
      <c r="I154" s="234"/>
      <c r="J154" s="245">
        <f>BK154</f>
        <v>0</v>
      </c>
      <c r="K154" s="231"/>
      <c r="L154" s="236"/>
      <c r="M154" s="237"/>
      <c r="N154" s="238"/>
      <c r="O154" s="238"/>
      <c r="P154" s="239">
        <f>SUM(P155:P161)</f>
        <v>0</v>
      </c>
      <c r="Q154" s="238"/>
      <c r="R154" s="239">
        <f>SUM(R155:R161)</f>
        <v>131.54781351</v>
      </c>
      <c r="S154" s="238"/>
      <c r="T154" s="240">
        <f>SUM(T155:T161)</f>
        <v>0</v>
      </c>
      <c r="U154" s="12"/>
      <c r="V154" s="12"/>
      <c r="W154" s="12"/>
      <c r="X154" s="12"/>
      <c r="Y154" s="12"/>
      <c r="Z154" s="12"/>
      <c r="AA154" s="12"/>
      <c r="AB154" s="12"/>
      <c r="AC154" s="12"/>
      <c r="AD154" s="12"/>
      <c r="AE154" s="12"/>
      <c r="AR154" s="241" t="s">
        <v>91</v>
      </c>
      <c r="AT154" s="242" t="s">
        <v>82</v>
      </c>
      <c r="AU154" s="242" t="s">
        <v>91</v>
      </c>
      <c r="AY154" s="241" t="s">
        <v>251</v>
      </c>
      <c r="BK154" s="243">
        <f>SUM(BK155:BK161)</f>
        <v>0</v>
      </c>
    </row>
    <row r="155" s="2" customFormat="1" ht="16.5" customHeight="1">
      <c r="A155" s="40"/>
      <c r="B155" s="41"/>
      <c r="C155" s="246" t="s">
        <v>309</v>
      </c>
      <c r="D155" s="246" t="s">
        <v>254</v>
      </c>
      <c r="E155" s="247" t="s">
        <v>2446</v>
      </c>
      <c r="F155" s="248" t="s">
        <v>2447</v>
      </c>
      <c r="G155" s="249" t="s">
        <v>446</v>
      </c>
      <c r="H155" s="250">
        <v>57</v>
      </c>
      <c r="I155" s="251"/>
      <c r="J155" s="252">
        <f>ROUND(I155*H155,2)</f>
        <v>0</v>
      </c>
      <c r="K155" s="248" t="s">
        <v>258</v>
      </c>
      <c r="L155" s="46"/>
      <c r="M155" s="253" t="s">
        <v>1</v>
      </c>
      <c r="N155" s="254" t="s">
        <v>48</v>
      </c>
      <c r="O155" s="93"/>
      <c r="P155" s="255">
        <f>O155*H155</f>
        <v>0</v>
      </c>
      <c r="Q155" s="255">
        <v>2.2563399999999998</v>
      </c>
      <c r="R155" s="255">
        <f>Q155*H155</f>
        <v>128.61138</v>
      </c>
      <c r="S155" s="255">
        <v>0</v>
      </c>
      <c r="T155" s="256">
        <f>S155*H155</f>
        <v>0</v>
      </c>
      <c r="U155" s="40"/>
      <c r="V155" s="40"/>
      <c r="W155" s="40"/>
      <c r="X155" s="40"/>
      <c r="Y155" s="40"/>
      <c r="Z155" s="40"/>
      <c r="AA155" s="40"/>
      <c r="AB155" s="40"/>
      <c r="AC155" s="40"/>
      <c r="AD155" s="40"/>
      <c r="AE155" s="40"/>
      <c r="AR155" s="257" t="s">
        <v>182</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2448</v>
      </c>
    </row>
    <row r="156" s="13" customFormat="1">
      <c r="A156" s="13"/>
      <c r="B156" s="271"/>
      <c r="C156" s="272"/>
      <c r="D156" s="259" t="s">
        <v>414</v>
      </c>
      <c r="E156" s="273" t="s">
        <v>1</v>
      </c>
      <c r="F156" s="274" t="s">
        <v>2449</v>
      </c>
      <c r="G156" s="272"/>
      <c r="H156" s="275">
        <v>57</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57</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246" t="s">
        <v>313</v>
      </c>
      <c r="D158" s="246" t="s">
        <v>254</v>
      </c>
      <c r="E158" s="247" t="s">
        <v>2450</v>
      </c>
      <c r="F158" s="248" t="s">
        <v>2451</v>
      </c>
      <c r="G158" s="249" t="s">
        <v>398</v>
      </c>
      <c r="H158" s="250">
        <v>2.7629999999999999</v>
      </c>
      <c r="I158" s="251"/>
      <c r="J158" s="252">
        <f>ROUND(I158*H158,2)</f>
        <v>0</v>
      </c>
      <c r="K158" s="248" t="s">
        <v>258</v>
      </c>
      <c r="L158" s="46"/>
      <c r="M158" s="253" t="s">
        <v>1</v>
      </c>
      <c r="N158" s="254" t="s">
        <v>48</v>
      </c>
      <c r="O158" s="93"/>
      <c r="P158" s="255">
        <f>O158*H158</f>
        <v>0</v>
      </c>
      <c r="Q158" s="255">
        <v>1.06277</v>
      </c>
      <c r="R158" s="255">
        <f>Q158*H158</f>
        <v>2.9364335100000001</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2452</v>
      </c>
    </row>
    <row r="159" s="15" customFormat="1">
      <c r="A159" s="15"/>
      <c r="B159" s="293"/>
      <c r="C159" s="294"/>
      <c r="D159" s="259" t="s">
        <v>414</v>
      </c>
      <c r="E159" s="295" t="s">
        <v>1</v>
      </c>
      <c r="F159" s="296" t="s">
        <v>2444</v>
      </c>
      <c r="G159" s="294"/>
      <c r="H159" s="295" t="s">
        <v>1</v>
      </c>
      <c r="I159" s="297"/>
      <c r="J159" s="294"/>
      <c r="K159" s="294"/>
      <c r="L159" s="298"/>
      <c r="M159" s="299"/>
      <c r="N159" s="300"/>
      <c r="O159" s="300"/>
      <c r="P159" s="300"/>
      <c r="Q159" s="300"/>
      <c r="R159" s="300"/>
      <c r="S159" s="300"/>
      <c r="T159" s="301"/>
      <c r="U159" s="15"/>
      <c r="V159" s="15"/>
      <c r="W159" s="15"/>
      <c r="X159" s="15"/>
      <c r="Y159" s="15"/>
      <c r="Z159" s="15"/>
      <c r="AA159" s="15"/>
      <c r="AB159" s="15"/>
      <c r="AC159" s="15"/>
      <c r="AD159" s="15"/>
      <c r="AE159" s="15"/>
      <c r="AT159" s="302" t="s">
        <v>414</v>
      </c>
      <c r="AU159" s="302" t="s">
        <v>93</v>
      </c>
      <c r="AV159" s="15" t="s">
        <v>91</v>
      </c>
      <c r="AW159" s="15" t="s">
        <v>38</v>
      </c>
      <c r="AX159" s="15" t="s">
        <v>83</v>
      </c>
      <c r="AY159" s="302" t="s">
        <v>251</v>
      </c>
    </row>
    <row r="160" s="13" customFormat="1">
      <c r="A160" s="13"/>
      <c r="B160" s="271"/>
      <c r="C160" s="272"/>
      <c r="D160" s="259" t="s">
        <v>414</v>
      </c>
      <c r="E160" s="273" t="s">
        <v>1</v>
      </c>
      <c r="F160" s="274" t="s">
        <v>2453</v>
      </c>
      <c r="G160" s="272"/>
      <c r="H160" s="275">
        <v>2.7629999999999999</v>
      </c>
      <c r="I160" s="276"/>
      <c r="J160" s="272"/>
      <c r="K160" s="272"/>
      <c r="L160" s="277"/>
      <c r="M160" s="278"/>
      <c r="N160" s="279"/>
      <c r="O160" s="279"/>
      <c r="P160" s="279"/>
      <c r="Q160" s="279"/>
      <c r="R160" s="279"/>
      <c r="S160" s="279"/>
      <c r="T160" s="280"/>
      <c r="U160" s="13"/>
      <c r="V160" s="13"/>
      <c r="W160" s="13"/>
      <c r="X160" s="13"/>
      <c r="Y160" s="13"/>
      <c r="Z160" s="13"/>
      <c r="AA160" s="13"/>
      <c r="AB160" s="13"/>
      <c r="AC160" s="13"/>
      <c r="AD160" s="13"/>
      <c r="AE160" s="13"/>
      <c r="AT160" s="281" t="s">
        <v>414</v>
      </c>
      <c r="AU160" s="281" t="s">
        <v>93</v>
      </c>
      <c r="AV160" s="13" t="s">
        <v>93</v>
      </c>
      <c r="AW160" s="13" t="s">
        <v>38</v>
      </c>
      <c r="AX160" s="13" t="s">
        <v>83</v>
      </c>
      <c r="AY160" s="281" t="s">
        <v>251</v>
      </c>
    </row>
    <row r="161" s="14" customFormat="1">
      <c r="A161" s="14"/>
      <c r="B161" s="282"/>
      <c r="C161" s="283"/>
      <c r="D161" s="259" t="s">
        <v>414</v>
      </c>
      <c r="E161" s="284" t="s">
        <v>1</v>
      </c>
      <c r="F161" s="285" t="s">
        <v>416</v>
      </c>
      <c r="G161" s="283"/>
      <c r="H161" s="286">
        <v>2.7629999999999999</v>
      </c>
      <c r="I161" s="287"/>
      <c r="J161" s="283"/>
      <c r="K161" s="283"/>
      <c r="L161" s="288"/>
      <c r="M161" s="289"/>
      <c r="N161" s="290"/>
      <c r="O161" s="290"/>
      <c r="P161" s="290"/>
      <c r="Q161" s="290"/>
      <c r="R161" s="290"/>
      <c r="S161" s="290"/>
      <c r="T161" s="291"/>
      <c r="U161" s="14"/>
      <c r="V161" s="14"/>
      <c r="W161" s="14"/>
      <c r="X161" s="14"/>
      <c r="Y161" s="14"/>
      <c r="Z161" s="14"/>
      <c r="AA161" s="14"/>
      <c r="AB161" s="14"/>
      <c r="AC161" s="14"/>
      <c r="AD161" s="14"/>
      <c r="AE161" s="14"/>
      <c r="AT161" s="292" t="s">
        <v>414</v>
      </c>
      <c r="AU161" s="292" t="s">
        <v>93</v>
      </c>
      <c r="AV161" s="14" t="s">
        <v>182</v>
      </c>
      <c r="AW161" s="14" t="s">
        <v>38</v>
      </c>
      <c r="AX161" s="14" t="s">
        <v>91</v>
      </c>
      <c r="AY161" s="292" t="s">
        <v>251</v>
      </c>
    </row>
    <row r="162" s="12" customFormat="1" ht="22.8" customHeight="1">
      <c r="A162" s="12"/>
      <c r="B162" s="230"/>
      <c r="C162" s="231"/>
      <c r="D162" s="232" t="s">
        <v>82</v>
      </c>
      <c r="E162" s="244" t="s">
        <v>250</v>
      </c>
      <c r="F162" s="244" t="s">
        <v>618</v>
      </c>
      <c r="G162" s="231"/>
      <c r="H162" s="231"/>
      <c r="I162" s="234"/>
      <c r="J162" s="245">
        <f>BK162</f>
        <v>0</v>
      </c>
      <c r="K162" s="231"/>
      <c r="L162" s="236"/>
      <c r="M162" s="237"/>
      <c r="N162" s="238"/>
      <c r="O162" s="238"/>
      <c r="P162" s="239">
        <f>SUM(P163:P170)</f>
        <v>0</v>
      </c>
      <c r="Q162" s="238"/>
      <c r="R162" s="239">
        <f>SUM(R163:R170)</f>
        <v>150.7346</v>
      </c>
      <c r="S162" s="238"/>
      <c r="T162" s="240">
        <f>SUM(T163:T170)</f>
        <v>0</v>
      </c>
      <c r="U162" s="12"/>
      <c r="V162" s="12"/>
      <c r="W162" s="12"/>
      <c r="X162" s="12"/>
      <c r="Y162" s="12"/>
      <c r="Z162" s="12"/>
      <c r="AA162" s="12"/>
      <c r="AB162" s="12"/>
      <c r="AC162" s="12"/>
      <c r="AD162" s="12"/>
      <c r="AE162" s="12"/>
      <c r="AR162" s="241" t="s">
        <v>91</v>
      </c>
      <c r="AT162" s="242" t="s">
        <v>82</v>
      </c>
      <c r="AU162" s="242" t="s">
        <v>91</v>
      </c>
      <c r="AY162" s="241" t="s">
        <v>251</v>
      </c>
      <c r="BK162" s="243">
        <f>SUM(BK163:BK170)</f>
        <v>0</v>
      </c>
    </row>
    <row r="163" s="2" customFormat="1" ht="16.5" customHeight="1">
      <c r="A163" s="40"/>
      <c r="B163" s="41"/>
      <c r="C163" s="246" t="s">
        <v>318</v>
      </c>
      <c r="D163" s="246" t="s">
        <v>254</v>
      </c>
      <c r="E163" s="247" t="s">
        <v>1277</v>
      </c>
      <c r="F163" s="248" t="s">
        <v>1278</v>
      </c>
      <c r="G163" s="249" t="s">
        <v>342</v>
      </c>
      <c r="H163" s="250">
        <v>380</v>
      </c>
      <c r="I163" s="251"/>
      <c r="J163" s="252">
        <f>ROUND(I163*H163,2)</f>
        <v>0</v>
      </c>
      <c r="K163" s="248" t="s">
        <v>258</v>
      </c>
      <c r="L163" s="46"/>
      <c r="M163" s="253" t="s">
        <v>1</v>
      </c>
      <c r="N163" s="254" t="s">
        <v>48</v>
      </c>
      <c r="O163" s="93"/>
      <c r="P163" s="255">
        <f>O163*H163</f>
        <v>0</v>
      </c>
      <c r="Q163" s="255">
        <v>0.378</v>
      </c>
      <c r="R163" s="255">
        <f>Q163*H163</f>
        <v>143.64000000000002</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2177</v>
      </c>
    </row>
    <row r="164" s="2" customFormat="1">
      <c r="A164" s="40"/>
      <c r="B164" s="41"/>
      <c r="C164" s="42"/>
      <c r="D164" s="259" t="s">
        <v>261</v>
      </c>
      <c r="E164" s="42"/>
      <c r="F164" s="260" t="s">
        <v>2178</v>
      </c>
      <c r="G164" s="42"/>
      <c r="H164" s="42"/>
      <c r="I164" s="157"/>
      <c r="J164" s="42"/>
      <c r="K164" s="42"/>
      <c r="L164" s="46"/>
      <c r="M164" s="261"/>
      <c r="N164" s="262"/>
      <c r="O164" s="93"/>
      <c r="P164" s="93"/>
      <c r="Q164" s="93"/>
      <c r="R164" s="93"/>
      <c r="S164" s="93"/>
      <c r="T164" s="94"/>
      <c r="U164" s="40"/>
      <c r="V164" s="40"/>
      <c r="W164" s="40"/>
      <c r="X164" s="40"/>
      <c r="Y164" s="40"/>
      <c r="Z164" s="40"/>
      <c r="AA164" s="40"/>
      <c r="AB164" s="40"/>
      <c r="AC164" s="40"/>
      <c r="AD164" s="40"/>
      <c r="AE164" s="40"/>
      <c r="AT164" s="18" t="s">
        <v>261</v>
      </c>
      <c r="AU164" s="18" t="s">
        <v>93</v>
      </c>
    </row>
    <row r="165" s="13" customFormat="1">
      <c r="A165" s="13"/>
      <c r="B165" s="271"/>
      <c r="C165" s="272"/>
      <c r="D165" s="259" t="s">
        <v>414</v>
      </c>
      <c r="E165" s="273" t="s">
        <v>1</v>
      </c>
      <c r="F165" s="274" t="s">
        <v>2442</v>
      </c>
      <c r="G165" s="272"/>
      <c r="H165" s="275">
        <v>380</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83</v>
      </c>
      <c r="AY165" s="281" t="s">
        <v>251</v>
      </c>
    </row>
    <row r="166" s="14" customFormat="1">
      <c r="A166" s="14"/>
      <c r="B166" s="282"/>
      <c r="C166" s="283"/>
      <c r="D166" s="259" t="s">
        <v>414</v>
      </c>
      <c r="E166" s="284" t="s">
        <v>1</v>
      </c>
      <c r="F166" s="285" t="s">
        <v>416</v>
      </c>
      <c r="G166" s="283"/>
      <c r="H166" s="286">
        <v>380</v>
      </c>
      <c r="I166" s="287"/>
      <c r="J166" s="283"/>
      <c r="K166" s="283"/>
      <c r="L166" s="288"/>
      <c r="M166" s="289"/>
      <c r="N166" s="290"/>
      <c r="O166" s="290"/>
      <c r="P166" s="290"/>
      <c r="Q166" s="290"/>
      <c r="R166" s="290"/>
      <c r="S166" s="290"/>
      <c r="T166" s="291"/>
      <c r="U166" s="14"/>
      <c r="V166" s="14"/>
      <c r="W166" s="14"/>
      <c r="X166" s="14"/>
      <c r="Y166" s="14"/>
      <c r="Z166" s="14"/>
      <c r="AA166" s="14"/>
      <c r="AB166" s="14"/>
      <c r="AC166" s="14"/>
      <c r="AD166" s="14"/>
      <c r="AE166" s="14"/>
      <c r="AT166" s="292" t="s">
        <v>414</v>
      </c>
      <c r="AU166" s="292" t="s">
        <v>93</v>
      </c>
      <c r="AV166" s="14" t="s">
        <v>182</v>
      </c>
      <c r="AW166" s="14" t="s">
        <v>38</v>
      </c>
      <c r="AX166" s="14" t="s">
        <v>91</v>
      </c>
      <c r="AY166" s="292" t="s">
        <v>251</v>
      </c>
    </row>
    <row r="167" s="2" customFormat="1" ht="21.75" customHeight="1">
      <c r="A167" s="40"/>
      <c r="B167" s="41"/>
      <c r="C167" s="246" t="s">
        <v>325</v>
      </c>
      <c r="D167" s="246" t="s">
        <v>254</v>
      </c>
      <c r="E167" s="247" t="s">
        <v>2179</v>
      </c>
      <c r="F167" s="248" t="s">
        <v>2454</v>
      </c>
      <c r="G167" s="249" t="s">
        <v>342</v>
      </c>
      <c r="H167" s="250">
        <v>380</v>
      </c>
      <c r="I167" s="251"/>
      <c r="J167" s="252">
        <f>ROUND(I167*H167,2)</f>
        <v>0</v>
      </c>
      <c r="K167" s="248" t="s">
        <v>307</v>
      </c>
      <c r="L167" s="46"/>
      <c r="M167" s="253" t="s">
        <v>1</v>
      </c>
      <c r="N167" s="254" t="s">
        <v>48</v>
      </c>
      <c r="O167" s="93"/>
      <c r="P167" s="255">
        <f>O167*H167</f>
        <v>0</v>
      </c>
      <c r="Q167" s="255">
        <v>0.018669999999999999</v>
      </c>
      <c r="R167" s="255">
        <f>Q167*H167</f>
        <v>7.0945999999999998</v>
      </c>
      <c r="S167" s="255">
        <v>0</v>
      </c>
      <c r="T167" s="256">
        <f>S167*H167</f>
        <v>0</v>
      </c>
      <c r="U167" s="40"/>
      <c r="V167" s="40"/>
      <c r="W167" s="40"/>
      <c r="X167" s="40"/>
      <c r="Y167" s="40"/>
      <c r="Z167" s="40"/>
      <c r="AA167" s="40"/>
      <c r="AB167" s="40"/>
      <c r="AC167" s="40"/>
      <c r="AD167" s="40"/>
      <c r="AE167" s="40"/>
      <c r="AR167" s="257" t="s">
        <v>182</v>
      </c>
      <c r="AT167" s="257" t="s">
        <v>254</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2181</v>
      </c>
    </row>
    <row r="168" s="2" customFormat="1">
      <c r="A168" s="40"/>
      <c r="B168" s="41"/>
      <c r="C168" s="42"/>
      <c r="D168" s="259" t="s">
        <v>261</v>
      </c>
      <c r="E168" s="42"/>
      <c r="F168" s="260" t="s">
        <v>2455</v>
      </c>
      <c r="G168" s="42"/>
      <c r="H168" s="42"/>
      <c r="I168" s="157"/>
      <c r="J168" s="42"/>
      <c r="K168" s="42"/>
      <c r="L168" s="46"/>
      <c r="M168" s="261"/>
      <c r="N168" s="262"/>
      <c r="O168" s="93"/>
      <c r="P168" s="93"/>
      <c r="Q168" s="93"/>
      <c r="R168" s="93"/>
      <c r="S168" s="93"/>
      <c r="T168" s="94"/>
      <c r="U168" s="40"/>
      <c r="V168" s="40"/>
      <c r="W168" s="40"/>
      <c r="X168" s="40"/>
      <c r="Y168" s="40"/>
      <c r="Z168" s="40"/>
      <c r="AA168" s="40"/>
      <c r="AB168" s="40"/>
      <c r="AC168" s="40"/>
      <c r="AD168" s="40"/>
      <c r="AE168" s="40"/>
      <c r="AT168" s="18" t="s">
        <v>261</v>
      </c>
      <c r="AU168" s="18" t="s">
        <v>93</v>
      </c>
    </row>
    <row r="169" s="13" customFormat="1">
      <c r="A169" s="13"/>
      <c r="B169" s="271"/>
      <c r="C169" s="272"/>
      <c r="D169" s="259" t="s">
        <v>414</v>
      </c>
      <c r="E169" s="273" t="s">
        <v>1</v>
      </c>
      <c r="F169" s="274" t="s">
        <v>2442</v>
      </c>
      <c r="G169" s="272"/>
      <c r="H169" s="275">
        <v>380</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4" customFormat="1">
      <c r="A170" s="14"/>
      <c r="B170" s="282"/>
      <c r="C170" s="283"/>
      <c r="D170" s="259" t="s">
        <v>414</v>
      </c>
      <c r="E170" s="284" t="s">
        <v>1</v>
      </c>
      <c r="F170" s="285" t="s">
        <v>416</v>
      </c>
      <c r="G170" s="283"/>
      <c r="H170" s="286">
        <v>380</v>
      </c>
      <c r="I170" s="287"/>
      <c r="J170" s="283"/>
      <c r="K170" s="283"/>
      <c r="L170" s="288"/>
      <c r="M170" s="289"/>
      <c r="N170" s="290"/>
      <c r="O170" s="290"/>
      <c r="P170" s="290"/>
      <c r="Q170" s="290"/>
      <c r="R170" s="290"/>
      <c r="S170" s="290"/>
      <c r="T170" s="291"/>
      <c r="U170" s="14"/>
      <c r="V170" s="14"/>
      <c r="W170" s="14"/>
      <c r="X170" s="14"/>
      <c r="Y170" s="14"/>
      <c r="Z170" s="14"/>
      <c r="AA170" s="14"/>
      <c r="AB170" s="14"/>
      <c r="AC170" s="14"/>
      <c r="AD170" s="14"/>
      <c r="AE170" s="14"/>
      <c r="AT170" s="292" t="s">
        <v>414</v>
      </c>
      <c r="AU170" s="292" t="s">
        <v>93</v>
      </c>
      <c r="AV170" s="14" t="s">
        <v>182</v>
      </c>
      <c r="AW170" s="14" t="s">
        <v>38</v>
      </c>
      <c r="AX170" s="14" t="s">
        <v>91</v>
      </c>
      <c r="AY170" s="292" t="s">
        <v>251</v>
      </c>
    </row>
    <row r="171" s="12" customFormat="1" ht="22.8" customHeight="1">
      <c r="A171" s="12"/>
      <c r="B171" s="230"/>
      <c r="C171" s="231"/>
      <c r="D171" s="232" t="s">
        <v>82</v>
      </c>
      <c r="E171" s="244" t="s">
        <v>297</v>
      </c>
      <c r="F171" s="244" t="s">
        <v>530</v>
      </c>
      <c r="G171" s="231"/>
      <c r="H171" s="231"/>
      <c r="I171" s="234"/>
      <c r="J171" s="245">
        <f>BK171</f>
        <v>0</v>
      </c>
      <c r="K171" s="231"/>
      <c r="L171" s="236"/>
      <c r="M171" s="237"/>
      <c r="N171" s="238"/>
      <c r="O171" s="238"/>
      <c r="P171" s="239">
        <f>SUM(P172:P177)</f>
        <v>0</v>
      </c>
      <c r="Q171" s="238"/>
      <c r="R171" s="239">
        <f>SUM(R172:R177)</f>
        <v>17.578052</v>
      </c>
      <c r="S171" s="238"/>
      <c r="T171" s="240">
        <f>SUM(T172:T177)</f>
        <v>0</v>
      </c>
      <c r="U171" s="12"/>
      <c r="V171" s="12"/>
      <c r="W171" s="12"/>
      <c r="X171" s="12"/>
      <c r="Y171" s="12"/>
      <c r="Z171" s="12"/>
      <c r="AA171" s="12"/>
      <c r="AB171" s="12"/>
      <c r="AC171" s="12"/>
      <c r="AD171" s="12"/>
      <c r="AE171" s="12"/>
      <c r="AR171" s="241" t="s">
        <v>91</v>
      </c>
      <c r="AT171" s="242" t="s">
        <v>82</v>
      </c>
      <c r="AU171" s="242" t="s">
        <v>91</v>
      </c>
      <c r="AY171" s="241" t="s">
        <v>251</v>
      </c>
      <c r="BK171" s="243">
        <f>SUM(BK172:BK177)</f>
        <v>0</v>
      </c>
    </row>
    <row r="172" s="2" customFormat="1" ht="16.5" customHeight="1">
      <c r="A172" s="40"/>
      <c r="B172" s="41"/>
      <c r="C172" s="246" t="s">
        <v>8</v>
      </c>
      <c r="D172" s="246" t="s">
        <v>254</v>
      </c>
      <c r="E172" s="247" t="s">
        <v>653</v>
      </c>
      <c r="F172" s="248" t="s">
        <v>654</v>
      </c>
      <c r="G172" s="249" t="s">
        <v>441</v>
      </c>
      <c r="H172" s="250">
        <v>69.079999999999998</v>
      </c>
      <c r="I172" s="251"/>
      <c r="J172" s="252">
        <f>ROUND(I172*H172,2)</f>
        <v>0</v>
      </c>
      <c r="K172" s="248" t="s">
        <v>258</v>
      </c>
      <c r="L172" s="46"/>
      <c r="M172" s="253" t="s">
        <v>1</v>
      </c>
      <c r="N172" s="254" t="s">
        <v>48</v>
      </c>
      <c r="O172" s="93"/>
      <c r="P172" s="255">
        <f>O172*H172</f>
        <v>0</v>
      </c>
      <c r="Q172" s="255">
        <v>0.10095</v>
      </c>
      <c r="R172" s="255">
        <f>Q172*H172</f>
        <v>6.9736259999999994</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2456</v>
      </c>
    </row>
    <row r="173" s="13" customFormat="1">
      <c r="A173" s="13"/>
      <c r="B173" s="271"/>
      <c r="C173" s="272"/>
      <c r="D173" s="259" t="s">
        <v>414</v>
      </c>
      <c r="E173" s="273" t="s">
        <v>1</v>
      </c>
      <c r="F173" s="274" t="s">
        <v>2457</v>
      </c>
      <c r="G173" s="272"/>
      <c r="H173" s="275">
        <v>69.079999999999998</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38</v>
      </c>
      <c r="AX173" s="13" t="s">
        <v>83</v>
      </c>
      <c r="AY173" s="281" t="s">
        <v>251</v>
      </c>
    </row>
    <row r="174" s="14" customFormat="1">
      <c r="A174" s="14"/>
      <c r="B174" s="282"/>
      <c r="C174" s="283"/>
      <c r="D174" s="259" t="s">
        <v>414</v>
      </c>
      <c r="E174" s="284" t="s">
        <v>1</v>
      </c>
      <c r="F174" s="285" t="s">
        <v>416</v>
      </c>
      <c r="G174" s="283"/>
      <c r="H174" s="286">
        <v>69.079999999999998</v>
      </c>
      <c r="I174" s="287"/>
      <c r="J174" s="283"/>
      <c r="K174" s="283"/>
      <c r="L174" s="288"/>
      <c r="M174" s="289"/>
      <c r="N174" s="290"/>
      <c r="O174" s="290"/>
      <c r="P174" s="290"/>
      <c r="Q174" s="290"/>
      <c r="R174" s="290"/>
      <c r="S174" s="290"/>
      <c r="T174" s="291"/>
      <c r="U174" s="14"/>
      <c r="V174" s="14"/>
      <c r="W174" s="14"/>
      <c r="X174" s="14"/>
      <c r="Y174" s="14"/>
      <c r="Z174" s="14"/>
      <c r="AA174" s="14"/>
      <c r="AB174" s="14"/>
      <c r="AC174" s="14"/>
      <c r="AD174" s="14"/>
      <c r="AE174" s="14"/>
      <c r="AT174" s="292" t="s">
        <v>414</v>
      </c>
      <c r="AU174" s="292" t="s">
        <v>93</v>
      </c>
      <c r="AV174" s="14" t="s">
        <v>182</v>
      </c>
      <c r="AW174" s="14" t="s">
        <v>38</v>
      </c>
      <c r="AX174" s="14" t="s">
        <v>91</v>
      </c>
      <c r="AY174" s="292" t="s">
        <v>251</v>
      </c>
    </row>
    <row r="175" s="2" customFormat="1" ht="16.5" customHeight="1">
      <c r="A175" s="40"/>
      <c r="B175" s="41"/>
      <c r="C175" s="314" t="s">
        <v>359</v>
      </c>
      <c r="D175" s="314" t="s">
        <v>648</v>
      </c>
      <c r="E175" s="315" t="s">
        <v>2458</v>
      </c>
      <c r="F175" s="316" t="s">
        <v>2459</v>
      </c>
      <c r="G175" s="317" t="s">
        <v>441</v>
      </c>
      <c r="H175" s="318">
        <v>79.441999999999993</v>
      </c>
      <c r="I175" s="319"/>
      <c r="J175" s="320">
        <f>ROUND(I175*H175,2)</f>
        <v>0</v>
      </c>
      <c r="K175" s="316" t="s">
        <v>258</v>
      </c>
      <c r="L175" s="321"/>
      <c r="M175" s="322" t="s">
        <v>1</v>
      </c>
      <c r="N175" s="323" t="s">
        <v>48</v>
      </c>
      <c r="O175" s="93"/>
      <c r="P175" s="255">
        <f>O175*H175</f>
        <v>0</v>
      </c>
      <c r="Q175" s="255">
        <v>0.028000000000000001</v>
      </c>
      <c r="R175" s="255">
        <f>Q175*H175</f>
        <v>2.2243759999999999</v>
      </c>
      <c r="S175" s="255">
        <v>0</v>
      </c>
      <c r="T175" s="256">
        <f>S175*H175</f>
        <v>0</v>
      </c>
      <c r="U175" s="40"/>
      <c r="V175" s="40"/>
      <c r="W175" s="40"/>
      <c r="X175" s="40"/>
      <c r="Y175" s="40"/>
      <c r="Z175" s="40"/>
      <c r="AA175" s="40"/>
      <c r="AB175" s="40"/>
      <c r="AC175" s="40"/>
      <c r="AD175" s="40"/>
      <c r="AE175" s="40"/>
      <c r="AR175" s="257" t="s">
        <v>292</v>
      </c>
      <c r="AT175" s="257" t="s">
        <v>648</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182</v>
      </c>
      <c r="BM175" s="257" t="s">
        <v>2460</v>
      </c>
    </row>
    <row r="176" s="13" customFormat="1">
      <c r="A176" s="13"/>
      <c r="B176" s="271"/>
      <c r="C176" s="272"/>
      <c r="D176" s="259" t="s">
        <v>414</v>
      </c>
      <c r="E176" s="272"/>
      <c r="F176" s="274" t="s">
        <v>2461</v>
      </c>
      <c r="G176" s="272"/>
      <c r="H176" s="275">
        <v>79.441999999999993</v>
      </c>
      <c r="I176" s="276"/>
      <c r="J176" s="272"/>
      <c r="K176" s="272"/>
      <c r="L176" s="277"/>
      <c r="M176" s="278"/>
      <c r="N176" s="279"/>
      <c r="O176" s="279"/>
      <c r="P176" s="279"/>
      <c r="Q176" s="279"/>
      <c r="R176" s="279"/>
      <c r="S176" s="279"/>
      <c r="T176" s="280"/>
      <c r="U176" s="13"/>
      <c r="V176" s="13"/>
      <c r="W176" s="13"/>
      <c r="X176" s="13"/>
      <c r="Y176" s="13"/>
      <c r="Z176" s="13"/>
      <c r="AA176" s="13"/>
      <c r="AB176" s="13"/>
      <c r="AC176" s="13"/>
      <c r="AD176" s="13"/>
      <c r="AE176" s="13"/>
      <c r="AT176" s="281" t="s">
        <v>414</v>
      </c>
      <c r="AU176" s="281" t="s">
        <v>93</v>
      </c>
      <c r="AV176" s="13" t="s">
        <v>93</v>
      </c>
      <c r="AW176" s="13" t="s">
        <v>4</v>
      </c>
      <c r="AX176" s="13" t="s">
        <v>91</v>
      </c>
      <c r="AY176" s="281" t="s">
        <v>251</v>
      </c>
    </row>
    <row r="177" s="2" customFormat="1" ht="16.5" customHeight="1">
      <c r="A177" s="40"/>
      <c r="B177" s="41"/>
      <c r="C177" s="314" t="s">
        <v>386</v>
      </c>
      <c r="D177" s="314" t="s">
        <v>648</v>
      </c>
      <c r="E177" s="315" t="s">
        <v>1527</v>
      </c>
      <c r="F177" s="316" t="s">
        <v>1528</v>
      </c>
      <c r="G177" s="317" t="s">
        <v>446</v>
      </c>
      <c r="H177" s="318">
        <v>3.4500000000000002</v>
      </c>
      <c r="I177" s="319"/>
      <c r="J177" s="320">
        <f>ROUND(I177*H177,2)</f>
        <v>0</v>
      </c>
      <c r="K177" s="316" t="s">
        <v>258</v>
      </c>
      <c r="L177" s="321"/>
      <c r="M177" s="322" t="s">
        <v>1</v>
      </c>
      <c r="N177" s="323" t="s">
        <v>48</v>
      </c>
      <c r="O177" s="93"/>
      <c r="P177" s="255">
        <f>O177*H177</f>
        <v>0</v>
      </c>
      <c r="Q177" s="255">
        <v>2.4289999999999998</v>
      </c>
      <c r="R177" s="255">
        <f>Q177*H177</f>
        <v>8.3800500000000007</v>
      </c>
      <c r="S177" s="255">
        <v>0</v>
      </c>
      <c r="T177" s="256">
        <f>S177*H177</f>
        <v>0</v>
      </c>
      <c r="U177" s="40"/>
      <c r="V177" s="40"/>
      <c r="W177" s="40"/>
      <c r="X177" s="40"/>
      <c r="Y177" s="40"/>
      <c r="Z177" s="40"/>
      <c r="AA177" s="40"/>
      <c r="AB177" s="40"/>
      <c r="AC177" s="40"/>
      <c r="AD177" s="40"/>
      <c r="AE177" s="40"/>
      <c r="AR177" s="257" t="s">
        <v>292</v>
      </c>
      <c r="AT177" s="257" t="s">
        <v>648</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2462</v>
      </c>
    </row>
    <row r="178" s="12" customFormat="1" ht="22.8" customHeight="1">
      <c r="A178" s="12"/>
      <c r="B178" s="230"/>
      <c r="C178" s="231"/>
      <c r="D178" s="232" t="s">
        <v>82</v>
      </c>
      <c r="E178" s="244" t="s">
        <v>568</v>
      </c>
      <c r="F178" s="244" t="s">
        <v>569</v>
      </c>
      <c r="G178" s="231"/>
      <c r="H178" s="231"/>
      <c r="I178" s="234"/>
      <c r="J178" s="245">
        <f>BK178</f>
        <v>0</v>
      </c>
      <c r="K178" s="231"/>
      <c r="L178" s="236"/>
      <c r="M178" s="237"/>
      <c r="N178" s="238"/>
      <c r="O178" s="238"/>
      <c r="P178" s="239">
        <f>P179</f>
        <v>0</v>
      </c>
      <c r="Q178" s="238"/>
      <c r="R178" s="239">
        <f>R179</f>
        <v>0</v>
      </c>
      <c r="S178" s="238"/>
      <c r="T178" s="240">
        <f>T179</f>
        <v>0</v>
      </c>
      <c r="U178" s="12"/>
      <c r="V178" s="12"/>
      <c r="W178" s="12"/>
      <c r="X178" s="12"/>
      <c r="Y178" s="12"/>
      <c r="Z178" s="12"/>
      <c r="AA178" s="12"/>
      <c r="AB178" s="12"/>
      <c r="AC178" s="12"/>
      <c r="AD178" s="12"/>
      <c r="AE178" s="12"/>
      <c r="AR178" s="241" t="s">
        <v>91</v>
      </c>
      <c r="AT178" s="242" t="s">
        <v>82</v>
      </c>
      <c r="AU178" s="242" t="s">
        <v>91</v>
      </c>
      <c r="AY178" s="241" t="s">
        <v>251</v>
      </c>
      <c r="BK178" s="243">
        <f>BK179</f>
        <v>0</v>
      </c>
    </row>
    <row r="179" s="2" customFormat="1" ht="16.5" customHeight="1">
      <c r="A179" s="40"/>
      <c r="B179" s="41"/>
      <c r="C179" s="246" t="s">
        <v>362</v>
      </c>
      <c r="D179" s="246" t="s">
        <v>254</v>
      </c>
      <c r="E179" s="247" t="s">
        <v>571</v>
      </c>
      <c r="F179" s="248" t="s">
        <v>2017</v>
      </c>
      <c r="G179" s="249" t="s">
        <v>398</v>
      </c>
      <c r="H179" s="250">
        <v>299.86000000000001</v>
      </c>
      <c r="I179" s="251"/>
      <c r="J179" s="252">
        <f>ROUND(I179*H179,2)</f>
        <v>0</v>
      </c>
      <c r="K179" s="248" t="s">
        <v>258</v>
      </c>
      <c r="L179" s="46"/>
      <c r="M179" s="253" t="s">
        <v>1</v>
      </c>
      <c r="N179" s="254" t="s">
        <v>48</v>
      </c>
      <c r="O179" s="93"/>
      <c r="P179" s="255">
        <f>O179*H179</f>
        <v>0</v>
      </c>
      <c r="Q179" s="255">
        <v>0</v>
      </c>
      <c r="R179" s="255">
        <f>Q179*H179</f>
        <v>0</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2193</v>
      </c>
    </row>
    <row r="180" s="12" customFormat="1" ht="25.92" customHeight="1">
      <c r="A180" s="12"/>
      <c r="B180" s="230"/>
      <c r="C180" s="231"/>
      <c r="D180" s="232" t="s">
        <v>82</v>
      </c>
      <c r="E180" s="233" t="s">
        <v>898</v>
      </c>
      <c r="F180" s="233" t="s">
        <v>898</v>
      </c>
      <c r="G180" s="231"/>
      <c r="H180" s="231"/>
      <c r="I180" s="234"/>
      <c r="J180" s="235">
        <f>BK180</f>
        <v>0</v>
      </c>
      <c r="K180" s="231"/>
      <c r="L180" s="236"/>
      <c r="M180" s="237"/>
      <c r="N180" s="238"/>
      <c r="O180" s="238"/>
      <c r="P180" s="239">
        <f>P181+P226</f>
        <v>0</v>
      </c>
      <c r="Q180" s="238"/>
      <c r="R180" s="239">
        <f>R181+R226</f>
        <v>0</v>
      </c>
      <c r="S180" s="238"/>
      <c r="T180" s="240">
        <f>T181+T226</f>
        <v>0</v>
      </c>
      <c r="U180" s="12"/>
      <c r="V180" s="12"/>
      <c r="W180" s="12"/>
      <c r="X180" s="12"/>
      <c r="Y180" s="12"/>
      <c r="Z180" s="12"/>
      <c r="AA180" s="12"/>
      <c r="AB180" s="12"/>
      <c r="AC180" s="12"/>
      <c r="AD180" s="12"/>
      <c r="AE180" s="12"/>
      <c r="AR180" s="241" t="s">
        <v>182</v>
      </c>
      <c r="AT180" s="242" t="s">
        <v>82</v>
      </c>
      <c r="AU180" s="242" t="s">
        <v>83</v>
      </c>
      <c r="AY180" s="241" t="s">
        <v>251</v>
      </c>
      <c r="BK180" s="243">
        <f>BK181+BK226</f>
        <v>0</v>
      </c>
    </row>
    <row r="181" s="12" customFormat="1" ht="22.8" customHeight="1">
      <c r="A181" s="12"/>
      <c r="B181" s="230"/>
      <c r="C181" s="231"/>
      <c r="D181" s="232" t="s">
        <v>82</v>
      </c>
      <c r="E181" s="244" t="s">
        <v>899</v>
      </c>
      <c r="F181" s="244" t="s">
        <v>2463</v>
      </c>
      <c r="G181" s="231"/>
      <c r="H181" s="231"/>
      <c r="I181" s="234"/>
      <c r="J181" s="245">
        <f>BK181</f>
        <v>0</v>
      </c>
      <c r="K181" s="231"/>
      <c r="L181" s="236"/>
      <c r="M181" s="237"/>
      <c r="N181" s="238"/>
      <c r="O181" s="238"/>
      <c r="P181" s="239">
        <f>SUM(P182:P225)</f>
        <v>0</v>
      </c>
      <c r="Q181" s="238"/>
      <c r="R181" s="239">
        <f>SUM(R182:R225)</f>
        <v>0</v>
      </c>
      <c r="S181" s="238"/>
      <c r="T181" s="240">
        <f>SUM(T182:T225)</f>
        <v>0</v>
      </c>
      <c r="U181" s="12"/>
      <c r="V181" s="12"/>
      <c r="W181" s="12"/>
      <c r="X181" s="12"/>
      <c r="Y181" s="12"/>
      <c r="Z181" s="12"/>
      <c r="AA181" s="12"/>
      <c r="AB181" s="12"/>
      <c r="AC181" s="12"/>
      <c r="AD181" s="12"/>
      <c r="AE181" s="12"/>
      <c r="AR181" s="241" t="s">
        <v>182</v>
      </c>
      <c r="AT181" s="242" t="s">
        <v>82</v>
      </c>
      <c r="AU181" s="242" t="s">
        <v>91</v>
      </c>
      <c r="AY181" s="241" t="s">
        <v>251</v>
      </c>
      <c r="BK181" s="243">
        <f>SUM(BK182:BK225)</f>
        <v>0</v>
      </c>
    </row>
    <row r="182" s="2" customFormat="1" ht="21.75" customHeight="1">
      <c r="A182" s="40"/>
      <c r="B182" s="41"/>
      <c r="C182" s="246" t="s">
        <v>395</v>
      </c>
      <c r="D182" s="246" t="s">
        <v>254</v>
      </c>
      <c r="E182" s="247" t="s">
        <v>2464</v>
      </c>
      <c r="F182" s="248" t="s">
        <v>2465</v>
      </c>
      <c r="G182" s="249" t="s">
        <v>964</v>
      </c>
      <c r="H182" s="250">
        <v>11</v>
      </c>
      <c r="I182" s="251"/>
      <c r="J182" s="252">
        <f>ROUND(I182*H182,2)</f>
        <v>0</v>
      </c>
      <c r="K182" s="248" t="s">
        <v>307</v>
      </c>
      <c r="L182" s="46"/>
      <c r="M182" s="253" t="s">
        <v>1</v>
      </c>
      <c r="N182" s="254" t="s">
        <v>48</v>
      </c>
      <c r="O182" s="93"/>
      <c r="P182" s="255">
        <f>O182*H182</f>
        <v>0</v>
      </c>
      <c r="Q182" s="255">
        <v>0</v>
      </c>
      <c r="R182" s="255">
        <f>Q182*H182</f>
        <v>0</v>
      </c>
      <c r="S182" s="255">
        <v>0</v>
      </c>
      <c r="T182" s="256">
        <f>S182*H182</f>
        <v>0</v>
      </c>
      <c r="U182" s="40"/>
      <c r="V182" s="40"/>
      <c r="W182" s="40"/>
      <c r="X182" s="40"/>
      <c r="Y182" s="40"/>
      <c r="Z182" s="40"/>
      <c r="AA182" s="40"/>
      <c r="AB182" s="40"/>
      <c r="AC182" s="40"/>
      <c r="AD182" s="40"/>
      <c r="AE182" s="40"/>
      <c r="AR182" s="257" t="s">
        <v>182</v>
      </c>
      <c r="AT182" s="257" t="s">
        <v>254</v>
      </c>
      <c r="AU182" s="257" t="s">
        <v>93</v>
      </c>
      <c r="AY182" s="18" t="s">
        <v>251</v>
      </c>
      <c r="BE182" s="258">
        <f>IF(N182="základní",J182,0)</f>
        <v>0</v>
      </c>
      <c r="BF182" s="258">
        <f>IF(N182="snížená",J182,0)</f>
        <v>0</v>
      </c>
      <c r="BG182" s="258">
        <f>IF(N182="zákl. přenesená",J182,0)</f>
        <v>0</v>
      </c>
      <c r="BH182" s="258">
        <f>IF(N182="sníž. přenesená",J182,0)</f>
        <v>0</v>
      </c>
      <c r="BI182" s="258">
        <f>IF(N182="nulová",J182,0)</f>
        <v>0</v>
      </c>
      <c r="BJ182" s="18" t="s">
        <v>91</v>
      </c>
      <c r="BK182" s="258">
        <f>ROUND(I182*H182,2)</f>
        <v>0</v>
      </c>
      <c r="BL182" s="18" t="s">
        <v>182</v>
      </c>
      <c r="BM182" s="257" t="s">
        <v>2466</v>
      </c>
    </row>
    <row r="183" s="2" customFormat="1">
      <c r="A183" s="40"/>
      <c r="B183" s="41"/>
      <c r="C183" s="42"/>
      <c r="D183" s="259" t="s">
        <v>261</v>
      </c>
      <c r="E183" s="42"/>
      <c r="F183" s="260" t="s">
        <v>2467</v>
      </c>
      <c r="G183" s="42"/>
      <c r="H183" s="42"/>
      <c r="I183" s="157"/>
      <c r="J183" s="42"/>
      <c r="K183" s="42"/>
      <c r="L183" s="46"/>
      <c r="M183" s="261"/>
      <c r="N183" s="262"/>
      <c r="O183" s="93"/>
      <c r="P183" s="93"/>
      <c r="Q183" s="93"/>
      <c r="R183" s="93"/>
      <c r="S183" s="93"/>
      <c r="T183" s="94"/>
      <c r="U183" s="40"/>
      <c r="V183" s="40"/>
      <c r="W183" s="40"/>
      <c r="X183" s="40"/>
      <c r="Y183" s="40"/>
      <c r="Z183" s="40"/>
      <c r="AA183" s="40"/>
      <c r="AB183" s="40"/>
      <c r="AC183" s="40"/>
      <c r="AD183" s="40"/>
      <c r="AE183" s="40"/>
      <c r="AT183" s="18" t="s">
        <v>261</v>
      </c>
      <c r="AU183" s="18" t="s">
        <v>93</v>
      </c>
    </row>
    <row r="184" s="2" customFormat="1" ht="21.75" customHeight="1">
      <c r="A184" s="40"/>
      <c r="B184" s="41"/>
      <c r="C184" s="246" t="s">
        <v>366</v>
      </c>
      <c r="D184" s="246" t="s">
        <v>254</v>
      </c>
      <c r="E184" s="247" t="s">
        <v>2468</v>
      </c>
      <c r="F184" s="248" t="s">
        <v>2469</v>
      </c>
      <c r="G184" s="249" t="s">
        <v>964</v>
      </c>
      <c r="H184" s="250">
        <v>1</v>
      </c>
      <c r="I184" s="251"/>
      <c r="J184" s="252">
        <f>ROUND(I184*H184,2)</f>
        <v>0</v>
      </c>
      <c r="K184" s="248" t="s">
        <v>307</v>
      </c>
      <c r="L184" s="46"/>
      <c r="M184" s="253" t="s">
        <v>1</v>
      </c>
      <c r="N184" s="254" t="s">
        <v>48</v>
      </c>
      <c r="O184" s="93"/>
      <c r="P184" s="255">
        <f>O184*H184</f>
        <v>0</v>
      </c>
      <c r="Q184" s="255">
        <v>0</v>
      </c>
      <c r="R184" s="255">
        <f>Q184*H184</f>
        <v>0</v>
      </c>
      <c r="S184" s="255">
        <v>0</v>
      </c>
      <c r="T184" s="256">
        <f>S184*H184</f>
        <v>0</v>
      </c>
      <c r="U184" s="40"/>
      <c r="V184" s="40"/>
      <c r="W184" s="40"/>
      <c r="X184" s="40"/>
      <c r="Y184" s="40"/>
      <c r="Z184" s="40"/>
      <c r="AA184" s="40"/>
      <c r="AB184" s="40"/>
      <c r="AC184" s="40"/>
      <c r="AD184" s="40"/>
      <c r="AE184" s="40"/>
      <c r="AR184" s="257" t="s">
        <v>182</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182</v>
      </c>
      <c r="BM184" s="257" t="s">
        <v>2470</v>
      </c>
    </row>
    <row r="185" s="2" customFormat="1">
      <c r="A185" s="40"/>
      <c r="B185" s="41"/>
      <c r="C185" s="42"/>
      <c r="D185" s="259" t="s">
        <v>261</v>
      </c>
      <c r="E185" s="42"/>
      <c r="F185" s="260" t="s">
        <v>2467</v>
      </c>
      <c r="G185" s="42"/>
      <c r="H185" s="42"/>
      <c r="I185" s="157"/>
      <c r="J185" s="42"/>
      <c r="K185" s="42"/>
      <c r="L185" s="46"/>
      <c r="M185" s="261"/>
      <c r="N185" s="262"/>
      <c r="O185" s="93"/>
      <c r="P185" s="93"/>
      <c r="Q185" s="93"/>
      <c r="R185" s="93"/>
      <c r="S185" s="93"/>
      <c r="T185" s="94"/>
      <c r="U185" s="40"/>
      <c r="V185" s="40"/>
      <c r="W185" s="40"/>
      <c r="X185" s="40"/>
      <c r="Y185" s="40"/>
      <c r="Z185" s="40"/>
      <c r="AA185" s="40"/>
      <c r="AB185" s="40"/>
      <c r="AC185" s="40"/>
      <c r="AD185" s="40"/>
      <c r="AE185" s="40"/>
      <c r="AT185" s="18" t="s">
        <v>261</v>
      </c>
      <c r="AU185" s="18" t="s">
        <v>93</v>
      </c>
    </row>
    <row r="186" s="2" customFormat="1" ht="21.75" customHeight="1">
      <c r="A186" s="40"/>
      <c r="B186" s="41"/>
      <c r="C186" s="246" t="s">
        <v>7</v>
      </c>
      <c r="D186" s="246" t="s">
        <v>254</v>
      </c>
      <c r="E186" s="247" t="s">
        <v>2471</v>
      </c>
      <c r="F186" s="248" t="s">
        <v>2472</v>
      </c>
      <c r="G186" s="249" t="s">
        <v>964</v>
      </c>
      <c r="H186" s="250">
        <v>1</v>
      </c>
      <c r="I186" s="251"/>
      <c r="J186" s="252">
        <f>ROUND(I186*H186,2)</f>
        <v>0</v>
      </c>
      <c r="K186" s="248" t="s">
        <v>307</v>
      </c>
      <c r="L186" s="46"/>
      <c r="M186" s="253" t="s">
        <v>1</v>
      </c>
      <c r="N186" s="254"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182</v>
      </c>
      <c r="AT186" s="257" t="s">
        <v>254</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182</v>
      </c>
      <c r="BM186" s="257" t="s">
        <v>2473</v>
      </c>
    </row>
    <row r="187" s="2" customFormat="1">
      <c r="A187" s="40"/>
      <c r="B187" s="41"/>
      <c r="C187" s="42"/>
      <c r="D187" s="259" t="s">
        <v>261</v>
      </c>
      <c r="E187" s="42"/>
      <c r="F187" s="260" t="s">
        <v>2467</v>
      </c>
      <c r="G187" s="42"/>
      <c r="H187" s="42"/>
      <c r="I187" s="157"/>
      <c r="J187" s="42"/>
      <c r="K187" s="42"/>
      <c r="L187" s="46"/>
      <c r="M187" s="261"/>
      <c r="N187" s="262"/>
      <c r="O187" s="93"/>
      <c r="P187" s="93"/>
      <c r="Q187" s="93"/>
      <c r="R187" s="93"/>
      <c r="S187" s="93"/>
      <c r="T187" s="94"/>
      <c r="U187" s="40"/>
      <c r="V187" s="40"/>
      <c r="W187" s="40"/>
      <c r="X187" s="40"/>
      <c r="Y187" s="40"/>
      <c r="Z187" s="40"/>
      <c r="AA187" s="40"/>
      <c r="AB187" s="40"/>
      <c r="AC187" s="40"/>
      <c r="AD187" s="40"/>
      <c r="AE187" s="40"/>
      <c r="AT187" s="18" t="s">
        <v>261</v>
      </c>
      <c r="AU187" s="18" t="s">
        <v>93</v>
      </c>
    </row>
    <row r="188" s="2" customFormat="1" ht="21.75" customHeight="1">
      <c r="A188" s="40"/>
      <c r="B188" s="41"/>
      <c r="C188" s="246" t="s">
        <v>369</v>
      </c>
      <c r="D188" s="246" t="s">
        <v>254</v>
      </c>
      <c r="E188" s="247" t="s">
        <v>2474</v>
      </c>
      <c r="F188" s="248" t="s">
        <v>2475</v>
      </c>
      <c r="G188" s="249" t="s">
        <v>964</v>
      </c>
      <c r="H188" s="250">
        <v>1</v>
      </c>
      <c r="I188" s="251"/>
      <c r="J188" s="252">
        <f>ROUND(I188*H188,2)</f>
        <v>0</v>
      </c>
      <c r="K188" s="248" t="s">
        <v>307</v>
      </c>
      <c r="L188" s="46"/>
      <c r="M188" s="253" t="s">
        <v>1</v>
      </c>
      <c r="N188" s="254"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182</v>
      </c>
      <c r="AT188" s="257" t="s">
        <v>254</v>
      </c>
      <c r="AU188" s="257" t="s">
        <v>93</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182</v>
      </c>
      <c r="BM188" s="257" t="s">
        <v>2476</v>
      </c>
    </row>
    <row r="189" s="2" customFormat="1">
      <c r="A189" s="40"/>
      <c r="B189" s="41"/>
      <c r="C189" s="42"/>
      <c r="D189" s="259" t="s">
        <v>261</v>
      </c>
      <c r="E189" s="42"/>
      <c r="F189" s="260" t="s">
        <v>2467</v>
      </c>
      <c r="G189" s="42"/>
      <c r="H189" s="42"/>
      <c r="I189" s="157"/>
      <c r="J189" s="42"/>
      <c r="K189" s="42"/>
      <c r="L189" s="46"/>
      <c r="M189" s="261"/>
      <c r="N189" s="262"/>
      <c r="O189" s="93"/>
      <c r="P189" s="93"/>
      <c r="Q189" s="93"/>
      <c r="R189" s="93"/>
      <c r="S189" s="93"/>
      <c r="T189" s="94"/>
      <c r="U189" s="40"/>
      <c r="V189" s="40"/>
      <c r="W189" s="40"/>
      <c r="X189" s="40"/>
      <c r="Y189" s="40"/>
      <c r="Z189" s="40"/>
      <c r="AA189" s="40"/>
      <c r="AB189" s="40"/>
      <c r="AC189" s="40"/>
      <c r="AD189" s="40"/>
      <c r="AE189" s="40"/>
      <c r="AT189" s="18" t="s">
        <v>261</v>
      </c>
      <c r="AU189" s="18" t="s">
        <v>93</v>
      </c>
    </row>
    <row r="190" s="2" customFormat="1" ht="21.75" customHeight="1">
      <c r="A190" s="40"/>
      <c r="B190" s="41"/>
      <c r="C190" s="246" t="s">
        <v>509</v>
      </c>
      <c r="D190" s="246" t="s">
        <v>254</v>
      </c>
      <c r="E190" s="247" t="s">
        <v>2477</v>
      </c>
      <c r="F190" s="248" t="s">
        <v>2478</v>
      </c>
      <c r="G190" s="249" t="s">
        <v>964</v>
      </c>
      <c r="H190" s="250">
        <v>1</v>
      </c>
      <c r="I190" s="251"/>
      <c r="J190" s="252">
        <f>ROUND(I190*H190,2)</f>
        <v>0</v>
      </c>
      <c r="K190" s="248" t="s">
        <v>307</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182</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182</v>
      </c>
      <c r="BM190" s="257" t="s">
        <v>2479</v>
      </c>
    </row>
    <row r="191" s="2" customFormat="1">
      <c r="A191" s="40"/>
      <c r="B191" s="41"/>
      <c r="C191" s="42"/>
      <c r="D191" s="259" t="s">
        <v>261</v>
      </c>
      <c r="E191" s="42"/>
      <c r="F191" s="260" t="s">
        <v>2467</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2" customFormat="1" ht="21.75" customHeight="1">
      <c r="A192" s="40"/>
      <c r="B192" s="41"/>
      <c r="C192" s="246" t="s">
        <v>372</v>
      </c>
      <c r="D192" s="246" t="s">
        <v>254</v>
      </c>
      <c r="E192" s="247" t="s">
        <v>2480</v>
      </c>
      <c r="F192" s="248" t="s">
        <v>2481</v>
      </c>
      <c r="G192" s="249" t="s">
        <v>964</v>
      </c>
      <c r="H192" s="250">
        <v>1</v>
      </c>
      <c r="I192" s="251"/>
      <c r="J192" s="252">
        <f>ROUND(I192*H192,2)</f>
        <v>0</v>
      </c>
      <c r="K192" s="248" t="s">
        <v>307</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182</v>
      </c>
      <c r="AT192" s="257" t="s">
        <v>254</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182</v>
      </c>
      <c r="BM192" s="257" t="s">
        <v>2482</v>
      </c>
    </row>
    <row r="193" s="2" customFormat="1">
      <c r="A193" s="40"/>
      <c r="B193" s="41"/>
      <c r="C193" s="42"/>
      <c r="D193" s="259" t="s">
        <v>261</v>
      </c>
      <c r="E193" s="42"/>
      <c r="F193" s="260" t="s">
        <v>2467</v>
      </c>
      <c r="G193" s="42"/>
      <c r="H193" s="42"/>
      <c r="I193" s="157"/>
      <c r="J193" s="42"/>
      <c r="K193" s="42"/>
      <c r="L193" s="46"/>
      <c r="M193" s="261"/>
      <c r="N193" s="262"/>
      <c r="O193" s="93"/>
      <c r="P193" s="93"/>
      <c r="Q193" s="93"/>
      <c r="R193" s="93"/>
      <c r="S193" s="93"/>
      <c r="T193" s="94"/>
      <c r="U193" s="40"/>
      <c r="V193" s="40"/>
      <c r="W193" s="40"/>
      <c r="X193" s="40"/>
      <c r="Y193" s="40"/>
      <c r="Z193" s="40"/>
      <c r="AA193" s="40"/>
      <c r="AB193" s="40"/>
      <c r="AC193" s="40"/>
      <c r="AD193" s="40"/>
      <c r="AE193" s="40"/>
      <c r="AT193" s="18" t="s">
        <v>261</v>
      </c>
      <c r="AU193" s="18" t="s">
        <v>93</v>
      </c>
    </row>
    <row r="194" s="2" customFormat="1" ht="21.75" customHeight="1">
      <c r="A194" s="40"/>
      <c r="B194" s="41"/>
      <c r="C194" s="246" t="s">
        <v>519</v>
      </c>
      <c r="D194" s="246" t="s">
        <v>254</v>
      </c>
      <c r="E194" s="247" t="s">
        <v>2483</v>
      </c>
      <c r="F194" s="248" t="s">
        <v>2484</v>
      </c>
      <c r="G194" s="249" t="s">
        <v>964</v>
      </c>
      <c r="H194" s="250">
        <v>1</v>
      </c>
      <c r="I194" s="251"/>
      <c r="J194" s="252">
        <f>ROUND(I194*H194,2)</f>
        <v>0</v>
      </c>
      <c r="K194" s="248" t="s">
        <v>307</v>
      </c>
      <c r="L194" s="46"/>
      <c r="M194" s="253" t="s">
        <v>1</v>
      </c>
      <c r="N194" s="254" t="s">
        <v>48</v>
      </c>
      <c r="O194" s="93"/>
      <c r="P194" s="255">
        <f>O194*H194</f>
        <v>0</v>
      </c>
      <c r="Q194" s="255">
        <v>0</v>
      </c>
      <c r="R194" s="255">
        <f>Q194*H194</f>
        <v>0</v>
      </c>
      <c r="S194" s="255">
        <v>0</v>
      </c>
      <c r="T194" s="256">
        <f>S194*H194</f>
        <v>0</v>
      </c>
      <c r="U194" s="40"/>
      <c r="V194" s="40"/>
      <c r="W194" s="40"/>
      <c r="X194" s="40"/>
      <c r="Y194" s="40"/>
      <c r="Z194" s="40"/>
      <c r="AA194" s="40"/>
      <c r="AB194" s="40"/>
      <c r="AC194" s="40"/>
      <c r="AD194" s="40"/>
      <c r="AE194" s="40"/>
      <c r="AR194" s="257" t="s">
        <v>182</v>
      </c>
      <c r="AT194" s="257" t="s">
        <v>254</v>
      </c>
      <c r="AU194" s="257" t="s">
        <v>93</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182</v>
      </c>
      <c r="BM194" s="257" t="s">
        <v>2485</v>
      </c>
    </row>
    <row r="195" s="2" customFormat="1">
      <c r="A195" s="40"/>
      <c r="B195" s="41"/>
      <c r="C195" s="42"/>
      <c r="D195" s="259" t="s">
        <v>261</v>
      </c>
      <c r="E195" s="42"/>
      <c r="F195" s="260" t="s">
        <v>2467</v>
      </c>
      <c r="G195" s="42"/>
      <c r="H195" s="42"/>
      <c r="I195" s="157"/>
      <c r="J195" s="42"/>
      <c r="K195" s="42"/>
      <c r="L195" s="46"/>
      <c r="M195" s="261"/>
      <c r="N195" s="262"/>
      <c r="O195" s="93"/>
      <c r="P195" s="93"/>
      <c r="Q195" s="93"/>
      <c r="R195" s="93"/>
      <c r="S195" s="93"/>
      <c r="T195" s="94"/>
      <c r="U195" s="40"/>
      <c r="V195" s="40"/>
      <c r="W195" s="40"/>
      <c r="X195" s="40"/>
      <c r="Y195" s="40"/>
      <c r="Z195" s="40"/>
      <c r="AA195" s="40"/>
      <c r="AB195" s="40"/>
      <c r="AC195" s="40"/>
      <c r="AD195" s="40"/>
      <c r="AE195" s="40"/>
      <c r="AT195" s="18" t="s">
        <v>261</v>
      </c>
      <c r="AU195" s="18" t="s">
        <v>93</v>
      </c>
    </row>
    <row r="196" s="2" customFormat="1" ht="21.75" customHeight="1">
      <c r="A196" s="40"/>
      <c r="B196" s="41"/>
      <c r="C196" s="246" t="s">
        <v>375</v>
      </c>
      <c r="D196" s="246" t="s">
        <v>254</v>
      </c>
      <c r="E196" s="247" t="s">
        <v>2486</v>
      </c>
      <c r="F196" s="248" t="s">
        <v>2487</v>
      </c>
      <c r="G196" s="249" t="s">
        <v>964</v>
      </c>
      <c r="H196" s="250">
        <v>2</v>
      </c>
      <c r="I196" s="251"/>
      <c r="J196" s="252">
        <f>ROUND(I196*H196,2)</f>
        <v>0</v>
      </c>
      <c r="K196" s="248" t="s">
        <v>307</v>
      </c>
      <c r="L196" s="46"/>
      <c r="M196" s="253" t="s">
        <v>1</v>
      </c>
      <c r="N196" s="254"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182</v>
      </c>
      <c r="AT196" s="257" t="s">
        <v>254</v>
      </c>
      <c r="AU196" s="257" t="s">
        <v>93</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182</v>
      </c>
      <c r="BM196" s="257" t="s">
        <v>2488</v>
      </c>
    </row>
    <row r="197" s="2" customFormat="1">
      <c r="A197" s="40"/>
      <c r="B197" s="41"/>
      <c r="C197" s="42"/>
      <c r="D197" s="259" t="s">
        <v>261</v>
      </c>
      <c r="E197" s="42"/>
      <c r="F197" s="260" t="s">
        <v>2467</v>
      </c>
      <c r="G197" s="42"/>
      <c r="H197" s="42"/>
      <c r="I197" s="157"/>
      <c r="J197" s="42"/>
      <c r="K197" s="42"/>
      <c r="L197" s="46"/>
      <c r="M197" s="261"/>
      <c r="N197" s="262"/>
      <c r="O197" s="93"/>
      <c r="P197" s="93"/>
      <c r="Q197" s="93"/>
      <c r="R197" s="93"/>
      <c r="S197" s="93"/>
      <c r="T197" s="94"/>
      <c r="U197" s="40"/>
      <c r="V197" s="40"/>
      <c r="W197" s="40"/>
      <c r="X197" s="40"/>
      <c r="Y197" s="40"/>
      <c r="Z197" s="40"/>
      <c r="AA197" s="40"/>
      <c r="AB197" s="40"/>
      <c r="AC197" s="40"/>
      <c r="AD197" s="40"/>
      <c r="AE197" s="40"/>
      <c r="AT197" s="18" t="s">
        <v>261</v>
      </c>
      <c r="AU197" s="18" t="s">
        <v>93</v>
      </c>
    </row>
    <row r="198" s="2" customFormat="1" ht="16.5" customHeight="1">
      <c r="A198" s="40"/>
      <c r="B198" s="41"/>
      <c r="C198" s="246" t="s">
        <v>531</v>
      </c>
      <c r="D198" s="246" t="s">
        <v>254</v>
      </c>
      <c r="E198" s="247" t="s">
        <v>2489</v>
      </c>
      <c r="F198" s="248" t="s">
        <v>2490</v>
      </c>
      <c r="G198" s="249" t="s">
        <v>964</v>
      </c>
      <c r="H198" s="250">
        <v>1</v>
      </c>
      <c r="I198" s="251"/>
      <c r="J198" s="252">
        <f>ROUND(I198*H198,2)</f>
        <v>0</v>
      </c>
      <c r="K198" s="248" t="s">
        <v>307</v>
      </c>
      <c r="L198" s="46"/>
      <c r="M198" s="253" t="s">
        <v>1</v>
      </c>
      <c r="N198" s="254" t="s">
        <v>48</v>
      </c>
      <c r="O198" s="93"/>
      <c r="P198" s="255">
        <f>O198*H198</f>
        <v>0</v>
      </c>
      <c r="Q198" s="255">
        <v>0</v>
      </c>
      <c r="R198" s="255">
        <f>Q198*H198</f>
        <v>0</v>
      </c>
      <c r="S198" s="255">
        <v>0</v>
      </c>
      <c r="T198" s="256">
        <f>S198*H198</f>
        <v>0</v>
      </c>
      <c r="U198" s="40"/>
      <c r="V198" s="40"/>
      <c r="W198" s="40"/>
      <c r="X198" s="40"/>
      <c r="Y198" s="40"/>
      <c r="Z198" s="40"/>
      <c r="AA198" s="40"/>
      <c r="AB198" s="40"/>
      <c r="AC198" s="40"/>
      <c r="AD198" s="40"/>
      <c r="AE198" s="40"/>
      <c r="AR198" s="257" t="s">
        <v>182</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182</v>
      </c>
      <c r="BM198" s="257" t="s">
        <v>2491</v>
      </c>
    </row>
    <row r="199" s="2" customFormat="1">
      <c r="A199" s="40"/>
      <c r="B199" s="41"/>
      <c r="C199" s="42"/>
      <c r="D199" s="259" t="s">
        <v>261</v>
      </c>
      <c r="E199" s="42"/>
      <c r="F199" s="260" t="s">
        <v>2467</v>
      </c>
      <c r="G199" s="42"/>
      <c r="H199" s="42"/>
      <c r="I199" s="157"/>
      <c r="J199" s="42"/>
      <c r="K199" s="42"/>
      <c r="L199" s="46"/>
      <c r="M199" s="261"/>
      <c r="N199" s="262"/>
      <c r="O199" s="93"/>
      <c r="P199" s="93"/>
      <c r="Q199" s="93"/>
      <c r="R199" s="93"/>
      <c r="S199" s="93"/>
      <c r="T199" s="94"/>
      <c r="U199" s="40"/>
      <c r="V199" s="40"/>
      <c r="W199" s="40"/>
      <c r="X199" s="40"/>
      <c r="Y199" s="40"/>
      <c r="Z199" s="40"/>
      <c r="AA199" s="40"/>
      <c r="AB199" s="40"/>
      <c r="AC199" s="40"/>
      <c r="AD199" s="40"/>
      <c r="AE199" s="40"/>
      <c r="AT199" s="18" t="s">
        <v>261</v>
      </c>
      <c r="AU199" s="18" t="s">
        <v>93</v>
      </c>
    </row>
    <row r="200" s="2" customFormat="1" ht="16.5" customHeight="1">
      <c r="A200" s="40"/>
      <c r="B200" s="41"/>
      <c r="C200" s="246" t="s">
        <v>378</v>
      </c>
      <c r="D200" s="246" t="s">
        <v>254</v>
      </c>
      <c r="E200" s="247" t="s">
        <v>2492</v>
      </c>
      <c r="F200" s="248" t="s">
        <v>2493</v>
      </c>
      <c r="G200" s="249" t="s">
        <v>964</v>
      </c>
      <c r="H200" s="250">
        <v>1</v>
      </c>
      <c r="I200" s="251"/>
      <c r="J200" s="252">
        <f>ROUND(I200*H200,2)</f>
        <v>0</v>
      </c>
      <c r="K200" s="248" t="s">
        <v>307</v>
      </c>
      <c r="L200" s="46"/>
      <c r="M200" s="253" t="s">
        <v>1</v>
      </c>
      <c r="N200" s="254"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182</v>
      </c>
      <c r="AT200" s="257" t="s">
        <v>254</v>
      </c>
      <c r="AU200" s="257" t="s">
        <v>93</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182</v>
      </c>
      <c r="BM200" s="257" t="s">
        <v>2494</v>
      </c>
    </row>
    <row r="201" s="2" customFormat="1">
      <c r="A201" s="40"/>
      <c r="B201" s="41"/>
      <c r="C201" s="42"/>
      <c r="D201" s="259" t="s">
        <v>261</v>
      </c>
      <c r="E201" s="42"/>
      <c r="F201" s="260" t="s">
        <v>2467</v>
      </c>
      <c r="G201" s="42"/>
      <c r="H201" s="42"/>
      <c r="I201" s="157"/>
      <c r="J201" s="42"/>
      <c r="K201" s="42"/>
      <c r="L201" s="46"/>
      <c r="M201" s="261"/>
      <c r="N201" s="262"/>
      <c r="O201" s="93"/>
      <c r="P201" s="93"/>
      <c r="Q201" s="93"/>
      <c r="R201" s="93"/>
      <c r="S201" s="93"/>
      <c r="T201" s="94"/>
      <c r="U201" s="40"/>
      <c r="V201" s="40"/>
      <c r="W201" s="40"/>
      <c r="X201" s="40"/>
      <c r="Y201" s="40"/>
      <c r="Z201" s="40"/>
      <c r="AA201" s="40"/>
      <c r="AB201" s="40"/>
      <c r="AC201" s="40"/>
      <c r="AD201" s="40"/>
      <c r="AE201" s="40"/>
      <c r="AT201" s="18" t="s">
        <v>261</v>
      </c>
      <c r="AU201" s="18" t="s">
        <v>93</v>
      </c>
    </row>
    <row r="202" s="2" customFormat="1" ht="33" customHeight="1">
      <c r="A202" s="40"/>
      <c r="B202" s="41"/>
      <c r="C202" s="246" t="s">
        <v>540</v>
      </c>
      <c r="D202" s="246" t="s">
        <v>254</v>
      </c>
      <c r="E202" s="247" t="s">
        <v>2495</v>
      </c>
      <c r="F202" s="248" t="s">
        <v>2496</v>
      </c>
      <c r="G202" s="249" t="s">
        <v>964</v>
      </c>
      <c r="H202" s="250">
        <v>1</v>
      </c>
      <c r="I202" s="251"/>
      <c r="J202" s="252">
        <f>ROUND(I202*H202,2)</f>
        <v>0</v>
      </c>
      <c r="K202" s="248" t="s">
        <v>307</v>
      </c>
      <c r="L202" s="46"/>
      <c r="M202" s="253" t="s">
        <v>1</v>
      </c>
      <c r="N202" s="254"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182</v>
      </c>
      <c r="AT202" s="257" t="s">
        <v>254</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182</v>
      </c>
      <c r="BM202" s="257" t="s">
        <v>2497</v>
      </c>
    </row>
    <row r="203" s="2" customFormat="1">
      <c r="A203" s="40"/>
      <c r="B203" s="41"/>
      <c r="C203" s="42"/>
      <c r="D203" s="259" t="s">
        <v>261</v>
      </c>
      <c r="E203" s="42"/>
      <c r="F203" s="260" t="s">
        <v>2467</v>
      </c>
      <c r="G203" s="42"/>
      <c r="H203" s="42"/>
      <c r="I203" s="157"/>
      <c r="J203" s="42"/>
      <c r="K203" s="42"/>
      <c r="L203" s="46"/>
      <c r="M203" s="261"/>
      <c r="N203" s="262"/>
      <c r="O203" s="93"/>
      <c r="P203" s="93"/>
      <c r="Q203" s="93"/>
      <c r="R203" s="93"/>
      <c r="S203" s="93"/>
      <c r="T203" s="94"/>
      <c r="U203" s="40"/>
      <c r="V203" s="40"/>
      <c r="W203" s="40"/>
      <c r="X203" s="40"/>
      <c r="Y203" s="40"/>
      <c r="Z203" s="40"/>
      <c r="AA203" s="40"/>
      <c r="AB203" s="40"/>
      <c r="AC203" s="40"/>
      <c r="AD203" s="40"/>
      <c r="AE203" s="40"/>
      <c r="AT203" s="18" t="s">
        <v>261</v>
      </c>
      <c r="AU203" s="18" t="s">
        <v>93</v>
      </c>
    </row>
    <row r="204" s="2" customFormat="1" ht="16.5" customHeight="1">
      <c r="A204" s="40"/>
      <c r="B204" s="41"/>
      <c r="C204" s="246" t="s">
        <v>381</v>
      </c>
      <c r="D204" s="246" t="s">
        <v>254</v>
      </c>
      <c r="E204" s="247" t="s">
        <v>2498</v>
      </c>
      <c r="F204" s="248" t="s">
        <v>2499</v>
      </c>
      <c r="G204" s="249" t="s">
        <v>964</v>
      </c>
      <c r="H204" s="250">
        <v>1</v>
      </c>
      <c r="I204" s="251"/>
      <c r="J204" s="252">
        <f>ROUND(I204*H204,2)</f>
        <v>0</v>
      </c>
      <c r="K204" s="248" t="s">
        <v>307</v>
      </c>
      <c r="L204" s="46"/>
      <c r="M204" s="253" t="s">
        <v>1</v>
      </c>
      <c r="N204" s="254" t="s">
        <v>48</v>
      </c>
      <c r="O204" s="93"/>
      <c r="P204" s="255">
        <f>O204*H204</f>
        <v>0</v>
      </c>
      <c r="Q204" s="255">
        <v>0</v>
      </c>
      <c r="R204" s="255">
        <f>Q204*H204</f>
        <v>0</v>
      </c>
      <c r="S204" s="255">
        <v>0</v>
      </c>
      <c r="T204" s="256">
        <f>S204*H204</f>
        <v>0</v>
      </c>
      <c r="U204" s="40"/>
      <c r="V204" s="40"/>
      <c r="W204" s="40"/>
      <c r="X204" s="40"/>
      <c r="Y204" s="40"/>
      <c r="Z204" s="40"/>
      <c r="AA204" s="40"/>
      <c r="AB204" s="40"/>
      <c r="AC204" s="40"/>
      <c r="AD204" s="40"/>
      <c r="AE204" s="40"/>
      <c r="AR204" s="257" t="s">
        <v>182</v>
      </c>
      <c r="AT204" s="257" t="s">
        <v>254</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2500</v>
      </c>
    </row>
    <row r="205" s="2" customFormat="1">
      <c r="A205" s="40"/>
      <c r="B205" s="41"/>
      <c r="C205" s="42"/>
      <c r="D205" s="259" t="s">
        <v>261</v>
      </c>
      <c r="E205" s="42"/>
      <c r="F205" s="260" t="s">
        <v>2467</v>
      </c>
      <c r="G205" s="42"/>
      <c r="H205" s="42"/>
      <c r="I205" s="157"/>
      <c r="J205" s="42"/>
      <c r="K205" s="42"/>
      <c r="L205" s="46"/>
      <c r="M205" s="261"/>
      <c r="N205" s="262"/>
      <c r="O205" s="93"/>
      <c r="P205" s="93"/>
      <c r="Q205" s="93"/>
      <c r="R205" s="93"/>
      <c r="S205" s="93"/>
      <c r="T205" s="94"/>
      <c r="U205" s="40"/>
      <c r="V205" s="40"/>
      <c r="W205" s="40"/>
      <c r="X205" s="40"/>
      <c r="Y205" s="40"/>
      <c r="Z205" s="40"/>
      <c r="AA205" s="40"/>
      <c r="AB205" s="40"/>
      <c r="AC205" s="40"/>
      <c r="AD205" s="40"/>
      <c r="AE205" s="40"/>
      <c r="AT205" s="18" t="s">
        <v>261</v>
      </c>
      <c r="AU205" s="18" t="s">
        <v>93</v>
      </c>
    </row>
    <row r="206" s="2" customFormat="1" ht="16.5" customHeight="1">
      <c r="A206" s="40"/>
      <c r="B206" s="41"/>
      <c r="C206" s="246" t="s">
        <v>552</v>
      </c>
      <c r="D206" s="246" t="s">
        <v>254</v>
      </c>
      <c r="E206" s="247" t="s">
        <v>2501</v>
      </c>
      <c r="F206" s="248" t="s">
        <v>2502</v>
      </c>
      <c r="G206" s="249" t="s">
        <v>964</v>
      </c>
      <c r="H206" s="250">
        <v>2</v>
      </c>
      <c r="I206" s="251"/>
      <c r="J206" s="252">
        <f>ROUND(I206*H206,2)</f>
        <v>0</v>
      </c>
      <c r="K206" s="248" t="s">
        <v>307</v>
      </c>
      <c r="L206" s="46"/>
      <c r="M206" s="253" t="s">
        <v>1</v>
      </c>
      <c r="N206" s="254" t="s">
        <v>48</v>
      </c>
      <c r="O206" s="93"/>
      <c r="P206" s="255">
        <f>O206*H206</f>
        <v>0</v>
      </c>
      <c r="Q206" s="255">
        <v>0</v>
      </c>
      <c r="R206" s="255">
        <f>Q206*H206</f>
        <v>0</v>
      </c>
      <c r="S206" s="255">
        <v>0</v>
      </c>
      <c r="T206" s="256">
        <f>S206*H206</f>
        <v>0</v>
      </c>
      <c r="U206" s="40"/>
      <c r="V206" s="40"/>
      <c r="W206" s="40"/>
      <c r="X206" s="40"/>
      <c r="Y206" s="40"/>
      <c r="Z206" s="40"/>
      <c r="AA206" s="40"/>
      <c r="AB206" s="40"/>
      <c r="AC206" s="40"/>
      <c r="AD206" s="40"/>
      <c r="AE206" s="40"/>
      <c r="AR206" s="257" t="s">
        <v>182</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2503</v>
      </c>
    </row>
    <row r="207" s="2" customFormat="1">
      <c r="A207" s="40"/>
      <c r="B207" s="41"/>
      <c r="C207" s="42"/>
      <c r="D207" s="259" t="s">
        <v>261</v>
      </c>
      <c r="E207" s="42"/>
      <c r="F207" s="260" t="s">
        <v>2467</v>
      </c>
      <c r="G207" s="42"/>
      <c r="H207" s="42"/>
      <c r="I207" s="157"/>
      <c r="J207" s="42"/>
      <c r="K207" s="42"/>
      <c r="L207" s="46"/>
      <c r="M207" s="261"/>
      <c r="N207" s="262"/>
      <c r="O207" s="93"/>
      <c r="P207" s="93"/>
      <c r="Q207" s="93"/>
      <c r="R207" s="93"/>
      <c r="S207" s="93"/>
      <c r="T207" s="94"/>
      <c r="U207" s="40"/>
      <c r="V207" s="40"/>
      <c r="W207" s="40"/>
      <c r="X207" s="40"/>
      <c r="Y207" s="40"/>
      <c r="Z207" s="40"/>
      <c r="AA207" s="40"/>
      <c r="AB207" s="40"/>
      <c r="AC207" s="40"/>
      <c r="AD207" s="40"/>
      <c r="AE207" s="40"/>
      <c r="AT207" s="18" t="s">
        <v>261</v>
      </c>
      <c r="AU207" s="18" t="s">
        <v>93</v>
      </c>
    </row>
    <row r="208" s="2" customFormat="1" ht="16.5" customHeight="1">
      <c r="A208" s="40"/>
      <c r="B208" s="41"/>
      <c r="C208" s="246" t="s">
        <v>384</v>
      </c>
      <c r="D208" s="246" t="s">
        <v>254</v>
      </c>
      <c r="E208" s="247" t="s">
        <v>2504</v>
      </c>
      <c r="F208" s="248" t="s">
        <v>2505</v>
      </c>
      <c r="G208" s="249" t="s">
        <v>964</v>
      </c>
      <c r="H208" s="250">
        <v>3</v>
      </c>
      <c r="I208" s="251"/>
      <c r="J208" s="252">
        <f>ROUND(I208*H208,2)</f>
        <v>0</v>
      </c>
      <c r="K208" s="248" t="s">
        <v>307</v>
      </c>
      <c r="L208" s="46"/>
      <c r="M208" s="253" t="s">
        <v>1</v>
      </c>
      <c r="N208" s="254" t="s">
        <v>48</v>
      </c>
      <c r="O208" s="93"/>
      <c r="P208" s="255">
        <f>O208*H208</f>
        <v>0</v>
      </c>
      <c r="Q208" s="255">
        <v>0</v>
      </c>
      <c r="R208" s="255">
        <f>Q208*H208</f>
        <v>0</v>
      </c>
      <c r="S208" s="255">
        <v>0</v>
      </c>
      <c r="T208" s="256">
        <f>S208*H208</f>
        <v>0</v>
      </c>
      <c r="U208" s="40"/>
      <c r="V208" s="40"/>
      <c r="W208" s="40"/>
      <c r="X208" s="40"/>
      <c r="Y208" s="40"/>
      <c r="Z208" s="40"/>
      <c r="AA208" s="40"/>
      <c r="AB208" s="40"/>
      <c r="AC208" s="40"/>
      <c r="AD208" s="40"/>
      <c r="AE208" s="40"/>
      <c r="AR208" s="257" t="s">
        <v>182</v>
      </c>
      <c r="AT208" s="257" t="s">
        <v>254</v>
      </c>
      <c r="AU208" s="257" t="s">
        <v>93</v>
      </c>
      <c r="AY208" s="18" t="s">
        <v>251</v>
      </c>
      <c r="BE208" s="258">
        <f>IF(N208="základní",J208,0)</f>
        <v>0</v>
      </c>
      <c r="BF208" s="258">
        <f>IF(N208="snížená",J208,0)</f>
        <v>0</v>
      </c>
      <c r="BG208" s="258">
        <f>IF(N208="zákl. přenesená",J208,0)</f>
        <v>0</v>
      </c>
      <c r="BH208" s="258">
        <f>IF(N208="sníž. přenesená",J208,0)</f>
        <v>0</v>
      </c>
      <c r="BI208" s="258">
        <f>IF(N208="nulová",J208,0)</f>
        <v>0</v>
      </c>
      <c r="BJ208" s="18" t="s">
        <v>91</v>
      </c>
      <c r="BK208" s="258">
        <f>ROUND(I208*H208,2)</f>
        <v>0</v>
      </c>
      <c r="BL208" s="18" t="s">
        <v>182</v>
      </c>
      <c r="BM208" s="257" t="s">
        <v>2506</v>
      </c>
    </row>
    <row r="209" s="2" customFormat="1">
      <c r="A209" s="40"/>
      <c r="B209" s="41"/>
      <c r="C209" s="42"/>
      <c r="D209" s="259" t="s">
        <v>261</v>
      </c>
      <c r="E209" s="42"/>
      <c r="F209" s="260" t="s">
        <v>2467</v>
      </c>
      <c r="G209" s="42"/>
      <c r="H209" s="42"/>
      <c r="I209" s="157"/>
      <c r="J209" s="42"/>
      <c r="K209" s="42"/>
      <c r="L209" s="46"/>
      <c r="M209" s="261"/>
      <c r="N209" s="262"/>
      <c r="O209" s="93"/>
      <c r="P209" s="93"/>
      <c r="Q209" s="93"/>
      <c r="R209" s="93"/>
      <c r="S209" s="93"/>
      <c r="T209" s="94"/>
      <c r="U209" s="40"/>
      <c r="V209" s="40"/>
      <c r="W209" s="40"/>
      <c r="X209" s="40"/>
      <c r="Y209" s="40"/>
      <c r="Z209" s="40"/>
      <c r="AA209" s="40"/>
      <c r="AB209" s="40"/>
      <c r="AC209" s="40"/>
      <c r="AD209" s="40"/>
      <c r="AE209" s="40"/>
      <c r="AT209" s="18" t="s">
        <v>261</v>
      </c>
      <c r="AU209" s="18" t="s">
        <v>93</v>
      </c>
    </row>
    <row r="210" s="2" customFormat="1" ht="21.75" customHeight="1">
      <c r="A210" s="40"/>
      <c r="B210" s="41"/>
      <c r="C210" s="246" t="s">
        <v>560</v>
      </c>
      <c r="D210" s="246" t="s">
        <v>254</v>
      </c>
      <c r="E210" s="247" t="s">
        <v>2507</v>
      </c>
      <c r="F210" s="248" t="s">
        <v>2508</v>
      </c>
      <c r="G210" s="249" t="s">
        <v>964</v>
      </c>
      <c r="H210" s="250">
        <v>1</v>
      </c>
      <c r="I210" s="251"/>
      <c r="J210" s="252">
        <f>ROUND(I210*H210,2)</f>
        <v>0</v>
      </c>
      <c r="K210" s="248" t="s">
        <v>307</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182</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182</v>
      </c>
      <c r="BM210" s="257" t="s">
        <v>2509</v>
      </c>
    </row>
    <row r="211" s="2" customFormat="1">
      <c r="A211" s="40"/>
      <c r="B211" s="41"/>
      <c r="C211" s="42"/>
      <c r="D211" s="259" t="s">
        <v>261</v>
      </c>
      <c r="E211" s="42"/>
      <c r="F211" s="260" t="s">
        <v>2467</v>
      </c>
      <c r="G211" s="42"/>
      <c r="H211" s="42"/>
      <c r="I211" s="157"/>
      <c r="J211" s="42"/>
      <c r="K211" s="42"/>
      <c r="L211" s="46"/>
      <c r="M211" s="261"/>
      <c r="N211" s="262"/>
      <c r="O211" s="93"/>
      <c r="P211" s="93"/>
      <c r="Q211" s="93"/>
      <c r="R211" s="93"/>
      <c r="S211" s="93"/>
      <c r="T211" s="94"/>
      <c r="U211" s="40"/>
      <c r="V211" s="40"/>
      <c r="W211" s="40"/>
      <c r="X211" s="40"/>
      <c r="Y211" s="40"/>
      <c r="Z211" s="40"/>
      <c r="AA211" s="40"/>
      <c r="AB211" s="40"/>
      <c r="AC211" s="40"/>
      <c r="AD211" s="40"/>
      <c r="AE211" s="40"/>
      <c r="AT211" s="18" t="s">
        <v>261</v>
      </c>
      <c r="AU211" s="18" t="s">
        <v>93</v>
      </c>
    </row>
    <row r="212" s="2" customFormat="1" ht="16.5" customHeight="1">
      <c r="A212" s="40"/>
      <c r="B212" s="41"/>
      <c r="C212" s="246" t="s">
        <v>388</v>
      </c>
      <c r="D212" s="246" t="s">
        <v>254</v>
      </c>
      <c r="E212" s="247" t="s">
        <v>2510</v>
      </c>
      <c r="F212" s="248" t="s">
        <v>2511</v>
      </c>
      <c r="G212" s="249" t="s">
        <v>964</v>
      </c>
      <c r="H212" s="250">
        <v>1</v>
      </c>
      <c r="I212" s="251"/>
      <c r="J212" s="252">
        <f>ROUND(I212*H212,2)</f>
        <v>0</v>
      </c>
      <c r="K212" s="248" t="s">
        <v>307</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182</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182</v>
      </c>
      <c r="BM212" s="257" t="s">
        <v>2512</v>
      </c>
    </row>
    <row r="213" s="2" customFormat="1">
      <c r="A213" s="40"/>
      <c r="B213" s="41"/>
      <c r="C213" s="42"/>
      <c r="D213" s="259" t="s">
        <v>261</v>
      </c>
      <c r="E213" s="42"/>
      <c r="F213" s="260" t="s">
        <v>2467</v>
      </c>
      <c r="G213" s="42"/>
      <c r="H213" s="42"/>
      <c r="I213" s="157"/>
      <c r="J213" s="42"/>
      <c r="K213" s="42"/>
      <c r="L213" s="46"/>
      <c r="M213" s="261"/>
      <c r="N213" s="262"/>
      <c r="O213" s="93"/>
      <c r="P213" s="93"/>
      <c r="Q213" s="93"/>
      <c r="R213" s="93"/>
      <c r="S213" s="93"/>
      <c r="T213" s="94"/>
      <c r="U213" s="40"/>
      <c r="V213" s="40"/>
      <c r="W213" s="40"/>
      <c r="X213" s="40"/>
      <c r="Y213" s="40"/>
      <c r="Z213" s="40"/>
      <c r="AA213" s="40"/>
      <c r="AB213" s="40"/>
      <c r="AC213" s="40"/>
      <c r="AD213" s="40"/>
      <c r="AE213" s="40"/>
      <c r="AT213" s="18" t="s">
        <v>261</v>
      </c>
      <c r="AU213" s="18" t="s">
        <v>93</v>
      </c>
    </row>
    <row r="214" s="2" customFormat="1" ht="16.5" customHeight="1">
      <c r="A214" s="40"/>
      <c r="B214" s="41"/>
      <c r="C214" s="246" t="s">
        <v>570</v>
      </c>
      <c r="D214" s="246" t="s">
        <v>254</v>
      </c>
      <c r="E214" s="247" t="s">
        <v>2513</v>
      </c>
      <c r="F214" s="248" t="s">
        <v>2514</v>
      </c>
      <c r="G214" s="249" t="s">
        <v>964</v>
      </c>
      <c r="H214" s="250">
        <v>2</v>
      </c>
      <c r="I214" s="251"/>
      <c r="J214" s="252">
        <f>ROUND(I214*H214,2)</f>
        <v>0</v>
      </c>
      <c r="K214" s="248" t="s">
        <v>307</v>
      </c>
      <c r="L214" s="46"/>
      <c r="M214" s="253" t="s">
        <v>1</v>
      </c>
      <c r="N214" s="254" t="s">
        <v>48</v>
      </c>
      <c r="O214" s="93"/>
      <c r="P214" s="255">
        <f>O214*H214</f>
        <v>0</v>
      </c>
      <c r="Q214" s="255">
        <v>0</v>
      </c>
      <c r="R214" s="255">
        <f>Q214*H214</f>
        <v>0</v>
      </c>
      <c r="S214" s="255">
        <v>0</v>
      </c>
      <c r="T214" s="256">
        <f>S214*H214</f>
        <v>0</v>
      </c>
      <c r="U214" s="40"/>
      <c r="V214" s="40"/>
      <c r="W214" s="40"/>
      <c r="X214" s="40"/>
      <c r="Y214" s="40"/>
      <c r="Z214" s="40"/>
      <c r="AA214" s="40"/>
      <c r="AB214" s="40"/>
      <c r="AC214" s="40"/>
      <c r="AD214" s="40"/>
      <c r="AE214" s="40"/>
      <c r="AR214" s="257" t="s">
        <v>182</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2515</v>
      </c>
    </row>
    <row r="215" s="2" customFormat="1">
      <c r="A215" s="40"/>
      <c r="B215" s="41"/>
      <c r="C215" s="42"/>
      <c r="D215" s="259" t="s">
        <v>261</v>
      </c>
      <c r="E215" s="42"/>
      <c r="F215" s="260" t="s">
        <v>2467</v>
      </c>
      <c r="G215" s="42"/>
      <c r="H215" s="42"/>
      <c r="I215" s="157"/>
      <c r="J215" s="42"/>
      <c r="K215" s="42"/>
      <c r="L215" s="46"/>
      <c r="M215" s="261"/>
      <c r="N215" s="262"/>
      <c r="O215" s="93"/>
      <c r="P215" s="93"/>
      <c r="Q215" s="93"/>
      <c r="R215" s="93"/>
      <c r="S215" s="93"/>
      <c r="T215" s="94"/>
      <c r="U215" s="40"/>
      <c r="V215" s="40"/>
      <c r="W215" s="40"/>
      <c r="X215" s="40"/>
      <c r="Y215" s="40"/>
      <c r="Z215" s="40"/>
      <c r="AA215" s="40"/>
      <c r="AB215" s="40"/>
      <c r="AC215" s="40"/>
      <c r="AD215" s="40"/>
      <c r="AE215" s="40"/>
      <c r="AT215" s="18" t="s">
        <v>261</v>
      </c>
      <c r="AU215" s="18" t="s">
        <v>93</v>
      </c>
    </row>
    <row r="216" s="2" customFormat="1" ht="16.5" customHeight="1">
      <c r="A216" s="40"/>
      <c r="B216" s="41"/>
      <c r="C216" s="246" t="s">
        <v>391</v>
      </c>
      <c r="D216" s="246" t="s">
        <v>254</v>
      </c>
      <c r="E216" s="247" t="s">
        <v>2516</v>
      </c>
      <c r="F216" s="248" t="s">
        <v>2517</v>
      </c>
      <c r="G216" s="249" t="s">
        <v>964</v>
      </c>
      <c r="H216" s="250">
        <v>1</v>
      </c>
      <c r="I216" s="251"/>
      <c r="J216" s="252">
        <f>ROUND(I216*H216,2)</f>
        <v>0</v>
      </c>
      <c r="K216" s="248" t="s">
        <v>307</v>
      </c>
      <c r="L216" s="46"/>
      <c r="M216" s="253" t="s">
        <v>1</v>
      </c>
      <c r="N216" s="254" t="s">
        <v>48</v>
      </c>
      <c r="O216" s="93"/>
      <c r="P216" s="255">
        <f>O216*H216</f>
        <v>0</v>
      </c>
      <c r="Q216" s="255">
        <v>0</v>
      </c>
      <c r="R216" s="255">
        <f>Q216*H216</f>
        <v>0</v>
      </c>
      <c r="S216" s="255">
        <v>0</v>
      </c>
      <c r="T216" s="256">
        <f>S216*H216</f>
        <v>0</v>
      </c>
      <c r="U216" s="40"/>
      <c r="V216" s="40"/>
      <c r="W216" s="40"/>
      <c r="X216" s="40"/>
      <c r="Y216" s="40"/>
      <c r="Z216" s="40"/>
      <c r="AA216" s="40"/>
      <c r="AB216" s="40"/>
      <c r="AC216" s="40"/>
      <c r="AD216" s="40"/>
      <c r="AE216" s="40"/>
      <c r="AR216" s="257" t="s">
        <v>182</v>
      </c>
      <c r="AT216" s="257" t="s">
        <v>254</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182</v>
      </c>
      <c r="BM216" s="257" t="s">
        <v>2518</v>
      </c>
    </row>
    <row r="217" s="2" customFormat="1">
      <c r="A217" s="40"/>
      <c r="B217" s="41"/>
      <c r="C217" s="42"/>
      <c r="D217" s="259" t="s">
        <v>261</v>
      </c>
      <c r="E217" s="42"/>
      <c r="F217" s="260" t="s">
        <v>2467</v>
      </c>
      <c r="G217" s="42"/>
      <c r="H217" s="42"/>
      <c r="I217" s="157"/>
      <c r="J217" s="42"/>
      <c r="K217" s="42"/>
      <c r="L217" s="46"/>
      <c r="M217" s="261"/>
      <c r="N217" s="262"/>
      <c r="O217" s="93"/>
      <c r="P217" s="93"/>
      <c r="Q217" s="93"/>
      <c r="R217" s="93"/>
      <c r="S217" s="93"/>
      <c r="T217" s="94"/>
      <c r="U217" s="40"/>
      <c r="V217" s="40"/>
      <c r="W217" s="40"/>
      <c r="X217" s="40"/>
      <c r="Y217" s="40"/>
      <c r="Z217" s="40"/>
      <c r="AA217" s="40"/>
      <c r="AB217" s="40"/>
      <c r="AC217" s="40"/>
      <c r="AD217" s="40"/>
      <c r="AE217" s="40"/>
      <c r="AT217" s="18" t="s">
        <v>261</v>
      </c>
      <c r="AU217" s="18" t="s">
        <v>93</v>
      </c>
    </row>
    <row r="218" s="2" customFormat="1" ht="16.5" customHeight="1">
      <c r="A218" s="40"/>
      <c r="B218" s="41"/>
      <c r="C218" s="246" t="s">
        <v>863</v>
      </c>
      <c r="D218" s="246" t="s">
        <v>254</v>
      </c>
      <c r="E218" s="247" t="s">
        <v>2519</v>
      </c>
      <c r="F218" s="248" t="s">
        <v>2520</v>
      </c>
      <c r="G218" s="249" t="s">
        <v>964</v>
      </c>
      <c r="H218" s="250">
        <v>5</v>
      </c>
      <c r="I218" s="251"/>
      <c r="J218" s="252">
        <f>ROUND(I218*H218,2)</f>
        <v>0</v>
      </c>
      <c r="K218" s="248" t="s">
        <v>307</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2521</v>
      </c>
    </row>
    <row r="219" s="2" customFormat="1">
      <c r="A219" s="40"/>
      <c r="B219" s="41"/>
      <c r="C219" s="42"/>
      <c r="D219" s="259" t="s">
        <v>261</v>
      </c>
      <c r="E219" s="42"/>
      <c r="F219" s="260" t="s">
        <v>2467</v>
      </c>
      <c r="G219" s="42"/>
      <c r="H219" s="42"/>
      <c r="I219" s="157"/>
      <c r="J219" s="42"/>
      <c r="K219" s="42"/>
      <c r="L219" s="46"/>
      <c r="M219" s="261"/>
      <c r="N219" s="262"/>
      <c r="O219" s="93"/>
      <c r="P219" s="93"/>
      <c r="Q219" s="93"/>
      <c r="R219" s="93"/>
      <c r="S219" s="93"/>
      <c r="T219" s="94"/>
      <c r="U219" s="40"/>
      <c r="V219" s="40"/>
      <c r="W219" s="40"/>
      <c r="X219" s="40"/>
      <c r="Y219" s="40"/>
      <c r="Z219" s="40"/>
      <c r="AA219" s="40"/>
      <c r="AB219" s="40"/>
      <c r="AC219" s="40"/>
      <c r="AD219" s="40"/>
      <c r="AE219" s="40"/>
      <c r="AT219" s="18" t="s">
        <v>261</v>
      </c>
      <c r="AU219" s="18" t="s">
        <v>93</v>
      </c>
    </row>
    <row r="220" s="2" customFormat="1" ht="33" customHeight="1">
      <c r="A220" s="40"/>
      <c r="B220" s="41"/>
      <c r="C220" s="246" t="s">
        <v>399</v>
      </c>
      <c r="D220" s="246" t="s">
        <v>254</v>
      </c>
      <c r="E220" s="247" t="s">
        <v>2522</v>
      </c>
      <c r="F220" s="248" t="s">
        <v>2523</v>
      </c>
      <c r="G220" s="249" t="s">
        <v>964</v>
      </c>
      <c r="H220" s="250">
        <v>1</v>
      </c>
      <c r="I220" s="251"/>
      <c r="J220" s="252">
        <f>ROUND(I220*H220,2)</f>
        <v>0</v>
      </c>
      <c r="K220" s="248" t="s">
        <v>307</v>
      </c>
      <c r="L220" s="46"/>
      <c r="M220" s="253" t="s">
        <v>1</v>
      </c>
      <c r="N220" s="254" t="s">
        <v>48</v>
      </c>
      <c r="O220" s="93"/>
      <c r="P220" s="255">
        <f>O220*H220</f>
        <v>0</v>
      </c>
      <c r="Q220" s="255">
        <v>0</v>
      </c>
      <c r="R220" s="255">
        <f>Q220*H220</f>
        <v>0</v>
      </c>
      <c r="S220" s="255">
        <v>0</v>
      </c>
      <c r="T220" s="256">
        <f>S220*H220</f>
        <v>0</v>
      </c>
      <c r="U220" s="40"/>
      <c r="V220" s="40"/>
      <c r="W220" s="40"/>
      <c r="X220" s="40"/>
      <c r="Y220" s="40"/>
      <c r="Z220" s="40"/>
      <c r="AA220" s="40"/>
      <c r="AB220" s="40"/>
      <c r="AC220" s="40"/>
      <c r="AD220" s="40"/>
      <c r="AE220" s="40"/>
      <c r="AR220" s="257" t="s">
        <v>182</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182</v>
      </c>
      <c r="BM220" s="257" t="s">
        <v>2524</v>
      </c>
    </row>
    <row r="221" s="2" customFormat="1">
      <c r="A221" s="40"/>
      <c r="B221" s="41"/>
      <c r="C221" s="42"/>
      <c r="D221" s="259" t="s">
        <v>261</v>
      </c>
      <c r="E221" s="42"/>
      <c r="F221" s="260" t="s">
        <v>2467</v>
      </c>
      <c r="G221" s="42"/>
      <c r="H221" s="42"/>
      <c r="I221" s="157"/>
      <c r="J221" s="42"/>
      <c r="K221" s="42"/>
      <c r="L221" s="46"/>
      <c r="M221" s="261"/>
      <c r="N221" s="262"/>
      <c r="O221" s="93"/>
      <c r="P221" s="93"/>
      <c r="Q221" s="93"/>
      <c r="R221" s="93"/>
      <c r="S221" s="93"/>
      <c r="T221" s="94"/>
      <c r="U221" s="40"/>
      <c r="V221" s="40"/>
      <c r="W221" s="40"/>
      <c r="X221" s="40"/>
      <c r="Y221" s="40"/>
      <c r="Z221" s="40"/>
      <c r="AA221" s="40"/>
      <c r="AB221" s="40"/>
      <c r="AC221" s="40"/>
      <c r="AD221" s="40"/>
      <c r="AE221" s="40"/>
      <c r="AT221" s="18" t="s">
        <v>261</v>
      </c>
      <c r="AU221" s="18" t="s">
        <v>93</v>
      </c>
    </row>
    <row r="222" s="2" customFormat="1" ht="16.5" customHeight="1">
      <c r="A222" s="40"/>
      <c r="B222" s="41"/>
      <c r="C222" s="246" t="s">
        <v>872</v>
      </c>
      <c r="D222" s="246" t="s">
        <v>254</v>
      </c>
      <c r="E222" s="247" t="s">
        <v>2525</v>
      </c>
      <c r="F222" s="248" t="s">
        <v>2526</v>
      </c>
      <c r="G222" s="249" t="s">
        <v>964</v>
      </c>
      <c r="H222" s="250">
        <v>1</v>
      </c>
      <c r="I222" s="251"/>
      <c r="J222" s="252">
        <f>ROUND(I222*H222,2)</f>
        <v>0</v>
      </c>
      <c r="K222" s="248" t="s">
        <v>307</v>
      </c>
      <c r="L222" s="46"/>
      <c r="M222" s="253" t="s">
        <v>1</v>
      </c>
      <c r="N222" s="254" t="s">
        <v>48</v>
      </c>
      <c r="O222" s="93"/>
      <c r="P222" s="255">
        <f>O222*H222</f>
        <v>0</v>
      </c>
      <c r="Q222" s="255">
        <v>0</v>
      </c>
      <c r="R222" s="255">
        <f>Q222*H222</f>
        <v>0</v>
      </c>
      <c r="S222" s="255">
        <v>0</v>
      </c>
      <c r="T222" s="256">
        <f>S222*H222</f>
        <v>0</v>
      </c>
      <c r="U222" s="40"/>
      <c r="V222" s="40"/>
      <c r="W222" s="40"/>
      <c r="X222" s="40"/>
      <c r="Y222" s="40"/>
      <c r="Z222" s="40"/>
      <c r="AA222" s="40"/>
      <c r="AB222" s="40"/>
      <c r="AC222" s="40"/>
      <c r="AD222" s="40"/>
      <c r="AE222" s="40"/>
      <c r="AR222" s="257" t="s">
        <v>182</v>
      </c>
      <c r="AT222" s="257" t="s">
        <v>254</v>
      </c>
      <c r="AU222" s="257" t="s">
        <v>93</v>
      </c>
      <c r="AY222" s="18" t="s">
        <v>251</v>
      </c>
      <c r="BE222" s="258">
        <f>IF(N222="základní",J222,0)</f>
        <v>0</v>
      </c>
      <c r="BF222" s="258">
        <f>IF(N222="snížená",J222,0)</f>
        <v>0</v>
      </c>
      <c r="BG222" s="258">
        <f>IF(N222="zákl. přenesená",J222,0)</f>
        <v>0</v>
      </c>
      <c r="BH222" s="258">
        <f>IF(N222="sníž. přenesená",J222,0)</f>
        <v>0</v>
      </c>
      <c r="BI222" s="258">
        <f>IF(N222="nulová",J222,0)</f>
        <v>0</v>
      </c>
      <c r="BJ222" s="18" t="s">
        <v>91</v>
      </c>
      <c r="BK222" s="258">
        <f>ROUND(I222*H222,2)</f>
        <v>0</v>
      </c>
      <c r="BL222" s="18" t="s">
        <v>182</v>
      </c>
      <c r="BM222" s="257" t="s">
        <v>2527</v>
      </c>
    </row>
    <row r="223" s="2" customFormat="1">
      <c r="A223" s="40"/>
      <c r="B223" s="41"/>
      <c r="C223" s="42"/>
      <c r="D223" s="259" t="s">
        <v>261</v>
      </c>
      <c r="E223" s="42"/>
      <c r="F223" s="260" t="s">
        <v>2467</v>
      </c>
      <c r="G223" s="42"/>
      <c r="H223" s="42"/>
      <c r="I223" s="157"/>
      <c r="J223" s="42"/>
      <c r="K223" s="42"/>
      <c r="L223" s="46"/>
      <c r="M223" s="261"/>
      <c r="N223" s="262"/>
      <c r="O223" s="93"/>
      <c r="P223" s="93"/>
      <c r="Q223" s="93"/>
      <c r="R223" s="93"/>
      <c r="S223" s="93"/>
      <c r="T223" s="94"/>
      <c r="U223" s="40"/>
      <c r="V223" s="40"/>
      <c r="W223" s="40"/>
      <c r="X223" s="40"/>
      <c r="Y223" s="40"/>
      <c r="Z223" s="40"/>
      <c r="AA223" s="40"/>
      <c r="AB223" s="40"/>
      <c r="AC223" s="40"/>
      <c r="AD223" s="40"/>
      <c r="AE223" s="40"/>
      <c r="AT223" s="18" t="s">
        <v>261</v>
      </c>
      <c r="AU223" s="18" t="s">
        <v>93</v>
      </c>
    </row>
    <row r="224" s="2" customFormat="1" ht="21.75" customHeight="1">
      <c r="A224" s="40"/>
      <c r="B224" s="41"/>
      <c r="C224" s="246" t="s">
        <v>877</v>
      </c>
      <c r="D224" s="246" t="s">
        <v>254</v>
      </c>
      <c r="E224" s="247" t="s">
        <v>2528</v>
      </c>
      <c r="F224" s="248" t="s">
        <v>2529</v>
      </c>
      <c r="G224" s="249" t="s">
        <v>2530</v>
      </c>
      <c r="H224" s="250">
        <v>1</v>
      </c>
      <c r="I224" s="251"/>
      <c r="J224" s="252">
        <f>ROUND(I224*H224,2)</f>
        <v>0</v>
      </c>
      <c r="K224" s="248" t="s">
        <v>307</v>
      </c>
      <c r="L224" s="46"/>
      <c r="M224" s="253" t="s">
        <v>1</v>
      </c>
      <c r="N224" s="254" t="s">
        <v>48</v>
      </c>
      <c r="O224" s="93"/>
      <c r="P224" s="255">
        <f>O224*H224</f>
        <v>0</v>
      </c>
      <c r="Q224" s="255">
        <v>0</v>
      </c>
      <c r="R224" s="255">
        <f>Q224*H224</f>
        <v>0</v>
      </c>
      <c r="S224" s="255">
        <v>0</v>
      </c>
      <c r="T224" s="256">
        <f>S224*H224</f>
        <v>0</v>
      </c>
      <c r="U224" s="40"/>
      <c r="V224" s="40"/>
      <c r="W224" s="40"/>
      <c r="X224" s="40"/>
      <c r="Y224" s="40"/>
      <c r="Z224" s="40"/>
      <c r="AA224" s="40"/>
      <c r="AB224" s="40"/>
      <c r="AC224" s="40"/>
      <c r="AD224" s="40"/>
      <c r="AE224" s="40"/>
      <c r="AR224" s="257" t="s">
        <v>182</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182</v>
      </c>
      <c r="BM224" s="257" t="s">
        <v>2531</v>
      </c>
    </row>
    <row r="225" s="2" customFormat="1">
      <c r="A225" s="40"/>
      <c r="B225" s="41"/>
      <c r="C225" s="42"/>
      <c r="D225" s="259" t="s">
        <v>261</v>
      </c>
      <c r="E225" s="42"/>
      <c r="F225" s="260" t="s">
        <v>2467</v>
      </c>
      <c r="G225" s="42"/>
      <c r="H225" s="42"/>
      <c r="I225" s="157"/>
      <c r="J225" s="42"/>
      <c r="K225" s="42"/>
      <c r="L225" s="46"/>
      <c r="M225" s="261"/>
      <c r="N225" s="262"/>
      <c r="O225" s="93"/>
      <c r="P225" s="93"/>
      <c r="Q225" s="93"/>
      <c r="R225" s="93"/>
      <c r="S225" s="93"/>
      <c r="T225" s="94"/>
      <c r="U225" s="40"/>
      <c r="V225" s="40"/>
      <c r="W225" s="40"/>
      <c r="X225" s="40"/>
      <c r="Y225" s="40"/>
      <c r="Z225" s="40"/>
      <c r="AA225" s="40"/>
      <c r="AB225" s="40"/>
      <c r="AC225" s="40"/>
      <c r="AD225" s="40"/>
      <c r="AE225" s="40"/>
      <c r="AT225" s="18" t="s">
        <v>261</v>
      </c>
      <c r="AU225" s="18" t="s">
        <v>93</v>
      </c>
    </row>
    <row r="226" s="12" customFormat="1" ht="22.8" customHeight="1">
      <c r="A226" s="12"/>
      <c r="B226" s="230"/>
      <c r="C226" s="231"/>
      <c r="D226" s="232" t="s">
        <v>82</v>
      </c>
      <c r="E226" s="244" t="s">
        <v>2532</v>
      </c>
      <c r="F226" s="244" t="s">
        <v>2533</v>
      </c>
      <c r="G226" s="231"/>
      <c r="H226" s="231"/>
      <c r="I226" s="234"/>
      <c r="J226" s="245">
        <f>BK226</f>
        <v>0</v>
      </c>
      <c r="K226" s="231"/>
      <c r="L226" s="236"/>
      <c r="M226" s="237"/>
      <c r="N226" s="238"/>
      <c r="O226" s="238"/>
      <c r="P226" s="239">
        <f>SUM(P227:P238)</f>
        <v>0</v>
      </c>
      <c r="Q226" s="238"/>
      <c r="R226" s="239">
        <f>SUM(R227:R238)</f>
        <v>0</v>
      </c>
      <c r="S226" s="238"/>
      <c r="T226" s="240">
        <f>SUM(T227:T238)</f>
        <v>0</v>
      </c>
      <c r="U226" s="12"/>
      <c r="V226" s="12"/>
      <c r="W226" s="12"/>
      <c r="X226" s="12"/>
      <c r="Y226" s="12"/>
      <c r="Z226" s="12"/>
      <c r="AA226" s="12"/>
      <c r="AB226" s="12"/>
      <c r="AC226" s="12"/>
      <c r="AD226" s="12"/>
      <c r="AE226" s="12"/>
      <c r="AR226" s="241" t="s">
        <v>182</v>
      </c>
      <c r="AT226" s="242" t="s">
        <v>82</v>
      </c>
      <c r="AU226" s="242" t="s">
        <v>91</v>
      </c>
      <c r="AY226" s="241" t="s">
        <v>251</v>
      </c>
      <c r="BK226" s="243">
        <f>SUM(BK227:BK238)</f>
        <v>0</v>
      </c>
    </row>
    <row r="227" s="2" customFormat="1" ht="16.5" customHeight="1">
      <c r="A227" s="40"/>
      <c r="B227" s="41"/>
      <c r="C227" s="246" t="s">
        <v>882</v>
      </c>
      <c r="D227" s="246" t="s">
        <v>254</v>
      </c>
      <c r="E227" s="247" t="s">
        <v>2534</v>
      </c>
      <c r="F227" s="248" t="s">
        <v>2535</v>
      </c>
      <c r="G227" s="249" t="s">
        <v>257</v>
      </c>
      <c r="H227" s="250">
        <v>1</v>
      </c>
      <c r="I227" s="251"/>
      <c r="J227" s="252">
        <f>ROUND(I227*H227,2)</f>
        <v>0</v>
      </c>
      <c r="K227" s="248" t="s">
        <v>307</v>
      </c>
      <c r="L227" s="46"/>
      <c r="M227" s="253" t="s">
        <v>1</v>
      </c>
      <c r="N227" s="254" t="s">
        <v>48</v>
      </c>
      <c r="O227" s="93"/>
      <c r="P227" s="255">
        <f>O227*H227</f>
        <v>0</v>
      </c>
      <c r="Q227" s="255">
        <v>0</v>
      </c>
      <c r="R227" s="255">
        <f>Q227*H227</f>
        <v>0</v>
      </c>
      <c r="S227" s="255">
        <v>0</v>
      </c>
      <c r="T227" s="256">
        <f>S227*H227</f>
        <v>0</v>
      </c>
      <c r="U227" s="40"/>
      <c r="V227" s="40"/>
      <c r="W227" s="40"/>
      <c r="X227" s="40"/>
      <c r="Y227" s="40"/>
      <c r="Z227" s="40"/>
      <c r="AA227" s="40"/>
      <c r="AB227" s="40"/>
      <c r="AC227" s="40"/>
      <c r="AD227" s="40"/>
      <c r="AE227" s="40"/>
      <c r="AR227" s="257" t="s">
        <v>904</v>
      </c>
      <c r="AT227" s="257" t="s">
        <v>254</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904</v>
      </c>
      <c r="BM227" s="257" t="s">
        <v>2536</v>
      </c>
    </row>
    <row r="228" s="2" customFormat="1">
      <c r="A228" s="40"/>
      <c r="B228" s="41"/>
      <c r="C228" s="42"/>
      <c r="D228" s="259" t="s">
        <v>261</v>
      </c>
      <c r="E228" s="42"/>
      <c r="F228" s="260" t="s">
        <v>2537</v>
      </c>
      <c r="G228" s="42"/>
      <c r="H228" s="42"/>
      <c r="I228" s="157"/>
      <c r="J228" s="42"/>
      <c r="K228" s="42"/>
      <c r="L228" s="46"/>
      <c r="M228" s="261"/>
      <c r="N228" s="262"/>
      <c r="O228" s="93"/>
      <c r="P228" s="93"/>
      <c r="Q228" s="93"/>
      <c r="R228" s="93"/>
      <c r="S228" s="93"/>
      <c r="T228" s="94"/>
      <c r="U228" s="40"/>
      <c r="V228" s="40"/>
      <c r="W228" s="40"/>
      <c r="X228" s="40"/>
      <c r="Y228" s="40"/>
      <c r="Z228" s="40"/>
      <c r="AA228" s="40"/>
      <c r="AB228" s="40"/>
      <c r="AC228" s="40"/>
      <c r="AD228" s="40"/>
      <c r="AE228" s="40"/>
      <c r="AT228" s="18" t="s">
        <v>261</v>
      </c>
      <c r="AU228" s="18" t="s">
        <v>93</v>
      </c>
    </row>
    <row r="229" s="2" customFormat="1" ht="16.5" customHeight="1">
      <c r="A229" s="40"/>
      <c r="B229" s="41"/>
      <c r="C229" s="246" t="s">
        <v>885</v>
      </c>
      <c r="D229" s="246" t="s">
        <v>254</v>
      </c>
      <c r="E229" s="247" t="s">
        <v>2538</v>
      </c>
      <c r="F229" s="248" t="s">
        <v>2539</v>
      </c>
      <c r="G229" s="249" t="s">
        <v>257</v>
      </c>
      <c r="H229" s="250">
        <v>1</v>
      </c>
      <c r="I229" s="251"/>
      <c r="J229" s="252">
        <f>ROUND(I229*H229,2)</f>
        <v>0</v>
      </c>
      <c r="K229" s="248" t="s">
        <v>307</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904</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904</v>
      </c>
      <c r="BM229" s="257" t="s">
        <v>2540</v>
      </c>
    </row>
    <row r="230" s="2" customFormat="1">
      <c r="A230" s="40"/>
      <c r="B230" s="41"/>
      <c r="C230" s="42"/>
      <c r="D230" s="259" t="s">
        <v>261</v>
      </c>
      <c r="E230" s="42"/>
      <c r="F230" s="260" t="s">
        <v>2541</v>
      </c>
      <c r="G230" s="42"/>
      <c r="H230" s="42"/>
      <c r="I230" s="157"/>
      <c r="J230" s="42"/>
      <c r="K230" s="42"/>
      <c r="L230" s="46"/>
      <c r="M230" s="261"/>
      <c r="N230" s="262"/>
      <c r="O230" s="93"/>
      <c r="P230" s="93"/>
      <c r="Q230" s="93"/>
      <c r="R230" s="93"/>
      <c r="S230" s="93"/>
      <c r="T230" s="94"/>
      <c r="U230" s="40"/>
      <c r="V230" s="40"/>
      <c r="W230" s="40"/>
      <c r="X230" s="40"/>
      <c r="Y230" s="40"/>
      <c r="Z230" s="40"/>
      <c r="AA230" s="40"/>
      <c r="AB230" s="40"/>
      <c r="AC230" s="40"/>
      <c r="AD230" s="40"/>
      <c r="AE230" s="40"/>
      <c r="AT230" s="18" t="s">
        <v>261</v>
      </c>
      <c r="AU230" s="18" t="s">
        <v>93</v>
      </c>
    </row>
    <row r="231" s="2" customFormat="1" ht="16.5" customHeight="1">
      <c r="A231" s="40"/>
      <c r="B231" s="41"/>
      <c r="C231" s="246" t="s">
        <v>887</v>
      </c>
      <c r="D231" s="246" t="s">
        <v>254</v>
      </c>
      <c r="E231" s="247" t="s">
        <v>2542</v>
      </c>
      <c r="F231" s="248" t="s">
        <v>2543</v>
      </c>
      <c r="G231" s="249" t="s">
        <v>257</v>
      </c>
      <c r="H231" s="250">
        <v>1</v>
      </c>
      <c r="I231" s="251"/>
      <c r="J231" s="252">
        <f>ROUND(I231*H231,2)</f>
        <v>0</v>
      </c>
      <c r="K231" s="248" t="s">
        <v>307</v>
      </c>
      <c r="L231" s="46"/>
      <c r="M231" s="253" t="s">
        <v>1</v>
      </c>
      <c r="N231" s="254" t="s">
        <v>48</v>
      </c>
      <c r="O231" s="93"/>
      <c r="P231" s="255">
        <f>O231*H231</f>
        <v>0</v>
      </c>
      <c r="Q231" s="255">
        <v>0</v>
      </c>
      <c r="R231" s="255">
        <f>Q231*H231</f>
        <v>0</v>
      </c>
      <c r="S231" s="255">
        <v>0</v>
      </c>
      <c r="T231" s="256">
        <f>S231*H231</f>
        <v>0</v>
      </c>
      <c r="U231" s="40"/>
      <c r="V231" s="40"/>
      <c r="W231" s="40"/>
      <c r="X231" s="40"/>
      <c r="Y231" s="40"/>
      <c r="Z231" s="40"/>
      <c r="AA231" s="40"/>
      <c r="AB231" s="40"/>
      <c r="AC231" s="40"/>
      <c r="AD231" s="40"/>
      <c r="AE231" s="40"/>
      <c r="AR231" s="257" t="s">
        <v>904</v>
      </c>
      <c r="AT231" s="257" t="s">
        <v>254</v>
      </c>
      <c r="AU231" s="257" t="s">
        <v>93</v>
      </c>
      <c r="AY231" s="18" t="s">
        <v>251</v>
      </c>
      <c r="BE231" s="258">
        <f>IF(N231="základní",J231,0)</f>
        <v>0</v>
      </c>
      <c r="BF231" s="258">
        <f>IF(N231="snížená",J231,0)</f>
        <v>0</v>
      </c>
      <c r="BG231" s="258">
        <f>IF(N231="zákl. přenesená",J231,0)</f>
        <v>0</v>
      </c>
      <c r="BH231" s="258">
        <f>IF(N231="sníž. přenesená",J231,0)</f>
        <v>0</v>
      </c>
      <c r="BI231" s="258">
        <f>IF(N231="nulová",J231,0)</f>
        <v>0</v>
      </c>
      <c r="BJ231" s="18" t="s">
        <v>91</v>
      </c>
      <c r="BK231" s="258">
        <f>ROUND(I231*H231,2)</f>
        <v>0</v>
      </c>
      <c r="BL231" s="18" t="s">
        <v>904</v>
      </c>
      <c r="BM231" s="257" t="s">
        <v>2544</v>
      </c>
    </row>
    <row r="232" s="2" customFormat="1">
      <c r="A232" s="40"/>
      <c r="B232" s="41"/>
      <c r="C232" s="42"/>
      <c r="D232" s="259" t="s">
        <v>261</v>
      </c>
      <c r="E232" s="42"/>
      <c r="F232" s="260" t="s">
        <v>2545</v>
      </c>
      <c r="G232" s="42"/>
      <c r="H232" s="42"/>
      <c r="I232" s="157"/>
      <c r="J232" s="42"/>
      <c r="K232" s="42"/>
      <c r="L232" s="46"/>
      <c r="M232" s="261"/>
      <c r="N232" s="262"/>
      <c r="O232" s="93"/>
      <c r="P232" s="93"/>
      <c r="Q232" s="93"/>
      <c r="R232" s="93"/>
      <c r="S232" s="93"/>
      <c r="T232" s="94"/>
      <c r="U232" s="40"/>
      <c r="V232" s="40"/>
      <c r="W232" s="40"/>
      <c r="X232" s="40"/>
      <c r="Y232" s="40"/>
      <c r="Z232" s="40"/>
      <c r="AA232" s="40"/>
      <c r="AB232" s="40"/>
      <c r="AC232" s="40"/>
      <c r="AD232" s="40"/>
      <c r="AE232" s="40"/>
      <c r="AT232" s="18" t="s">
        <v>261</v>
      </c>
      <c r="AU232" s="18" t="s">
        <v>93</v>
      </c>
    </row>
    <row r="233" s="2" customFormat="1" ht="16.5" customHeight="1">
      <c r="A233" s="40"/>
      <c r="B233" s="41"/>
      <c r="C233" s="246" t="s">
        <v>889</v>
      </c>
      <c r="D233" s="246" t="s">
        <v>254</v>
      </c>
      <c r="E233" s="247" t="s">
        <v>2546</v>
      </c>
      <c r="F233" s="248" t="s">
        <v>2547</v>
      </c>
      <c r="G233" s="249" t="s">
        <v>257</v>
      </c>
      <c r="H233" s="250">
        <v>1</v>
      </c>
      <c r="I233" s="251"/>
      <c r="J233" s="252">
        <f>ROUND(I233*H233,2)</f>
        <v>0</v>
      </c>
      <c r="K233" s="248" t="s">
        <v>307</v>
      </c>
      <c r="L233" s="46"/>
      <c r="M233" s="253" t="s">
        <v>1</v>
      </c>
      <c r="N233" s="254" t="s">
        <v>48</v>
      </c>
      <c r="O233" s="93"/>
      <c r="P233" s="255">
        <f>O233*H233</f>
        <v>0</v>
      </c>
      <c r="Q233" s="255">
        <v>0</v>
      </c>
      <c r="R233" s="255">
        <f>Q233*H233</f>
        <v>0</v>
      </c>
      <c r="S233" s="255">
        <v>0</v>
      </c>
      <c r="T233" s="256">
        <f>S233*H233</f>
        <v>0</v>
      </c>
      <c r="U233" s="40"/>
      <c r="V233" s="40"/>
      <c r="W233" s="40"/>
      <c r="X233" s="40"/>
      <c r="Y233" s="40"/>
      <c r="Z233" s="40"/>
      <c r="AA233" s="40"/>
      <c r="AB233" s="40"/>
      <c r="AC233" s="40"/>
      <c r="AD233" s="40"/>
      <c r="AE233" s="40"/>
      <c r="AR233" s="257" t="s">
        <v>904</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904</v>
      </c>
      <c r="BM233" s="257" t="s">
        <v>2548</v>
      </c>
    </row>
    <row r="234" s="2" customFormat="1">
      <c r="A234" s="40"/>
      <c r="B234" s="41"/>
      <c r="C234" s="42"/>
      <c r="D234" s="259" t="s">
        <v>261</v>
      </c>
      <c r="E234" s="42"/>
      <c r="F234" s="260" t="s">
        <v>2549</v>
      </c>
      <c r="G234" s="42"/>
      <c r="H234" s="42"/>
      <c r="I234" s="157"/>
      <c r="J234" s="42"/>
      <c r="K234" s="42"/>
      <c r="L234" s="46"/>
      <c r="M234" s="261"/>
      <c r="N234" s="262"/>
      <c r="O234" s="93"/>
      <c r="P234" s="93"/>
      <c r="Q234" s="93"/>
      <c r="R234" s="93"/>
      <c r="S234" s="93"/>
      <c r="T234" s="94"/>
      <c r="U234" s="40"/>
      <c r="V234" s="40"/>
      <c r="W234" s="40"/>
      <c r="X234" s="40"/>
      <c r="Y234" s="40"/>
      <c r="Z234" s="40"/>
      <c r="AA234" s="40"/>
      <c r="AB234" s="40"/>
      <c r="AC234" s="40"/>
      <c r="AD234" s="40"/>
      <c r="AE234" s="40"/>
      <c r="AT234" s="18" t="s">
        <v>261</v>
      </c>
      <c r="AU234" s="18" t="s">
        <v>93</v>
      </c>
    </row>
    <row r="235" s="2" customFormat="1" ht="16.5" customHeight="1">
      <c r="A235" s="40"/>
      <c r="B235" s="41"/>
      <c r="C235" s="246" t="s">
        <v>892</v>
      </c>
      <c r="D235" s="246" t="s">
        <v>254</v>
      </c>
      <c r="E235" s="247" t="s">
        <v>2550</v>
      </c>
      <c r="F235" s="248" t="s">
        <v>2551</v>
      </c>
      <c r="G235" s="249" t="s">
        <v>257</v>
      </c>
      <c r="H235" s="250">
        <v>1</v>
      </c>
      <c r="I235" s="251"/>
      <c r="J235" s="252">
        <f>ROUND(I235*H235,2)</f>
        <v>0</v>
      </c>
      <c r="K235" s="248" t="s">
        <v>307</v>
      </c>
      <c r="L235" s="46"/>
      <c r="M235" s="253" t="s">
        <v>1</v>
      </c>
      <c r="N235" s="254" t="s">
        <v>48</v>
      </c>
      <c r="O235" s="93"/>
      <c r="P235" s="255">
        <f>O235*H235</f>
        <v>0</v>
      </c>
      <c r="Q235" s="255">
        <v>0</v>
      </c>
      <c r="R235" s="255">
        <f>Q235*H235</f>
        <v>0</v>
      </c>
      <c r="S235" s="255">
        <v>0</v>
      </c>
      <c r="T235" s="256">
        <f>S235*H235</f>
        <v>0</v>
      </c>
      <c r="U235" s="40"/>
      <c r="V235" s="40"/>
      <c r="W235" s="40"/>
      <c r="X235" s="40"/>
      <c r="Y235" s="40"/>
      <c r="Z235" s="40"/>
      <c r="AA235" s="40"/>
      <c r="AB235" s="40"/>
      <c r="AC235" s="40"/>
      <c r="AD235" s="40"/>
      <c r="AE235" s="40"/>
      <c r="AR235" s="257" t="s">
        <v>904</v>
      </c>
      <c r="AT235" s="257" t="s">
        <v>254</v>
      </c>
      <c r="AU235" s="257" t="s">
        <v>93</v>
      </c>
      <c r="AY235" s="18" t="s">
        <v>251</v>
      </c>
      <c r="BE235" s="258">
        <f>IF(N235="základní",J235,0)</f>
        <v>0</v>
      </c>
      <c r="BF235" s="258">
        <f>IF(N235="snížená",J235,0)</f>
        <v>0</v>
      </c>
      <c r="BG235" s="258">
        <f>IF(N235="zákl. přenesená",J235,0)</f>
        <v>0</v>
      </c>
      <c r="BH235" s="258">
        <f>IF(N235="sníž. přenesená",J235,0)</f>
        <v>0</v>
      </c>
      <c r="BI235" s="258">
        <f>IF(N235="nulová",J235,0)</f>
        <v>0</v>
      </c>
      <c r="BJ235" s="18" t="s">
        <v>91</v>
      </c>
      <c r="BK235" s="258">
        <f>ROUND(I235*H235,2)</f>
        <v>0</v>
      </c>
      <c r="BL235" s="18" t="s">
        <v>904</v>
      </c>
      <c r="BM235" s="257" t="s">
        <v>2552</v>
      </c>
    </row>
    <row r="236" s="2" customFormat="1">
      <c r="A236" s="40"/>
      <c r="B236" s="41"/>
      <c r="C236" s="42"/>
      <c r="D236" s="259" t="s">
        <v>261</v>
      </c>
      <c r="E236" s="42"/>
      <c r="F236" s="260" t="s">
        <v>2553</v>
      </c>
      <c r="G236" s="42"/>
      <c r="H236" s="42"/>
      <c r="I236" s="157"/>
      <c r="J236" s="42"/>
      <c r="K236" s="42"/>
      <c r="L236" s="46"/>
      <c r="M236" s="261"/>
      <c r="N236" s="262"/>
      <c r="O236" s="93"/>
      <c r="P236" s="93"/>
      <c r="Q236" s="93"/>
      <c r="R236" s="93"/>
      <c r="S236" s="93"/>
      <c r="T236" s="94"/>
      <c r="U236" s="40"/>
      <c r="V236" s="40"/>
      <c r="W236" s="40"/>
      <c r="X236" s="40"/>
      <c r="Y236" s="40"/>
      <c r="Z236" s="40"/>
      <c r="AA236" s="40"/>
      <c r="AB236" s="40"/>
      <c r="AC236" s="40"/>
      <c r="AD236" s="40"/>
      <c r="AE236" s="40"/>
      <c r="AT236" s="18" t="s">
        <v>261</v>
      </c>
      <c r="AU236" s="18" t="s">
        <v>93</v>
      </c>
    </row>
    <row r="237" s="2" customFormat="1" ht="16.5" customHeight="1">
      <c r="A237" s="40"/>
      <c r="B237" s="41"/>
      <c r="C237" s="246" t="s">
        <v>894</v>
      </c>
      <c r="D237" s="246" t="s">
        <v>254</v>
      </c>
      <c r="E237" s="247" t="s">
        <v>2554</v>
      </c>
      <c r="F237" s="248" t="s">
        <v>2555</v>
      </c>
      <c r="G237" s="249" t="s">
        <v>257</v>
      </c>
      <c r="H237" s="250">
        <v>1</v>
      </c>
      <c r="I237" s="251"/>
      <c r="J237" s="252">
        <f>ROUND(I237*H237,2)</f>
        <v>0</v>
      </c>
      <c r="K237" s="248" t="s">
        <v>307</v>
      </c>
      <c r="L237" s="46"/>
      <c r="M237" s="253" t="s">
        <v>1</v>
      </c>
      <c r="N237" s="254" t="s">
        <v>48</v>
      </c>
      <c r="O237" s="93"/>
      <c r="P237" s="255">
        <f>O237*H237</f>
        <v>0</v>
      </c>
      <c r="Q237" s="255">
        <v>0</v>
      </c>
      <c r="R237" s="255">
        <f>Q237*H237</f>
        <v>0</v>
      </c>
      <c r="S237" s="255">
        <v>0</v>
      </c>
      <c r="T237" s="256">
        <f>S237*H237</f>
        <v>0</v>
      </c>
      <c r="U237" s="40"/>
      <c r="V237" s="40"/>
      <c r="W237" s="40"/>
      <c r="X237" s="40"/>
      <c r="Y237" s="40"/>
      <c r="Z237" s="40"/>
      <c r="AA237" s="40"/>
      <c r="AB237" s="40"/>
      <c r="AC237" s="40"/>
      <c r="AD237" s="40"/>
      <c r="AE237" s="40"/>
      <c r="AR237" s="257" t="s">
        <v>904</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904</v>
      </c>
      <c r="BM237" s="257" t="s">
        <v>2556</v>
      </c>
    </row>
    <row r="238" s="2" customFormat="1">
      <c r="A238" s="40"/>
      <c r="B238" s="41"/>
      <c r="C238" s="42"/>
      <c r="D238" s="259" t="s">
        <v>261</v>
      </c>
      <c r="E238" s="42"/>
      <c r="F238" s="260" t="s">
        <v>2557</v>
      </c>
      <c r="G238" s="42"/>
      <c r="H238" s="42"/>
      <c r="I238" s="157"/>
      <c r="J238" s="42"/>
      <c r="K238" s="42"/>
      <c r="L238" s="46"/>
      <c r="M238" s="263"/>
      <c r="N238" s="264"/>
      <c r="O238" s="265"/>
      <c r="P238" s="265"/>
      <c r="Q238" s="265"/>
      <c r="R238" s="265"/>
      <c r="S238" s="265"/>
      <c r="T238" s="266"/>
      <c r="U238" s="40"/>
      <c r="V238" s="40"/>
      <c r="W238" s="40"/>
      <c r="X238" s="40"/>
      <c r="Y238" s="40"/>
      <c r="Z238" s="40"/>
      <c r="AA238" s="40"/>
      <c r="AB238" s="40"/>
      <c r="AC238" s="40"/>
      <c r="AD238" s="40"/>
      <c r="AE238" s="40"/>
      <c r="AT238" s="18" t="s">
        <v>261</v>
      </c>
      <c r="AU238" s="18" t="s">
        <v>93</v>
      </c>
    </row>
    <row r="239" s="2" customFormat="1" ht="6.96" customHeight="1">
      <c r="A239" s="40"/>
      <c r="B239" s="68"/>
      <c r="C239" s="69"/>
      <c r="D239" s="69"/>
      <c r="E239" s="69"/>
      <c r="F239" s="69"/>
      <c r="G239" s="69"/>
      <c r="H239" s="69"/>
      <c r="I239" s="195"/>
      <c r="J239" s="69"/>
      <c r="K239" s="69"/>
      <c r="L239" s="46"/>
      <c r="M239" s="40"/>
      <c r="O239" s="40"/>
      <c r="P239" s="40"/>
      <c r="Q239" s="40"/>
      <c r="R239" s="40"/>
      <c r="S239" s="40"/>
      <c r="T239" s="40"/>
      <c r="U239" s="40"/>
      <c r="V239" s="40"/>
      <c r="W239" s="40"/>
      <c r="X239" s="40"/>
      <c r="Y239" s="40"/>
      <c r="Z239" s="40"/>
      <c r="AA239" s="40"/>
      <c r="AB239" s="40"/>
      <c r="AC239" s="40"/>
      <c r="AD239" s="40"/>
      <c r="AE239" s="40"/>
    </row>
  </sheetData>
  <sheetProtection sheet="1" autoFilter="0" formatColumns="0" formatRows="0" objects="1" scenarios="1" spinCount="100000" saltValue="ikXjsEVL7xWHrnjVnNFT/HJOLQF+tCyaFymLRx2T9mIBC+h6bqCZMYLJxpFdgYYocyo9dSiU8ZJYtBnmUa6YAw==" hashValue="CrsyOtDNJKcaMLstfa9UmV8cPk60qkwUs3RJYW+bmZpyEGDCvED6yTLvdUG8hSMRptNHzo0pe761XP6rUWEnHg==" algorithmName="SHA-512" password="E785"/>
  <autoFilter ref="C124:K238"/>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153</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2558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ROUND(J124,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ROUND((SUM(BE124:BE219)),  2)</f>
        <v>0</v>
      </c>
      <c r="G33" s="40"/>
      <c r="H33" s="40"/>
      <c r="I33" s="174">
        <v>0.20999999999999999</v>
      </c>
      <c r="J33" s="173">
        <f>ROUND(((SUM(BE124:BE219))*I33),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ROUND((SUM(BF124:BF219)),  2)</f>
        <v>0</v>
      </c>
      <c r="G34" s="40"/>
      <c r="H34" s="40"/>
      <c r="I34" s="174">
        <v>0.14999999999999999</v>
      </c>
      <c r="J34" s="173">
        <f>ROUND(((SUM(BF124:BF219))*I34),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ROUND((SUM(BG124:BG219)),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ROUND((SUM(BH124:BH219)),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ROUND((SUM(BI124:BI219)),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09 - Mobiliář</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J124</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J125</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J126</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575</v>
      </c>
      <c r="E99" s="214"/>
      <c r="F99" s="214"/>
      <c r="G99" s="214"/>
      <c r="H99" s="214"/>
      <c r="I99" s="215"/>
      <c r="J99" s="216">
        <f>J157</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576</v>
      </c>
      <c r="E100" s="214"/>
      <c r="F100" s="214"/>
      <c r="G100" s="214"/>
      <c r="H100" s="214"/>
      <c r="I100" s="215"/>
      <c r="J100" s="216">
        <f>J178</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J187</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407</v>
      </c>
      <c r="E102" s="214"/>
      <c r="F102" s="214"/>
      <c r="G102" s="214"/>
      <c r="H102" s="214"/>
      <c r="I102" s="215"/>
      <c r="J102" s="216">
        <f>J194</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683</v>
      </c>
      <c r="E103" s="208"/>
      <c r="F103" s="208"/>
      <c r="G103" s="208"/>
      <c r="H103" s="208"/>
      <c r="I103" s="209"/>
      <c r="J103" s="210">
        <f>J196</f>
        <v>0</v>
      </c>
      <c r="K103" s="206"/>
      <c r="L103" s="211"/>
      <c r="S103" s="9"/>
      <c r="T103" s="9"/>
      <c r="U103" s="9"/>
      <c r="V103" s="9"/>
      <c r="W103" s="9"/>
      <c r="X103" s="9"/>
      <c r="Y103" s="9"/>
      <c r="Z103" s="9"/>
      <c r="AA103" s="9"/>
      <c r="AB103" s="9"/>
      <c r="AC103" s="9"/>
      <c r="AD103" s="9"/>
      <c r="AE103" s="9"/>
    </row>
    <row r="104" s="10" customFormat="1" ht="19.92" customHeight="1">
      <c r="A104" s="10"/>
      <c r="B104" s="212"/>
      <c r="C104" s="135"/>
      <c r="D104" s="213" t="s">
        <v>2559</v>
      </c>
      <c r="E104" s="214"/>
      <c r="F104" s="214"/>
      <c r="G104" s="214"/>
      <c r="H104" s="214"/>
      <c r="I104" s="215"/>
      <c r="J104" s="216">
        <f>J197</f>
        <v>0</v>
      </c>
      <c r="K104" s="135"/>
      <c r="L104" s="217"/>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195"/>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198"/>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236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99" t="str">
        <f>E7</f>
        <v>Sportovní areál ul. Leonovova, Karviná - Hranice</v>
      </c>
      <c r="F114" s="33"/>
      <c r="G114" s="33"/>
      <c r="H114" s="33"/>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222</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E9</f>
        <v>SO 09 - Mobiliář</v>
      </c>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v>
      </c>
      <c r="D118" s="42"/>
      <c r="E118" s="42"/>
      <c r="F118" s="28" t="str">
        <f>F12</f>
        <v>Karviná - Hranice</v>
      </c>
      <c r="G118" s="42"/>
      <c r="H118" s="42"/>
      <c r="I118" s="159" t="s">
        <v>24</v>
      </c>
      <c r="J118" s="81" t="str">
        <f>IF(J12="","",J12)</f>
        <v>27. 2. 2020</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3" t="s">
        <v>30</v>
      </c>
      <c r="D120" s="42"/>
      <c r="E120" s="42"/>
      <c r="F120" s="28" t="str">
        <f>E15</f>
        <v xml:space="preserve">Statutární město Karviná </v>
      </c>
      <c r="G120" s="42"/>
      <c r="H120" s="42"/>
      <c r="I120" s="159" t="s">
        <v>36</v>
      </c>
      <c r="J120" s="38" t="str">
        <f>E21</f>
        <v>ADEA projekt s.r.o.</v>
      </c>
      <c r="K120" s="42"/>
      <c r="L120" s="65"/>
      <c r="S120" s="40"/>
      <c r="T120" s="40"/>
      <c r="U120" s="40"/>
      <c r="V120" s="40"/>
      <c r="W120" s="40"/>
      <c r="X120" s="40"/>
      <c r="Y120" s="40"/>
      <c r="Z120" s="40"/>
      <c r="AA120" s="40"/>
      <c r="AB120" s="40"/>
      <c r="AC120" s="40"/>
      <c r="AD120" s="40"/>
      <c r="AE120" s="40"/>
    </row>
    <row r="121" s="2" customFormat="1" ht="15.15" customHeight="1">
      <c r="A121" s="40"/>
      <c r="B121" s="41"/>
      <c r="C121" s="33" t="s">
        <v>34</v>
      </c>
      <c r="D121" s="42"/>
      <c r="E121" s="42"/>
      <c r="F121" s="28" t="str">
        <f>IF(E18="","",E18)</f>
        <v>Vyplň údaj</v>
      </c>
      <c r="G121" s="42"/>
      <c r="H121" s="42"/>
      <c r="I121" s="159" t="s">
        <v>39</v>
      </c>
      <c r="J121" s="38" t="str">
        <f>E24</f>
        <v xml:space="preserve"> </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11" customFormat="1" ht="29.28" customHeight="1">
      <c r="A123" s="218"/>
      <c r="B123" s="219"/>
      <c r="C123" s="220" t="s">
        <v>237</v>
      </c>
      <c r="D123" s="221" t="s">
        <v>68</v>
      </c>
      <c r="E123" s="221" t="s">
        <v>64</v>
      </c>
      <c r="F123" s="221" t="s">
        <v>65</v>
      </c>
      <c r="G123" s="221" t="s">
        <v>238</v>
      </c>
      <c r="H123" s="221" t="s">
        <v>239</v>
      </c>
      <c r="I123" s="222" t="s">
        <v>240</v>
      </c>
      <c r="J123" s="221" t="s">
        <v>226</v>
      </c>
      <c r="K123" s="223" t="s">
        <v>241</v>
      </c>
      <c r="L123" s="224"/>
      <c r="M123" s="102" t="s">
        <v>1</v>
      </c>
      <c r="N123" s="103" t="s">
        <v>47</v>
      </c>
      <c r="O123" s="103" t="s">
        <v>242</v>
      </c>
      <c r="P123" s="103" t="s">
        <v>243</v>
      </c>
      <c r="Q123" s="103" t="s">
        <v>244</v>
      </c>
      <c r="R123" s="103" t="s">
        <v>245</v>
      </c>
      <c r="S123" s="103" t="s">
        <v>246</v>
      </c>
      <c r="T123" s="104" t="s">
        <v>247</v>
      </c>
      <c r="U123" s="218"/>
      <c r="V123" s="218"/>
      <c r="W123" s="218"/>
      <c r="X123" s="218"/>
      <c r="Y123" s="218"/>
      <c r="Z123" s="218"/>
      <c r="AA123" s="218"/>
      <c r="AB123" s="218"/>
      <c r="AC123" s="218"/>
      <c r="AD123" s="218"/>
      <c r="AE123" s="218"/>
    </row>
    <row r="124" s="2" customFormat="1" ht="22.8" customHeight="1">
      <c r="A124" s="40"/>
      <c r="B124" s="41"/>
      <c r="C124" s="109" t="s">
        <v>248</v>
      </c>
      <c r="D124" s="42"/>
      <c r="E124" s="42"/>
      <c r="F124" s="42"/>
      <c r="G124" s="42"/>
      <c r="H124" s="42"/>
      <c r="I124" s="157"/>
      <c r="J124" s="225">
        <f>BK124</f>
        <v>0</v>
      </c>
      <c r="K124" s="42"/>
      <c r="L124" s="46"/>
      <c r="M124" s="105"/>
      <c r="N124" s="226"/>
      <c r="O124" s="106"/>
      <c r="P124" s="227">
        <f>P125+P196</f>
        <v>0</v>
      </c>
      <c r="Q124" s="106"/>
      <c r="R124" s="227">
        <f>R125+R196</f>
        <v>394.53898711000005</v>
      </c>
      <c r="S124" s="106"/>
      <c r="T124" s="228">
        <f>T125+T196</f>
        <v>0</v>
      </c>
      <c r="U124" s="40"/>
      <c r="V124" s="40"/>
      <c r="W124" s="40"/>
      <c r="X124" s="40"/>
      <c r="Y124" s="40"/>
      <c r="Z124" s="40"/>
      <c r="AA124" s="40"/>
      <c r="AB124" s="40"/>
      <c r="AC124" s="40"/>
      <c r="AD124" s="40"/>
      <c r="AE124" s="40"/>
      <c r="AT124" s="18" t="s">
        <v>82</v>
      </c>
      <c r="AU124" s="18" t="s">
        <v>228</v>
      </c>
      <c r="BK124" s="229">
        <f>BK125+BK196</f>
        <v>0</v>
      </c>
    </row>
    <row r="125" s="12" customFormat="1" ht="25.92" customHeight="1">
      <c r="A125" s="12"/>
      <c r="B125" s="230"/>
      <c r="C125" s="231"/>
      <c r="D125" s="232" t="s">
        <v>82</v>
      </c>
      <c r="E125" s="233" t="s">
        <v>408</v>
      </c>
      <c r="F125" s="233" t="s">
        <v>409</v>
      </c>
      <c r="G125" s="231"/>
      <c r="H125" s="231"/>
      <c r="I125" s="234"/>
      <c r="J125" s="235">
        <f>BK125</f>
        <v>0</v>
      </c>
      <c r="K125" s="231"/>
      <c r="L125" s="236"/>
      <c r="M125" s="237"/>
      <c r="N125" s="238"/>
      <c r="O125" s="238"/>
      <c r="P125" s="239">
        <f>P126+P157+P178+P187+P194</f>
        <v>0</v>
      </c>
      <c r="Q125" s="238"/>
      <c r="R125" s="239">
        <f>R126+R157+R178+R187+R194</f>
        <v>394.53898711000005</v>
      </c>
      <c r="S125" s="238"/>
      <c r="T125" s="240">
        <f>T126+T157+T178+T187+T194</f>
        <v>0</v>
      </c>
      <c r="U125" s="12"/>
      <c r="V125" s="12"/>
      <c r="W125" s="12"/>
      <c r="X125" s="12"/>
      <c r="Y125" s="12"/>
      <c r="Z125" s="12"/>
      <c r="AA125" s="12"/>
      <c r="AB125" s="12"/>
      <c r="AC125" s="12"/>
      <c r="AD125" s="12"/>
      <c r="AE125" s="12"/>
      <c r="AR125" s="241" t="s">
        <v>91</v>
      </c>
      <c r="AT125" s="242" t="s">
        <v>82</v>
      </c>
      <c r="AU125" s="242" t="s">
        <v>83</v>
      </c>
      <c r="AY125" s="241" t="s">
        <v>251</v>
      </c>
      <c r="BK125" s="243">
        <f>BK126+BK157+BK178+BK187+BK194</f>
        <v>0</v>
      </c>
    </row>
    <row r="126" s="12" customFormat="1" ht="22.8" customHeight="1">
      <c r="A126" s="12"/>
      <c r="B126" s="230"/>
      <c r="C126" s="231"/>
      <c r="D126" s="232" t="s">
        <v>82</v>
      </c>
      <c r="E126" s="244" t="s">
        <v>91</v>
      </c>
      <c r="F126" s="244" t="s">
        <v>410</v>
      </c>
      <c r="G126" s="231"/>
      <c r="H126" s="231"/>
      <c r="I126" s="234"/>
      <c r="J126" s="245">
        <f>BK126</f>
        <v>0</v>
      </c>
      <c r="K126" s="231"/>
      <c r="L126" s="236"/>
      <c r="M126" s="237"/>
      <c r="N126" s="238"/>
      <c r="O126" s="238"/>
      <c r="P126" s="239">
        <f>SUM(P127:P156)</f>
        <v>0</v>
      </c>
      <c r="Q126" s="238"/>
      <c r="R126" s="239">
        <f>SUM(R127:R156)</f>
        <v>0</v>
      </c>
      <c r="S126" s="238"/>
      <c r="T126" s="240">
        <f>SUM(T127:T156)</f>
        <v>0</v>
      </c>
      <c r="U126" s="12"/>
      <c r="V126" s="12"/>
      <c r="W126" s="12"/>
      <c r="X126" s="12"/>
      <c r="Y126" s="12"/>
      <c r="Z126" s="12"/>
      <c r="AA126" s="12"/>
      <c r="AB126" s="12"/>
      <c r="AC126" s="12"/>
      <c r="AD126" s="12"/>
      <c r="AE126" s="12"/>
      <c r="AR126" s="241" t="s">
        <v>91</v>
      </c>
      <c r="AT126" s="242" t="s">
        <v>82</v>
      </c>
      <c r="AU126" s="242" t="s">
        <v>91</v>
      </c>
      <c r="AY126" s="241" t="s">
        <v>251</v>
      </c>
      <c r="BK126" s="243">
        <f>SUM(BK127:BK156)</f>
        <v>0</v>
      </c>
    </row>
    <row r="127" s="2" customFormat="1" ht="16.5" customHeight="1">
      <c r="A127" s="40"/>
      <c r="B127" s="41"/>
      <c r="C127" s="246" t="s">
        <v>91</v>
      </c>
      <c r="D127" s="246" t="s">
        <v>254</v>
      </c>
      <c r="E127" s="247" t="s">
        <v>1378</v>
      </c>
      <c r="F127" s="248" t="s">
        <v>1379</v>
      </c>
      <c r="G127" s="249" t="s">
        <v>687</v>
      </c>
      <c r="H127" s="250">
        <v>50</v>
      </c>
      <c r="I127" s="251"/>
      <c r="J127" s="252">
        <f>ROUND(I127*H127,2)</f>
        <v>0</v>
      </c>
      <c r="K127" s="248" t="s">
        <v>258</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93</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2138</v>
      </c>
    </row>
    <row r="128" s="13" customFormat="1">
      <c r="A128" s="13"/>
      <c r="B128" s="271"/>
      <c r="C128" s="272"/>
      <c r="D128" s="259" t="s">
        <v>414</v>
      </c>
      <c r="E128" s="273" t="s">
        <v>1</v>
      </c>
      <c r="F128" s="274" t="s">
        <v>2436</v>
      </c>
      <c r="G128" s="272"/>
      <c r="H128" s="275">
        <v>50</v>
      </c>
      <c r="I128" s="276"/>
      <c r="J128" s="272"/>
      <c r="K128" s="272"/>
      <c r="L128" s="277"/>
      <c r="M128" s="278"/>
      <c r="N128" s="279"/>
      <c r="O128" s="279"/>
      <c r="P128" s="279"/>
      <c r="Q128" s="279"/>
      <c r="R128" s="279"/>
      <c r="S128" s="279"/>
      <c r="T128" s="280"/>
      <c r="U128" s="13"/>
      <c r="V128" s="13"/>
      <c r="W128" s="13"/>
      <c r="X128" s="13"/>
      <c r="Y128" s="13"/>
      <c r="Z128" s="13"/>
      <c r="AA128" s="13"/>
      <c r="AB128" s="13"/>
      <c r="AC128" s="13"/>
      <c r="AD128" s="13"/>
      <c r="AE128" s="13"/>
      <c r="AT128" s="281" t="s">
        <v>414</v>
      </c>
      <c r="AU128" s="281" t="s">
        <v>93</v>
      </c>
      <c r="AV128" s="13" t="s">
        <v>93</v>
      </c>
      <c r="AW128" s="13" t="s">
        <v>38</v>
      </c>
      <c r="AX128" s="13" t="s">
        <v>83</v>
      </c>
      <c r="AY128" s="281" t="s">
        <v>251</v>
      </c>
    </row>
    <row r="129" s="14" customFormat="1">
      <c r="A129" s="14"/>
      <c r="B129" s="282"/>
      <c r="C129" s="283"/>
      <c r="D129" s="259" t="s">
        <v>414</v>
      </c>
      <c r="E129" s="284" t="s">
        <v>1</v>
      </c>
      <c r="F129" s="285" t="s">
        <v>416</v>
      </c>
      <c r="G129" s="283"/>
      <c r="H129" s="286">
        <v>50</v>
      </c>
      <c r="I129" s="287"/>
      <c r="J129" s="283"/>
      <c r="K129" s="283"/>
      <c r="L129" s="288"/>
      <c r="M129" s="289"/>
      <c r="N129" s="290"/>
      <c r="O129" s="290"/>
      <c r="P129" s="290"/>
      <c r="Q129" s="290"/>
      <c r="R129" s="290"/>
      <c r="S129" s="290"/>
      <c r="T129" s="291"/>
      <c r="U129" s="14"/>
      <c r="V129" s="14"/>
      <c r="W129" s="14"/>
      <c r="X129" s="14"/>
      <c r="Y129" s="14"/>
      <c r="Z129" s="14"/>
      <c r="AA129" s="14"/>
      <c r="AB129" s="14"/>
      <c r="AC129" s="14"/>
      <c r="AD129" s="14"/>
      <c r="AE129" s="14"/>
      <c r="AT129" s="292" t="s">
        <v>414</v>
      </c>
      <c r="AU129" s="292" t="s">
        <v>93</v>
      </c>
      <c r="AV129" s="14" t="s">
        <v>182</v>
      </c>
      <c r="AW129" s="14" t="s">
        <v>38</v>
      </c>
      <c r="AX129" s="14" t="s">
        <v>91</v>
      </c>
      <c r="AY129" s="292" t="s">
        <v>251</v>
      </c>
    </row>
    <row r="130" s="2" customFormat="1" ht="16.5" customHeight="1">
      <c r="A130" s="40"/>
      <c r="B130" s="41"/>
      <c r="C130" s="246" t="s">
        <v>93</v>
      </c>
      <c r="D130" s="246" t="s">
        <v>254</v>
      </c>
      <c r="E130" s="247" t="s">
        <v>1572</v>
      </c>
      <c r="F130" s="248" t="s">
        <v>1573</v>
      </c>
      <c r="G130" s="249" t="s">
        <v>446</v>
      </c>
      <c r="H130" s="250">
        <v>48.960000000000001</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2560</v>
      </c>
    </row>
    <row r="131" s="15" customFormat="1">
      <c r="A131" s="15"/>
      <c r="B131" s="293"/>
      <c r="C131" s="294"/>
      <c r="D131" s="259" t="s">
        <v>414</v>
      </c>
      <c r="E131" s="295" t="s">
        <v>1</v>
      </c>
      <c r="F131" s="296" t="s">
        <v>2561</v>
      </c>
      <c r="G131" s="294"/>
      <c r="H131" s="295" t="s">
        <v>1</v>
      </c>
      <c r="I131" s="297"/>
      <c r="J131" s="294"/>
      <c r="K131" s="294"/>
      <c r="L131" s="298"/>
      <c r="M131" s="299"/>
      <c r="N131" s="300"/>
      <c r="O131" s="300"/>
      <c r="P131" s="300"/>
      <c r="Q131" s="300"/>
      <c r="R131" s="300"/>
      <c r="S131" s="300"/>
      <c r="T131" s="301"/>
      <c r="U131" s="15"/>
      <c r="V131" s="15"/>
      <c r="W131" s="15"/>
      <c r="X131" s="15"/>
      <c r="Y131" s="15"/>
      <c r="Z131" s="15"/>
      <c r="AA131" s="15"/>
      <c r="AB131" s="15"/>
      <c r="AC131" s="15"/>
      <c r="AD131" s="15"/>
      <c r="AE131" s="15"/>
      <c r="AT131" s="302" t="s">
        <v>414</v>
      </c>
      <c r="AU131" s="302" t="s">
        <v>93</v>
      </c>
      <c r="AV131" s="15" t="s">
        <v>91</v>
      </c>
      <c r="AW131" s="15" t="s">
        <v>38</v>
      </c>
      <c r="AX131" s="15" t="s">
        <v>83</v>
      </c>
      <c r="AY131" s="302" t="s">
        <v>251</v>
      </c>
    </row>
    <row r="132" s="13" customFormat="1">
      <c r="A132" s="13"/>
      <c r="B132" s="271"/>
      <c r="C132" s="272"/>
      <c r="D132" s="259" t="s">
        <v>414</v>
      </c>
      <c r="E132" s="273" t="s">
        <v>1</v>
      </c>
      <c r="F132" s="274" t="s">
        <v>2562</v>
      </c>
      <c r="G132" s="272"/>
      <c r="H132" s="275">
        <v>48.960000000000001</v>
      </c>
      <c r="I132" s="276"/>
      <c r="J132" s="272"/>
      <c r="K132" s="272"/>
      <c r="L132" s="277"/>
      <c r="M132" s="278"/>
      <c r="N132" s="279"/>
      <c r="O132" s="279"/>
      <c r="P132" s="279"/>
      <c r="Q132" s="279"/>
      <c r="R132" s="279"/>
      <c r="S132" s="279"/>
      <c r="T132" s="280"/>
      <c r="U132" s="13"/>
      <c r="V132" s="13"/>
      <c r="W132" s="13"/>
      <c r="X132" s="13"/>
      <c r="Y132" s="13"/>
      <c r="Z132" s="13"/>
      <c r="AA132" s="13"/>
      <c r="AB132" s="13"/>
      <c r="AC132" s="13"/>
      <c r="AD132" s="13"/>
      <c r="AE132" s="13"/>
      <c r="AT132" s="281" t="s">
        <v>414</v>
      </c>
      <c r="AU132" s="281" t="s">
        <v>93</v>
      </c>
      <c r="AV132" s="13" t="s">
        <v>93</v>
      </c>
      <c r="AW132" s="13" t="s">
        <v>38</v>
      </c>
      <c r="AX132" s="13" t="s">
        <v>83</v>
      </c>
      <c r="AY132" s="281" t="s">
        <v>251</v>
      </c>
    </row>
    <row r="133" s="14" customFormat="1">
      <c r="A133" s="14"/>
      <c r="B133" s="282"/>
      <c r="C133" s="283"/>
      <c r="D133" s="259" t="s">
        <v>414</v>
      </c>
      <c r="E133" s="284" t="s">
        <v>1</v>
      </c>
      <c r="F133" s="285" t="s">
        <v>416</v>
      </c>
      <c r="G133" s="283"/>
      <c r="H133" s="286">
        <v>48.960000000000001</v>
      </c>
      <c r="I133" s="287"/>
      <c r="J133" s="283"/>
      <c r="K133" s="283"/>
      <c r="L133" s="288"/>
      <c r="M133" s="289"/>
      <c r="N133" s="290"/>
      <c r="O133" s="290"/>
      <c r="P133" s="290"/>
      <c r="Q133" s="290"/>
      <c r="R133" s="290"/>
      <c r="S133" s="290"/>
      <c r="T133" s="291"/>
      <c r="U133" s="14"/>
      <c r="V133" s="14"/>
      <c r="W133" s="14"/>
      <c r="X133" s="14"/>
      <c r="Y133" s="14"/>
      <c r="Z133" s="14"/>
      <c r="AA133" s="14"/>
      <c r="AB133" s="14"/>
      <c r="AC133" s="14"/>
      <c r="AD133" s="14"/>
      <c r="AE133" s="14"/>
      <c r="AT133" s="292" t="s">
        <v>414</v>
      </c>
      <c r="AU133" s="292" t="s">
        <v>93</v>
      </c>
      <c r="AV133" s="14" t="s">
        <v>182</v>
      </c>
      <c r="AW133" s="14" t="s">
        <v>38</v>
      </c>
      <c r="AX133" s="14" t="s">
        <v>91</v>
      </c>
      <c r="AY133" s="292" t="s">
        <v>251</v>
      </c>
    </row>
    <row r="134" s="2" customFormat="1" ht="16.5" customHeight="1">
      <c r="A134" s="40"/>
      <c r="B134" s="41"/>
      <c r="C134" s="246" t="s">
        <v>174</v>
      </c>
      <c r="D134" s="246" t="s">
        <v>254</v>
      </c>
      <c r="E134" s="247" t="s">
        <v>589</v>
      </c>
      <c r="F134" s="248" t="s">
        <v>590</v>
      </c>
      <c r="G134" s="249" t="s">
        <v>446</v>
      </c>
      <c r="H134" s="250">
        <v>11.053000000000001</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2145</v>
      </c>
    </row>
    <row r="135" s="13" customFormat="1">
      <c r="A135" s="13"/>
      <c r="B135" s="271"/>
      <c r="C135" s="272"/>
      <c r="D135" s="259" t="s">
        <v>414</v>
      </c>
      <c r="E135" s="273" t="s">
        <v>1</v>
      </c>
      <c r="F135" s="274" t="s">
        <v>2437</v>
      </c>
      <c r="G135" s="272"/>
      <c r="H135" s="275">
        <v>11.053000000000001</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11.053000000000001</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182</v>
      </c>
      <c r="D137" s="246" t="s">
        <v>254</v>
      </c>
      <c r="E137" s="247" t="s">
        <v>458</v>
      </c>
      <c r="F137" s="248" t="s">
        <v>459</v>
      </c>
      <c r="G137" s="249" t="s">
        <v>446</v>
      </c>
      <c r="H137" s="250">
        <v>71.912000000000006</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2146</v>
      </c>
    </row>
    <row r="138" s="2" customFormat="1">
      <c r="A138" s="40"/>
      <c r="B138" s="41"/>
      <c r="C138" s="42"/>
      <c r="D138" s="259" t="s">
        <v>261</v>
      </c>
      <c r="E138" s="42"/>
      <c r="F138" s="260" t="s">
        <v>461</v>
      </c>
      <c r="G138" s="42"/>
      <c r="H138" s="42"/>
      <c r="I138" s="157"/>
      <c r="J138" s="42"/>
      <c r="K138" s="42"/>
      <c r="L138" s="46"/>
      <c r="M138" s="261"/>
      <c r="N138" s="262"/>
      <c r="O138" s="93"/>
      <c r="P138" s="93"/>
      <c r="Q138" s="93"/>
      <c r="R138" s="93"/>
      <c r="S138" s="93"/>
      <c r="T138" s="94"/>
      <c r="U138" s="40"/>
      <c r="V138" s="40"/>
      <c r="W138" s="40"/>
      <c r="X138" s="40"/>
      <c r="Y138" s="40"/>
      <c r="Z138" s="40"/>
      <c r="AA138" s="40"/>
      <c r="AB138" s="40"/>
      <c r="AC138" s="40"/>
      <c r="AD138" s="40"/>
      <c r="AE138" s="40"/>
      <c r="AT138" s="18" t="s">
        <v>261</v>
      </c>
      <c r="AU138" s="18" t="s">
        <v>93</v>
      </c>
    </row>
    <row r="139" s="13" customFormat="1">
      <c r="A139" s="13"/>
      <c r="B139" s="271"/>
      <c r="C139" s="272"/>
      <c r="D139" s="259" t="s">
        <v>414</v>
      </c>
      <c r="E139" s="272"/>
      <c r="F139" s="274" t="s">
        <v>2563</v>
      </c>
      <c r="G139" s="272"/>
      <c r="H139" s="275">
        <v>71.912000000000006</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4</v>
      </c>
      <c r="AX139" s="13" t="s">
        <v>91</v>
      </c>
      <c r="AY139" s="281" t="s">
        <v>251</v>
      </c>
    </row>
    <row r="140" s="2" customFormat="1" ht="16.5" customHeight="1">
      <c r="A140" s="40"/>
      <c r="B140" s="41"/>
      <c r="C140" s="246" t="s">
        <v>250</v>
      </c>
      <c r="D140" s="246" t="s">
        <v>254</v>
      </c>
      <c r="E140" s="247" t="s">
        <v>463</v>
      </c>
      <c r="F140" s="248" t="s">
        <v>464</v>
      </c>
      <c r="G140" s="249" t="s">
        <v>446</v>
      </c>
      <c r="H140" s="250">
        <v>24.056999999999999</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2148</v>
      </c>
    </row>
    <row r="141" s="13" customFormat="1">
      <c r="A141" s="13"/>
      <c r="B141" s="271"/>
      <c r="C141" s="272"/>
      <c r="D141" s="259" t="s">
        <v>414</v>
      </c>
      <c r="E141" s="273" t="s">
        <v>1</v>
      </c>
      <c r="F141" s="274" t="s">
        <v>2564</v>
      </c>
      <c r="G141" s="272"/>
      <c r="H141" s="275">
        <v>24.056999999999999</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4" customFormat="1">
      <c r="A142" s="14"/>
      <c r="B142" s="282"/>
      <c r="C142" s="283"/>
      <c r="D142" s="259" t="s">
        <v>414</v>
      </c>
      <c r="E142" s="284" t="s">
        <v>1</v>
      </c>
      <c r="F142" s="285" t="s">
        <v>416</v>
      </c>
      <c r="G142" s="283"/>
      <c r="H142" s="286">
        <v>24.056999999999999</v>
      </c>
      <c r="I142" s="287"/>
      <c r="J142" s="283"/>
      <c r="K142" s="283"/>
      <c r="L142" s="288"/>
      <c r="M142" s="289"/>
      <c r="N142" s="290"/>
      <c r="O142" s="290"/>
      <c r="P142" s="290"/>
      <c r="Q142" s="290"/>
      <c r="R142" s="290"/>
      <c r="S142" s="290"/>
      <c r="T142" s="291"/>
      <c r="U142" s="14"/>
      <c r="V142" s="14"/>
      <c r="W142" s="14"/>
      <c r="X142" s="14"/>
      <c r="Y142" s="14"/>
      <c r="Z142" s="14"/>
      <c r="AA142" s="14"/>
      <c r="AB142" s="14"/>
      <c r="AC142" s="14"/>
      <c r="AD142" s="14"/>
      <c r="AE142" s="14"/>
      <c r="AT142" s="292" t="s">
        <v>414</v>
      </c>
      <c r="AU142" s="292" t="s">
        <v>93</v>
      </c>
      <c r="AV142" s="14" t="s">
        <v>182</v>
      </c>
      <c r="AW142" s="14" t="s">
        <v>38</v>
      </c>
      <c r="AX142" s="14" t="s">
        <v>91</v>
      </c>
      <c r="AY142" s="292" t="s">
        <v>251</v>
      </c>
    </row>
    <row r="143" s="2" customFormat="1" ht="16.5" customHeight="1">
      <c r="A143" s="40"/>
      <c r="B143" s="41"/>
      <c r="C143" s="246" t="s">
        <v>278</v>
      </c>
      <c r="D143" s="246" t="s">
        <v>254</v>
      </c>
      <c r="E143" s="247" t="s">
        <v>475</v>
      </c>
      <c r="F143" s="248" t="s">
        <v>476</v>
      </c>
      <c r="G143" s="249" t="s">
        <v>446</v>
      </c>
      <c r="H143" s="250">
        <v>24.056999999999999</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2152</v>
      </c>
    </row>
    <row r="144" s="2" customFormat="1" ht="16.5" customHeight="1">
      <c r="A144" s="40"/>
      <c r="B144" s="41"/>
      <c r="C144" s="246" t="s">
        <v>285</v>
      </c>
      <c r="D144" s="246" t="s">
        <v>254</v>
      </c>
      <c r="E144" s="247" t="s">
        <v>478</v>
      </c>
      <c r="F144" s="248" t="s">
        <v>479</v>
      </c>
      <c r="G144" s="249" t="s">
        <v>398</v>
      </c>
      <c r="H144" s="250">
        <v>43.302999999999997</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2153</v>
      </c>
    </row>
    <row r="145" s="13" customFormat="1">
      <c r="A145" s="13"/>
      <c r="B145" s="271"/>
      <c r="C145" s="272"/>
      <c r="D145" s="259" t="s">
        <v>414</v>
      </c>
      <c r="E145" s="272"/>
      <c r="F145" s="274" t="s">
        <v>2565</v>
      </c>
      <c r="G145" s="272"/>
      <c r="H145" s="275">
        <v>43.302999999999997</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4</v>
      </c>
      <c r="AX145" s="13" t="s">
        <v>91</v>
      </c>
      <c r="AY145" s="281" t="s">
        <v>251</v>
      </c>
    </row>
    <row r="146" s="2" customFormat="1" ht="16.5" customHeight="1">
      <c r="A146" s="40"/>
      <c r="B146" s="41"/>
      <c r="C146" s="246" t="s">
        <v>292</v>
      </c>
      <c r="D146" s="246" t="s">
        <v>254</v>
      </c>
      <c r="E146" s="247" t="s">
        <v>491</v>
      </c>
      <c r="F146" s="248" t="s">
        <v>492</v>
      </c>
      <c r="G146" s="249" t="s">
        <v>446</v>
      </c>
      <c r="H146" s="250">
        <v>35.956000000000003</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2155</v>
      </c>
    </row>
    <row r="147" s="13" customFormat="1">
      <c r="A147" s="13"/>
      <c r="B147" s="271"/>
      <c r="C147" s="272"/>
      <c r="D147" s="259" t="s">
        <v>414</v>
      </c>
      <c r="E147" s="273" t="s">
        <v>1</v>
      </c>
      <c r="F147" s="274" t="s">
        <v>2566</v>
      </c>
      <c r="G147" s="272"/>
      <c r="H147" s="275">
        <v>35.956000000000003</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4" customFormat="1">
      <c r="A148" s="14"/>
      <c r="B148" s="282"/>
      <c r="C148" s="283"/>
      <c r="D148" s="259" t="s">
        <v>414</v>
      </c>
      <c r="E148" s="284" t="s">
        <v>1</v>
      </c>
      <c r="F148" s="285" t="s">
        <v>416</v>
      </c>
      <c r="G148" s="283"/>
      <c r="H148" s="286">
        <v>35.956000000000003</v>
      </c>
      <c r="I148" s="287"/>
      <c r="J148" s="283"/>
      <c r="K148" s="283"/>
      <c r="L148" s="288"/>
      <c r="M148" s="289"/>
      <c r="N148" s="290"/>
      <c r="O148" s="290"/>
      <c r="P148" s="290"/>
      <c r="Q148" s="290"/>
      <c r="R148" s="290"/>
      <c r="S148" s="290"/>
      <c r="T148" s="291"/>
      <c r="U148" s="14"/>
      <c r="V148" s="14"/>
      <c r="W148" s="14"/>
      <c r="X148" s="14"/>
      <c r="Y148" s="14"/>
      <c r="Z148" s="14"/>
      <c r="AA148" s="14"/>
      <c r="AB148" s="14"/>
      <c r="AC148" s="14"/>
      <c r="AD148" s="14"/>
      <c r="AE148" s="14"/>
      <c r="AT148" s="292" t="s">
        <v>414</v>
      </c>
      <c r="AU148" s="292" t="s">
        <v>93</v>
      </c>
      <c r="AV148" s="14" t="s">
        <v>182</v>
      </c>
      <c r="AW148" s="14" t="s">
        <v>38</v>
      </c>
      <c r="AX148" s="14" t="s">
        <v>91</v>
      </c>
      <c r="AY148" s="292" t="s">
        <v>251</v>
      </c>
    </row>
    <row r="149" s="2" customFormat="1" ht="16.5" customHeight="1">
      <c r="A149" s="40"/>
      <c r="B149" s="41"/>
      <c r="C149" s="246" t="s">
        <v>297</v>
      </c>
      <c r="D149" s="246" t="s">
        <v>254</v>
      </c>
      <c r="E149" s="247" t="s">
        <v>495</v>
      </c>
      <c r="F149" s="248" t="s">
        <v>496</v>
      </c>
      <c r="G149" s="249" t="s">
        <v>342</v>
      </c>
      <c r="H149" s="250">
        <v>380</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2157</v>
      </c>
    </row>
    <row r="150" s="13" customFormat="1">
      <c r="A150" s="13"/>
      <c r="B150" s="271"/>
      <c r="C150" s="272"/>
      <c r="D150" s="259" t="s">
        <v>414</v>
      </c>
      <c r="E150" s="273" t="s">
        <v>1</v>
      </c>
      <c r="F150" s="274" t="s">
        <v>2442</v>
      </c>
      <c r="G150" s="272"/>
      <c r="H150" s="275">
        <v>380</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4" customFormat="1">
      <c r="A151" s="14"/>
      <c r="B151" s="282"/>
      <c r="C151" s="283"/>
      <c r="D151" s="259" t="s">
        <v>414</v>
      </c>
      <c r="E151" s="284" t="s">
        <v>1</v>
      </c>
      <c r="F151" s="285" t="s">
        <v>416</v>
      </c>
      <c r="G151" s="283"/>
      <c r="H151" s="286">
        <v>380</v>
      </c>
      <c r="I151" s="287"/>
      <c r="J151" s="283"/>
      <c r="K151" s="283"/>
      <c r="L151" s="288"/>
      <c r="M151" s="289"/>
      <c r="N151" s="290"/>
      <c r="O151" s="290"/>
      <c r="P151" s="290"/>
      <c r="Q151" s="290"/>
      <c r="R151" s="290"/>
      <c r="S151" s="290"/>
      <c r="T151" s="291"/>
      <c r="U151" s="14"/>
      <c r="V151" s="14"/>
      <c r="W151" s="14"/>
      <c r="X151" s="14"/>
      <c r="Y151" s="14"/>
      <c r="Z151" s="14"/>
      <c r="AA151" s="14"/>
      <c r="AB151" s="14"/>
      <c r="AC151" s="14"/>
      <c r="AD151" s="14"/>
      <c r="AE151" s="14"/>
      <c r="AT151" s="292" t="s">
        <v>414</v>
      </c>
      <c r="AU151" s="292" t="s">
        <v>93</v>
      </c>
      <c r="AV151" s="14" t="s">
        <v>182</v>
      </c>
      <c r="AW151" s="14" t="s">
        <v>38</v>
      </c>
      <c r="AX151" s="14" t="s">
        <v>91</v>
      </c>
      <c r="AY151" s="292" t="s">
        <v>251</v>
      </c>
    </row>
    <row r="152" s="2" customFormat="1" ht="16.5" customHeight="1">
      <c r="A152" s="40"/>
      <c r="B152" s="41"/>
      <c r="C152" s="246" t="s">
        <v>304</v>
      </c>
      <c r="D152" s="246" t="s">
        <v>254</v>
      </c>
      <c r="E152" s="247" t="s">
        <v>606</v>
      </c>
      <c r="F152" s="248" t="s">
        <v>1429</v>
      </c>
      <c r="G152" s="249" t="s">
        <v>342</v>
      </c>
      <c r="H152" s="250">
        <v>92.882000000000005</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2443</v>
      </c>
    </row>
    <row r="153" s="15" customFormat="1">
      <c r="A153" s="15"/>
      <c r="B153" s="293"/>
      <c r="C153" s="294"/>
      <c r="D153" s="259" t="s">
        <v>414</v>
      </c>
      <c r="E153" s="295" t="s">
        <v>1</v>
      </c>
      <c r="F153" s="296" t="s">
        <v>2444</v>
      </c>
      <c r="G153" s="294"/>
      <c r="H153" s="295" t="s">
        <v>1</v>
      </c>
      <c r="I153" s="297"/>
      <c r="J153" s="294"/>
      <c r="K153" s="294"/>
      <c r="L153" s="298"/>
      <c r="M153" s="299"/>
      <c r="N153" s="300"/>
      <c r="O153" s="300"/>
      <c r="P153" s="300"/>
      <c r="Q153" s="300"/>
      <c r="R153" s="300"/>
      <c r="S153" s="300"/>
      <c r="T153" s="301"/>
      <c r="U153" s="15"/>
      <c r="V153" s="15"/>
      <c r="W153" s="15"/>
      <c r="X153" s="15"/>
      <c r="Y153" s="15"/>
      <c r="Z153" s="15"/>
      <c r="AA153" s="15"/>
      <c r="AB153" s="15"/>
      <c r="AC153" s="15"/>
      <c r="AD153" s="15"/>
      <c r="AE153" s="15"/>
      <c r="AT153" s="302" t="s">
        <v>414</v>
      </c>
      <c r="AU153" s="302" t="s">
        <v>93</v>
      </c>
      <c r="AV153" s="15" t="s">
        <v>91</v>
      </c>
      <c r="AW153" s="15" t="s">
        <v>38</v>
      </c>
      <c r="AX153" s="15" t="s">
        <v>83</v>
      </c>
      <c r="AY153" s="302" t="s">
        <v>251</v>
      </c>
    </row>
    <row r="154" s="13" customFormat="1">
      <c r="A154" s="13"/>
      <c r="B154" s="271"/>
      <c r="C154" s="272"/>
      <c r="D154" s="259" t="s">
        <v>414</v>
      </c>
      <c r="E154" s="273" t="s">
        <v>1</v>
      </c>
      <c r="F154" s="274" t="s">
        <v>2567</v>
      </c>
      <c r="G154" s="272"/>
      <c r="H154" s="275">
        <v>92.882000000000005</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4" customFormat="1">
      <c r="A155" s="14"/>
      <c r="B155" s="282"/>
      <c r="C155" s="283"/>
      <c r="D155" s="259" t="s">
        <v>414</v>
      </c>
      <c r="E155" s="284" t="s">
        <v>1</v>
      </c>
      <c r="F155" s="285" t="s">
        <v>416</v>
      </c>
      <c r="G155" s="283"/>
      <c r="H155" s="286">
        <v>92.882000000000005</v>
      </c>
      <c r="I155" s="287"/>
      <c r="J155" s="283"/>
      <c r="K155" s="283"/>
      <c r="L155" s="288"/>
      <c r="M155" s="289"/>
      <c r="N155" s="290"/>
      <c r="O155" s="290"/>
      <c r="P155" s="290"/>
      <c r="Q155" s="290"/>
      <c r="R155" s="290"/>
      <c r="S155" s="290"/>
      <c r="T155" s="291"/>
      <c r="U155" s="14"/>
      <c r="V155" s="14"/>
      <c r="W155" s="14"/>
      <c r="X155" s="14"/>
      <c r="Y155" s="14"/>
      <c r="Z155" s="14"/>
      <c r="AA155" s="14"/>
      <c r="AB155" s="14"/>
      <c r="AC155" s="14"/>
      <c r="AD155" s="14"/>
      <c r="AE155" s="14"/>
      <c r="AT155" s="292" t="s">
        <v>414</v>
      </c>
      <c r="AU155" s="292" t="s">
        <v>93</v>
      </c>
      <c r="AV155" s="14" t="s">
        <v>182</v>
      </c>
      <c r="AW155" s="14" t="s">
        <v>38</v>
      </c>
      <c r="AX155" s="14" t="s">
        <v>91</v>
      </c>
      <c r="AY155" s="292" t="s">
        <v>251</v>
      </c>
    </row>
    <row r="156" s="2" customFormat="1" ht="16.5" customHeight="1">
      <c r="A156" s="40"/>
      <c r="B156" s="41"/>
      <c r="C156" s="246" t="s">
        <v>309</v>
      </c>
      <c r="D156" s="246" t="s">
        <v>254</v>
      </c>
      <c r="E156" s="247" t="s">
        <v>499</v>
      </c>
      <c r="F156" s="248" t="s">
        <v>500</v>
      </c>
      <c r="G156" s="249" t="s">
        <v>446</v>
      </c>
      <c r="H156" s="250">
        <v>35.956000000000003</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501</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501</v>
      </c>
      <c r="BM156" s="257" t="s">
        <v>2159</v>
      </c>
    </row>
    <row r="157" s="12" customFormat="1" ht="22.8" customHeight="1">
      <c r="A157" s="12"/>
      <c r="B157" s="230"/>
      <c r="C157" s="231"/>
      <c r="D157" s="232" t="s">
        <v>82</v>
      </c>
      <c r="E157" s="244" t="s">
        <v>93</v>
      </c>
      <c r="F157" s="244" t="s">
        <v>611</v>
      </c>
      <c r="G157" s="231"/>
      <c r="H157" s="231"/>
      <c r="I157" s="234"/>
      <c r="J157" s="245">
        <f>BK157</f>
        <v>0</v>
      </c>
      <c r="K157" s="231"/>
      <c r="L157" s="236"/>
      <c r="M157" s="237"/>
      <c r="N157" s="238"/>
      <c r="O157" s="238"/>
      <c r="P157" s="239">
        <f>SUM(P158:P177)</f>
        <v>0</v>
      </c>
      <c r="Q157" s="238"/>
      <c r="R157" s="239">
        <f>SUM(R158:R177)</f>
        <v>226.22633511000001</v>
      </c>
      <c r="S157" s="238"/>
      <c r="T157" s="240">
        <f>SUM(T158:T177)</f>
        <v>0</v>
      </c>
      <c r="U157" s="12"/>
      <c r="V157" s="12"/>
      <c r="W157" s="12"/>
      <c r="X157" s="12"/>
      <c r="Y157" s="12"/>
      <c r="Z157" s="12"/>
      <c r="AA157" s="12"/>
      <c r="AB157" s="12"/>
      <c r="AC157" s="12"/>
      <c r="AD157" s="12"/>
      <c r="AE157" s="12"/>
      <c r="AR157" s="241" t="s">
        <v>91</v>
      </c>
      <c r="AT157" s="242" t="s">
        <v>82</v>
      </c>
      <c r="AU157" s="242" t="s">
        <v>91</v>
      </c>
      <c r="AY157" s="241" t="s">
        <v>251</v>
      </c>
      <c r="BK157" s="243">
        <f>SUM(BK158:BK177)</f>
        <v>0</v>
      </c>
    </row>
    <row r="158" s="2" customFormat="1" ht="16.5" customHeight="1">
      <c r="A158" s="40"/>
      <c r="B158" s="41"/>
      <c r="C158" s="246" t="s">
        <v>313</v>
      </c>
      <c r="D158" s="246" t="s">
        <v>254</v>
      </c>
      <c r="E158" s="247" t="s">
        <v>2162</v>
      </c>
      <c r="F158" s="248" t="s">
        <v>2163</v>
      </c>
      <c r="G158" s="249" t="s">
        <v>446</v>
      </c>
      <c r="H158" s="250">
        <v>6.5279999999999996</v>
      </c>
      <c r="I158" s="251"/>
      <c r="J158" s="252">
        <f>ROUND(I158*H158,2)</f>
        <v>0</v>
      </c>
      <c r="K158" s="248" t="s">
        <v>258</v>
      </c>
      <c r="L158" s="46"/>
      <c r="M158" s="253" t="s">
        <v>1</v>
      </c>
      <c r="N158" s="254" t="s">
        <v>48</v>
      </c>
      <c r="O158" s="93"/>
      <c r="P158" s="255">
        <f>O158*H158</f>
        <v>0</v>
      </c>
      <c r="Q158" s="255">
        <v>2.1600000000000001</v>
      </c>
      <c r="R158" s="255">
        <f>Q158*H158</f>
        <v>14.100479999999999</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2568</v>
      </c>
    </row>
    <row r="159" s="15" customFormat="1">
      <c r="A159" s="15"/>
      <c r="B159" s="293"/>
      <c r="C159" s="294"/>
      <c r="D159" s="259" t="s">
        <v>414</v>
      </c>
      <c r="E159" s="295" t="s">
        <v>1</v>
      </c>
      <c r="F159" s="296" t="s">
        <v>2561</v>
      </c>
      <c r="G159" s="294"/>
      <c r="H159" s="295" t="s">
        <v>1</v>
      </c>
      <c r="I159" s="297"/>
      <c r="J159" s="294"/>
      <c r="K159" s="294"/>
      <c r="L159" s="298"/>
      <c r="M159" s="299"/>
      <c r="N159" s="300"/>
      <c r="O159" s="300"/>
      <c r="P159" s="300"/>
      <c r="Q159" s="300"/>
      <c r="R159" s="300"/>
      <c r="S159" s="300"/>
      <c r="T159" s="301"/>
      <c r="U159" s="15"/>
      <c r="V159" s="15"/>
      <c r="W159" s="15"/>
      <c r="X159" s="15"/>
      <c r="Y159" s="15"/>
      <c r="Z159" s="15"/>
      <c r="AA159" s="15"/>
      <c r="AB159" s="15"/>
      <c r="AC159" s="15"/>
      <c r="AD159" s="15"/>
      <c r="AE159" s="15"/>
      <c r="AT159" s="302" t="s">
        <v>414</v>
      </c>
      <c r="AU159" s="302" t="s">
        <v>93</v>
      </c>
      <c r="AV159" s="15" t="s">
        <v>91</v>
      </c>
      <c r="AW159" s="15" t="s">
        <v>38</v>
      </c>
      <c r="AX159" s="15" t="s">
        <v>83</v>
      </c>
      <c r="AY159" s="302" t="s">
        <v>251</v>
      </c>
    </row>
    <row r="160" s="13" customFormat="1">
      <c r="A160" s="13"/>
      <c r="B160" s="271"/>
      <c r="C160" s="272"/>
      <c r="D160" s="259" t="s">
        <v>414</v>
      </c>
      <c r="E160" s="273" t="s">
        <v>1</v>
      </c>
      <c r="F160" s="274" t="s">
        <v>2569</v>
      </c>
      <c r="G160" s="272"/>
      <c r="H160" s="275">
        <v>6.5279999999999996</v>
      </c>
      <c r="I160" s="276"/>
      <c r="J160" s="272"/>
      <c r="K160" s="272"/>
      <c r="L160" s="277"/>
      <c r="M160" s="278"/>
      <c r="N160" s="279"/>
      <c r="O160" s="279"/>
      <c r="P160" s="279"/>
      <c r="Q160" s="279"/>
      <c r="R160" s="279"/>
      <c r="S160" s="279"/>
      <c r="T160" s="280"/>
      <c r="U160" s="13"/>
      <c r="V160" s="13"/>
      <c r="W160" s="13"/>
      <c r="X160" s="13"/>
      <c r="Y160" s="13"/>
      <c r="Z160" s="13"/>
      <c r="AA160" s="13"/>
      <c r="AB160" s="13"/>
      <c r="AC160" s="13"/>
      <c r="AD160" s="13"/>
      <c r="AE160" s="13"/>
      <c r="AT160" s="281" t="s">
        <v>414</v>
      </c>
      <c r="AU160" s="281" t="s">
        <v>93</v>
      </c>
      <c r="AV160" s="13" t="s">
        <v>93</v>
      </c>
      <c r="AW160" s="13" t="s">
        <v>38</v>
      </c>
      <c r="AX160" s="13" t="s">
        <v>83</v>
      </c>
      <c r="AY160" s="281" t="s">
        <v>251</v>
      </c>
    </row>
    <row r="161" s="14" customFormat="1">
      <c r="A161" s="14"/>
      <c r="B161" s="282"/>
      <c r="C161" s="283"/>
      <c r="D161" s="259" t="s">
        <v>414</v>
      </c>
      <c r="E161" s="284" t="s">
        <v>1</v>
      </c>
      <c r="F161" s="285" t="s">
        <v>416</v>
      </c>
      <c r="G161" s="283"/>
      <c r="H161" s="286">
        <v>6.5279999999999996</v>
      </c>
      <c r="I161" s="287"/>
      <c r="J161" s="283"/>
      <c r="K161" s="283"/>
      <c r="L161" s="288"/>
      <c r="M161" s="289"/>
      <c r="N161" s="290"/>
      <c r="O161" s="290"/>
      <c r="P161" s="290"/>
      <c r="Q161" s="290"/>
      <c r="R161" s="290"/>
      <c r="S161" s="290"/>
      <c r="T161" s="291"/>
      <c r="U161" s="14"/>
      <c r="V161" s="14"/>
      <c r="W161" s="14"/>
      <c r="X161" s="14"/>
      <c r="Y161" s="14"/>
      <c r="Z161" s="14"/>
      <c r="AA161" s="14"/>
      <c r="AB161" s="14"/>
      <c r="AC161" s="14"/>
      <c r="AD161" s="14"/>
      <c r="AE161" s="14"/>
      <c r="AT161" s="292" t="s">
        <v>414</v>
      </c>
      <c r="AU161" s="292" t="s">
        <v>93</v>
      </c>
      <c r="AV161" s="14" t="s">
        <v>182</v>
      </c>
      <c r="AW161" s="14" t="s">
        <v>38</v>
      </c>
      <c r="AX161" s="14" t="s">
        <v>91</v>
      </c>
      <c r="AY161" s="292" t="s">
        <v>251</v>
      </c>
    </row>
    <row r="162" s="2" customFormat="1" ht="16.5" customHeight="1">
      <c r="A162" s="40"/>
      <c r="B162" s="41"/>
      <c r="C162" s="246" t="s">
        <v>318</v>
      </c>
      <c r="D162" s="246" t="s">
        <v>254</v>
      </c>
      <c r="E162" s="247" t="s">
        <v>2446</v>
      </c>
      <c r="F162" s="248" t="s">
        <v>2447</v>
      </c>
      <c r="G162" s="249" t="s">
        <v>446</v>
      </c>
      <c r="H162" s="250">
        <v>57</v>
      </c>
      <c r="I162" s="251"/>
      <c r="J162" s="252">
        <f>ROUND(I162*H162,2)</f>
        <v>0</v>
      </c>
      <c r="K162" s="248" t="s">
        <v>258</v>
      </c>
      <c r="L162" s="46"/>
      <c r="M162" s="253" t="s">
        <v>1</v>
      </c>
      <c r="N162" s="254" t="s">
        <v>48</v>
      </c>
      <c r="O162" s="93"/>
      <c r="P162" s="255">
        <f>O162*H162</f>
        <v>0</v>
      </c>
      <c r="Q162" s="255">
        <v>2.2563399999999998</v>
      </c>
      <c r="R162" s="255">
        <f>Q162*H162</f>
        <v>128.61138</v>
      </c>
      <c r="S162" s="255">
        <v>0</v>
      </c>
      <c r="T162" s="256">
        <f>S162*H162</f>
        <v>0</v>
      </c>
      <c r="U162" s="40"/>
      <c r="V162" s="40"/>
      <c r="W162" s="40"/>
      <c r="X162" s="40"/>
      <c r="Y162" s="40"/>
      <c r="Z162" s="40"/>
      <c r="AA162" s="40"/>
      <c r="AB162" s="40"/>
      <c r="AC162" s="40"/>
      <c r="AD162" s="40"/>
      <c r="AE162" s="40"/>
      <c r="AR162" s="257" t="s">
        <v>182</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2448</v>
      </c>
    </row>
    <row r="163" s="13" customFormat="1">
      <c r="A163" s="13"/>
      <c r="B163" s="271"/>
      <c r="C163" s="272"/>
      <c r="D163" s="259" t="s">
        <v>414</v>
      </c>
      <c r="E163" s="273" t="s">
        <v>1</v>
      </c>
      <c r="F163" s="274" t="s">
        <v>2449</v>
      </c>
      <c r="G163" s="272"/>
      <c r="H163" s="275">
        <v>57</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38</v>
      </c>
      <c r="AX163" s="13" t="s">
        <v>83</v>
      </c>
      <c r="AY163" s="281" t="s">
        <v>251</v>
      </c>
    </row>
    <row r="164" s="14" customFormat="1">
      <c r="A164" s="14"/>
      <c r="B164" s="282"/>
      <c r="C164" s="283"/>
      <c r="D164" s="259" t="s">
        <v>414</v>
      </c>
      <c r="E164" s="284" t="s">
        <v>1</v>
      </c>
      <c r="F164" s="285" t="s">
        <v>416</v>
      </c>
      <c r="G164" s="283"/>
      <c r="H164" s="286">
        <v>57</v>
      </c>
      <c r="I164" s="287"/>
      <c r="J164" s="283"/>
      <c r="K164" s="283"/>
      <c r="L164" s="288"/>
      <c r="M164" s="289"/>
      <c r="N164" s="290"/>
      <c r="O164" s="290"/>
      <c r="P164" s="290"/>
      <c r="Q164" s="290"/>
      <c r="R164" s="290"/>
      <c r="S164" s="290"/>
      <c r="T164" s="291"/>
      <c r="U164" s="14"/>
      <c r="V164" s="14"/>
      <c r="W164" s="14"/>
      <c r="X164" s="14"/>
      <c r="Y164" s="14"/>
      <c r="Z164" s="14"/>
      <c r="AA164" s="14"/>
      <c r="AB164" s="14"/>
      <c r="AC164" s="14"/>
      <c r="AD164" s="14"/>
      <c r="AE164" s="14"/>
      <c r="AT164" s="292" t="s">
        <v>414</v>
      </c>
      <c r="AU164" s="292" t="s">
        <v>93</v>
      </c>
      <c r="AV164" s="14" t="s">
        <v>182</v>
      </c>
      <c r="AW164" s="14" t="s">
        <v>38</v>
      </c>
      <c r="AX164" s="14" t="s">
        <v>91</v>
      </c>
      <c r="AY164" s="292" t="s">
        <v>251</v>
      </c>
    </row>
    <row r="165" s="2" customFormat="1" ht="16.5" customHeight="1">
      <c r="A165" s="40"/>
      <c r="B165" s="41"/>
      <c r="C165" s="246" t="s">
        <v>325</v>
      </c>
      <c r="D165" s="246" t="s">
        <v>254</v>
      </c>
      <c r="E165" s="247" t="s">
        <v>2450</v>
      </c>
      <c r="F165" s="248" t="s">
        <v>2451</v>
      </c>
      <c r="G165" s="249" t="s">
        <v>398</v>
      </c>
      <c r="H165" s="250">
        <v>2.7629999999999999</v>
      </c>
      <c r="I165" s="251"/>
      <c r="J165" s="252">
        <f>ROUND(I165*H165,2)</f>
        <v>0</v>
      </c>
      <c r="K165" s="248" t="s">
        <v>258</v>
      </c>
      <c r="L165" s="46"/>
      <c r="M165" s="253" t="s">
        <v>1</v>
      </c>
      <c r="N165" s="254" t="s">
        <v>48</v>
      </c>
      <c r="O165" s="93"/>
      <c r="P165" s="255">
        <f>O165*H165</f>
        <v>0</v>
      </c>
      <c r="Q165" s="255">
        <v>1.06277</v>
      </c>
      <c r="R165" s="255">
        <f>Q165*H165</f>
        <v>2.9364335100000001</v>
      </c>
      <c r="S165" s="255">
        <v>0</v>
      </c>
      <c r="T165" s="256">
        <f>S165*H165</f>
        <v>0</v>
      </c>
      <c r="U165" s="40"/>
      <c r="V165" s="40"/>
      <c r="W165" s="40"/>
      <c r="X165" s="40"/>
      <c r="Y165" s="40"/>
      <c r="Z165" s="40"/>
      <c r="AA165" s="40"/>
      <c r="AB165" s="40"/>
      <c r="AC165" s="40"/>
      <c r="AD165" s="40"/>
      <c r="AE165" s="40"/>
      <c r="AR165" s="257" t="s">
        <v>182</v>
      </c>
      <c r="AT165" s="257" t="s">
        <v>254</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2452</v>
      </c>
    </row>
    <row r="166" s="15" customFormat="1">
      <c r="A166" s="15"/>
      <c r="B166" s="293"/>
      <c r="C166" s="294"/>
      <c r="D166" s="259" t="s">
        <v>414</v>
      </c>
      <c r="E166" s="295" t="s">
        <v>1</v>
      </c>
      <c r="F166" s="296" t="s">
        <v>2444</v>
      </c>
      <c r="G166" s="294"/>
      <c r="H166" s="295" t="s">
        <v>1</v>
      </c>
      <c r="I166" s="297"/>
      <c r="J166" s="294"/>
      <c r="K166" s="294"/>
      <c r="L166" s="298"/>
      <c r="M166" s="299"/>
      <c r="N166" s="300"/>
      <c r="O166" s="300"/>
      <c r="P166" s="300"/>
      <c r="Q166" s="300"/>
      <c r="R166" s="300"/>
      <c r="S166" s="300"/>
      <c r="T166" s="301"/>
      <c r="U166" s="15"/>
      <c r="V166" s="15"/>
      <c r="W166" s="15"/>
      <c r="X166" s="15"/>
      <c r="Y166" s="15"/>
      <c r="Z166" s="15"/>
      <c r="AA166" s="15"/>
      <c r="AB166" s="15"/>
      <c r="AC166" s="15"/>
      <c r="AD166" s="15"/>
      <c r="AE166" s="15"/>
      <c r="AT166" s="302" t="s">
        <v>414</v>
      </c>
      <c r="AU166" s="302" t="s">
        <v>93</v>
      </c>
      <c r="AV166" s="15" t="s">
        <v>91</v>
      </c>
      <c r="AW166" s="15" t="s">
        <v>38</v>
      </c>
      <c r="AX166" s="15" t="s">
        <v>83</v>
      </c>
      <c r="AY166" s="302" t="s">
        <v>251</v>
      </c>
    </row>
    <row r="167" s="13" customFormat="1">
      <c r="A167" s="13"/>
      <c r="B167" s="271"/>
      <c r="C167" s="272"/>
      <c r="D167" s="259" t="s">
        <v>414</v>
      </c>
      <c r="E167" s="273" t="s">
        <v>1</v>
      </c>
      <c r="F167" s="274" t="s">
        <v>2453</v>
      </c>
      <c r="G167" s="272"/>
      <c r="H167" s="275">
        <v>2.7629999999999999</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83</v>
      </c>
      <c r="AY167" s="281" t="s">
        <v>251</v>
      </c>
    </row>
    <row r="168" s="14" customFormat="1">
      <c r="A168" s="14"/>
      <c r="B168" s="282"/>
      <c r="C168" s="283"/>
      <c r="D168" s="259" t="s">
        <v>414</v>
      </c>
      <c r="E168" s="284" t="s">
        <v>1</v>
      </c>
      <c r="F168" s="285" t="s">
        <v>416</v>
      </c>
      <c r="G168" s="283"/>
      <c r="H168" s="286">
        <v>2.7629999999999999</v>
      </c>
      <c r="I168" s="287"/>
      <c r="J168" s="283"/>
      <c r="K168" s="283"/>
      <c r="L168" s="288"/>
      <c r="M168" s="289"/>
      <c r="N168" s="290"/>
      <c r="O168" s="290"/>
      <c r="P168" s="290"/>
      <c r="Q168" s="290"/>
      <c r="R168" s="290"/>
      <c r="S168" s="290"/>
      <c r="T168" s="291"/>
      <c r="U168" s="14"/>
      <c r="V168" s="14"/>
      <c r="W168" s="14"/>
      <c r="X168" s="14"/>
      <c r="Y168" s="14"/>
      <c r="Z168" s="14"/>
      <c r="AA168" s="14"/>
      <c r="AB168" s="14"/>
      <c r="AC168" s="14"/>
      <c r="AD168" s="14"/>
      <c r="AE168" s="14"/>
      <c r="AT168" s="292" t="s">
        <v>414</v>
      </c>
      <c r="AU168" s="292" t="s">
        <v>93</v>
      </c>
      <c r="AV168" s="14" t="s">
        <v>182</v>
      </c>
      <c r="AW168" s="14" t="s">
        <v>38</v>
      </c>
      <c r="AX168" s="14" t="s">
        <v>91</v>
      </c>
      <c r="AY168" s="292" t="s">
        <v>251</v>
      </c>
    </row>
    <row r="169" s="2" customFormat="1" ht="16.5" customHeight="1">
      <c r="A169" s="40"/>
      <c r="B169" s="41"/>
      <c r="C169" s="246" t="s">
        <v>8</v>
      </c>
      <c r="D169" s="246" t="s">
        <v>254</v>
      </c>
      <c r="E169" s="247" t="s">
        <v>2570</v>
      </c>
      <c r="F169" s="248" t="s">
        <v>2571</v>
      </c>
      <c r="G169" s="249" t="s">
        <v>446</v>
      </c>
      <c r="H169" s="250">
        <v>32.640000000000001</v>
      </c>
      <c r="I169" s="251"/>
      <c r="J169" s="252">
        <f>ROUND(I169*H169,2)</f>
        <v>0</v>
      </c>
      <c r="K169" s="248" t="s">
        <v>258</v>
      </c>
      <c r="L169" s="46"/>
      <c r="M169" s="253" t="s">
        <v>1</v>
      </c>
      <c r="N169" s="254" t="s">
        <v>48</v>
      </c>
      <c r="O169" s="93"/>
      <c r="P169" s="255">
        <f>O169*H169</f>
        <v>0</v>
      </c>
      <c r="Q169" s="255">
        <v>2.45329</v>
      </c>
      <c r="R169" s="255">
        <f>Q169*H169</f>
        <v>80.075385600000004</v>
      </c>
      <c r="S169" s="255">
        <v>0</v>
      </c>
      <c r="T169" s="256">
        <f>S169*H169</f>
        <v>0</v>
      </c>
      <c r="U169" s="40"/>
      <c r="V169" s="40"/>
      <c r="W169" s="40"/>
      <c r="X169" s="40"/>
      <c r="Y169" s="40"/>
      <c r="Z169" s="40"/>
      <c r="AA169" s="40"/>
      <c r="AB169" s="40"/>
      <c r="AC169" s="40"/>
      <c r="AD169" s="40"/>
      <c r="AE169" s="40"/>
      <c r="AR169" s="257" t="s">
        <v>182</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2572</v>
      </c>
    </row>
    <row r="170" s="15" customFormat="1">
      <c r="A170" s="15"/>
      <c r="B170" s="293"/>
      <c r="C170" s="294"/>
      <c r="D170" s="259" t="s">
        <v>414</v>
      </c>
      <c r="E170" s="295" t="s">
        <v>1</v>
      </c>
      <c r="F170" s="296" t="s">
        <v>2561</v>
      </c>
      <c r="G170" s="294"/>
      <c r="H170" s="295" t="s">
        <v>1</v>
      </c>
      <c r="I170" s="297"/>
      <c r="J170" s="294"/>
      <c r="K170" s="294"/>
      <c r="L170" s="298"/>
      <c r="M170" s="299"/>
      <c r="N170" s="300"/>
      <c r="O170" s="300"/>
      <c r="P170" s="300"/>
      <c r="Q170" s="300"/>
      <c r="R170" s="300"/>
      <c r="S170" s="300"/>
      <c r="T170" s="301"/>
      <c r="U170" s="15"/>
      <c r="V170" s="15"/>
      <c r="W170" s="15"/>
      <c r="X170" s="15"/>
      <c r="Y170" s="15"/>
      <c r="Z170" s="15"/>
      <c r="AA170" s="15"/>
      <c r="AB170" s="15"/>
      <c r="AC170" s="15"/>
      <c r="AD170" s="15"/>
      <c r="AE170" s="15"/>
      <c r="AT170" s="302" t="s">
        <v>414</v>
      </c>
      <c r="AU170" s="302" t="s">
        <v>93</v>
      </c>
      <c r="AV170" s="15" t="s">
        <v>91</v>
      </c>
      <c r="AW170" s="15" t="s">
        <v>38</v>
      </c>
      <c r="AX170" s="15" t="s">
        <v>83</v>
      </c>
      <c r="AY170" s="302" t="s">
        <v>251</v>
      </c>
    </row>
    <row r="171" s="13" customFormat="1">
      <c r="A171" s="13"/>
      <c r="B171" s="271"/>
      <c r="C171" s="272"/>
      <c r="D171" s="259" t="s">
        <v>414</v>
      </c>
      <c r="E171" s="273" t="s">
        <v>1</v>
      </c>
      <c r="F171" s="274" t="s">
        <v>2573</v>
      </c>
      <c r="G171" s="272"/>
      <c r="H171" s="275">
        <v>32.640000000000001</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38</v>
      </c>
      <c r="AX171" s="13" t="s">
        <v>83</v>
      </c>
      <c r="AY171" s="281" t="s">
        <v>251</v>
      </c>
    </row>
    <row r="172" s="14" customFormat="1">
      <c r="A172" s="14"/>
      <c r="B172" s="282"/>
      <c r="C172" s="283"/>
      <c r="D172" s="259" t="s">
        <v>414</v>
      </c>
      <c r="E172" s="284" t="s">
        <v>1</v>
      </c>
      <c r="F172" s="285" t="s">
        <v>416</v>
      </c>
      <c r="G172" s="283"/>
      <c r="H172" s="286">
        <v>32.640000000000001</v>
      </c>
      <c r="I172" s="287"/>
      <c r="J172" s="283"/>
      <c r="K172" s="283"/>
      <c r="L172" s="288"/>
      <c r="M172" s="289"/>
      <c r="N172" s="290"/>
      <c r="O172" s="290"/>
      <c r="P172" s="290"/>
      <c r="Q172" s="290"/>
      <c r="R172" s="290"/>
      <c r="S172" s="290"/>
      <c r="T172" s="291"/>
      <c r="U172" s="14"/>
      <c r="V172" s="14"/>
      <c r="W172" s="14"/>
      <c r="X172" s="14"/>
      <c r="Y172" s="14"/>
      <c r="Z172" s="14"/>
      <c r="AA172" s="14"/>
      <c r="AB172" s="14"/>
      <c r="AC172" s="14"/>
      <c r="AD172" s="14"/>
      <c r="AE172" s="14"/>
      <c r="AT172" s="292" t="s">
        <v>414</v>
      </c>
      <c r="AU172" s="292" t="s">
        <v>93</v>
      </c>
      <c r="AV172" s="14" t="s">
        <v>182</v>
      </c>
      <c r="AW172" s="14" t="s">
        <v>38</v>
      </c>
      <c r="AX172" s="14" t="s">
        <v>91</v>
      </c>
      <c r="AY172" s="292" t="s">
        <v>251</v>
      </c>
    </row>
    <row r="173" s="2" customFormat="1" ht="16.5" customHeight="1">
      <c r="A173" s="40"/>
      <c r="B173" s="41"/>
      <c r="C173" s="246" t="s">
        <v>359</v>
      </c>
      <c r="D173" s="246" t="s">
        <v>254</v>
      </c>
      <c r="E173" s="247" t="s">
        <v>2574</v>
      </c>
      <c r="F173" s="248" t="s">
        <v>2575</v>
      </c>
      <c r="G173" s="249" t="s">
        <v>342</v>
      </c>
      <c r="H173" s="250">
        <v>190.40000000000001</v>
      </c>
      <c r="I173" s="251"/>
      <c r="J173" s="252">
        <f>ROUND(I173*H173,2)</f>
        <v>0</v>
      </c>
      <c r="K173" s="248" t="s">
        <v>258</v>
      </c>
      <c r="L173" s="46"/>
      <c r="M173" s="253" t="s">
        <v>1</v>
      </c>
      <c r="N173" s="254" t="s">
        <v>48</v>
      </c>
      <c r="O173" s="93"/>
      <c r="P173" s="255">
        <f>O173*H173</f>
        <v>0</v>
      </c>
      <c r="Q173" s="255">
        <v>0.00264</v>
      </c>
      <c r="R173" s="255">
        <f>Q173*H173</f>
        <v>0.50265599999999999</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2576</v>
      </c>
    </row>
    <row r="174" s="15" customFormat="1">
      <c r="A174" s="15"/>
      <c r="B174" s="293"/>
      <c r="C174" s="294"/>
      <c r="D174" s="259" t="s">
        <v>414</v>
      </c>
      <c r="E174" s="295" t="s">
        <v>1</v>
      </c>
      <c r="F174" s="296" t="s">
        <v>2561</v>
      </c>
      <c r="G174" s="294"/>
      <c r="H174" s="295" t="s">
        <v>1</v>
      </c>
      <c r="I174" s="297"/>
      <c r="J174" s="294"/>
      <c r="K174" s="294"/>
      <c r="L174" s="298"/>
      <c r="M174" s="299"/>
      <c r="N174" s="300"/>
      <c r="O174" s="300"/>
      <c r="P174" s="300"/>
      <c r="Q174" s="300"/>
      <c r="R174" s="300"/>
      <c r="S174" s="300"/>
      <c r="T174" s="301"/>
      <c r="U174" s="15"/>
      <c r="V174" s="15"/>
      <c r="W174" s="15"/>
      <c r="X174" s="15"/>
      <c r="Y174" s="15"/>
      <c r="Z174" s="15"/>
      <c r="AA174" s="15"/>
      <c r="AB174" s="15"/>
      <c r="AC174" s="15"/>
      <c r="AD174" s="15"/>
      <c r="AE174" s="15"/>
      <c r="AT174" s="302" t="s">
        <v>414</v>
      </c>
      <c r="AU174" s="302" t="s">
        <v>93</v>
      </c>
      <c r="AV174" s="15" t="s">
        <v>91</v>
      </c>
      <c r="AW174" s="15" t="s">
        <v>38</v>
      </c>
      <c r="AX174" s="15" t="s">
        <v>83</v>
      </c>
      <c r="AY174" s="302" t="s">
        <v>251</v>
      </c>
    </row>
    <row r="175" s="13" customFormat="1">
      <c r="A175" s="13"/>
      <c r="B175" s="271"/>
      <c r="C175" s="272"/>
      <c r="D175" s="259" t="s">
        <v>414</v>
      </c>
      <c r="E175" s="273" t="s">
        <v>1</v>
      </c>
      <c r="F175" s="274" t="s">
        <v>2577</v>
      </c>
      <c r="G175" s="272"/>
      <c r="H175" s="275">
        <v>190.40000000000001</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190.40000000000001</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2" customFormat="1" ht="16.5" customHeight="1">
      <c r="A177" s="40"/>
      <c r="B177" s="41"/>
      <c r="C177" s="246" t="s">
        <v>386</v>
      </c>
      <c r="D177" s="246" t="s">
        <v>254</v>
      </c>
      <c r="E177" s="247" t="s">
        <v>2578</v>
      </c>
      <c r="F177" s="248" t="s">
        <v>2579</v>
      </c>
      <c r="G177" s="249" t="s">
        <v>342</v>
      </c>
      <c r="H177" s="250">
        <v>190.40000000000001</v>
      </c>
      <c r="I177" s="251"/>
      <c r="J177" s="252">
        <f>ROUND(I177*H177,2)</f>
        <v>0</v>
      </c>
      <c r="K177" s="248" t="s">
        <v>258</v>
      </c>
      <c r="L177" s="46"/>
      <c r="M177" s="253" t="s">
        <v>1</v>
      </c>
      <c r="N177" s="254" t="s">
        <v>48</v>
      </c>
      <c r="O177" s="93"/>
      <c r="P177" s="255">
        <f>O177*H177</f>
        <v>0</v>
      </c>
      <c r="Q177" s="255">
        <v>0</v>
      </c>
      <c r="R177" s="255">
        <f>Q177*H177</f>
        <v>0</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2580</v>
      </c>
    </row>
    <row r="178" s="12" customFormat="1" ht="22.8" customHeight="1">
      <c r="A178" s="12"/>
      <c r="B178" s="230"/>
      <c r="C178" s="231"/>
      <c r="D178" s="232" t="s">
        <v>82</v>
      </c>
      <c r="E178" s="244" t="s">
        <v>250</v>
      </c>
      <c r="F178" s="244" t="s">
        <v>618</v>
      </c>
      <c r="G178" s="231"/>
      <c r="H178" s="231"/>
      <c r="I178" s="234"/>
      <c r="J178" s="245">
        <f>BK178</f>
        <v>0</v>
      </c>
      <c r="K178" s="231"/>
      <c r="L178" s="236"/>
      <c r="M178" s="237"/>
      <c r="N178" s="238"/>
      <c r="O178" s="238"/>
      <c r="P178" s="239">
        <f>SUM(P179:P186)</f>
        <v>0</v>
      </c>
      <c r="Q178" s="238"/>
      <c r="R178" s="239">
        <f>SUM(R179:R186)</f>
        <v>150.7346</v>
      </c>
      <c r="S178" s="238"/>
      <c r="T178" s="240">
        <f>SUM(T179:T186)</f>
        <v>0</v>
      </c>
      <c r="U178" s="12"/>
      <c r="V178" s="12"/>
      <c r="W178" s="12"/>
      <c r="X178" s="12"/>
      <c r="Y178" s="12"/>
      <c r="Z178" s="12"/>
      <c r="AA178" s="12"/>
      <c r="AB178" s="12"/>
      <c r="AC178" s="12"/>
      <c r="AD178" s="12"/>
      <c r="AE178" s="12"/>
      <c r="AR178" s="241" t="s">
        <v>91</v>
      </c>
      <c r="AT178" s="242" t="s">
        <v>82</v>
      </c>
      <c r="AU178" s="242" t="s">
        <v>91</v>
      </c>
      <c r="AY178" s="241" t="s">
        <v>251</v>
      </c>
      <c r="BK178" s="243">
        <f>SUM(BK179:BK186)</f>
        <v>0</v>
      </c>
    </row>
    <row r="179" s="2" customFormat="1" ht="16.5" customHeight="1">
      <c r="A179" s="40"/>
      <c r="B179" s="41"/>
      <c r="C179" s="246" t="s">
        <v>362</v>
      </c>
      <c r="D179" s="246" t="s">
        <v>254</v>
      </c>
      <c r="E179" s="247" t="s">
        <v>1277</v>
      </c>
      <c r="F179" s="248" t="s">
        <v>1278</v>
      </c>
      <c r="G179" s="249" t="s">
        <v>342</v>
      </c>
      <c r="H179" s="250">
        <v>380</v>
      </c>
      <c r="I179" s="251"/>
      <c r="J179" s="252">
        <f>ROUND(I179*H179,2)</f>
        <v>0</v>
      </c>
      <c r="K179" s="248" t="s">
        <v>258</v>
      </c>
      <c r="L179" s="46"/>
      <c r="M179" s="253" t="s">
        <v>1</v>
      </c>
      <c r="N179" s="254" t="s">
        <v>48</v>
      </c>
      <c r="O179" s="93"/>
      <c r="P179" s="255">
        <f>O179*H179</f>
        <v>0</v>
      </c>
      <c r="Q179" s="255">
        <v>0.378</v>
      </c>
      <c r="R179" s="255">
        <f>Q179*H179</f>
        <v>143.64000000000002</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2177</v>
      </c>
    </row>
    <row r="180" s="2" customFormat="1">
      <c r="A180" s="40"/>
      <c r="B180" s="41"/>
      <c r="C180" s="42"/>
      <c r="D180" s="259" t="s">
        <v>261</v>
      </c>
      <c r="E180" s="42"/>
      <c r="F180" s="260" t="s">
        <v>2178</v>
      </c>
      <c r="G180" s="42"/>
      <c r="H180" s="42"/>
      <c r="I180" s="157"/>
      <c r="J180" s="42"/>
      <c r="K180" s="42"/>
      <c r="L180" s="46"/>
      <c r="M180" s="261"/>
      <c r="N180" s="262"/>
      <c r="O180" s="93"/>
      <c r="P180" s="93"/>
      <c r="Q180" s="93"/>
      <c r="R180" s="93"/>
      <c r="S180" s="93"/>
      <c r="T180" s="94"/>
      <c r="U180" s="40"/>
      <c r="V180" s="40"/>
      <c r="W180" s="40"/>
      <c r="X180" s="40"/>
      <c r="Y180" s="40"/>
      <c r="Z180" s="40"/>
      <c r="AA180" s="40"/>
      <c r="AB180" s="40"/>
      <c r="AC180" s="40"/>
      <c r="AD180" s="40"/>
      <c r="AE180" s="40"/>
      <c r="AT180" s="18" t="s">
        <v>261</v>
      </c>
      <c r="AU180" s="18" t="s">
        <v>93</v>
      </c>
    </row>
    <row r="181" s="13" customFormat="1">
      <c r="A181" s="13"/>
      <c r="B181" s="271"/>
      <c r="C181" s="272"/>
      <c r="D181" s="259" t="s">
        <v>414</v>
      </c>
      <c r="E181" s="273" t="s">
        <v>1</v>
      </c>
      <c r="F181" s="274" t="s">
        <v>2442</v>
      </c>
      <c r="G181" s="272"/>
      <c r="H181" s="275">
        <v>380</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380</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91</v>
      </c>
      <c r="AY182" s="292" t="s">
        <v>251</v>
      </c>
    </row>
    <row r="183" s="2" customFormat="1" ht="21.75" customHeight="1">
      <c r="A183" s="40"/>
      <c r="B183" s="41"/>
      <c r="C183" s="246" t="s">
        <v>395</v>
      </c>
      <c r="D183" s="246" t="s">
        <v>254</v>
      </c>
      <c r="E183" s="247" t="s">
        <v>2179</v>
      </c>
      <c r="F183" s="248" t="s">
        <v>2454</v>
      </c>
      <c r="G183" s="249" t="s">
        <v>342</v>
      </c>
      <c r="H183" s="250">
        <v>380</v>
      </c>
      <c r="I183" s="251"/>
      <c r="J183" s="252">
        <f>ROUND(I183*H183,2)</f>
        <v>0</v>
      </c>
      <c r="K183" s="248" t="s">
        <v>307</v>
      </c>
      <c r="L183" s="46"/>
      <c r="M183" s="253" t="s">
        <v>1</v>
      </c>
      <c r="N183" s="254" t="s">
        <v>48</v>
      </c>
      <c r="O183" s="93"/>
      <c r="P183" s="255">
        <f>O183*H183</f>
        <v>0</v>
      </c>
      <c r="Q183" s="255">
        <v>0.018669999999999999</v>
      </c>
      <c r="R183" s="255">
        <f>Q183*H183</f>
        <v>7.0945999999999998</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2181</v>
      </c>
    </row>
    <row r="184" s="2" customFormat="1">
      <c r="A184" s="40"/>
      <c r="B184" s="41"/>
      <c r="C184" s="42"/>
      <c r="D184" s="259" t="s">
        <v>261</v>
      </c>
      <c r="E184" s="42"/>
      <c r="F184" s="260" t="s">
        <v>2455</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13" customFormat="1">
      <c r="A185" s="13"/>
      <c r="B185" s="271"/>
      <c r="C185" s="272"/>
      <c r="D185" s="259" t="s">
        <v>414</v>
      </c>
      <c r="E185" s="273" t="s">
        <v>1</v>
      </c>
      <c r="F185" s="274" t="s">
        <v>2442</v>
      </c>
      <c r="G185" s="272"/>
      <c r="H185" s="275">
        <v>380</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380</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12" customFormat="1" ht="22.8" customHeight="1">
      <c r="A187" s="12"/>
      <c r="B187" s="230"/>
      <c r="C187" s="231"/>
      <c r="D187" s="232" t="s">
        <v>82</v>
      </c>
      <c r="E187" s="244" t="s">
        <v>297</v>
      </c>
      <c r="F187" s="244" t="s">
        <v>530</v>
      </c>
      <c r="G187" s="231"/>
      <c r="H187" s="231"/>
      <c r="I187" s="234"/>
      <c r="J187" s="245">
        <f>BK187</f>
        <v>0</v>
      </c>
      <c r="K187" s="231"/>
      <c r="L187" s="236"/>
      <c r="M187" s="237"/>
      <c r="N187" s="238"/>
      <c r="O187" s="238"/>
      <c r="P187" s="239">
        <f>SUM(P188:P193)</f>
        <v>0</v>
      </c>
      <c r="Q187" s="238"/>
      <c r="R187" s="239">
        <f>SUM(R188:R193)</f>
        <v>17.578052</v>
      </c>
      <c r="S187" s="238"/>
      <c r="T187" s="240">
        <f>SUM(T188:T193)</f>
        <v>0</v>
      </c>
      <c r="U187" s="12"/>
      <c r="V187" s="12"/>
      <c r="W187" s="12"/>
      <c r="X187" s="12"/>
      <c r="Y187" s="12"/>
      <c r="Z187" s="12"/>
      <c r="AA187" s="12"/>
      <c r="AB187" s="12"/>
      <c r="AC187" s="12"/>
      <c r="AD187" s="12"/>
      <c r="AE187" s="12"/>
      <c r="AR187" s="241" t="s">
        <v>91</v>
      </c>
      <c r="AT187" s="242" t="s">
        <v>82</v>
      </c>
      <c r="AU187" s="242" t="s">
        <v>91</v>
      </c>
      <c r="AY187" s="241" t="s">
        <v>251</v>
      </c>
      <c r="BK187" s="243">
        <f>SUM(BK188:BK193)</f>
        <v>0</v>
      </c>
    </row>
    <row r="188" s="2" customFormat="1" ht="16.5" customHeight="1">
      <c r="A188" s="40"/>
      <c r="B188" s="41"/>
      <c r="C188" s="246" t="s">
        <v>366</v>
      </c>
      <c r="D188" s="246" t="s">
        <v>254</v>
      </c>
      <c r="E188" s="247" t="s">
        <v>653</v>
      </c>
      <c r="F188" s="248" t="s">
        <v>654</v>
      </c>
      <c r="G188" s="249" t="s">
        <v>441</v>
      </c>
      <c r="H188" s="250">
        <v>69.079999999999998</v>
      </c>
      <c r="I188" s="251"/>
      <c r="J188" s="252">
        <f>ROUND(I188*H188,2)</f>
        <v>0</v>
      </c>
      <c r="K188" s="248" t="s">
        <v>258</v>
      </c>
      <c r="L188" s="46"/>
      <c r="M188" s="253" t="s">
        <v>1</v>
      </c>
      <c r="N188" s="254" t="s">
        <v>48</v>
      </c>
      <c r="O188" s="93"/>
      <c r="P188" s="255">
        <f>O188*H188</f>
        <v>0</v>
      </c>
      <c r="Q188" s="255">
        <v>0.10095</v>
      </c>
      <c r="R188" s="255">
        <f>Q188*H188</f>
        <v>6.9736259999999994</v>
      </c>
      <c r="S188" s="255">
        <v>0</v>
      </c>
      <c r="T188" s="256">
        <f>S188*H188</f>
        <v>0</v>
      </c>
      <c r="U188" s="40"/>
      <c r="V188" s="40"/>
      <c r="W188" s="40"/>
      <c r="X188" s="40"/>
      <c r="Y188" s="40"/>
      <c r="Z188" s="40"/>
      <c r="AA188" s="40"/>
      <c r="AB188" s="40"/>
      <c r="AC188" s="40"/>
      <c r="AD188" s="40"/>
      <c r="AE188" s="40"/>
      <c r="AR188" s="257" t="s">
        <v>182</v>
      </c>
      <c r="AT188" s="257" t="s">
        <v>254</v>
      </c>
      <c r="AU188" s="257" t="s">
        <v>93</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182</v>
      </c>
      <c r="BM188" s="257" t="s">
        <v>2456</v>
      </c>
    </row>
    <row r="189" s="13" customFormat="1">
      <c r="A189" s="13"/>
      <c r="B189" s="271"/>
      <c r="C189" s="272"/>
      <c r="D189" s="259" t="s">
        <v>414</v>
      </c>
      <c r="E189" s="273" t="s">
        <v>1</v>
      </c>
      <c r="F189" s="274" t="s">
        <v>2457</v>
      </c>
      <c r="G189" s="272"/>
      <c r="H189" s="275">
        <v>69.079999999999998</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69.079999999999998</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314" t="s">
        <v>7</v>
      </c>
      <c r="D191" s="314" t="s">
        <v>648</v>
      </c>
      <c r="E191" s="315" t="s">
        <v>2458</v>
      </c>
      <c r="F191" s="316" t="s">
        <v>2459</v>
      </c>
      <c r="G191" s="317" t="s">
        <v>441</v>
      </c>
      <c r="H191" s="318">
        <v>79.441999999999993</v>
      </c>
      <c r="I191" s="319"/>
      <c r="J191" s="320">
        <f>ROUND(I191*H191,2)</f>
        <v>0</v>
      </c>
      <c r="K191" s="316" t="s">
        <v>258</v>
      </c>
      <c r="L191" s="321"/>
      <c r="M191" s="322" t="s">
        <v>1</v>
      </c>
      <c r="N191" s="323" t="s">
        <v>48</v>
      </c>
      <c r="O191" s="93"/>
      <c r="P191" s="255">
        <f>O191*H191</f>
        <v>0</v>
      </c>
      <c r="Q191" s="255">
        <v>0.028000000000000001</v>
      </c>
      <c r="R191" s="255">
        <f>Q191*H191</f>
        <v>2.2243759999999999</v>
      </c>
      <c r="S191" s="255">
        <v>0</v>
      </c>
      <c r="T191" s="256">
        <f>S191*H191</f>
        <v>0</v>
      </c>
      <c r="U191" s="40"/>
      <c r="V191" s="40"/>
      <c r="W191" s="40"/>
      <c r="X191" s="40"/>
      <c r="Y191" s="40"/>
      <c r="Z191" s="40"/>
      <c r="AA191" s="40"/>
      <c r="AB191" s="40"/>
      <c r="AC191" s="40"/>
      <c r="AD191" s="40"/>
      <c r="AE191" s="40"/>
      <c r="AR191" s="257" t="s">
        <v>292</v>
      </c>
      <c r="AT191" s="257" t="s">
        <v>648</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2460</v>
      </c>
    </row>
    <row r="192" s="13" customFormat="1">
      <c r="A192" s="13"/>
      <c r="B192" s="271"/>
      <c r="C192" s="272"/>
      <c r="D192" s="259" t="s">
        <v>414</v>
      </c>
      <c r="E192" s="272"/>
      <c r="F192" s="274" t="s">
        <v>2461</v>
      </c>
      <c r="G192" s="272"/>
      <c r="H192" s="275">
        <v>79.441999999999993</v>
      </c>
      <c r="I192" s="276"/>
      <c r="J192" s="272"/>
      <c r="K192" s="272"/>
      <c r="L192" s="277"/>
      <c r="M192" s="278"/>
      <c r="N192" s="279"/>
      <c r="O192" s="279"/>
      <c r="P192" s="279"/>
      <c r="Q192" s="279"/>
      <c r="R192" s="279"/>
      <c r="S192" s="279"/>
      <c r="T192" s="280"/>
      <c r="U192" s="13"/>
      <c r="V192" s="13"/>
      <c r="W192" s="13"/>
      <c r="X192" s="13"/>
      <c r="Y192" s="13"/>
      <c r="Z192" s="13"/>
      <c r="AA192" s="13"/>
      <c r="AB192" s="13"/>
      <c r="AC192" s="13"/>
      <c r="AD192" s="13"/>
      <c r="AE192" s="13"/>
      <c r="AT192" s="281" t="s">
        <v>414</v>
      </c>
      <c r="AU192" s="281" t="s">
        <v>93</v>
      </c>
      <c r="AV192" s="13" t="s">
        <v>93</v>
      </c>
      <c r="AW192" s="13" t="s">
        <v>4</v>
      </c>
      <c r="AX192" s="13" t="s">
        <v>91</v>
      </c>
      <c r="AY192" s="281" t="s">
        <v>251</v>
      </c>
    </row>
    <row r="193" s="2" customFormat="1" ht="16.5" customHeight="1">
      <c r="A193" s="40"/>
      <c r="B193" s="41"/>
      <c r="C193" s="314" t="s">
        <v>369</v>
      </c>
      <c r="D193" s="314" t="s">
        <v>648</v>
      </c>
      <c r="E193" s="315" t="s">
        <v>1527</v>
      </c>
      <c r="F193" s="316" t="s">
        <v>1528</v>
      </c>
      <c r="G193" s="317" t="s">
        <v>446</v>
      </c>
      <c r="H193" s="318">
        <v>3.4500000000000002</v>
      </c>
      <c r="I193" s="319"/>
      <c r="J193" s="320">
        <f>ROUND(I193*H193,2)</f>
        <v>0</v>
      </c>
      <c r="K193" s="316" t="s">
        <v>258</v>
      </c>
      <c r="L193" s="321"/>
      <c r="M193" s="322" t="s">
        <v>1</v>
      </c>
      <c r="N193" s="323" t="s">
        <v>48</v>
      </c>
      <c r="O193" s="93"/>
      <c r="P193" s="255">
        <f>O193*H193</f>
        <v>0</v>
      </c>
      <c r="Q193" s="255">
        <v>2.4289999999999998</v>
      </c>
      <c r="R193" s="255">
        <f>Q193*H193</f>
        <v>8.3800500000000007</v>
      </c>
      <c r="S193" s="255">
        <v>0</v>
      </c>
      <c r="T193" s="256">
        <f>S193*H193</f>
        <v>0</v>
      </c>
      <c r="U193" s="40"/>
      <c r="V193" s="40"/>
      <c r="W193" s="40"/>
      <c r="X193" s="40"/>
      <c r="Y193" s="40"/>
      <c r="Z193" s="40"/>
      <c r="AA193" s="40"/>
      <c r="AB193" s="40"/>
      <c r="AC193" s="40"/>
      <c r="AD193" s="40"/>
      <c r="AE193" s="40"/>
      <c r="AR193" s="257" t="s">
        <v>292</v>
      </c>
      <c r="AT193" s="257" t="s">
        <v>648</v>
      </c>
      <c r="AU193" s="257" t="s">
        <v>93</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182</v>
      </c>
      <c r="BM193" s="257" t="s">
        <v>2462</v>
      </c>
    </row>
    <row r="194" s="12" customFormat="1" ht="22.8" customHeight="1">
      <c r="A194" s="12"/>
      <c r="B194" s="230"/>
      <c r="C194" s="231"/>
      <c r="D194" s="232" t="s">
        <v>82</v>
      </c>
      <c r="E194" s="244" t="s">
        <v>568</v>
      </c>
      <c r="F194" s="244" t="s">
        <v>569</v>
      </c>
      <c r="G194" s="231"/>
      <c r="H194" s="231"/>
      <c r="I194" s="234"/>
      <c r="J194" s="245">
        <f>BK194</f>
        <v>0</v>
      </c>
      <c r="K194" s="231"/>
      <c r="L194" s="236"/>
      <c r="M194" s="237"/>
      <c r="N194" s="238"/>
      <c r="O194" s="238"/>
      <c r="P194" s="239">
        <f>P195</f>
        <v>0</v>
      </c>
      <c r="Q194" s="238"/>
      <c r="R194" s="239">
        <f>R195</f>
        <v>0</v>
      </c>
      <c r="S194" s="238"/>
      <c r="T194" s="240">
        <f>T195</f>
        <v>0</v>
      </c>
      <c r="U194" s="12"/>
      <c r="V194" s="12"/>
      <c r="W194" s="12"/>
      <c r="X194" s="12"/>
      <c r="Y194" s="12"/>
      <c r="Z194" s="12"/>
      <c r="AA194" s="12"/>
      <c r="AB194" s="12"/>
      <c r="AC194" s="12"/>
      <c r="AD194" s="12"/>
      <c r="AE194" s="12"/>
      <c r="AR194" s="241" t="s">
        <v>91</v>
      </c>
      <c r="AT194" s="242" t="s">
        <v>82</v>
      </c>
      <c r="AU194" s="242" t="s">
        <v>91</v>
      </c>
      <c r="AY194" s="241" t="s">
        <v>251</v>
      </c>
      <c r="BK194" s="243">
        <f>BK195</f>
        <v>0</v>
      </c>
    </row>
    <row r="195" s="2" customFormat="1" ht="16.5" customHeight="1">
      <c r="A195" s="40"/>
      <c r="B195" s="41"/>
      <c r="C195" s="246" t="s">
        <v>509</v>
      </c>
      <c r="D195" s="246" t="s">
        <v>254</v>
      </c>
      <c r="E195" s="247" t="s">
        <v>2581</v>
      </c>
      <c r="F195" s="248" t="s">
        <v>2582</v>
      </c>
      <c r="G195" s="249" t="s">
        <v>398</v>
      </c>
      <c r="H195" s="250">
        <v>394.53899999999999</v>
      </c>
      <c r="I195" s="251"/>
      <c r="J195" s="252">
        <f>ROUND(I195*H195,2)</f>
        <v>0</v>
      </c>
      <c r="K195" s="248" t="s">
        <v>307</v>
      </c>
      <c r="L195" s="46"/>
      <c r="M195" s="253" t="s">
        <v>1</v>
      </c>
      <c r="N195" s="254" t="s">
        <v>48</v>
      </c>
      <c r="O195" s="93"/>
      <c r="P195" s="255">
        <f>O195*H195</f>
        <v>0</v>
      </c>
      <c r="Q195" s="255">
        <v>0</v>
      </c>
      <c r="R195" s="255">
        <f>Q195*H195</f>
        <v>0</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2193</v>
      </c>
    </row>
    <row r="196" s="12" customFormat="1" ht="25.92" customHeight="1">
      <c r="A196" s="12"/>
      <c r="B196" s="230"/>
      <c r="C196" s="231"/>
      <c r="D196" s="232" t="s">
        <v>82</v>
      </c>
      <c r="E196" s="233" t="s">
        <v>898</v>
      </c>
      <c r="F196" s="233" t="s">
        <v>898</v>
      </c>
      <c r="G196" s="231"/>
      <c r="H196" s="231"/>
      <c r="I196" s="234"/>
      <c r="J196" s="235">
        <f>BK196</f>
        <v>0</v>
      </c>
      <c r="K196" s="231"/>
      <c r="L196" s="236"/>
      <c r="M196" s="237"/>
      <c r="N196" s="238"/>
      <c r="O196" s="238"/>
      <c r="P196" s="239">
        <f>P197</f>
        <v>0</v>
      </c>
      <c r="Q196" s="238"/>
      <c r="R196" s="239">
        <f>R197</f>
        <v>0</v>
      </c>
      <c r="S196" s="238"/>
      <c r="T196" s="240">
        <f>T197</f>
        <v>0</v>
      </c>
      <c r="U196" s="12"/>
      <c r="V196" s="12"/>
      <c r="W196" s="12"/>
      <c r="X196" s="12"/>
      <c r="Y196" s="12"/>
      <c r="Z196" s="12"/>
      <c r="AA196" s="12"/>
      <c r="AB196" s="12"/>
      <c r="AC196" s="12"/>
      <c r="AD196" s="12"/>
      <c r="AE196" s="12"/>
      <c r="AR196" s="241" t="s">
        <v>182</v>
      </c>
      <c r="AT196" s="242" t="s">
        <v>82</v>
      </c>
      <c r="AU196" s="242" t="s">
        <v>83</v>
      </c>
      <c r="AY196" s="241" t="s">
        <v>251</v>
      </c>
      <c r="BK196" s="243">
        <f>BK197</f>
        <v>0</v>
      </c>
    </row>
    <row r="197" s="12" customFormat="1" ht="22.8" customHeight="1">
      <c r="A197" s="12"/>
      <c r="B197" s="230"/>
      <c r="C197" s="231"/>
      <c r="D197" s="232" t="s">
        <v>82</v>
      </c>
      <c r="E197" s="244" t="s">
        <v>2583</v>
      </c>
      <c r="F197" s="244" t="s">
        <v>2584</v>
      </c>
      <c r="G197" s="231"/>
      <c r="H197" s="231"/>
      <c r="I197" s="234"/>
      <c r="J197" s="245">
        <f>BK197</f>
        <v>0</v>
      </c>
      <c r="K197" s="231"/>
      <c r="L197" s="236"/>
      <c r="M197" s="237"/>
      <c r="N197" s="238"/>
      <c r="O197" s="238"/>
      <c r="P197" s="239">
        <f>SUM(P198:P219)</f>
        <v>0</v>
      </c>
      <c r="Q197" s="238"/>
      <c r="R197" s="239">
        <f>SUM(R198:R219)</f>
        <v>0</v>
      </c>
      <c r="S197" s="238"/>
      <c r="T197" s="240">
        <f>SUM(T198:T219)</f>
        <v>0</v>
      </c>
      <c r="U197" s="12"/>
      <c r="V197" s="12"/>
      <c r="W197" s="12"/>
      <c r="X197" s="12"/>
      <c r="Y197" s="12"/>
      <c r="Z197" s="12"/>
      <c r="AA197" s="12"/>
      <c r="AB197" s="12"/>
      <c r="AC197" s="12"/>
      <c r="AD197" s="12"/>
      <c r="AE197" s="12"/>
      <c r="AR197" s="241" t="s">
        <v>182</v>
      </c>
      <c r="AT197" s="242" t="s">
        <v>82</v>
      </c>
      <c r="AU197" s="242" t="s">
        <v>91</v>
      </c>
      <c r="AY197" s="241" t="s">
        <v>251</v>
      </c>
      <c r="BK197" s="243">
        <f>SUM(BK198:BK219)</f>
        <v>0</v>
      </c>
    </row>
    <row r="198" s="2" customFormat="1" ht="16.5" customHeight="1">
      <c r="A198" s="40"/>
      <c r="B198" s="41"/>
      <c r="C198" s="246" t="s">
        <v>372</v>
      </c>
      <c r="D198" s="246" t="s">
        <v>254</v>
      </c>
      <c r="E198" s="247" t="s">
        <v>2585</v>
      </c>
      <c r="F198" s="248" t="s">
        <v>2586</v>
      </c>
      <c r="G198" s="249" t="s">
        <v>346</v>
      </c>
      <c r="H198" s="250">
        <v>1</v>
      </c>
      <c r="I198" s="251"/>
      <c r="J198" s="252">
        <f>ROUND(I198*H198,2)</f>
        <v>0</v>
      </c>
      <c r="K198" s="248" t="s">
        <v>307</v>
      </c>
      <c r="L198" s="46"/>
      <c r="M198" s="253" t="s">
        <v>1</v>
      </c>
      <c r="N198" s="254" t="s">
        <v>48</v>
      </c>
      <c r="O198" s="93"/>
      <c r="P198" s="255">
        <f>O198*H198</f>
        <v>0</v>
      </c>
      <c r="Q198" s="255">
        <v>0</v>
      </c>
      <c r="R198" s="255">
        <f>Q198*H198</f>
        <v>0</v>
      </c>
      <c r="S198" s="255">
        <v>0</v>
      </c>
      <c r="T198" s="256">
        <f>S198*H198</f>
        <v>0</v>
      </c>
      <c r="U198" s="40"/>
      <c r="V198" s="40"/>
      <c r="W198" s="40"/>
      <c r="X198" s="40"/>
      <c r="Y198" s="40"/>
      <c r="Z198" s="40"/>
      <c r="AA198" s="40"/>
      <c r="AB198" s="40"/>
      <c r="AC198" s="40"/>
      <c r="AD198" s="40"/>
      <c r="AE198" s="40"/>
      <c r="AR198" s="257" t="s">
        <v>904</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904</v>
      </c>
      <c r="BM198" s="257" t="s">
        <v>2587</v>
      </c>
    </row>
    <row r="199" s="2" customFormat="1">
      <c r="A199" s="40"/>
      <c r="B199" s="41"/>
      <c r="C199" s="42"/>
      <c r="D199" s="259" t="s">
        <v>261</v>
      </c>
      <c r="E199" s="42"/>
      <c r="F199" s="260" t="s">
        <v>2588</v>
      </c>
      <c r="G199" s="42"/>
      <c r="H199" s="42"/>
      <c r="I199" s="157"/>
      <c r="J199" s="42"/>
      <c r="K199" s="42"/>
      <c r="L199" s="46"/>
      <c r="M199" s="261"/>
      <c r="N199" s="262"/>
      <c r="O199" s="93"/>
      <c r="P199" s="93"/>
      <c r="Q199" s="93"/>
      <c r="R199" s="93"/>
      <c r="S199" s="93"/>
      <c r="T199" s="94"/>
      <c r="U199" s="40"/>
      <c r="V199" s="40"/>
      <c r="W199" s="40"/>
      <c r="X199" s="40"/>
      <c r="Y199" s="40"/>
      <c r="Z199" s="40"/>
      <c r="AA199" s="40"/>
      <c r="AB199" s="40"/>
      <c r="AC199" s="40"/>
      <c r="AD199" s="40"/>
      <c r="AE199" s="40"/>
      <c r="AT199" s="18" t="s">
        <v>261</v>
      </c>
      <c r="AU199" s="18" t="s">
        <v>93</v>
      </c>
    </row>
    <row r="200" s="2" customFormat="1" ht="16.5" customHeight="1">
      <c r="A200" s="40"/>
      <c r="B200" s="41"/>
      <c r="C200" s="246" t="s">
        <v>519</v>
      </c>
      <c r="D200" s="246" t="s">
        <v>254</v>
      </c>
      <c r="E200" s="247" t="s">
        <v>2589</v>
      </c>
      <c r="F200" s="248" t="s">
        <v>2590</v>
      </c>
      <c r="G200" s="249" t="s">
        <v>346</v>
      </c>
      <c r="H200" s="250">
        <v>4</v>
      </c>
      <c r="I200" s="251"/>
      <c r="J200" s="252">
        <f>ROUND(I200*H200,2)</f>
        <v>0</v>
      </c>
      <c r="K200" s="248" t="s">
        <v>307</v>
      </c>
      <c r="L200" s="46"/>
      <c r="M200" s="253" t="s">
        <v>1</v>
      </c>
      <c r="N200" s="254"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904</v>
      </c>
      <c r="AT200" s="257" t="s">
        <v>254</v>
      </c>
      <c r="AU200" s="257" t="s">
        <v>93</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904</v>
      </c>
      <c r="BM200" s="257" t="s">
        <v>2591</v>
      </c>
    </row>
    <row r="201" s="2" customFormat="1">
      <c r="A201" s="40"/>
      <c r="B201" s="41"/>
      <c r="C201" s="42"/>
      <c r="D201" s="259" t="s">
        <v>261</v>
      </c>
      <c r="E201" s="42"/>
      <c r="F201" s="260" t="s">
        <v>2588</v>
      </c>
      <c r="G201" s="42"/>
      <c r="H201" s="42"/>
      <c r="I201" s="157"/>
      <c r="J201" s="42"/>
      <c r="K201" s="42"/>
      <c r="L201" s="46"/>
      <c r="M201" s="261"/>
      <c r="N201" s="262"/>
      <c r="O201" s="93"/>
      <c r="P201" s="93"/>
      <c r="Q201" s="93"/>
      <c r="R201" s="93"/>
      <c r="S201" s="93"/>
      <c r="T201" s="94"/>
      <c r="U201" s="40"/>
      <c r="V201" s="40"/>
      <c r="W201" s="40"/>
      <c r="X201" s="40"/>
      <c r="Y201" s="40"/>
      <c r="Z201" s="40"/>
      <c r="AA201" s="40"/>
      <c r="AB201" s="40"/>
      <c r="AC201" s="40"/>
      <c r="AD201" s="40"/>
      <c r="AE201" s="40"/>
      <c r="AT201" s="18" t="s">
        <v>261</v>
      </c>
      <c r="AU201" s="18" t="s">
        <v>93</v>
      </c>
    </row>
    <row r="202" s="2" customFormat="1" ht="16.5" customHeight="1">
      <c r="A202" s="40"/>
      <c r="B202" s="41"/>
      <c r="C202" s="246" t="s">
        <v>375</v>
      </c>
      <c r="D202" s="246" t="s">
        <v>254</v>
      </c>
      <c r="E202" s="247" t="s">
        <v>2592</v>
      </c>
      <c r="F202" s="248" t="s">
        <v>2593</v>
      </c>
      <c r="G202" s="249" t="s">
        <v>346</v>
      </c>
      <c r="H202" s="250">
        <v>3</v>
      </c>
      <c r="I202" s="251"/>
      <c r="J202" s="252">
        <f>ROUND(I202*H202,2)</f>
        <v>0</v>
      </c>
      <c r="K202" s="248" t="s">
        <v>307</v>
      </c>
      <c r="L202" s="46"/>
      <c r="M202" s="253" t="s">
        <v>1</v>
      </c>
      <c r="N202" s="254"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904</v>
      </c>
      <c r="AT202" s="257" t="s">
        <v>254</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904</v>
      </c>
      <c r="BM202" s="257" t="s">
        <v>2594</v>
      </c>
    </row>
    <row r="203" s="2" customFormat="1">
      <c r="A203" s="40"/>
      <c r="B203" s="41"/>
      <c r="C203" s="42"/>
      <c r="D203" s="259" t="s">
        <v>261</v>
      </c>
      <c r="E203" s="42"/>
      <c r="F203" s="260" t="s">
        <v>2595</v>
      </c>
      <c r="G203" s="42"/>
      <c r="H203" s="42"/>
      <c r="I203" s="157"/>
      <c r="J203" s="42"/>
      <c r="K203" s="42"/>
      <c r="L203" s="46"/>
      <c r="M203" s="261"/>
      <c r="N203" s="262"/>
      <c r="O203" s="93"/>
      <c r="P203" s="93"/>
      <c r="Q203" s="93"/>
      <c r="R203" s="93"/>
      <c r="S203" s="93"/>
      <c r="T203" s="94"/>
      <c r="U203" s="40"/>
      <c r="V203" s="40"/>
      <c r="W203" s="40"/>
      <c r="X203" s="40"/>
      <c r="Y203" s="40"/>
      <c r="Z203" s="40"/>
      <c r="AA203" s="40"/>
      <c r="AB203" s="40"/>
      <c r="AC203" s="40"/>
      <c r="AD203" s="40"/>
      <c r="AE203" s="40"/>
      <c r="AT203" s="18" t="s">
        <v>261</v>
      </c>
      <c r="AU203" s="18" t="s">
        <v>93</v>
      </c>
    </row>
    <row r="204" s="2" customFormat="1" ht="16.5" customHeight="1">
      <c r="A204" s="40"/>
      <c r="B204" s="41"/>
      <c r="C204" s="246" t="s">
        <v>531</v>
      </c>
      <c r="D204" s="246" t="s">
        <v>254</v>
      </c>
      <c r="E204" s="247" t="s">
        <v>2596</v>
      </c>
      <c r="F204" s="248" t="s">
        <v>2597</v>
      </c>
      <c r="G204" s="249" t="s">
        <v>346</v>
      </c>
      <c r="H204" s="250">
        <v>2</v>
      </c>
      <c r="I204" s="251"/>
      <c r="J204" s="252">
        <f>ROUND(I204*H204,2)</f>
        <v>0</v>
      </c>
      <c r="K204" s="248" t="s">
        <v>307</v>
      </c>
      <c r="L204" s="46"/>
      <c r="M204" s="253" t="s">
        <v>1</v>
      </c>
      <c r="N204" s="254" t="s">
        <v>48</v>
      </c>
      <c r="O204" s="93"/>
      <c r="P204" s="255">
        <f>O204*H204</f>
        <v>0</v>
      </c>
      <c r="Q204" s="255">
        <v>0</v>
      </c>
      <c r="R204" s="255">
        <f>Q204*H204</f>
        <v>0</v>
      </c>
      <c r="S204" s="255">
        <v>0</v>
      </c>
      <c r="T204" s="256">
        <f>S204*H204</f>
        <v>0</v>
      </c>
      <c r="U204" s="40"/>
      <c r="V204" s="40"/>
      <c r="W204" s="40"/>
      <c r="X204" s="40"/>
      <c r="Y204" s="40"/>
      <c r="Z204" s="40"/>
      <c r="AA204" s="40"/>
      <c r="AB204" s="40"/>
      <c r="AC204" s="40"/>
      <c r="AD204" s="40"/>
      <c r="AE204" s="40"/>
      <c r="AR204" s="257" t="s">
        <v>904</v>
      </c>
      <c r="AT204" s="257" t="s">
        <v>254</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904</v>
      </c>
      <c r="BM204" s="257" t="s">
        <v>2598</v>
      </c>
    </row>
    <row r="205" s="2" customFormat="1">
      <c r="A205" s="40"/>
      <c r="B205" s="41"/>
      <c r="C205" s="42"/>
      <c r="D205" s="259" t="s">
        <v>261</v>
      </c>
      <c r="E205" s="42"/>
      <c r="F205" s="260" t="s">
        <v>2599</v>
      </c>
      <c r="G205" s="42"/>
      <c r="H205" s="42"/>
      <c r="I205" s="157"/>
      <c r="J205" s="42"/>
      <c r="K205" s="42"/>
      <c r="L205" s="46"/>
      <c r="M205" s="261"/>
      <c r="N205" s="262"/>
      <c r="O205" s="93"/>
      <c r="P205" s="93"/>
      <c r="Q205" s="93"/>
      <c r="R205" s="93"/>
      <c r="S205" s="93"/>
      <c r="T205" s="94"/>
      <c r="U205" s="40"/>
      <c r="V205" s="40"/>
      <c r="W205" s="40"/>
      <c r="X205" s="40"/>
      <c r="Y205" s="40"/>
      <c r="Z205" s="40"/>
      <c r="AA205" s="40"/>
      <c r="AB205" s="40"/>
      <c r="AC205" s="40"/>
      <c r="AD205" s="40"/>
      <c r="AE205" s="40"/>
      <c r="AT205" s="18" t="s">
        <v>261</v>
      </c>
      <c r="AU205" s="18" t="s">
        <v>93</v>
      </c>
    </row>
    <row r="206" s="2" customFormat="1" ht="16.5" customHeight="1">
      <c r="A206" s="40"/>
      <c r="B206" s="41"/>
      <c r="C206" s="246" t="s">
        <v>378</v>
      </c>
      <c r="D206" s="246" t="s">
        <v>254</v>
      </c>
      <c r="E206" s="247" t="s">
        <v>2600</v>
      </c>
      <c r="F206" s="248" t="s">
        <v>2601</v>
      </c>
      <c r="G206" s="249" t="s">
        <v>346</v>
      </c>
      <c r="H206" s="250">
        <v>4</v>
      </c>
      <c r="I206" s="251"/>
      <c r="J206" s="252">
        <f>ROUND(I206*H206,2)</f>
        <v>0</v>
      </c>
      <c r="K206" s="248" t="s">
        <v>307</v>
      </c>
      <c r="L206" s="46"/>
      <c r="M206" s="253" t="s">
        <v>1</v>
      </c>
      <c r="N206" s="254" t="s">
        <v>48</v>
      </c>
      <c r="O206" s="93"/>
      <c r="P206" s="255">
        <f>O206*H206</f>
        <v>0</v>
      </c>
      <c r="Q206" s="255">
        <v>0</v>
      </c>
      <c r="R206" s="255">
        <f>Q206*H206</f>
        <v>0</v>
      </c>
      <c r="S206" s="255">
        <v>0</v>
      </c>
      <c r="T206" s="256">
        <f>S206*H206</f>
        <v>0</v>
      </c>
      <c r="U206" s="40"/>
      <c r="V206" s="40"/>
      <c r="W206" s="40"/>
      <c r="X206" s="40"/>
      <c r="Y206" s="40"/>
      <c r="Z206" s="40"/>
      <c r="AA206" s="40"/>
      <c r="AB206" s="40"/>
      <c r="AC206" s="40"/>
      <c r="AD206" s="40"/>
      <c r="AE206" s="40"/>
      <c r="AR206" s="257" t="s">
        <v>904</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904</v>
      </c>
      <c r="BM206" s="257" t="s">
        <v>2602</v>
      </c>
    </row>
    <row r="207" s="2" customFormat="1">
      <c r="A207" s="40"/>
      <c r="B207" s="41"/>
      <c r="C207" s="42"/>
      <c r="D207" s="259" t="s">
        <v>261</v>
      </c>
      <c r="E207" s="42"/>
      <c r="F207" s="260" t="s">
        <v>2603</v>
      </c>
      <c r="G207" s="42"/>
      <c r="H207" s="42"/>
      <c r="I207" s="157"/>
      <c r="J207" s="42"/>
      <c r="K207" s="42"/>
      <c r="L207" s="46"/>
      <c r="M207" s="261"/>
      <c r="N207" s="262"/>
      <c r="O207" s="93"/>
      <c r="P207" s="93"/>
      <c r="Q207" s="93"/>
      <c r="R207" s="93"/>
      <c r="S207" s="93"/>
      <c r="T207" s="94"/>
      <c r="U207" s="40"/>
      <c r="V207" s="40"/>
      <c r="W207" s="40"/>
      <c r="X207" s="40"/>
      <c r="Y207" s="40"/>
      <c r="Z207" s="40"/>
      <c r="AA207" s="40"/>
      <c r="AB207" s="40"/>
      <c r="AC207" s="40"/>
      <c r="AD207" s="40"/>
      <c r="AE207" s="40"/>
      <c r="AT207" s="18" t="s">
        <v>261</v>
      </c>
      <c r="AU207" s="18" t="s">
        <v>93</v>
      </c>
    </row>
    <row r="208" s="2" customFormat="1" ht="16.5" customHeight="1">
      <c r="A208" s="40"/>
      <c r="B208" s="41"/>
      <c r="C208" s="246" t="s">
        <v>540</v>
      </c>
      <c r="D208" s="246" t="s">
        <v>254</v>
      </c>
      <c r="E208" s="247" t="s">
        <v>2604</v>
      </c>
      <c r="F208" s="248" t="s">
        <v>2605</v>
      </c>
      <c r="G208" s="249" t="s">
        <v>346</v>
      </c>
      <c r="H208" s="250">
        <v>1</v>
      </c>
      <c r="I208" s="251"/>
      <c r="J208" s="252">
        <f>ROUND(I208*H208,2)</f>
        <v>0</v>
      </c>
      <c r="K208" s="248" t="s">
        <v>307</v>
      </c>
      <c r="L208" s="46"/>
      <c r="M208" s="253" t="s">
        <v>1</v>
      </c>
      <c r="N208" s="254" t="s">
        <v>48</v>
      </c>
      <c r="O208" s="93"/>
      <c r="P208" s="255">
        <f>O208*H208</f>
        <v>0</v>
      </c>
      <c r="Q208" s="255">
        <v>0</v>
      </c>
      <c r="R208" s="255">
        <f>Q208*H208</f>
        <v>0</v>
      </c>
      <c r="S208" s="255">
        <v>0</v>
      </c>
      <c r="T208" s="256">
        <f>S208*H208</f>
        <v>0</v>
      </c>
      <c r="U208" s="40"/>
      <c r="V208" s="40"/>
      <c r="W208" s="40"/>
      <c r="X208" s="40"/>
      <c r="Y208" s="40"/>
      <c r="Z208" s="40"/>
      <c r="AA208" s="40"/>
      <c r="AB208" s="40"/>
      <c r="AC208" s="40"/>
      <c r="AD208" s="40"/>
      <c r="AE208" s="40"/>
      <c r="AR208" s="257" t="s">
        <v>904</v>
      </c>
      <c r="AT208" s="257" t="s">
        <v>254</v>
      </c>
      <c r="AU208" s="257" t="s">
        <v>93</v>
      </c>
      <c r="AY208" s="18" t="s">
        <v>251</v>
      </c>
      <c r="BE208" s="258">
        <f>IF(N208="základní",J208,0)</f>
        <v>0</v>
      </c>
      <c r="BF208" s="258">
        <f>IF(N208="snížená",J208,0)</f>
        <v>0</v>
      </c>
      <c r="BG208" s="258">
        <f>IF(N208="zákl. přenesená",J208,0)</f>
        <v>0</v>
      </c>
      <c r="BH208" s="258">
        <f>IF(N208="sníž. přenesená",J208,0)</f>
        <v>0</v>
      </c>
      <c r="BI208" s="258">
        <f>IF(N208="nulová",J208,0)</f>
        <v>0</v>
      </c>
      <c r="BJ208" s="18" t="s">
        <v>91</v>
      </c>
      <c r="BK208" s="258">
        <f>ROUND(I208*H208,2)</f>
        <v>0</v>
      </c>
      <c r="BL208" s="18" t="s">
        <v>904</v>
      </c>
      <c r="BM208" s="257" t="s">
        <v>2606</v>
      </c>
    </row>
    <row r="209" s="2" customFormat="1">
      <c r="A209" s="40"/>
      <c r="B209" s="41"/>
      <c r="C209" s="42"/>
      <c r="D209" s="259" t="s">
        <v>261</v>
      </c>
      <c r="E209" s="42"/>
      <c r="F209" s="260" t="s">
        <v>2607</v>
      </c>
      <c r="G209" s="42"/>
      <c r="H209" s="42"/>
      <c r="I209" s="157"/>
      <c r="J209" s="42"/>
      <c r="K209" s="42"/>
      <c r="L209" s="46"/>
      <c r="M209" s="261"/>
      <c r="N209" s="262"/>
      <c r="O209" s="93"/>
      <c r="P209" s="93"/>
      <c r="Q209" s="93"/>
      <c r="R209" s="93"/>
      <c r="S209" s="93"/>
      <c r="T209" s="94"/>
      <c r="U209" s="40"/>
      <c r="V209" s="40"/>
      <c r="W209" s="40"/>
      <c r="X209" s="40"/>
      <c r="Y209" s="40"/>
      <c r="Z209" s="40"/>
      <c r="AA209" s="40"/>
      <c r="AB209" s="40"/>
      <c r="AC209" s="40"/>
      <c r="AD209" s="40"/>
      <c r="AE209" s="40"/>
      <c r="AT209" s="18" t="s">
        <v>261</v>
      </c>
      <c r="AU209" s="18" t="s">
        <v>93</v>
      </c>
    </row>
    <row r="210" s="2" customFormat="1" ht="16.5" customHeight="1">
      <c r="A210" s="40"/>
      <c r="B210" s="41"/>
      <c r="C210" s="246" t="s">
        <v>381</v>
      </c>
      <c r="D210" s="246" t="s">
        <v>254</v>
      </c>
      <c r="E210" s="247" t="s">
        <v>2608</v>
      </c>
      <c r="F210" s="248" t="s">
        <v>2609</v>
      </c>
      <c r="G210" s="249" t="s">
        <v>346</v>
      </c>
      <c r="H210" s="250">
        <v>5</v>
      </c>
      <c r="I210" s="251"/>
      <c r="J210" s="252">
        <f>ROUND(I210*H210,2)</f>
        <v>0</v>
      </c>
      <c r="K210" s="248" t="s">
        <v>307</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904</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904</v>
      </c>
      <c r="BM210" s="257" t="s">
        <v>2610</v>
      </c>
    </row>
    <row r="211" s="2" customFormat="1">
      <c r="A211" s="40"/>
      <c r="B211" s="41"/>
      <c r="C211" s="42"/>
      <c r="D211" s="259" t="s">
        <v>261</v>
      </c>
      <c r="E211" s="42"/>
      <c r="F211" s="260" t="s">
        <v>2611</v>
      </c>
      <c r="G211" s="42"/>
      <c r="H211" s="42"/>
      <c r="I211" s="157"/>
      <c r="J211" s="42"/>
      <c r="K211" s="42"/>
      <c r="L211" s="46"/>
      <c r="M211" s="261"/>
      <c r="N211" s="262"/>
      <c r="O211" s="93"/>
      <c r="P211" s="93"/>
      <c r="Q211" s="93"/>
      <c r="R211" s="93"/>
      <c r="S211" s="93"/>
      <c r="T211" s="94"/>
      <c r="U211" s="40"/>
      <c r="V211" s="40"/>
      <c r="W211" s="40"/>
      <c r="X211" s="40"/>
      <c r="Y211" s="40"/>
      <c r="Z211" s="40"/>
      <c r="AA211" s="40"/>
      <c r="AB211" s="40"/>
      <c r="AC211" s="40"/>
      <c r="AD211" s="40"/>
      <c r="AE211" s="40"/>
      <c r="AT211" s="18" t="s">
        <v>261</v>
      </c>
      <c r="AU211" s="18" t="s">
        <v>93</v>
      </c>
    </row>
    <row r="212" s="2" customFormat="1" ht="16.5" customHeight="1">
      <c r="A212" s="40"/>
      <c r="B212" s="41"/>
      <c r="C212" s="246" t="s">
        <v>552</v>
      </c>
      <c r="D212" s="246" t="s">
        <v>254</v>
      </c>
      <c r="E212" s="247" t="s">
        <v>2612</v>
      </c>
      <c r="F212" s="248" t="s">
        <v>2613</v>
      </c>
      <c r="G212" s="249" t="s">
        <v>346</v>
      </c>
      <c r="H212" s="250">
        <v>3</v>
      </c>
      <c r="I212" s="251"/>
      <c r="J212" s="252">
        <f>ROUND(I212*H212,2)</f>
        <v>0</v>
      </c>
      <c r="K212" s="248" t="s">
        <v>307</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904</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904</v>
      </c>
      <c r="BM212" s="257" t="s">
        <v>2614</v>
      </c>
    </row>
    <row r="213" s="2" customFormat="1">
      <c r="A213" s="40"/>
      <c r="B213" s="41"/>
      <c r="C213" s="42"/>
      <c r="D213" s="259" t="s">
        <v>261</v>
      </c>
      <c r="E213" s="42"/>
      <c r="F213" s="260" t="s">
        <v>2615</v>
      </c>
      <c r="G213" s="42"/>
      <c r="H213" s="42"/>
      <c r="I213" s="157"/>
      <c r="J213" s="42"/>
      <c r="K213" s="42"/>
      <c r="L213" s="46"/>
      <c r="M213" s="261"/>
      <c r="N213" s="262"/>
      <c r="O213" s="93"/>
      <c r="P213" s="93"/>
      <c r="Q213" s="93"/>
      <c r="R213" s="93"/>
      <c r="S213" s="93"/>
      <c r="T213" s="94"/>
      <c r="U213" s="40"/>
      <c r="V213" s="40"/>
      <c r="W213" s="40"/>
      <c r="X213" s="40"/>
      <c r="Y213" s="40"/>
      <c r="Z213" s="40"/>
      <c r="AA213" s="40"/>
      <c r="AB213" s="40"/>
      <c r="AC213" s="40"/>
      <c r="AD213" s="40"/>
      <c r="AE213" s="40"/>
      <c r="AT213" s="18" t="s">
        <v>261</v>
      </c>
      <c r="AU213" s="18" t="s">
        <v>93</v>
      </c>
    </row>
    <row r="214" s="2" customFormat="1" ht="16.5" customHeight="1">
      <c r="A214" s="40"/>
      <c r="B214" s="41"/>
      <c r="C214" s="246" t="s">
        <v>384</v>
      </c>
      <c r="D214" s="246" t="s">
        <v>254</v>
      </c>
      <c r="E214" s="247" t="s">
        <v>2616</v>
      </c>
      <c r="F214" s="248" t="s">
        <v>2617</v>
      </c>
      <c r="G214" s="249" t="s">
        <v>346</v>
      </c>
      <c r="H214" s="250">
        <v>14</v>
      </c>
      <c r="I214" s="251"/>
      <c r="J214" s="252">
        <f>ROUND(I214*H214,2)</f>
        <v>0</v>
      </c>
      <c r="K214" s="248" t="s">
        <v>307</v>
      </c>
      <c r="L214" s="46"/>
      <c r="M214" s="253" t="s">
        <v>1</v>
      </c>
      <c r="N214" s="254" t="s">
        <v>48</v>
      </c>
      <c r="O214" s="93"/>
      <c r="P214" s="255">
        <f>O214*H214</f>
        <v>0</v>
      </c>
      <c r="Q214" s="255">
        <v>0</v>
      </c>
      <c r="R214" s="255">
        <f>Q214*H214</f>
        <v>0</v>
      </c>
      <c r="S214" s="255">
        <v>0</v>
      </c>
      <c r="T214" s="256">
        <f>S214*H214</f>
        <v>0</v>
      </c>
      <c r="U214" s="40"/>
      <c r="V214" s="40"/>
      <c r="W214" s="40"/>
      <c r="X214" s="40"/>
      <c r="Y214" s="40"/>
      <c r="Z214" s="40"/>
      <c r="AA214" s="40"/>
      <c r="AB214" s="40"/>
      <c r="AC214" s="40"/>
      <c r="AD214" s="40"/>
      <c r="AE214" s="40"/>
      <c r="AR214" s="257" t="s">
        <v>904</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904</v>
      </c>
      <c r="BM214" s="257" t="s">
        <v>2618</v>
      </c>
    </row>
    <row r="215" s="2" customFormat="1">
      <c r="A215" s="40"/>
      <c r="B215" s="41"/>
      <c r="C215" s="42"/>
      <c r="D215" s="259" t="s">
        <v>261</v>
      </c>
      <c r="E215" s="42"/>
      <c r="F215" s="260" t="s">
        <v>2619</v>
      </c>
      <c r="G215" s="42"/>
      <c r="H215" s="42"/>
      <c r="I215" s="157"/>
      <c r="J215" s="42"/>
      <c r="K215" s="42"/>
      <c r="L215" s="46"/>
      <c r="M215" s="261"/>
      <c r="N215" s="262"/>
      <c r="O215" s="93"/>
      <c r="P215" s="93"/>
      <c r="Q215" s="93"/>
      <c r="R215" s="93"/>
      <c r="S215" s="93"/>
      <c r="T215" s="94"/>
      <c r="U215" s="40"/>
      <c r="V215" s="40"/>
      <c r="W215" s="40"/>
      <c r="X215" s="40"/>
      <c r="Y215" s="40"/>
      <c r="Z215" s="40"/>
      <c r="AA215" s="40"/>
      <c r="AB215" s="40"/>
      <c r="AC215" s="40"/>
      <c r="AD215" s="40"/>
      <c r="AE215" s="40"/>
      <c r="AT215" s="18" t="s">
        <v>261</v>
      </c>
      <c r="AU215" s="18" t="s">
        <v>93</v>
      </c>
    </row>
    <row r="216" s="2" customFormat="1" ht="16.5" customHeight="1">
      <c r="A216" s="40"/>
      <c r="B216" s="41"/>
      <c r="C216" s="246" t="s">
        <v>560</v>
      </c>
      <c r="D216" s="246" t="s">
        <v>254</v>
      </c>
      <c r="E216" s="247" t="s">
        <v>2620</v>
      </c>
      <c r="F216" s="248" t="s">
        <v>2621</v>
      </c>
      <c r="G216" s="249" t="s">
        <v>346</v>
      </c>
      <c r="H216" s="250">
        <v>10</v>
      </c>
      <c r="I216" s="251"/>
      <c r="J216" s="252">
        <f>ROUND(I216*H216,2)</f>
        <v>0</v>
      </c>
      <c r="K216" s="248" t="s">
        <v>307</v>
      </c>
      <c r="L216" s="46"/>
      <c r="M216" s="253" t="s">
        <v>1</v>
      </c>
      <c r="N216" s="254" t="s">
        <v>48</v>
      </c>
      <c r="O216" s="93"/>
      <c r="P216" s="255">
        <f>O216*H216</f>
        <v>0</v>
      </c>
      <c r="Q216" s="255">
        <v>0</v>
      </c>
      <c r="R216" s="255">
        <f>Q216*H216</f>
        <v>0</v>
      </c>
      <c r="S216" s="255">
        <v>0</v>
      </c>
      <c r="T216" s="256">
        <f>S216*H216</f>
        <v>0</v>
      </c>
      <c r="U216" s="40"/>
      <c r="V216" s="40"/>
      <c r="W216" s="40"/>
      <c r="X216" s="40"/>
      <c r="Y216" s="40"/>
      <c r="Z216" s="40"/>
      <c r="AA216" s="40"/>
      <c r="AB216" s="40"/>
      <c r="AC216" s="40"/>
      <c r="AD216" s="40"/>
      <c r="AE216" s="40"/>
      <c r="AR216" s="257" t="s">
        <v>904</v>
      </c>
      <c r="AT216" s="257" t="s">
        <v>254</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904</v>
      </c>
      <c r="BM216" s="257" t="s">
        <v>2622</v>
      </c>
    </row>
    <row r="217" s="2" customFormat="1">
      <c r="A217" s="40"/>
      <c r="B217" s="41"/>
      <c r="C217" s="42"/>
      <c r="D217" s="259" t="s">
        <v>261</v>
      </c>
      <c r="E217" s="42"/>
      <c r="F217" s="260" t="s">
        <v>2623</v>
      </c>
      <c r="G217" s="42"/>
      <c r="H217" s="42"/>
      <c r="I217" s="157"/>
      <c r="J217" s="42"/>
      <c r="K217" s="42"/>
      <c r="L217" s="46"/>
      <c r="M217" s="261"/>
      <c r="N217" s="262"/>
      <c r="O217" s="93"/>
      <c r="P217" s="93"/>
      <c r="Q217" s="93"/>
      <c r="R217" s="93"/>
      <c r="S217" s="93"/>
      <c r="T217" s="94"/>
      <c r="U217" s="40"/>
      <c r="V217" s="40"/>
      <c r="W217" s="40"/>
      <c r="X217" s="40"/>
      <c r="Y217" s="40"/>
      <c r="Z217" s="40"/>
      <c r="AA217" s="40"/>
      <c r="AB217" s="40"/>
      <c r="AC217" s="40"/>
      <c r="AD217" s="40"/>
      <c r="AE217" s="40"/>
      <c r="AT217" s="18" t="s">
        <v>261</v>
      </c>
      <c r="AU217" s="18" t="s">
        <v>93</v>
      </c>
    </row>
    <row r="218" s="2" customFormat="1" ht="16.5" customHeight="1">
      <c r="A218" s="40"/>
      <c r="B218" s="41"/>
      <c r="C218" s="246" t="s">
        <v>388</v>
      </c>
      <c r="D218" s="246" t="s">
        <v>254</v>
      </c>
      <c r="E218" s="247" t="s">
        <v>2624</v>
      </c>
      <c r="F218" s="248" t="s">
        <v>2625</v>
      </c>
      <c r="G218" s="249" t="s">
        <v>346</v>
      </c>
      <c r="H218" s="250">
        <v>1</v>
      </c>
      <c r="I218" s="251"/>
      <c r="J218" s="252">
        <f>ROUND(I218*H218,2)</f>
        <v>0</v>
      </c>
      <c r="K218" s="248" t="s">
        <v>307</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904</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904</v>
      </c>
      <c r="BM218" s="257" t="s">
        <v>2626</v>
      </c>
    </row>
    <row r="219" s="2" customFormat="1">
      <c r="A219" s="40"/>
      <c r="B219" s="41"/>
      <c r="C219" s="42"/>
      <c r="D219" s="259" t="s">
        <v>261</v>
      </c>
      <c r="E219" s="42"/>
      <c r="F219" s="260" t="s">
        <v>2627</v>
      </c>
      <c r="G219" s="42"/>
      <c r="H219" s="42"/>
      <c r="I219" s="157"/>
      <c r="J219" s="42"/>
      <c r="K219" s="42"/>
      <c r="L219" s="46"/>
      <c r="M219" s="263"/>
      <c r="N219" s="264"/>
      <c r="O219" s="265"/>
      <c r="P219" s="265"/>
      <c r="Q219" s="265"/>
      <c r="R219" s="265"/>
      <c r="S219" s="265"/>
      <c r="T219" s="266"/>
      <c r="U219" s="40"/>
      <c r="V219" s="40"/>
      <c r="W219" s="40"/>
      <c r="X219" s="40"/>
      <c r="Y219" s="40"/>
      <c r="Z219" s="40"/>
      <c r="AA219" s="40"/>
      <c r="AB219" s="40"/>
      <c r="AC219" s="40"/>
      <c r="AD219" s="40"/>
      <c r="AE219" s="40"/>
      <c r="AT219" s="18" t="s">
        <v>261</v>
      </c>
      <c r="AU219" s="18" t="s">
        <v>93</v>
      </c>
    </row>
    <row r="220" s="2" customFormat="1" ht="6.96" customHeight="1">
      <c r="A220" s="40"/>
      <c r="B220" s="68"/>
      <c r="C220" s="69"/>
      <c r="D220" s="69"/>
      <c r="E220" s="69"/>
      <c r="F220" s="69"/>
      <c r="G220" s="69"/>
      <c r="H220" s="69"/>
      <c r="I220" s="195"/>
      <c r="J220" s="69"/>
      <c r="K220" s="69"/>
      <c r="L220" s="46"/>
      <c r="M220" s="40"/>
      <c r="O220" s="40"/>
      <c r="P220" s="40"/>
      <c r="Q220" s="40"/>
      <c r="R220" s="40"/>
      <c r="S220" s="40"/>
      <c r="T220" s="40"/>
      <c r="U220" s="40"/>
      <c r="V220" s="40"/>
      <c r="W220" s="40"/>
      <c r="X220" s="40"/>
      <c r="Y220" s="40"/>
      <c r="Z220" s="40"/>
      <c r="AA220" s="40"/>
      <c r="AB220" s="40"/>
      <c r="AC220" s="40"/>
      <c r="AD220" s="40"/>
      <c r="AE220" s="40"/>
    </row>
  </sheetData>
  <sheetProtection sheet="1" autoFilter="0" formatColumns="0" formatRows="0" objects="1" scenarios="1" spinCount="100000" saltValue="SsgaW4pSXE1unUVmYEd0j0w1MHf+Cd3sjxcBnvwuGYg1KfVXMWmGJFlZejiE6zN9XvxhDC3VJHEq3uImPx8Cwg==" hashValue="QpmIpJ5gK2F7Ig7qNHx55SQKZRweDxenSsR79wp7BYkEjUlRk7mJ8cr9EratfHP0NH5JmQGJV6SplDYX5g867A==" algorithmName="SHA-512" password="E785"/>
  <autoFilter ref="C123:K219"/>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156</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2628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ROUND(J127,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ROUND((SUM(BE127:BE305)),  2)</f>
        <v>0</v>
      </c>
      <c r="G33" s="40"/>
      <c r="H33" s="40"/>
      <c r="I33" s="174">
        <v>0.20999999999999999</v>
      </c>
      <c r="J33" s="173">
        <f>ROUND(((SUM(BE127:BE305))*I33),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ROUND((SUM(BF127:BF305)),  2)</f>
        <v>0</v>
      </c>
      <c r="G34" s="40"/>
      <c r="H34" s="40"/>
      <c r="I34" s="174">
        <v>0.14999999999999999</v>
      </c>
      <c r="J34" s="173">
        <f>ROUND(((SUM(BF127:BF305))*I34),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ROUND((SUM(BG127:BG305)),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ROUND((SUM(BH127:BH305)),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ROUND((SUM(BI127:BI305)),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10 - Likvidace dešťových vod</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J127</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J128</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J129</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J203</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575</v>
      </c>
      <c r="E100" s="214"/>
      <c r="F100" s="214"/>
      <c r="G100" s="214"/>
      <c r="H100" s="214"/>
      <c r="I100" s="215"/>
      <c r="J100" s="216">
        <f>J208</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681</v>
      </c>
      <c r="E101" s="214"/>
      <c r="F101" s="214"/>
      <c r="G101" s="214"/>
      <c r="H101" s="214"/>
      <c r="I101" s="215"/>
      <c r="J101" s="216">
        <f>J217</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682</v>
      </c>
      <c r="E102" s="214"/>
      <c r="F102" s="214"/>
      <c r="G102" s="214"/>
      <c r="H102" s="214"/>
      <c r="I102" s="215"/>
      <c r="J102" s="216">
        <f>J219</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404</v>
      </c>
      <c r="E103" s="214"/>
      <c r="F103" s="214"/>
      <c r="G103" s="214"/>
      <c r="H103" s="214"/>
      <c r="I103" s="215"/>
      <c r="J103" s="216">
        <f>J227</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407</v>
      </c>
      <c r="E104" s="214"/>
      <c r="F104" s="214"/>
      <c r="G104" s="214"/>
      <c r="H104" s="214"/>
      <c r="I104" s="215"/>
      <c r="J104" s="216">
        <f>J296</f>
        <v>0</v>
      </c>
      <c r="K104" s="135"/>
      <c r="L104" s="217"/>
      <c r="S104" s="10"/>
      <c r="T104" s="10"/>
      <c r="U104" s="10"/>
      <c r="V104" s="10"/>
      <c r="W104" s="10"/>
      <c r="X104" s="10"/>
      <c r="Y104" s="10"/>
      <c r="Z104" s="10"/>
      <c r="AA104" s="10"/>
      <c r="AB104" s="10"/>
      <c r="AC104" s="10"/>
      <c r="AD104" s="10"/>
      <c r="AE104" s="10"/>
    </row>
    <row r="105" s="9" customFormat="1" ht="24.96" customHeight="1">
      <c r="A105" s="9"/>
      <c r="B105" s="205"/>
      <c r="C105" s="206"/>
      <c r="D105" s="207" t="s">
        <v>577</v>
      </c>
      <c r="E105" s="208"/>
      <c r="F105" s="208"/>
      <c r="G105" s="208"/>
      <c r="H105" s="208"/>
      <c r="I105" s="209"/>
      <c r="J105" s="210">
        <f>J298</f>
        <v>0</v>
      </c>
      <c r="K105" s="206"/>
      <c r="L105" s="211"/>
      <c r="S105" s="9"/>
      <c r="T105" s="9"/>
      <c r="U105" s="9"/>
      <c r="V105" s="9"/>
      <c r="W105" s="9"/>
      <c r="X105" s="9"/>
      <c r="Y105" s="9"/>
      <c r="Z105" s="9"/>
      <c r="AA105" s="9"/>
      <c r="AB105" s="9"/>
      <c r="AC105" s="9"/>
      <c r="AD105" s="9"/>
      <c r="AE105" s="9"/>
    </row>
    <row r="106" s="9" customFormat="1" ht="24.96" customHeight="1">
      <c r="A106" s="9"/>
      <c r="B106" s="205"/>
      <c r="C106" s="206"/>
      <c r="D106" s="207" t="s">
        <v>683</v>
      </c>
      <c r="E106" s="208"/>
      <c r="F106" s="208"/>
      <c r="G106" s="208"/>
      <c r="H106" s="208"/>
      <c r="I106" s="209"/>
      <c r="J106" s="210">
        <f>J299</f>
        <v>0</v>
      </c>
      <c r="K106" s="206"/>
      <c r="L106" s="211"/>
      <c r="S106" s="9"/>
      <c r="T106" s="9"/>
      <c r="U106" s="9"/>
      <c r="V106" s="9"/>
      <c r="W106" s="9"/>
      <c r="X106" s="9"/>
      <c r="Y106" s="9"/>
      <c r="Z106" s="9"/>
      <c r="AA106" s="9"/>
      <c r="AB106" s="9"/>
      <c r="AC106" s="9"/>
      <c r="AD106" s="9"/>
      <c r="AE106" s="9"/>
    </row>
    <row r="107" s="10" customFormat="1" ht="19.92" customHeight="1">
      <c r="A107" s="10"/>
      <c r="B107" s="212"/>
      <c r="C107" s="135"/>
      <c r="D107" s="213" t="s">
        <v>684</v>
      </c>
      <c r="E107" s="214"/>
      <c r="F107" s="214"/>
      <c r="G107" s="214"/>
      <c r="H107" s="214"/>
      <c r="I107" s="215"/>
      <c r="J107" s="216">
        <f>J300</f>
        <v>0</v>
      </c>
      <c r="K107" s="135"/>
      <c r="L107" s="217"/>
      <c r="S107" s="10"/>
      <c r="T107" s="10"/>
      <c r="U107" s="10"/>
      <c r="V107" s="10"/>
      <c r="W107" s="10"/>
      <c r="X107" s="10"/>
      <c r="Y107" s="10"/>
      <c r="Z107" s="10"/>
      <c r="AA107" s="10"/>
      <c r="AB107" s="10"/>
      <c r="AC107" s="10"/>
      <c r="AD107" s="10"/>
      <c r="AE107" s="10"/>
    </row>
    <row r="108" s="2" customFormat="1" ht="21.84" customHeight="1">
      <c r="A108" s="40"/>
      <c r="B108" s="41"/>
      <c r="C108" s="42"/>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68"/>
      <c r="C109" s="69"/>
      <c r="D109" s="69"/>
      <c r="E109" s="69"/>
      <c r="F109" s="69"/>
      <c r="G109" s="69"/>
      <c r="H109" s="69"/>
      <c r="I109" s="195"/>
      <c r="J109" s="69"/>
      <c r="K109" s="69"/>
      <c r="L109" s="65"/>
      <c r="S109" s="40"/>
      <c r="T109" s="40"/>
      <c r="U109" s="40"/>
      <c r="V109" s="40"/>
      <c r="W109" s="40"/>
      <c r="X109" s="40"/>
      <c r="Y109" s="40"/>
      <c r="Z109" s="40"/>
      <c r="AA109" s="40"/>
      <c r="AB109" s="40"/>
      <c r="AC109" s="40"/>
      <c r="AD109" s="40"/>
      <c r="AE109" s="40"/>
    </row>
    <row r="113" s="2" customFormat="1" ht="6.96" customHeight="1">
      <c r="A113" s="40"/>
      <c r="B113" s="70"/>
      <c r="C113" s="71"/>
      <c r="D113" s="71"/>
      <c r="E113" s="71"/>
      <c r="F113" s="71"/>
      <c r="G113" s="71"/>
      <c r="H113" s="71"/>
      <c r="I113" s="198"/>
      <c r="J113" s="71"/>
      <c r="K113" s="71"/>
      <c r="L113" s="65"/>
      <c r="S113" s="40"/>
      <c r="T113" s="40"/>
      <c r="U113" s="40"/>
      <c r="V113" s="40"/>
      <c r="W113" s="40"/>
      <c r="X113" s="40"/>
      <c r="Y113" s="40"/>
      <c r="Z113" s="40"/>
      <c r="AA113" s="40"/>
      <c r="AB113" s="40"/>
      <c r="AC113" s="40"/>
      <c r="AD113" s="40"/>
      <c r="AE113" s="40"/>
    </row>
    <row r="114" s="2" customFormat="1" ht="24.96" customHeight="1">
      <c r="A114" s="40"/>
      <c r="B114" s="41"/>
      <c r="C114" s="24" t="s">
        <v>236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16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199" t="str">
        <f>E7</f>
        <v>Sportovní areál ul. Leonovova, Karviná - Hranice</v>
      </c>
      <c r="F117" s="33"/>
      <c r="G117" s="33"/>
      <c r="H117" s="33"/>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222</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E9</f>
        <v>SO 10 - Likvidace dešťových vod</v>
      </c>
      <c r="F119" s="42"/>
      <c r="G119" s="42"/>
      <c r="H119" s="42"/>
      <c r="I119" s="157"/>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F12</f>
        <v>Karviná - Hranice</v>
      </c>
      <c r="G121" s="42"/>
      <c r="H121" s="42"/>
      <c r="I121" s="159" t="s">
        <v>24</v>
      </c>
      <c r="J121" s="81" t="str">
        <f>IF(J12="","",J12)</f>
        <v>27. 2. 2020</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E15</f>
        <v xml:space="preserve">Statutární město Karviná </v>
      </c>
      <c r="G123" s="42"/>
      <c r="H123" s="42"/>
      <c r="I123" s="159" t="s">
        <v>36</v>
      </c>
      <c r="J123" s="38" t="str">
        <f>E21</f>
        <v>ADEA projekt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IF(E18="","",E18)</f>
        <v>Vyplň údaj</v>
      </c>
      <c r="G124" s="42"/>
      <c r="H124" s="42"/>
      <c r="I124" s="159" t="s">
        <v>39</v>
      </c>
      <c r="J124" s="38" t="str">
        <f>E24</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11" customFormat="1" ht="29.28" customHeight="1">
      <c r="A126" s="218"/>
      <c r="B126" s="219"/>
      <c r="C126" s="220" t="s">
        <v>237</v>
      </c>
      <c r="D126" s="221" t="s">
        <v>68</v>
      </c>
      <c r="E126" s="221" t="s">
        <v>64</v>
      </c>
      <c r="F126" s="221" t="s">
        <v>65</v>
      </c>
      <c r="G126" s="221" t="s">
        <v>238</v>
      </c>
      <c r="H126" s="221" t="s">
        <v>239</v>
      </c>
      <c r="I126" s="222" t="s">
        <v>240</v>
      </c>
      <c r="J126" s="221" t="s">
        <v>226</v>
      </c>
      <c r="K126" s="223" t="s">
        <v>241</v>
      </c>
      <c r="L126" s="224"/>
      <c r="M126" s="102" t="s">
        <v>1</v>
      </c>
      <c r="N126" s="103" t="s">
        <v>47</v>
      </c>
      <c r="O126" s="103" t="s">
        <v>242</v>
      </c>
      <c r="P126" s="103" t="s">
        <v>243</v>
      </c>
      <c r="Q126" s="103" t="s">
        <v>244</v>
      </c>
      <c r="R126" s="103" t="s">
        <v>245</v>
      </c>
      <c r="S126" s="103" t="s">
        <v>246</v>
      </c>
      <c r="T126" s="104" t="s">
        <v>247</v>
      </c>
      <c r="U126" s="218"/>
      <c r="V126" s="218"/>
      <c r="W126" s="218"/>
      <c r="X126" s="218"/>
      <c r="Y126" s="218"/>
      <c r="Z126" s="218"/>
      <c r="AA126" s="218"/>
      <c r="AB126" s="218"/>
      <c r="AC126" s="218"/>
      <c r="AD126" s="218"/>
      <c r="AE126" s="218"/>
    </row>
    <row r="127" s="2" customFormat="1" ht="22.8" customHeight="1">
      <c r="A127" s="40"/>
      <c r="B127" s="41"/>
      <c r="C127" s="109" t="s">
        <v>248</v>
      </c>
      <c r="D127" s="42"/>
      <c r="E127" s="42"/>
      <c r="F127" s="42"/>
      <c r="G127" s="42"/>
      <c r="H127" s="42"/>
      <c r="I127" s="157"/>
      <c r="J127" s="225">
        <f>BK127</f>
        <v>0</v>
      </c>
      <c r="K127" s="42"/>
      <c r="L127" s="46"/>
      <c r="M127" s="105"/>
      <c r="N127" s="226"/>
      <c r="O127" s="106"/>
      <c r="P127" s="227">
        <f>P128+P298+P299</f>
        <v>0</v>
      </c>
      <c r="Q127" s="106"/>
      <c r="R127" s="227">
        <f>R128+R298+R299</f>
        <v>352.20332066000003</v>
      </c>
      <c r="S127" s="106"/>
      <c r="T127" s="228">
        <f>T128+T298+T299</f>
        <v>0</v>
      </c>
      <c r="U127" s="40"/>
      <c r="V127" s="40"/>
      <c r="W127" s="40"/>
      <c r="X127" s="40"/>
      <c r="Y127" s="40"/>
      <c r="Z127" s="40"/>
      <c r="AA127" s="40"/>
      <c r="AB127" s="40"/>
      <c r="AC127" s="40"/>
      <c r="AD127" s="40"/>
      <c r="AE127" s="40"/>
      <c r="AT127" s="18" t="s">
        <v>82</v>
      </c>
      <c r="AU127" s="18" t="s">
        <v>228</v>
      </c>
      <c r="BK127" s="229">
        <f>BK128+BK298+BK299</f>
        <v>0</v>
      </c>
    </row>
    <row r="128" s="12" customFormat="1" ht="25.92" customHeight="1">
      <c r="A128" s="12"/>
      <c r="B128" s="230"/>
      <c r="C128" s="231"/>
      <c r="D128" s="232" t="s">
        <v>82</v>
      </c>
      <c r="E128" s="233" t="s">
        <v>408</v>
      </c>
      <c r="F128" s="233" t="s">
        <v>409</v>
      </c>
      <c r="G128" s="231"/>
      <c r="H128" s="231"/>
      <c r="I128" s="234"/>
      <c r="J128" s="235">
        <f>BK128</f>
        <v>0</v>
      </c>
      <c r="K128" s="231"/>
      <c r="L128" s="236"/>
      <c r="M128" s="237"/>
      <c r="N128" s="238"/>
      <c r="O128" s="238"/>
      <c r="P128" s="239">
        <f>P129+P208+P217+P219+P227+P296</f>
        <v>0</v>
      </c>
      <c r="Q128" s="238"/>
      <c r="R128" s="239">
        <f>R129+R208+R217+R219+R227+R296</f>
        <v>352.20332066000003</v>
      </c>
      <c r="S128" s="238"/>
      <c r="T128" s="240">
        <f>T129+T208+T217+T219+T227+T296</f>
        <v>0</v>
      </c>
      <c r="U128" s="12"/>
      <c r="V128" s="12"/>
      <c r="W128" s="12"/>
      <c r="X128" s="12"/>
      <c r="Y128" s="12"/>
      <c r="Z128" s="12"/>
      <c r="AA128" s="12"/>
      <c r="AB128" s="12"/>
      <c r="AC128" s="12"/>
      <c r="AD128" s="12"/>
      <c r="AE128" s="12"/>
      <c r="AR128" s="241" t="s">
        <v>91</v>
      </c>
      <c r="AT128" s="242" t="s">
        <v>82</v>
      </c>
      <c r="AU128" s="242" t="s">
        <v>83</v>
      </c>
      <c r="AY128" s="241" t="s">
        <v>251</v>
      </c>
      <c r="BK128" s="243">
        <f>BK129+BK208+BK217+BK219+BK227+BK296</f>
        <v>0</v>
      </c>
    </row>
    <row r="129" s="12" customFormat="1" ht="22.8" customHeight="1">
      <c r="A129" s="12"/>
      <c r="B129" s="230"/>
      <c r="C129" s="231"/>
      <c r="D129" s="232" t="s">
        <v>82</v>
      </c>
      <c r="E129" s="244" t="s">
        <v>91</v>
      </c>
      <c r="F129" s="244" t="s">
        <v>410</v>
      </c>
      <c r="G129" s="231"/>
      <c r="H129" s="231"/>
      <c r="I129" s="234"/>
      <c r="J129" s="245">
        <f>BK129</f>
        <v>0</v>
      </c>
      <c r="K129" s="231"/>
      <c r="L129" s="236"/>
      <c r="M129" s="237"/>
      <c r="N129" s="238"/>
      <c r="O129" s="238"/>
      <c r="P129" s="239">
        <f>P130+SUM(P131:P203)</f>
        <v>0</v>
      </c>
      <c r="Q129" s="238"/>
      <c r="R129" s="239">
        <f>R130+SUM(R131:R203)</f>
        <v>268.67710748000002</v>
      </c>
      <c r="S129" s="238"/>
      <c r="T129" s="240">
        <f>T130+SUM(T131:T203)</f>
        <v>0</v>
      </c>
      <c r="U129" s="12"/>
      <c r="V129" s="12"/>
      <c r="W129" s="12"/>
      <c r="X129" s="12"/>
      <c r="Y129" s="12"/>
      <c r="Z129" s="12"/>
      <c r="AA129" s="12"/>
      <c r="AB129" s="12"/>
      <c r="AC129" s="12"/>
      <c r="AD129" s="12"/>
      <c r="AE129" s="12"/>
      <c r="AR129" s="241" t="s">
        <v>91</v>
      </c>
      <c r="AT129" s="242" t="s">
        <v>82</v>
      </c>
      <c r="AU129" s="242" t="s">
        <v>91</v>
      </c>
      <c r="AY129" s="241" t="s">
        <v>251</v>
      </c>
      <c r="BK129" s="243">
        <f>BK130+SUM(BK131:BK203)</f>
        <v>0</v>
      </c>
    </row>
    <row r="130" s="2" customFormat="1" ht="16.5" customHeight="1">
      <c r="A130" s="40"/>
      <c r="B130" s="41"/>
      <c r="C130" s="246" t="s">
        <v>91</v>
      </c>
      <c r="D130" s="246" t="s">
        <v>254</v>
      </c>
      <c r="E130" s="247" t="s">
        <v>685</v>
      </c>
      <c r="F130" s="248" t="s">
        <v>686</v>
      </c>
      <c r="G130" s="249" t="s">
        <v>687</v>
      </c>
      <c r="H130" s="250">
        <v>360</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688</v>
      </c>
    </row>
    <row r="131" s="13" customFormat="1">
      <c r="A131" s="13"/>
      <c r="B131" s="271"/>
      <c r="C131" s="272"/>
      <c r="D131" s="259" t="s">
        <v>414</v>
      </c>
      <c r="E131" s="273" t="s">
        <v>1</v>
      </c>
      <c r="F131" s="274" t="s">
        <v>1230</v>
      </c>
      <c r="G131" s="272"/>
      <c r="H131" s="275">
        <v>360</v>
      </c>
      <c r="I131" s="276"/>
      <c r="J131" s="272"/>
      <c r="K131" s="272"/>
      <c r="L131" s="277"/>
      <c r="M131" s="278"/>
      <c r="N131" s="279"/>
      <c r="O131" s="279"/>
      <c r="P131" s="279"/>
      <c r="Q131" s="279"/>
      <c r="R131" s="279"/>
      <c r="S131" s="279"/>
      <c r="T131" s="280"/>
      <c r="U131" s="13"/>
      <c r="V131" s="13"/>
      <c r="W131" s="13"/>
      <c r="X131" s="13"/>
      <c r="Y131" s="13"/>
      <c r="Z131" s="13"/>
      <c r="AA131" s="13"/>
      <c r="AB131" s="13"/>
      <c r="AC131" s="13"/>
      <c r="AD131" s="13"/>
      <c r="AE131" s="13"/>
      <c r="AT131" s="281" t="s">
        <v>414</v>
      </c>
      <c r="AU131" s="281" t="s">
        <v>93</v>
      </c>
      <c r="AV131" s="13" t="s">
        <v>93</v>
      </c>
      <c r="AW131" s="13" t="s">
        <v>38</v>
      </c>
      <c r="AX131" s="13" t="s">
        <v>83</v>
      </c>
      <c r="AY131" s="281" t="s">
        <v>251</v>
      </c>
    </row>
    <row r="132" s="14" customFormat="1">
      <c r="A132" s="14"/>
      <c r="B132" s="282"/>
      <c r="C132" s="283"/>
      <c r="D132" s="259" t="s">
        <v>414</v>
      </c>
      <c r="E132" s="284" t="s">
        <v>1</v>
      </c>
      <c r="F132" s="285" t="s">
        <v>416</v>
      </c>
      <c r="G132" s="283"/>
      <c r="H132" s="286">
        <v>360</v>
      </c>
      <c r="I132" s="287"/>
      <c r="J132" s="283"/>
      <c r="K132" s="283"/>
      <c r="L132" s="288"/>
      <c r="M132" s="289"/>
      <c r="N132" s="290"/>
      <c r="O132" s="290"/>
      <c r="P132" s="290"/>
      <c r="Q132" s="290"/>
      <c r="R132" s="290"/>
      <c r="S132" s="290"/>
      <c r="T132" s="291"/>
      <c r="U132" s="14"/>
      <c r="V132" s="14"/>
      <c r="W132" s="14"/>
      <c r="X132" s="14"/>
      <c r="Y132" s="14"/>
      <c r="Z132" s="14"/>
      <c r="AA132" s="14"/>
      <c r="AB132" s="14"/>
      <c r="AC132" s="14"/>
      <c r="AD132" s="14"/>
      <c r="AE132" s="14"/>
      <c r="AT132" s="292" t="s">
        <v>414</v>
      </c>
      <c r="AU132" s="292" t="s">
        <v>93</v>
      </c>
      <c r="AV132" s="14" t="s">
        <v>182</v>
      </c>
      <c r="AW132" s="14" t="s">
        <v>38</v>
      </c>
      <c r="AX132" s="14" t="s">
        <v>91</v>
      </c>
      <c r="AY132" s="292" t="s">
        <v>251</v>
      </c>
    </row>
    <row r="133" s="2" customFormat="1" ht="16.5" customHeight="1">
      <c r="A133" s="40"/>
      <c r="B133" s="41"/>
      <c r="C133" s="246" t="s">
        <v>93</v>
      </c>
      <c r="D133" s="246" t="s">
        <v>254</v>
      </c>
      <c r="E133" s="247" t="s">
        <v>589</v>
      </c>
      <c r="F133" s="248" t="s">
        <v>590</v>
      </c>
      <c r="G133" s="249" t="s">
        <v>446</v>
      </c>
      <c r="H133" s="250">
        <v>77.040000000000006</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2629</v>
      </c>
    </row>
    <row r="134" s="15" customFormat="1">
      <c r="A134" s="15"/>
      <c r="B134" s="293"/>
      <c r="C134" s="294"/>
      <c r="D134" s="259" t="s">
        <v>414</v>
      </c>
      <c r="E134" s="295" t="s">
        <v>1</v>
      </c>
      <c r="F134" s="296" t="s">
        <v>2630</v>
      </c>
      <c r="G134" s="294"/>
      <c r="H134" s="295" t="s">
        <v>1</v>
      </c>
      <c r="I134" s="297"/>
      <c r="J134" s="294"/>
      <c r="K134" s="294"/>
      <c r="L134" s="298"/>
      <c r="M134" s="299"/>
      <c r="N134" s="300"/>
      <c r="O134" s="300"/>
      <c r="P134" s="300"/>
      <c r="Q134" s="300"/>
      <c r="R134" s="300"/>
      <c r="S134" s="300"/>
      <c r="T134" s="301"/>
      <c r="U134" s="15"/>
      <c r="V134" s="15"/>
      <c r="W134" s="15"/>
      <c r="X134" s="15"/>
      <c r="Y134" s="15"/>
      <c r="Z134" s="15"/>
      <c r="AA134" s="15"/>
      <c r="AB134" s="15"/>
      <c r="AC134" s="15"/>
      <c r="AD134" s="15"/>
      <c r="AE134" s="15"/>
      <c r="AT134" s="302" t="s">
        <v>414</v>
      </c>
      <c r="AU134" s="302" t="s">
        <v>93</v>
      </c>
      <c r="AV134" s="15" t="s">
        <v>91</v>
      </c>
      <c r="AW134" s="15" t="s">
        <v>38</v>
      </c>
      <c r="AX134" s="15" t="s">
        <v>83</v>
      </c>
      <c r="AY134" s="302" t="s">
        <v>251</v>
      </c>
    </row>
    <row r="135" s="13" customFormat="1">
      <c r="A135" s="13"/>
      <c r="B135" s="271"/>
      <c r="C135" s="272"/>
      <c r="D135" s="259" t="s">
        <v>414</v>
      </c>
      <c r="E135" s="273" t="s">
        <v>1</v>
      </c>
      <c r="F135" s="274" t="s">
        <v>2631</v>
      </c>
      <c r="G135" s="272"/>
      <c r="H135" s="275">
        <v>77.040000000000006</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77.040000000000006</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174</v>
      </c>
      <c r="D137" s="246" t="s">
        <v>254</v>
      </c>
      <c r="E137" s="247" t="s">
        <v>1233</v>
      </c>
      <c r="F137" s="248" t="s">
        <v>1234</v>
      </c>
      <c r="G137" s="249" t="s">
        <v>446</v>
      </c>
      <c r="H137" s="250">
        <v>129.56100000000001</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1235</v>
      </c>
    </row>
    <row r="138" s="15" customFormat="1">
      <c r="A138" s="15"/>
      <c r="B138" s="293"/>
      <c r="C138" s="294"/>
      <c r="D138" s="259" t="s">
        <v>414</v>
      </c>
      <c r="E138" s="295" t="s">
        <v>1</v>
      </c>
      <c r="F138" s="296" t="s">
        <v>2630</v>
      </c>
      <c r="G138" s="294"/>
      <c r="H138" s="295" t="s">
        <v>1</v>
      </c>
      <c r="I138" s="297"/>
      <c r="J138" s="294"/>
      <c r="K138" s="294"/>
      <c r="L138" s="298"/>
      <c r="M138" s="299"/>
      <c r="N138" s="300"/>
      <c r="O138" s="300"/>
      <c r="P138" s="300"/>
      <c r="Q138" s="300"/>
      <c r="R138" s="300"/>
      <c r="S138" s="300"/>
      <c r="T138" s="301"/>
      <c r="U138" s="15"/>
      <c r="V138" s="15"/>
      <c r="W138" s="15"/>
      <c r="X138" s="15"/>
      <c r="Y138" s="15"/>
      <c r="Z138" s="15"/>
      <c r="AA138" s="15"/>
      <c r="AB138" s="15"/>
      <c r="AC138" s="15"/>
      <c r="AD138" s="15"/>
      <c r="AE138" s="15"/>
      <c r="AT138" s="302" t="s">
        <v>414</v>
      </c>
      <c r="AU138" s="302" t="s">
        <v>93</v>
      </c>
      <c r="AV138" s="15" t="s">
        <v>91</v>
      </c>
      <c r="AW138" s="15" t="s">
        <v>38</v>
      </c>
      <c r="AX138" s="15" t="s">
        <v>83</v>
      </c>
      <c r="AY138" s="302" t="s">
        <v>251</v>
      </c>
    </row>
    <row r="139" s="13" customFormat="1">
      <c r="A139" s="13"/>
      <c r="B139" s="271"/>
      <c r="C139" s="272"/>
      <c r="D139" s="259" t="s">
        <v>414</v>
      </c>
      <c r="E139" s="273" t="s">
        <v>1</v>
      </c>
      <c r="F139" s="274" t="s">
        <v>2632</v>
      </c>
      <c r="G139" s="272"/>
      <c r="H139" s="275">
        <v>28.103000000000002</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3" customFormat="1">
      <c r="A140" s="13"/>
      <c r="B140" s="271"/>
      <c r="C140" s="272"/>
      <c r="D140" s="259" t="s">
        <v>414</v>
      </c>
      <c r="E140" s="273" t="s">
        <v>1</v>
      </c>
      <c r="F140" s="274" t="s">
        <v>2633</v>
      </c>
      <c r="G140" s="272"/>
      <c r="H140" s="275">
        <v>10.44</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3" customFormat="1">
      <c r="A141" s="13"/>
      <c r="B141" s="271"/>
      <c r="C141" s="272"/>
      <c r="D141" s="259" t="s">
        <v>414</v>
      </c>
      <c r="E141" s="273" t="s">
        <v>1</v>
      </c>
      <c r="F141" s="274" t="s">
        <v>2634</v>
      </c>
      <c r="G141" s="272"/>
      <c r="H141" s="275">
        <v>78.334000000000003</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3" customFormat="1">
      <c r="A142" s="13"/>
      <c r="B142" s="271"/>
      <c r="C142" s="272"/>
      <c r="D142" s="259" t="s">
        <v>414</v>
      </c>
      <c r="E142" s="273" t="s">
        <v>1</v>
      </c>
      <c r="F142" s="274" t="s">
        <v>2635</v>
      </c>
      <c r="G142" s="272"/>
      <c r="H142" s="275">
        <v>12.683999999999999</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4" customFormat="1">
      <c r="A143" s="14"/>
      <c r="B143" s="282"/>
      <c r="C143" s="283"/>
      <c r="D143" s="259" t="s">
        <v>414</v>
      </c>
      <c r="E143" s="284" t="s">
        <v>1</v>
      </c>
      <c r="F143" s="285" t="s">
        <v>416</v>
      </c>
      <c r="G143" s="283"/>
      <c r="H143" s="286">
        <v>129.56100000000001</v>
      </c>
      <c r="I143" s="287"/>
      <c r="J143" s="283"/>
      <c r="K143" s="283"/>
      <c r="L143" s="288"/>
      <c r="M143" s="289"/>
      <c r="N143" s="290"/>
      <c r="O143" s="290"/>
      <c r="P143" s="290"/>
      <c r="Q143" s="290"/>
      <c r="R143" s="290"/>
      <c r="S143" s="290"/>
      <c r="T143" s="291"/>
      <c r="U143" s="14"/>
      <c r="V143" s="14"/>
      <c r="W143" s="14"/>
      <c r="X143" s="14"/>
      <c r="Y143" s="14"/>
      <c r="Z143" s="14"/>
      <c r="AA143" s="14"/>
      <c r="AB143" s="14"/>
      <c r="AC143" s="14"/>
      <c r="AD143" s="14"/>
      <c r="AE143" s="14"/>
      <c r="AT143" s="292" t="s">
        <v>414</v>
      </c>
      <c r="AU143" s="292" t="s">
        <v>93</v>
      </c>
      <c r="AV143" s="14" t="s">
        <v>182</v>
      </c>
      <c r="AW143" s="14" t="s">
        <v>38</v>
      </c>
      <c r="AX143" s="14" t="s">
        <v>91</v>
      </c>
      <c r="AY143" s="292" t="s">
        <v>251</v>
      </c>
    </row>
    <row r="144" s="2" customFormat="1" ht="16.5" customHeight="1">
      <c r="A144" s="40"/>
      <c r="B144" s="41"/>
      <c r="C144" s="246" t="s">
        <v>182</v>
      </c>
      <c r="D144" s="246" t="s">
        <v>254</v>
      </c>
      <c r="E144" s="247" t="s">
        <v>703</v>
      </c>
      <c r="F144" s="248" t="s">
        <v>704</v>
      </c>
      <c r="G144" s="249" t="s">
        <v>446</v>
      </c>
      <c r="H144" s="250">
        <v>38.868000000000002</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1237</v>
      </c>
    </row>
    <row r="145" s="13" customFormat="1">
      <c r="A145" s="13"/>
      <c r="B145" s="271"/>
      <c r="C145" s="272"/>
      <c r="D145" s="259" t="s">
        <v>414</v>
      </c>
      <c r="E145" s="272"/>
      <c r="F145" s="274" t="s">
        <v>2636</v>
      </c>
      <c r="G145" s="272"/>
      <c r="H145" s="275">
        <v>38.868000000000002</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4</v>
      </c>
      <c r="AX145" s="13" t="s">
        <v>91</v>
      </c>
      <c r="AY145" s="281" t="s">
        <v>251</v>
      </c>
    </row>
    <row r="146" s="2" customFormat="1" ht="16.5" customHeight="1">
      <c r="A146" s="40"/>
      <c r="B146" s="41"/>
      <c r="C146" s="246" t="s">
        <v>250</v>
      </c>
      <c r="D146" s="246" t="s">
        <v>254</v>
      </c>
      <c r="E146" s="247" t="s">
        <v>2637</v>
      </c>
      <c r="F146" s="248" t="s">
        <v>2638</v>
      </c>
      <c r="G146" s="249" t="s">
        <v>342</v>
      </c>
      <c r="H146" s="250">
        <v>172.74700000000001</v>
      </c>
      <c r="I146" s="251"/>
      <c r="J146" s="252">
        <f>ROUND(I146*H146,2)</f>
        <v>0</v>
      </c>
      <c r="K146" s="248" t="s">
        <v>258</v>
      </c>
      <c r="L146" s="46"/>
      <c r="M146" s="253" t="s">
        <v>1</v>
      </c>
      <c r="N146" s="254" t="s">
        <v>48</v>
      </c>
      <c r="O146" s="93"/>
      <c r="P146" s="255">
        <f>O146*H146</f>
        <v>0</v>
      </c>
      <c r="Q146" s="255">
        <v>0.00084000000000000003</v>
      </c>
      <c r="R146" s="255">
        <f>Q146*H146</f>
        <v>0.14510748000000001</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2639</v>
      </c>
    </row>
    <row r="147" s="15" customFormat="1">
      <c r="A147" s="15"/>
      <c r="B147" s="293"/>
      <c r="C147" s="294"/>
      <c r="D147" s="259" t="s">
        <v>414</v>
      </c>
      <c r="E147" s="295" t="s">
        <v>1</v>
      </c>
      <c r="F147" s="296" t="s">
        <v>2630</v>
      </c>
      <c r="G147" s="294"/>
      <c r="H147" s="295" t="s">
        <v>1</v>
      </c>
      <c r="I147" s="297"/>
      <c r="J147" s="294"/>
      <c r="K147" s="294"/>
      <c r="L147" s="298"/>
      <c r="M147" s="299"/>
      <c r="N147" s="300"/>
      <c r="O147" s="300"/>
      <c r="P147" s="300"/>
      <c r="Q147" s="300"/>
      <c r="R147" s="300"/>
      <c r="S147" s="300"/>
      <c r="T147" s="301"/>
      <c r="U147" s="15"/>
      <c r="V147" s="15"/>
      <c r="W147" s="15"/>
      <c r="X147" s="15"/>
      <c r="Y147" s="15"/>
      <c r="Z147" s="15"/>
      <c r="AA147" s="15"/>
      <c r="AB147" s="15"/>
      <c r="AC147" s="15"/>
      <c r="AD147" s="15"/>
      <c r="AE147" s="15"/>
      <c r="AT147" s="302" t="s">
        <v>414</v>
      </c>
      <c r="AU147" s="302" t="s">
        <v>93</v>
      </c>
      <c r="AV147" s="15" t="s">
        <v>91</v>
      </c>
      <c r="AW147" s="15" t="s">
        <v>38</v>
      </c>
      <c r="AX147" s="15" t="s">
        <v>83</v>
      </c>
      <c r="AY147" s="302" t="s">
        <v>251</v>
      </c>
    </row>
    <row r="148" s="13" customFormat="1">
      <c r="A148" s="13"/>
      <c r="B148" s="271"/>
      <c r="C148" s="272"/>
      <c r="D148" s="259" t="s">
        <v>414</v>
      </c>
      <c r="E148" s="273" t="s">
        <v>1</v>
      </c>
      <c r="F148" s="274" t="s">
        <v>2640</v>
      </c>
      <c r="G148" s="272"/>
      <c r="H148" s="275">
        <v>37.469999999999999</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3" customFormat="1">
      <c r="A149" s="13"/>
      <c r="B149" s="271"/>
      <c r="C149" s="272"/>
      <c r="D149" s="259" t="s">
        <v>414</v>
      </c>
      <c r="E149" s="273" t="s">
        <v>1</v>
      </c>
      <c r="F149" s="274" t="s">
        <v>2641</v>
      </c>
      <c r="G149" s="272"/>
      <c r="H149" s="275">
        <v>13.92</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3" customFormat="1">
      <c r="A150" s="13"/>
      <c r="B150" s="271"/>
      <c r="C150" s="272"/>
      <c r="D150" s="259" t="s">
        <v>414</v>
      </c>
      <c r="E150" s="273" t="s">
        <v>1</v>
      </c>
      <c r="F150" s="274" t="s">
        <v>2642</v>
      </c>
      <c r="G150" s="272"/>
      <c r="H150" s="275">
        <v>104.44499999999999</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3" customFormat="1">
      <c r="A151" s="13"/>
      <c r="B151" s="271"/>
      <c r="C151" s="272"/>
      <c r="D151" s="259" t="s">
        <v>414</v>
      </c>
      <c r="E151" s="273" t="s">
        <v>1</v>
      </c>
      <c r="F151" s="274" t="s">
        <v>2643</v>
      </c>
      <c r="G151" s="272"/>
      <c r="H151" s="275">
        <v>16.911999999999999</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4" customFormat="1">
      <c r="A152" s="14"/>
      <c r="B152" s="282"/>
      <c r="C152" s="283"/>
      <c r="D152" s="259" t="s">
        <v>414</v>
      </c>
      <c r="E152" s="284" t="s">
        <v>1</v>
      </c>
      <c r="F152" s="285" t="s">
        <v>416</v>
      </c>
      <c r="G152" s="283"/>
      <c r="H152" s="286">
        <v>172.74700000000001</v>
      </c>
      <c r="I152" s="287"/>
      <c r="J152" s="283"/>
      <c r="K152" s="283"/>
      <c r="L152" s="288"/>
      <c r="M152" s="289"/>
      <c r="N152" s="290"/>
      <c r="O152" s="290"/>
      <c r="P152" s="290"/>
      <c r="Q152" s="290"/>
      <c r="R152" s="290"/>
      <c r="S152" s="290"/>
      <c r="T152" s="291"/>
      <c r="U152" s="14"/>
      <c r="V152" s="14"/>
      <c r="W152" s="14"/>
      <c r="X152" s="14"/>
      <c r="Y152" s="14"/>
      <c r="Z152" s="14"/>
      <c r="AA152" s="14"/>
      <c r="AB152" s="14"/>
      <c r="AC152" s="14"/>
      <c r="AD152" s="14"/>
      <c r="AE152" s="14"/>
      <c r="AT152" s="292" t="s">
        <v>414</v>
      </c>
      <c r="AU152" s="292" t="s">
        <v>93</v>
      </c>
      <c r="AV152" s="14" t="s">
        <v>182</v>
      </c>
      <c r="AW152" s="14" t="s">
        <v>38</v>
      </c>
      <c r="AX152" s="14" t="s">
        <v>91</v>
      </c>
      <c r="AY152" s="292" t="s">
        <v>251</v>
      </c>
    </row>
    <row r="153" s="2" customFormat="1" ht="16.5" customHeight="1">
      <c r="A153" s="40"/>
      <c r="B153" s="41"/>
      <c r="C153" s="246" t="s">
        <v>278</v>
      </c>
      <c r="D153" s="246" t="s">
        <v>254</v>
      </c>
      <c r="E153" s="247" t="s">
        <v>2644</v>
      </c>
      <c r="F153" s="248" t="s">
        <v>2645</v>
      </c>
      <c r="G153" s="249" t="s">
        <v>342</v>
      </c>
      <c r="H153" s="250">
        <v>172.74700000000001</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2646</v>
      </c>
    </row>
    <row r="154" s="2" customFormat="1" ht="16.5" customHeight="1">
      <c r="A154" s="40"/>
      <c r="B154" s="41"/>
      <c r="C154" s="246" t="s">
        <v>285</v>
      </c>
      <c r="D154" s="246" t="s">
        <v>254</v>
      </c>
      <c r="E154" s="247" t="s">
        <v>720</v>
      </c>
      <c r="F154" s="248" t="s">
        <v>721</v>
      </c>
      <c r="G154" s="249" t="s">
        <v>446</v>
      </c>
      <c r="H154" s="250">
        <v>47.331000000000003</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722</v>
      </c>
    </row>
    <row r="155" s="15" customFormat="1">
      <c r="A155" s="15"/>
      <c r="B155" s="293"/>
      <c r="C155" s="294"/>
      <c r="D155" s="259" t="s">
        <v>414</v>
      </c>
      <c r="E155" s="295" t="s">
        <v>1</v>
      </c>
      <c r="F155" s="296" t="s">
        <v>2630</v>
      </c>
      <c r="G155" s="294"/>
      <c r="H155" s="295" t="s">
        <v>1</v>
      </c>
      <c r="I155" s="297"/>
      <c r="J155" s="294"/>
      <c r="K155" s="294"/>
      <c r="L155" s="298"/>
      <c r="M155" s="299"/>
      <c r="N155" s="300"/>
      <c r="O155" s="300"/>
      <c r="P155" s="300"/>
      <c r="Q155" s="300"/>
      <c r="R155" s="300"/>
      <c r="S155" s="300"/>
      <c r="T155" s="301"/>
      <c r="U155" s="15"/>
      <c r="V155" s="15"/>
      <c r="W155" s="15"/>
      <c r="X155" s="15"/>
      <c r="Y155" s="15"/>
      <c r="Z155" s="15"/>
      <c r="AA155" s="15"/>
      <c r="AB155" s="15"/>
      <c r="AC155" s="15"/>
      <c r="AD155" s="15"/>
      <c r="AE155" s="15"/>
      <c r="AT155" s="302" t="s">
        <v>414</v>
      </c>
      <c r="AU155" s="302" t="s">
        <v>93</v>
      </c>
      <c r="AV155" s="15" t="s">
        <v>91</v>
      </c>
      <c r="AW155" s="15" t="s">
        <v>38</v>
      </c>
      <c r="AX155" s="15" t="s">
        <v>83</v>
      </c>
      <c r="AY155" s="302" t="s">
        <v>251</v>
      </c>
    </row>
    <row r="156" s="13" customFormat="1">
      <c r="A156" s="13"/>
      <c r="B156" s="271"/>
      <c r="C156" s="272"/>
      <c r="D156" s="259" t="s">
        <v>414</v>
      </c>
      <c r="E156" s="273" t="s">
        <v>1</v>
      </c>
      <c r="F156" s="274" t="s">
        <v>2647</v>
      </c>
      <c r="G156" s="272"/>
      <c r="H156" s="275">
        <v>9.3680000000000003</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3" customFormat="1">
      <c r="A157" s="13"/>
      <c r="B157" s="271"/>
      <c r="C157" s="272"/>
      <c r="D157" s="259" t="s">
        <v>414</v>
      </c>
      <c r="E157" s="273" t="s">
        <v>1</v>
      </c>
      <c r="F157" s="274" t="s">
        <v>2648</v>
      </c>
      <c r="G157" s="272"/>
      <c r="H157" s="275">
        <v>3.48</v>
      </c>
      <c r="I157" s="276"/>
      <c r="J157" s="272"/>
      <c r="K157" s="272"/>
      <c r="L157" s="277"/>
      <c r="M157" s="278"/>
      <c r="N157" s="279"/>
      <c r="O157" s="279"/>
      <c r="P157" s="279"/>
      <c r="Q157" s="279"/>
      <c r="R157" s="279"/>
      <c r="S157" s="279"/>
      <c r="T157" s="280"/>
      <c r="U157" s="13"/>
      <c r="V157" s="13"/>
      <c r="W157" s="13"/>
      <c r="X157" s="13"/>
      <c r="Y157" s="13"/>
      <c r="Z157" s="13"/>
      <c r="AA157" s="13"/>
      <c r="AB157" s="13"/>
      <c r="AC157" s="13"/>
      <c r="AD157" s="13"/>
      <c r="AE157" s="13"/>
      <c r="AT157" s="281" t="s">
        <v>414</v>
      </c>
      <c r="AU157" s="281" t="s">
        <v>93</v>
      </c>
      <c r="AV157" s="13" t="s">
        <v>93</v>
      </c>
      <c r="AW157" s="13" t="s">
        <v>38</v>
      </c>
      <c r="AX157" s="13" t="s">
        <v>83</v>
      </c>
      <c r="AY157" s="281" t="s">
        <v>251</v>
      </c>
    </row>
    <row r="158" s="13" customFormat="1">
      <c r="A158" s="13"/>
      <c r="B158" s="271"/>
      <c r="C158" s="272"/>
      <c r="D158" s="259" t="s">
        <v>414</v>
      </c>
      <c r="E158" s="273" t="s">
        <v>1</v>
      </c>
      <c r="F158" s="274" t="s">
        <v>2649</v>
      </c>
      <c r="G158" s="272"/>
      <c r="H158" s="275">
        <v>30.859000000000002</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3" customFormat="1">
      <c r="A159" s="13"/>
      <c r="B159" s="271"/>
      <c r="C159" s="272"/>
      <c r="D159" s="259" t="s">
        <v>414</v>
      </c>
      <c r="E159" s="273" t="s">
        <v>1</v>
      </c>
      <c r="F159" s="274" t="s">
        <v>2650</v>
      </c>
      <c r="G159" s="272"/>
      <c r="H159" s="275">
        <v>3.6240000000000001</v>
      </c>
      <c r="I159" s="276"/>
      <c r="J159" s="272"/>
      <c r="K159" s="272"/>
      <c r="L159" s="277"/>
      <c r="M159" s="278"/>
      <c r="N159" s="279"/>
      <c r="O159" s="279"/>
      <c r="P159" s="279"/>
      <c r="Q159" s="279"/>
      <c r="R159" s="279"/>
      <c r="S159" s="279"/>
      <c r="T159" s="280"/>
      <c r="U159" s="13"/>
      <c r="V159" s="13"/>
      <c r="W159" s="13"/>
      <c r="X159" s="13"/>
      <c r="Y159" s="13"/>
      <c r="Z159" s="13"/>
      <c r="AA159" s="13"/>
      <c r="AB159" s="13"/>
      <c r="AC159" s="13"/>
      <c r="AD159" s="13"/>
      <c r="AE159" s="13"/>
      <c r="AT159" s="281" t="s">
        <v>414</v>
      </c>
      <c r="AU159" s="281" t="s">
        <v>93</v>
      </c>
      <c r="AV159" s="13" t="s">
        <v>93</v>
      </c>
      <c r="AW159" s="13" t="s">
        <v>38</v>
      </c>
      <c r="AX159" s="13" t="s">
        <v>83</v>
      </c>
      <c r="AY159" s="281" t="s">
        <v>251</v>
      </c>
    </row>
    <row r="160" s="14" customFormat="1">
      <c r="A160" s="14"/>
      <c r="B160" s="282"/>
      <c r="C160" s="283"/>
      <c r="D160" s="259" t="s">
        <v>414</v>
      </c>
      <c r="E160" s="284" t="s">
        <v>1</v>
      </c>
      <c r="F160" s="285" t="s">
        <v>416</v>
      </c>
      <c r="G160" s="283"/>
      <c r="H160" s="286">
        <v>47.331000000000003</v>
      </c>
      <c r="I160" s="287"/>
      <c r="J160" s="283"/>
      <c r="K160" s="283"/>
      <c r="L160" s="288"/>
      <c r="M160" s="289"/>
      <c r="N160" s="290"/>
      <c r="O160" s="290"/>
      <c r="P160" s="290"/>
      <c r="Q160" s="290"/>
      <c r="R160" s="290"/>
      <c r="S160" s="290"/>
      <c r="T160" s="291"/>
      <c r="U160" s="14"/>
      <c r="V160" s="14"/>
      <c r="W160" s="14"/>
      <c r="X160" s="14"/>
      <c r="Y160" s="14"/>
      <c r="Z160" s="14"/>
      <c r="AA160" s="14"/>
      <c r="AB160" s="14"/>
      <c r="AC160" s="14"/>
      <c r="AD160" s="14"/>
      <c r="AE160" s="14"/>
      <c r="AT160" s="292" t="s">
        <v>414</v>
      </c>
      <c r="AU160" s="292" t="s">
        <v>93</v>
      </c>
      <c r="AV160" s="14" t="s">
        <v>182</v>
      </c>
      <c r="AW160" s="14" t="s">
        <v>38</v>
      </c>
      <c r="AX160" s="14" t="s">
        <v>91</v>
      </c>
      <c r="AY160" s="292" t="s">
        <v>251</v>
      </c>
    </row>
    <row r="161" s="2" customFormat="1" ht="16.5" customHeight="1">
      <c r="A161" s="40"/>
      <c r="B161" s="41"/>
      <c r="C161" s="246" t="s">
        <v>292</v>
      </c>
      <c r="D161" s="246" t="s">
        <v>254</v>
      </c>
      <c r="E161" s="247" t="s">
        <v>458</v>
      </c>
      <c r="F161" s="248" t="s">
        <v>459</v>
      </c>
      <c r="G161" s="249" t="s">
        <v>446</v>
      </c>
      <c r="H161" s="250">
        <v>120.002</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730</v>
      </c>
    </row>
    <row r="162" s="2" customFormat="1">
      <c r="A162" s="40"/>
      <c r="B162" s="41"/>
      <c r="C162" s="42"/>
      <c r="D162" s="259" t="s">
        <v>261</v>
      </c>
      <c r="E162" s="42"/>
      <c r="F162" s="260" t="s">
        <v>461</v>
      </c>
      <c r="G162" s="42"/>
      <c r="H162" s="42"/>
      <c r="I162" s="157"/>
      <c r="J162" s="42"/>
      <c r="K162" s="42"/>
      <c r="L162" s="46"/>
      <c r="M162" s="261"/>
      <c r="N162" s="262"/>
      <c r="O162" s="93"/>
      <c r="P162" s="93"/>
      <c r="Q162" s="93"/>
      <c r="R162" s="93"/>
      <c r="S162" s="93"/>
      <c r="T162" s="94"/>
      <c r="U162" s="40"/>
      <c r="V162" s="40"/>
      <c r="W162" s="40"/>
      <c r="X162" s="40"/>
      <c r="Y162" s="40"/>
      <c r="Z162" s="40"/>
      <c r="AA162" s="40"/>
      <c r="AB162" s="40"/>
      <c r="AC162" s="40"/>
      <c r="AD162" s="40"/>
      <c r="AE162" s="40"/>
      <c r="AT162" s="18" t="s">
        <v>261</v>
      </c>
      <c r="AU162" s="18" t="s">
        <v>93</v>
      </c>
    </row>
    <row r="163" s="13" customFormat="1">
      <c r="A163" s="13"/>
      <c r="B163" s="271"/>
      <c r="C163" s="272"/>
      <c r="D163" s="259" t="s">
        <v>414</v>
      </c>
      <c r="E163" s="272"/>
      <c r="F163" s="274" t="s">
        <v>2651</v>
      </c>
      <c r="G163" s="272"/>
      <c r="H163" s="275">
        <v>120.002</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4</v>
      </c>
      <c r="AX163" s="13" t="s">
        <v>91</v>
      </c>
      <c r="AY163" s="281" t="s">
        <v>251</v>
      </c>
    </row>
    <row r="164" s="2" customFormat="1" ht="16.5" customHeight="1">
      <c r="A164" s="40"/>
      <c r="B164" s="41"/>
      <c r="C164" s="246" t="s">
        <v>297</v>
      </c>
      <c r="D164" s="246" t="s">
        <v>254</v>
      </c>
      <c r="E164" s="247" t="s">
        <v>463</v>
      </c>
      <c r="F164" s="248" t="s">
        <v>464</v>
      </c>
      <c r="G164" s="249" t="s">
        <v>446</v>
      </c>
      <c r="H164" s="250">
        <v>146.59999999999999</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732</v>
      </c>
    </row>
    <row r="165" s="15" customFormat="1">
      <c r="A165" s="15"/>
      <c r="B165" s="293"/>
      <c r="C165" s="294"/>
      <c r="D165" s="259" t="s">
        <v>414</v>
      </c>
      <c r="E165" s="295" t="s">
        <v>1</v>
      </c>
      <c r="F165" s="296" t="s">
        <v>2630</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3" customFormat="1">
      <c r="A166" s="13"/>
      <c r="B166" s="271"/>
      <c r="C166" s="272"/>
      <c r="D166" s="259" t="s">
        <v>414</v>
      </c>
      <c r="E166" s="273" t="s">
        <v>1</v>
      </c>
      <c r="F166" s="274" t="s">
        <v>2652</v>
      </c>
      <c r="G166" s="272"/>
      <c r="H166" s="275">
        <v>12.334</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3" customFormat="1">
      <c r="A167" s="13"/>
      <c r="B167" s="271"/>
      <c r="C167" s="272"/>
      <c r="D167" s="259" t="s">
        <v>414</v>
      </c>
      <c r="E167" s="273" t="s">
        <v>1</v>
      </c>
      <c r="F167" s="274" t="s">
        <v>2653</v>
      </c>
      <c r="G167" s="272"/>
      <c r="H167" s="275">
        <v>57.225999999999999</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83</v>
      </c>
      <c r="AY167" s="281" t="s">
        <v>251</v>
      </c>
    </row>
    <row r="168" s="13" customFormat="1">
      <c r="A168" s="13"/>
      <c r="B168" s="271"/>
      <c r="C168" s="272"/>
      <c r="D168" s="259" t="s">
        <v>414</v>
      </c>
      <c r="E168" s="273" t="s">
        <v>1</v>
      </c>
      <c r="F168" s="274" t="s">
        <v>2631</v>
      </c>
      <c r="G168" s="272"/>
      <c r="H168" s="275">
        <v>77.040000000000006</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4" customFormat="1">
      <c r="A169" s="14"/>
      <c r="B169" s="282"/>
      <c r="C169" s="283"/>
      <c r="D169" s="259" t="s">
        <v>414</v>
      </c>
      <c r="E169" s="284" t="s">
        <v>1</v>
      </c>
      <c r="F169" s="285" t="s">
        <v>416</v>
      </c>
      <c r="G169" s="283"/>
      <c r="H169" s="286">
        <v>146.59999999999999</v>
      </c>
      <c r="I169" s="287"/>
      <c r="J169" s="283"/>
      <c r="K169" s="283"/>
      <c r="L169" s="288"/>
      <c r="M169" s="289"/>
      <c r="N169" s="290"/>
      <c r="O169" s="290"/>
      <c r="P169" s="290"/>
      <c r="Q169" s="290"/>
      <c r="R169" s="290"/>
      <c r="S169" s="290"/>
      <c r="T169" s="291"/>
      <c r="U169" s="14"/>
      <c r="V169" s="14"/>
      <c r="W169" s="14"/>
      <c r="X169" s="14"/>
      <c r="Y169" s="14"/>
      <c r="Z169" s="14"/>
      <c r="AA169" s="14"/>
      <c r="AB169" s="14"/>
      <c r="AC169" s="14"/>
      <c r="AD169" s="14"/>
      <c r="AE169" s="14"/>
      <c r="AT169" s="292" t="s">
        <v>414</v>
      </c>
      <c r="AU169" s="292" t="s">
        <v>93</v>
      </c>
      <c r="AV169" s="14" t="s">
        <v>182</v>
      </c>
      <c r="AW169" s="14" t="s">
        <v>38</v>
      </c>
      <c r="AX169" s="14" t="s">
        <v>91</v>
      </c>
      <c r="AY169" s="292" t="s">
        <v>251</v>
      </c>
    </row>
    <row r="170" s="2" customFormat="1" ht="16.5" customHeight="1">
      <c r="A170" s="40"/>
      <c r="B170" s="41"/>
      <c r="C170" s="246" t="s">
        <v>304</v>
      </c>
      <c r="D170" s="246" t="s">
        <v>254</v>
      </c>
      <c r="E170" s="247" t="s">
        <v>470</v>
      </c>
      <c r="F170" s="248" t="s">
        <v>2654</v>
      </c>
      <c r="G170" s="249" t="s">
        <v>446</v>
      </c>
      <c r="H170" s="250">
        <v>3</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182</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2655</v>
      </c>
    </row>
    <row r="171" s="2" customFormat="1" ht="16.5" customHeight="1">
      <c r="A171" s="40"/>
      <c r="B171" s="41"/>
      <c r="C171" s="246" t="s">
        <v>309</v>
      </c>
      <c r="D171" s="246" t="s">
        <v>254</v>
      </c>
      <c r="E171" s="247" t="s">
        <v>475</v>
      </c>
      <c r="F171" s="248" t="s">
        <v>476</v>
      </c>
      <c r="G171" s="249" t="s">
        <v>446</v>
      </c>
      <c r="H171" s="250">
        <v>146.59999999999999</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735</v>
      </c>
    </row>
    <row r="172" s="2" customFormat="1" ht="16.5" customHeight="1">
      <c r="A172" s="40"/>
      <c r="B172" s="41"/>
      <c r="C172" s="246" t="s">
        <v>313</v>
      </c>
      <c r="D172" s="246" t="s">
        <v>254</v>
      </c>
      <c r="E172" s="247" t="s">
        <v>478</v>
      </c>
      <c r="F172" s="248" t="s">
        <v>736</v>
      </c>
      <c r="G172" s="249" t="s">
        <v>398</v>
      </c>
      <c r="H172" s="250">
        <v>263.88</v>
      </c>
      <c r="I172" s="251"/>
      <c r="J172" s="252">
        <f>ROUND(I172*H172,2)</f>
        <v>0</v>
      </c>
      <c r="K172" s="248" t="s">
        <v>307</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737</v>
      </c>
    </row>
    <row r="173" s="13" customFormat="1">
      <c r="A173" s="13"/>
      <c r="B173" s="271"/>
      <c r="C173" s="272"/>
      <c r="D173" s="259" t="s">
        <v>414</v>
      </c>
      <c r="E173" s="272"/>
      <c r="F173" s="274" t="s">
        <v>2656</v>
      </c>
      <c r="G173" s="272"/>
      <c r="H173" s="275">
        <v>263.88</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4</v>
      </c>
      <c r="AX173" s="13" t="s">
        <v>91</v>
      </c>
      <c r="AY173" s="281" t="s">
        <v>251</v>
      </c>
    </row>
    <row r="174" s="2" customFormat="1" ht="16.5" customHeight="1">
      <c r="A174" s="40"/>
      <c r="B174" s="41"/>
      <c r="C174" s="246" t="s">
        <v>318</v>
      </c>
      <c r="D174" s="246" t="s">
        <v>254</v>
      </c>
      <c r="E174" s="247" t="s">
        <v>491</v>
      </c>
      <c r="F174" s="248" t="s">
        <v>492</v>
      </c>
      <c r="G174" s="249" t="s">
        <v>446</v>
      </c>
      <c r="H174" s="250">
        <v>60.000999999999998</v>
      </c>
      <c r="I174" s="251"/>
      <c r="J174" s="252">
        <f>ROUND(I174*H174,2)</f>
        <v>0</v>
      </c>
      <c r="K174" s="248" t="s">
        <v>258</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182</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739</v>
      </c>
    </row>
    <row r="175" s="15" customFormat="1">
      <c r="A175" s="15"/>
      <c r="B175" s="293"/>
      <c r="C175" s="294"/>
      <c r="D175" s="259" t="s">
        <v>414</v>
      </c>
      <c r="E175" s="295" t="s">
        <v>1</v>
      </c>
      <c r="F175" s="296" t="s">
        <v>2630</v>
      </c>
      <c r="G175" s="294"/>
      <c r="H175" s="295" t="s">
        <v>1</v>
      </c>
      <c r="I175" s="297"/>
      <c r="J175" s="294"/>
      <c r="K175" s="294"/>
      <c r="L175" s="298"/>
      <c r="M175" s="299"/>
      <c r="N175" s="300"/>
      <c r="O175" s="300"/>
      <c r="P175" s="300"/>
      <c r="Q175" s="300"/>
      <c r="R175" s="300"/>
      <c r="S175" s="300"/>
      <c r="T175" s="301"/>
      <c r="U175" s="15"/>
      <c r="V175" s="15"/>
      <c r="W175" s="15"/>
      <c r="X175" s="15"/>
      <c r="Y175" s="15"/>
      <c r="Z175" s="15"/>
      <c r="AA175" s="15"/>
      <c r="AB175" s="15"/>
      <c r="AC175" s="15"/>
      <c r="AD175" s="15"/>
      <c r="AE175" s="15"/>
      <c r="AT175" s="302" t="s">
        <v>414</v>
      </c>
      <c r="AU175" s="302" t="s">
        <v>93</v>
      </c>
      <c r="AV175" s="15" t="s">
        <v>91</v>
      </c>
      <c r="AW175" s="15" t="s">
        <v>38</v>
      </c>
      <c r="AX175" s="15" t="s">
        <v>83</v>
      </c>
      <c r="AY175" s="302" t="s">
        <v>251</v>
      </c>
    </row>
    <row r="176" s="13" customFormat="1">
      <c r="A176" s="13"/>
      <c r="B176" s="271"/>
      <c r="C176" s="272"/>
      <c r="D176" s="259" t="s">
        <v>414</v>
      </c>
      <c r="E176" s="273" t="s">
        <v>1</v>
      </c>
      <c r="F176" s="274" t="s">
        <v>2657</v>
      </c>
      <c r="G176" s="272"/>
      <c r="H176" s="275">
        <v>60.000999999999998</v>
      </c>
      <c r="I176" s="276"/>
      <c r="J176" s="272"/>
      <c r="K176" s="272"/>
      <c r="L176" s="277"/>
      <c r="M176" s="278"/>
      <c r="N176" s="279"/>
      <c r="O176" s="279"/>
      <c r="P176" s="279"/>
      <c r="Q176" s="279"/>
      <c r="R176" s="279"/>
      <c r="S176" s="279"/>
      <c r="T176" s="280"/>
      <c r="U176" s="13"/>
      <c r="V176" s="13"/>
      <c r="W176" s="13"/>
      <c r="X176" s="13"/>
      <c r="Y176" s="13"/>
      <c r="Z176" s="13"/>
      <c r="AA176" s="13"/>
      <c r="AB176" s="13"/>
      <c r="AC176" s="13"/>
      <c r="AD176" s="13"/>
      <c r="AE176" s="13"/>
      <c r="AT176" s="281" t="s">
        <v>414</v>
      </c>
      <c r="AU176" s="281" t="s">
        <v>93</v>
      </c>
      <c r="AV176" s="13" t="s">
        <v>93</v>
      </c>
      <c r="AW176" s="13" t="s">
        <v>38</v>
      </c>
      <c r="AX176" s="13" t="s">
        <v>83</v>
      </c>
      <c r="AY176" s="281" t="s">
        <v>251</v>
      </c>
    </row>
    <row r="177" s="14" customFormat="1">
      <c r="A177" s="14"/>
      <c r="B177" s="282"/>
      <c r="C177" s="283"/>
      <c r="D177" s="259" t="s">
        <v>414</v>
      </c>
      <c r="E177" s="284" t="s">
        <v>1</v>
      </c>
      <c r="F177" s="285" t="s">
        <v>416</v>
      </c>
      <c r="G177" s="283"/>
      <c r="H177" s="286">
        <v>60.000999999999998</v>
      </c>
      <c r="I177" s="287"/>
      <c r="J177" s="283"/>
      <c r="K177" s="283"/>
      <c r="L177" s="288"/>
      <c r="M177" s="289"/>
      <c r="N177" s="290"/>
      <c r="O177" s="290"/>
      <c r="P177" s="290"/>
      <c r="Q177" s="290"/>
      <c r="R177" s="290"/>
      <c r="S177" s="290"/>
      <c r="T177" s="291"/>
      <c r="U177" s="14"/>
      <c r="V177" s="14"/>
      <c r="W177" s="14"/>
      <c r="X177" s="14"/>
      <c r="Y177" s="14"/>
      <c r="Z177" s="14"/>
      <c r="AA177" s="14"/>
      <c r="AB177" s="14"/>
      <c r="AC177" s="14"/>
      <c r="AD177" s="14"/>
      <c r="AE177" s="14"/>
      <c r="AT177" s="292" t="s">
        <v>414</v>
      </c>
      <c r="AU177" s="292" t="s">
        <v>93</v>
      </c>
      <c r="AV177" s="14" t="s">
        <v>182</v>
      </c>
      <c r="AW177" s="14" t="s">
        <v>38</v>
      </c>
      <c r="AX177" s="14" t="s">
        <v>91</v>
      </c>
      <c r="AY177" s="292" t="s">
        <v>251</v>
      </c>
    </row>
    <row r="178" s="2" customFormat="1" ht="16.5" customHeight="1">
      <c r="A178" s="40"/>
      <c r="B178" s="41"/>
      <c r="C178" s="246" t="s">
        <v>325</v>
      </c>
      <c r="D178" s="246" t="s">
        <v>254</v>
      </c>
      <c r="E178" s="247" t="s">
        <v>742</v>
      </c>
      <c r="F178" s="248" t="s">
        <v>2658</v>
      </c>
      <c r="G178" s="249" t="s">
        <v>446</v>
      </c>
      <c r="H178" s="250">
        <v>57.225999999999999</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91</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91</v>
      </c>
      <c r="BM178" s="257" t="s">
        <v>744</v>
      </c>
    </row>
    <row r="179" s="15" customFormat="1">
      <c r="A179" s="15"/>
      <c r="B179" s="293"/>
      <c r="C179" s="294"/>
      <c r="D179" s="259" t="s">
        <v>414</v>
      </c>
      <c r="E179" s="295" t="s">
        <v>1</v>
      </c>
      <c r="F179" s="296" t="s">
        <v>2630</v>
      </c>
      <c r="G179" s="294"/>
      <c r="H179" s="295" t="s">
        <v>1</v>
      </c>
      <c r="I179" s="297"/>
      <c r="J179" s="294"/>
      <c r="K179" s="294"/>
      <c r="L179" s="298"/>
      <c r="M179" s="299"/>
      <c r="N179" s="300"/>
      <c r="O179" s="300"/>
      <c r="P179" s="300"/>
      <c r="Q179" s="300"/>
      <c r="R179" s="300"/>
      <c r="S179" s="300"/>
      <c r="T179" s="301"/>
      <c r="U179" s="15"/>
      <c r="V179" s="15"/>
      <c r="W179" s="15"/>
      <c r="X179" s="15"/>
      <c r="Y179" s="15"/>
      <c r="Z179" s="15"/>
      <c r="AA179" s="15"/>
      <c r="AB179" s="15"/>
      <c r="AC179" s="15"/>
      <c r="AD179" s="15"/>
      <c r="AE179" s="15"/>
      <c r="AT179" s="302" t="s">
        <v>414</v>
      </c>
      <c r="AU179" s="302" t="s">
        <v>93</v>
      </c>
      <c r="AV179" s="15" t="s">
        <v>91</v>
      </c>
      <c r="AW179" s="15" t="s">
        <v>38</v>
      </c>
      <c r="AX179" s="15" t="s">
        <v>83</v>
      </c>
      <c r="AY179" s="302" t="s">
        <v>251</v>
      </c>
    </row>
    <row r="180" s="13" customFormat="1">
      <c r="A180" s="13"/>
      <c r="B180" s="271"/>
      <c r="C180" s="272"/>
      <c r="D180" s="259" t="s">
        <v>414</v>
      </c>
      <c r="E180" s="273" t="s">
        <v>1</v>
      </c>
      <c r="F180" s="274" t="s">
        <v>2659</v>
      </c>
      <c r="G180" s="272"/>
      <c r="H180" s="275">
        <v>10.304</v>
      </c>
      <c r="I180" s="276"/>
      <c r="J180" s="272"/>
      <c r="K180" s="272"/>
      <c r="L180" s="277"/>
      <c r="M180" s="278"/>
      <c r="N180" s="279"/>
      <c r="O180" s="279"/>
      <c r="P180" s="279"/>
      <c r="Q180" s="279"/>
      <c r="R180" s="279"/>
      <c r="S180" s="279"/>
      <c r="T180" s="280"/>
      <c r="U180" s="13"/>
      <c r="V180" s="13"/>
      <c r="W180" s="13"/>
      <c r="X180" s="13"/>
      <c r="Y180" s="13"/>
      <c r="Z180" s="13"/>
      <c r="AA180" s="13"/>
      <c r="AB180" s="13"/>
      <c r="AC180" s="13"/>
      <c r="AD180" s="13"/>
      <c r="AE180" s="13"/>
      <c r="AT180" s="281" t="s">
        <v>414</v>
      </c>
      <c r="AU180" s="281" t="s">
        <v>93</v>
      </c>
      <c r="AV180" s="13" t="s">
        <v>93</v>
      </c>
      <c r="AW180" s="13" t="s">
        <v>38</v>
      </c>
      <c r="AX180" s="13" t="s">
        <v>83</v>
      </c>
      <c r="AY180" s="281" t="s">
        <v>251</v>
      </c>
    </row>
    <row r="181" s="13" customFormat="1">
      <c r="A181" s="13"/>
      <c r="B181" s="271"/>
      <c r="C181" s="272"/>
      <c r="D181" s="259" t="s">
        <v>414</v>
      </c>
      <c r="E181" s="273" t="s">
        <v>1</v>
      </c>
      <c r="F181" s="274" t="s">
        <v>2660</v>
      </c>
      <c r="G181" s="272"/>
      <c r="H181" s="275">
        <v>3.8279999999999998</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3" customFormat="1">
      <c r="A182" s="13"/>
      <c r="B182" s="271"/>
      <c r="C182" s="272"/>
      <c r="D182" s="259" t="s">
        <v>414</v>
      </c>
      <c r="E182" s="273" t="s">
        <v>1</v>
      </c>
      <c r="F182" s="274" t="s">
        <v>2661</v>
      </c>
      <c r="G182" s="272"/>
      <c r="H182" s="275">
        <v>26.111000000000001</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3" customFormat="1">
      <c r="A183" s="13"/>
      <c r="B183" s="271"/>
      <c r="C183" s="272"/>
      <c r="D183" s="259" t="s">
        <v>414</v>
      </c>
      <c r="E183" s="273" t="s">
        <v>1</v>
      </c>
      <c r="F183" s="274" t="s">
        <v>2662</v>
      </c>
      <c r="G183" s="272"/>
      <c r="H183" s="275">
        <v>4.9829999999999997</v>
      </c>
      <c r="I183" s="276"/>
      <c r="J183" s="272"/>
      <c r="K183" s="272"/>
      <c r="L183" s="277"/>
      <c r="M183" s="278"/>
      <c r="N183" s="279"/>
      <c r="O183" s="279"/>
      <c r="P183" s="279"/>
      <c r="Q183" s="279"/>
      <c r="R183" s="279"/>
      <c r="S183" s="279"/>
      <c r="T183" s="280"/>
      <c r="U183" s="13"/>
      <c r="V183" s="13"/>
      <c r="W183" s="13"/>
      <c r="X183" s="13"/>
      <c r="Y183" s="13"/>
      <c r="Z183" s="13"/>
      <c r="AA183" s="13"/>
      <c r="AB183" s="13"/>
      <c r="AC183" s="13"/>
      <c r="AD183" s="13"/>
      <c r="AE183" s="13"/>
      <c r="AT183" s="281" t="s">
        <v>414</v>
      </c>
      <c r="AU183" s="281" t="s">
        <v>93</v>
      </c>
      <c r="AV183" s="13" t="s">
        <v>93</v>
      </c>
      <c r="AW183" s="13" t="s">
        <v>38</v>
      </c>
      <c r="AX183" s="13" t="s">
        <v>83</v>
      </c>
      <c r="AY183" s="281" t="s">
        <v>251</v>
      </c>
    </row>
    <row r="184" s="16" customFormat="1">
      <c r="A184" s="16"/>
      <c r="B184" s="303"/>
      <c r="C184" s="304"/>
      <c r="D184" s="259" t="s">
        <v>414</v>
      </c>
      <c r="E184" s="305" t="s">
        <v>1</v>
      </c>
      <c r="F184" s="306" t="s">
        <v>469</v>
      </c>
      <c r="G184" s="304"/>
      <c r="H184" s="307">
        <v>45.225999999999999</v>
      </c>
      <c r="I184" s="308"/>
      <c r="J184" s="304"/>
      <c r="K184" s="304"/>
      <c r="L184" s="309"/>
      <c r="M184" s="310"/>
      <c r="N184" s="311"/>
      <c r="O184" s="311"/>
      <c r="P184" s="311"/>
      <c r="Q184" s="311"/>
      <c r="R184" s="311"/>
      <c r="S184" s="311"/>
      <c r="T184" s="312"/>
      <c r="U184" s="16"/>
      <c r="V184" s="16"/>
      <c r="W184" s="16"/>
      <c r="X184" s="16"/>
      <c r="Y184" s="16"/>
      <c r="Z184" s="16"/>
      <c r="AA184" s="16"/>
      <c r="AB184" s="16"/>
      <c r="AC184" s="16"/>
      <c r="AD184" s="16"/>
      <c r="AE184" s="16"/>
      <c r="AT184" s="313" t="s">
        <v>414</v>
      </c>
      <c r="AU184" s="313" t="s">
        <v>93</v>
      </c>
      <c r="AV184" s="16" t="s">
        <v>174</v>
      </c>
      <c r="AW184" s="16" t="s">
        <v>38</v>
      </c>
      <c r="AX184" s="16" t="s">
        <v>83</v>
      </c>
      <c r="AY184" s="313" t="s">
        <v>251</v>
      </c>
    </row>
    <row r="185" s="13" customFormat="1">
      <c r="A185" s="13"/>
      <c r="B185" s="271"/>
      <c r="C185" s="272"/>
      <c r="D185" s="259" t="s">
        <v>414</v>
      </c>
      <c r="E185" s="273" t="s">
        <v>1</v>
      </c>
      <c r="F185" s="274" t="s">
        <v>2663</v>
      </c>
      <c r="G185" s="272"/>
      <c r="H185" s="275">
        <v>12</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57.225999999999999</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314" t="s">
        <v>8</v>
      </c>
      <c r="D187" s="314" t="s">
        <v>648</v>
      </c>
      <c r="E187" s="315" t="s">
        <v>752</v>
      </c>
      <c r="F187" s="316" t="s">
        <v>753</v>
      </c>
      <c r="G187" s="317" t="s">
        <v>398</v>
      </c>
      <c r="H187" s="318">
        <v>114.452</v>
      </c>
      <c r="I187" s="319"/>
      <c r="J187" s="320">
        <f>ROUND(I187*H187,2)</f>
        <v>0</v>
      </c>
      <c r="K187" s="316" t="s">
        <v>258</v>
      </c>
      <c r="L187" s="321"/>
      <c r="M187" s="322" t="s">
        <v>1</v>
      </c>
      <c r="N187" s="323" t="s">
        <v>48</v>
      </c>
      <c r="O187" s="93"/>
      <c r="P187" s="255">
        <f>O187*H187</f>
        <v>0</v>
      </c>
      <c r="Q187" s="255">
        <v>1</v>
      </c>
      <c r="R187" s="255">
        <f>Q187*H187</f>
        <v>114.452</v>
      </c>
      <c r="S187" s="255">
        <v>0</v>
      </c>
      <c r="T187" s="256">
        <f>S187*H187</f>
        <v>0</v>
      </c>
      <c r="U187" s="40"/>
      <c r="V187" s="40"/>
      <c r="W187" s="40"/>
      <c r="X187" s="40"/>
      <c r="Y187" s="40"/>
      <c r="Z187" s="40"/>
      <c r="AA187" s="40"/>
      <c r="AB187" s="40"/>
      <c r="AC187" s="40"/>
      <c r="AD187" s="40"/>
      <c r="AE187" s="40"/>
      <c r="AR187" s="257" t="s">
        <v>93</v>
      </c>
      <c r="AT187" s="257" t="s">
        <v>648</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91</v>
      </c>
      <c r="BM187" s="257" t="s">
        <v>754</v>
      </c>
    </row>
    <row r="188" s="13" customFormat="1">
      <c r="A188" s="13"/>
      <c r="B188" s="271"/>
      <c r="C188" s="272"/>
      <c r="D188" s="259" t="s">
        <v>414</v>
      </c>
      <c r="E188" s="272"/>
      <c r="F188" s="274" t="s">
        <v>2664</v>
      </c>
      <c r="G188" s="272"/>
      <c r="H188" s="275">
        <v>114.452</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4</v>
      </c>
      <c r="AX188" s="13" t="s">
        <v>91</v>
      </c>
      <c r="AY188" s="281" t="s">
        <v>251</v>
      </c>
    </row>
    <row r="189" s="2" customFormat="1" ht="16.5" customHeight="1">
      <c r="A189" s="40"/>
      <c r="B189" s="41"/>
      <c r="C189" s="246" t="s">
        <v>359</v>
      </c>
      <c r="D189" s="246" t="s">
        <v>254</v>
      </c>
      <c r="E189" s="247" t="s">
        <v>742</v>
      </c>
      <c r="F189" s="248" t="s">
        <v>2658</v>
      </c>
      <c r="G189" s="249" t="s">
        <v>446</v>
      </c>
      <c r="H189" s="250">
        <v>77.040000000000006</v>
      </c>
      <c r="I189" s="251"/>
      <c r="J189" s="252">
        <f>ROUND(I189*H189,2)</f>
        <v>0</v>
      </c>
      <c r="K189" s="248" t="s">
        <v>258</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182</v>
      </c>
      <c r="AT189" s="257" t="s">
        <v>254</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2665</v>
      </c>
    </row>
    <row r="190" s="15" customFormat="1">
      <c r="A190" s="15"/>
      <c r="B190" s="293"/>
      <c r="C190" s="294"/>
      <c r="D190" s="259" t="s">
        <v>414</v>
      </c>
      <c r="E190" s="295" t="s">
        <v>1</v>
      </c>
      <c r="F190" s="296" t="s">
        <v>2630</v>
      </c>
      <c r="G190" s="294"/>
      <c r="H190" s="295" t="s">
        <v>1</v>
      </c>
      <c r="I190" s="297"/>
      <c r="J190" s="294"/>
      <c r="K190" s="294"/>
      <c r="L190" s="298"/>
      <c r="M190" s="299"/>
      <c r="N190" s="300"/>
      <c r="O190" s="300"/>
      <c r="P190" s="300"/>
      <c r="Q190" s="300"/>
      <c r="R190" s="300"/>
      <c r="S190" s="300"/>
      <c r="T190" s="301"/>
      <c r="U190" s="15"/>
      <c r="V190" s="15"/>
      <c r="W190" s="15"/>
      <c r="X190" s="15"/>
      <c r="Y190" s="15"/>
      <c r="Z190" s="15"/>
      <c r="AA190" s="15"/>
      <c r="AB190" s="15"/>
      <c r="AC190" s="15"/>
      <c r="AD190" s="15"/>
      <c r="AE190" s="15"/>
      <c r="AT190" s="302" t="s">
        <v>414</v>
      </c>
      <c r="AU190" s="302" t="s">
        <v>93</v>
      </c>
      <c r="AV190" s="15" t="s">
        <v>91</v>
      </c>
      <c r="AW190" s="15" t="s">
        <v>38</v>
      </c>
      <c r="AX190" s="15" t="s">
        <v>83</v>
      </c>
      <c r="AY190" s="302" t="s">
        <v>251</v>
      </c>
    </row>
    <row r="191" s="13" customFormat="1">
      <c r="A191" s="13"/>
      <c r="B191" s="271"/>
      <c r="C191" s="272"/>
      <c r="D191" s="259" t="s">
        <v>414</v>
      </c>
      <c r="E191" s="273" t="s">
        <v>1</v>
      </c>
      <c r="F191" s="274" t="s">
        <v>2631</v>
      </c>
      <c r="G191" s="272"/>
      <c r="H191" s="275">
        <v>77.040000000000006</v>
      </c>
      <c r="I191" s="276"/>
      <c r="J191" s="272"/>
      <c r="K191" s="272"/>
      <c r="L191" s="277"/>
      <c r="M191" s="278"/>
      <c r="N191" s="279"/>
      <c r="O191" s="279"/>
      <c r="P191" s="279"/>
      <c r="Q191" s="279"/>
      <c r="R191" s="279"/>
      <c r="S191" s="279"/>
      <c r="T191" s="280"/>
      <c r="U191" s="13"/>
      <c r="V191" s="13"/>
      <c r="W191" s="13"/>
      <c r="X191" s="13"/>
      <c r="Y191" s="13"/>
      <c r="Z191" s="13"/>
      <c r="AA191" s="13"/>
      <c r="AB191" s="13"/>
      <c r="AC191" s="13"/>
      <c r="AD191" s="13"/>
      <c r="AE191" s="13"/>
      <c r="AT191" s="281" t="s">
        <v>414</v>
      </c>
      <c r="AU191" s="281" t="s">
        <v>93</v>
      </c>
      <c r="AV191" s="13" t="s">
        <v>93</v>
      </c>
      <c r="AW191" s="13" t="s">
        <v>38</v>
      </c>
      <c r="AX191" s="13" t="s">
        <v>83</v>
      </c>
      <c r="AY191" s="281" t="s">
        <v>251</v>
      </c>
    </row>
    <row r="192" s="14" customFormat="1">
      <c r="A192" s="14"/>
      <c r="B192" s="282"/>
      <c r="C192" s="283"/>
      <c r="D192" s="259" t="s">
        <v>414</v>
      </c>
      <c r="E192" s="284" t="s">
        <v>1</v>
      </c>
      <c r="F192" s="285" t="s">
        <v>416</v>
      </c>
      <c r="G192" s="283"/>
      <c r="H192" s="286">
        <v>77.040000000000006</v>
      </c>
      <c r="I192" s="287"/>
      <c r="J192" s="283"/>
      <c r="K192" s="283"/>
      <c r="L192" s="288"/>
      <c r="M192" s="289"/>
      <c r="N192" s="290"/>
      <c r="O192" s="290"/>
      <c r="P192" s="290"/>
      <c r="Q192" s="290"/>
      <c r="R192" s="290"/>
      <c r="S192" s="290"/>
      <c r="T192" s="291"/>
      <c r="U192" s="14"/>
      <c r="V192" s="14"/>
      <c r="W192" s="14"/>
      <c r="X192" s="14"/>
      <c r="Y192" s="14"/>
      <c r="Z192" s="14"/>
      <c r="AA192" s="14"/>
      <c r="AB192" s="14"/>
      <c r="AC192" s="14"/>
      <c r="AD192" s="14"/>
      <c r="AE192" s="14"/>
      <c r="AT192" s="292" t="s">
        <v>414</v>
      </c>
      <c r="AU192" s="292" t="s">
        <v>93</v>
      </c>
      <c r="AV192" s="14" t="s">
        <v>182</v>
      </c>
      <c r="AW192" s="14" t="s">
        <v>38</v>
      </c>
      <c r="AX192" s="14" t="s">
        <v>91</v>
      </c>
      <c r="AY192" s="292" t="s">
        <v>251</v>
      </c>
    </row>
    <row r="193" s="2" customFormat="1" ht="16.5" customHeight="1">
      <c r="A193" s="40"/>
      <c r="B193" s="41"/>
      <c r="C193" s="314" t="s">
        <v>386</v>
      </c>
      <c r="D193" s="314" t="s">
        <v>648</v>
      </c>
      <c r="E193" s="315" t="s">
        <v>1419</v>
      </c>
      <c r="F193" s="316" t="s">
        <v>2666</v>
      </c>
      <c r="G193" s="317" t="s">
        <v>398</v>
      </c>
      <c r="H193" s="318">
        <v>154.08000000000001</v>
      </c>
      <c r="I193" s="319"/>
      <c r="J193" s="320">
        <f>ROUND(I193*H193,2)</f>
        <v>0</v>
      </c>
      <c r="K193" s="316" t="s">
        <v>258</v>
      </c>
      <c r="L193" s="321"/>
      <c r="M193" s="322" t="s">
        <v>1</v>
      </c>
      <c r="N193" s="323" t="s">
        <v>48</v>
      </c>
      <c r="O193" s="93"/>
      <c r="P193" s="255">
        <f>O193*H193</f>
        <v>0</v>
      </c>
      <c r="Q193" s="255">
        <v>1</v>
      </c>
      <c r="R193" s="255">
        <f>Q193*H193</f>
        <v>154.08000000000001</v>
      </c>
      <c r="S193" s="255">
        <v>0</v>
      </c>
      <c r="T193" s="256">
        <f>S193*H193</f>
        <v>0</v>
      </c>
      <c r="U193" s="40"/>
      <c r="V193" s="40"/>
      <c r="W193" s="40"/>
      <c r="X193" s="40"/>
      <c r="Y193" s="40"/>
      <c r="Z193" s="40"/>
      <c r="AA193" s="40"/>
      <c r="AB193" s="40"/>
      <c r="AC193" s="40"/>
      <c r="AD193" s="40"/>
      <c r="AE193" s="40"/>
      <c r="AR193" s="257" t="s">
        <v>292</v>
      </c>
      <c r="AT193" s="257" t="s">
        <v>648</v>
      </c>
      <c r="AU193" s="257" t="s">
        <v>93</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182</v>
      </c>
      <c r="BM193" s="257" t="s">
        <v>2667</v>
      </c>
    </row>
    <row r="194" s="13" customFormat="1">
      <c r="A194" s="13"/>
      <c r="B194" s="271"/>
      <c r="C194" s="272"/>
      <c r="D194" s="259" t="s">
        <v>414</v>
      </c>
      <c r="E194" s="272"/>
      <c r="F194" s="274" t="s">
        <v>2668</v>
      </c>
      <c r="G194" s="272"/>
      <c r="H194" s="275">
        <v>154.08000000000001</v>
      </c>
      <c r="I194" s="276"/>
      <c r="J194" s="272"/>
      <c r="K194" s="272"/>
      <c r="L194" s="277"/>
      <c r="M194" s="278"/>
      <c r="N194" s="279"/>
      <c r="O194" s="279"/>
      <c r="P194" s="279"/>
      <c r="Q194" s="279"/>
      <c r="R194" s="279"/>
      <c r="S194" s="279"/>
      <c r="T194" s="280"/>
      <c r="U194" s="13"/>
      <c r="V194" s="13"/>
      <c r="W194" s="13"/>
      <c r="X194" s="13"/>
      <c r="Y194" s="13"/>
      <c r="Z194" s="13"/>
      <c r="AA194" s="13"/>
      <c r="AB194" s="13"/>
      <c r="AC194" s="13"/>
      <c r="AD194" s="13"/>
      <c r="AE194" s="13"/>
      <c r="AT194" s="281" t="s">
        <v>414</v>
      </c>
      <c r="AU194" s="281" t="s">
        <v>93</v>
      </c>
      <c r="AV194" s="13" t="s">
        <v>93</v>
      </c>
      <c r="AW194" s="13" t="s">
        <v>4</v>
      </c>
      <c r="AX194" s="13" t="s">
        <v>91</v>
      </c>
      <c r="AY194" s="281" t="s">
        <v>251</v>
      </c>
    </row>
    <row r="195" s="2" customFormat="1" ht="16.5" customHeight="1">
      <c r="A195" s="40"/>
      <c r="B195" s="41"/>
      <c r="C195" s="246" t="s">
        <v>362</v>
      </c>
      <c r="D195" s="246" t="s">
        <v>254</v>
      </c>
      <c r="E195" s="247" t="s">
        <v>606</v>
      </c>
      <c r="F195" s="248" t="s">
        <v>756</v>
      </c>
      <c r="G195" s="249" t="s">
        <v>342</v>
      </c>
      <c r="H195" s="250">
        <v>82.230000000000004</v>
      </c>
      <c r="I195" s="251"/>
      <c r="J195" s="252">
        <f>ROUND(I195*H195,2)</f>
        <v>0</v>
      </c>
      <c r="K195" s="248" t="s">
        <v>307</v>
      </c>
      <c r="L195" s="46"/>
      <c r="M195" s="253" t="s">
        <v>1</v>
      </c>
      <c r="N195" s="254" t="s">
        <v>48</v>
      </c>
      <c r="O195" s="93"/>
      <c r="P195" s="255">
        <f>O195*H195</f>
        <v>0</v>
      </c>
      <c r="Q195" s="255">
        <v>0</v>
      </c>
      <c r="R195" s="255">
        <f>Q195*H195</f>
        <v>0</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757</v>
      </c>
    </row>
    <row r="196" s="15" customFormat="1">
      <c r="A196" s="15"/>
      <c r="B196" s="293"/>
      <c r="C196" s="294"/>
      <c r="D196" s="259" t="s">
        <v>414</v>
      </c>
      <c r="E196" s="295" t="s">
        <v>1</v>
      </c>
      <c r="F196" s="296" t="s">
        <v>2630</v>
      </c>
      <c r="G196" s="294"/>
      <c r="H196" s="295" t="s">
        <v>1</v>
      </c>
      <c r="I196" s="297"/>
      <c r="J196" s="294"/>
      <c r="K196" s="294"/>
      <c r="L196" s="298"/>
      <c r="M196" s="299"/>
      <c r="N196" s="300"/>
      <c r="O196" s="300"/>
      <c r="P196" s="300"/>
      <c r="Q196" s="300"/>
      <c r="R196" s="300"/>
      <c r="S196" s="300"/>
      <c r="T196" s="301"/>
      <c r="U196" s="15"/>
      <c r="V196" s="15"/>
      <c r="W196" s="15"/>
      <c r="X196" s="15"/>
      <c r="Y196" s="15"/>
      <c r="Z196" s="15"/>
      <c r="AA196" s="15"/>
      <c r="AB196" s="15"/>
      <c r="AC196" s="15"/>
      <c r="AD196" s="15"/>
      <c r="AE196" s="15"/>
      <c r="AT196" s="302" t="s">
        <v>414</v>
      </c>
      <c r="AU196" s="302" t="s">
        <v>93</v>
      </c>
      <c r="AV196" s="15" t="s">
        <v>91</v>
      </c>
      <c r="AW196" s="15" t="s">
        <v>38</v>
      </c>
      <c r="AX196" s="15" t="s">
        <v>83</v>
      </c>
      <c r="AY196" s="302" t="s">
        <v>251</v>
      </c>
    </row>
    <row r="197" s="13" customFormat="1">
      <c r="A197" s="13"/>
      <c r="B197" s="271"/>
      <c r="C197" s="272"/>
      <c r="D197" s="259" t="s">
        <v>414</v>
      </c>
      <c r="E197" s="273" t="s">
        <v>1</v>
      </c>
      <c r="F197" s="274" t="s">
        <v>2669</v>
      </c>
      <c r="G197" s="272"/>
      <c r="H197" s="275">
        <v>18.734999999999999</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3" customFormat="1">
      <c r="A198" s="13"/>
      <c r="B198" s="271"/>
      <c r="C198" s="272"/>
      <c r="D198" s="259" t="s">
        <v>414</v>
      </c>
      <c r="E198" s="273" t="s">
        <v>1</v>
      </c>
      <c r="F198" s="274" t="s">
        <v>2670</v>
      </c>
      <c r="G198" s="272"/>
      <c r="H198" s="275">
        <v>6.96</v>
      </c>
      <c r="I198" s="276"/>
      <c r="J198" s="272"/>
      <c r="K198" s="272"/>
      <c r="L198" s="277"/>
      <c r="M198" s="278"/>
      <c r="N198" s="279"/>
      <c r="O198" s="279"/>
      <c r="P198" s="279"/>
      <c r="Q198" s="279"/>
      <c r="R198" s="279"/>
      <c r="S198" s="279"/>
      <c r="T198" s="280"/>
      <c r="U198" s="13"/>
      <c r="V198" s="13"/>
      <c r="W198" s="13"/>
      <c r="X198" s="13"/>
      <c r="Y198" s="13"/>
      <c r="Z198" s="13"/>
      <c r="AA198" s="13"/>
      <c r="AB198" s="13"/>
      <c r="AC198" s="13"/>
      <c r="AD198" s="13"/>
      <c r="AE198" s="13"/>
      <c r="AT198" s="281" t="s">
        <v>414</v>
      </c>
      <c r="AU198" s="281" t="s">
        <v>93</v>
      </c>
      <c r="AV198" s="13" t="s">
        <v>93</v>
      </c>
      <c r="AW198" s="13" t="s">
        <v>38</v>
      </c>
      <c r="AX198" s="13" t="s">
        <v>83</v>
      </c>
      <c r="AY198" s="281" t="s">
        <v>251</v>
      </c>
    </row>
    <row r="199" s="13" customFormat="1">
      <c r="A199" s="13"/>
      <c r="B199" s="271"/>
      <c r="C199" s="272"/>
      <c r="D199" s="259" t="s">
        <v>414</v>
      </c>
      <c r="E199" s="273" t="s">
        <v>1</v>
      </c>
      <c r="F199" s="274" t="s">
        <v>2671</v>
      </c>
      <c r="G199" s="272"/>
      <c r="H199" s="275">
        <v>47.475000000000001</v>
      </c>
      <c r="I199" s="276"/>
      <c r="J199" s="272"/>
      <c r="K199" s="272"/>
      <c r="L199" s="277"/>
      <c r="M199" s="278"/>
      <c r="N199" s="279"/>
      <c r="O199" s="279"/>
      <c r="P199" s="279"/>
      <c r="Q199" s="279"/>
      <c r="R199" s="279"/>
      <c r="S199" s="279"/>
      <c r="T199" s="280"/>
      <c r="U199" s="13"/>
      <c r="V199" s="13"/>
      <c r="W199" s="13"/>
      <c r="X199" s="13"/>
      <c r="Y199" s="13"/>
      <c r="Z199" s="13"/>
      <c r="AA199" s="13"/>
      <c r="AB199" s="13"/>
      <c r="AC199" s="13"/>
      <c r="AD199" s="13"/>
      <c r="AE199" s="13"/>
      <c r="AT199" s="281" t="s">
        <v>414</v>
      </c>
      <c r="AU199" s="281" t="s">
        <v>93</v>
      </c>
      <c r="AV199" s="13" t="s">
        <v>93</v>
      </c>
      <c r="AW199" s="13" t="s">
        <v>38</v>
      </c>
      <c r="AX199" s="13" t="s">
        <v>83</v>
      </c>
      <c r="AY199" s="281" t="s">
        <v>251</v>
      </c>
    </row>
    <row r="200" s="13" customFormat="1">
      <c r="A200" s="13"/>
      <c r="B200" s="271"/>
      <c r="C200" s="272"/>
      <c r="D200" s="259" t="s">
        <v>414</v>
      </c>
      <c r="E200" s="273" t="s">
        <v>1</v>
      </c>
      <c r="F200" s="274" t="s">
        <v>2672</v>
      </c>
      <c r="G200" s="272"/>
      <c r="H200" s="275">
        <v>9.0600000000000005</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4" customFormat="1">
      <c r="A201" s="14"/>
      <c r="B201" s="282"/>
      <c r="C201" s="283"/>
      <c r="D201" s="259" t="s">
        <v>414</v>
      </c>
      <c r="E201" s="284" t="s">
        <v>1</v>
      </c>
      <c r="F201" s="285" t="s">
        <v>416</v>
      </c>
      <c r="G201" s="283"/>
      <c r="H201" s="286">
        <v>82.230000000000004</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93</v>
      </c>
      <c r="AV201" s="14" t="s">
        <v>182</v>
      </c>
      <c r="AW201" s="14" t="s">
        <v>38</v>
      </c>
      <c r="AX201" s="14" t="s">
        <v>91</v>
      </c>
      <c r="AY201" s="292" t="s">
        <v>251</v>
      </c>
    </row>
    <row r="202" s="2" customFormat="1" ht="16.5" customHeight="1">
      <c r="A202" s="40"/>
      <c r="B202" s="41"/>
      <c r="C202" s="246" t="s">
        <v>395</v>
      </c>
      <c r="D202" s="246" t="s">
        <v>254</v>
      </c>
      <c r="E202" s="247" t="s">
        <v>499</v>
      </c>
      <c r="F202" s="248" t="s">
        <v>500</v>
      </c>
      <c r="G202" s="249" t="s">
        <v>446</v>
      </c>
      <c r="H202" s="250">
        <v>60.000999999999998</v>
      </c>
      <c r="I202" s="251"/>
      <c r="J202" s="252">
        <f>ROUND(I202*H202,2)</f>
        <v>0</v>
      </c>
      <c r="K202" s="248" t="s">
        <v>258</v>
      </c>
      <c r="L202" s="46"/>
      <c r="M202" s="253" t="s">
        <v>1</v>
      </c>
      <c r="N202" s="254"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501</v>
      </c>
      <c r="AT202" s="257" t="s">
        <v>254</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501</v>
      </c>
      <c r="BM202" s="257" t="s">
        <v>765</v>
      </c>
    </row>
    <row r="203" s="12" customFormat="1" ht="20.88" customHeight="1">
      <c r="A203" s="12"/>
      <c r="B203" s="230"/>
      <c r="C203" s="231"/>
      <c r="D203" s="232" t="s">
        <v>82</v>
      </c>
      <c r="E203" s="244" t="s">
        <v>362</v>
      </c>
      <c r="F203" s="244" t="s">
        <v>1251</v>
      </c>
      <c r="G203" s="231"/>
      <c r="H203" s="231"/>
      <c r="I203" s="234"/>
      <c r="J203" s="245">
        <f>BK203</f>
        <v>0</v>
      </c>
      <c r="K203" s="231"/>
      <c r="L203" s="236"/>
      <c r="M203" s="237"/>
      <c r="N203" s="238"/>
      <c r="O203" s="238"/>
      <c r="P203" s="239">
        <f>SUM(P204:P207)</f>
        <v>0</v>
      </c>
      <c r="Q203" s="238"/>
      <c r="R203" s="239">
        <f>SUM(R204:R207)</f>
        <v>0</v>
      </c>
      <c r="S203" s="238"/>
      <c r="T203" s="240">
        <f>SUM(T204:T207)</f>
        <v>0</v>
      </c>
      <c r="U203" s="12"/>
      <c r="V203" s="12"/>
      <c r="W203" s="12"/>
      <c r="X203" s="12"/>
      <c r="Y203" s="12"/>
      <c r="Z203" s="12"/>
      <c r="AA203" s="12"/>
      <c r="AB203" s="12"/>
      <c r="AC203" s="12"/>
      <c r="AD203" s="12"/>
      <c r="AE203" s="12"/>
      <c r="AR203" s="241" t="s">
        <v>91</v>
      </c>
      <c r="AT203" s="242" t="s">
        <v>82</v>
      </c>
      <c r="AU203" s="242" t="s">
        <v>93</v>
      </c>
      <c r="AY203" s="241" t="s">
        <v>251</v>
      </c>
      <c r="BK203" s="243">
        <f>SUM(BK204:BK207)</f>
        <v>0</v>
      </c>
    </row>
    <row r="204" s="2" customFormat="1" ht="16.5" customHeight="1">
      <c r="A204" s="40"/>
      <c r="B204" s="41"/>
      <c r="C204" s="246" t="s">
        <v>366</v>
      </c>
      <c r="D204" s="246" t="s">
        <v>254</v>
      </c>
      <c r="E204" s="247" t="s">
        <v>1252</v>
      </c>
      <c r="F204" s="248" t="s">
        <v>1253</v>
      </c>
      <c r="G204" s="249" t="s">
        <v>342</v>
      </c>
      <c r="H204" s="250">
        <v>12</v>
      </c>
      <c r="I204" s="251"/>
      <c r="J204" s="252">
        <f>ROUND(I204*H204,2)</f>
        <v>0</v>
      </c>
      <c r="K204" s="248" t="s">
        <v>258</v>
      </c>
      <c r="L204" s="46"/>
      <c r="M204" s="253" t="s">
        <v>1</v>
      </c>
      <c r="N204" s="254" t="s">
        <v>48</v>
      </c>
      <c r="O204" s="93"/>
      <c r="P204" s="255">
        <f>O204*H204</f>
        <v>0</v>
      </c>
      <c r="Q204" s="255">
        <v>0</v>
      </c>
      <c r="R204" s="255">
        <f>Q204*H204</f>
        <v>0</v>
      </c>
      <c r="S204" s="255">
        <v>0</v>
      </c>
      <c r="T204" s="256">
        <f>S204*H204</f>
        <v>0</v>
      </c>
      <c r="U204" s="40"/>
      <c r="V204" s="40"/>
      <c r="W204" s="40"/>
      <c r="X204" s="40"/>
      <c r="Y204" s="40"/>
      <c r="Z204" s="40"/>
      <c r="AA204" s="40"/>
      <c r="AB204" s="40"/>
      <c r="AC204" s="40"/>
      <c r="AD204" s="40"/>
      <c r="AE204" s="40"/>
      <c r="AR204" s="257" t="s">
        <v>182</v>
      </c>
      <c r="AT204" s="257" t="s">
        <v>254</v>
      </c>
      <c r="AU204" s="257" t="s">
        <v>174</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1254</v>
      </c>
    </row>
    <row r="205" s="15" customFormat="1">
      <c r="A205" s="15"/>
      <c r="B205" s="293"/>
      <c r="C205" s="294"/>
      <c r="D205" s="259" t="s">
        <v>414</v>
      </c>
      <c r="E205" s="295" t="s">
        <v>1</v>
      </c>
      <c r="F205" s="296" t="s">
        <v>2630</v>
      </c>
      <c r="G205" s="294"/>
      <c r="H205" s="295" t="s">
        <v>1</v>
      </c>
      <c r="I205" s="297"/>
      <c r="J205" s="294"/>
      <c r="K205" s="294"/>
      <c r="L205" s="298"/>
      <c r="M205" s="299"/>
      <c r="N205" s="300"/>
      <c r="O205" s="300"/>
      <c r="P205" s="300"/>
      <c r="Q205" s="300"/>
      <c r="R205" s="300"/>
      <c r="S205" s="300"/>
      <c r="T205" s="301"/>
      <c r="U205" s="15"/>
      <c r="V205" s="15"/>
      <c r="W205" s="15"/>
      <c r="X205" s="15"/>
      <c r="Y205" s="15"/>
      <c r="Z205" s="15"/>
      <c r="AA205" s="15"/>
      <c r="AB205" s="15"/>
      <c r="AC205" s="15"/>
      <c r="AD205" s="15"/>
      <c r="AE205" s="15"/>
      <c r="AT205" s="302" t="s">
        <v>414</v>
      </c>
      <c r="AU205" s="302" t="s">
        <v>174</v>
      </c>
      <c r="AV205" s="15" t="s">
        <v>91</v>
      </c>
      <c r="AW205" s="15" t="s">
        <v>38</v>
      </c>
      <c r="AX205" s="15" t="s">
        <v>83</v>
      </c>
      <c r="AY205" s="302" t="s">
        <v>251</v>
      </c>
    </row>
    <row r="206" s="13" customFormat="1">
      <c r="A206" s="13"/>
      <c r="B206" s="271"/>
      <c r="C206" s="272"/>
      <c r="D206" s="259" t="s">
        <v>414</v>
      </c>
      <c r="E206" s="273" t="s">
        <v>1</v>
      </c>
      <c r="F206" s="274" t="s">
        <v>2673</v>
      </c>
      <c r="G206" s="272"/>
      <c r="H206" s="275">
        <v>12</v>
      </c>
      <c r="I206" s="276"/>
      <c r="J206" s="272"/>
      <c r="K206" s="272"/>
      <c r="L206" s="277"/>
      <c r="M206" s="278"/>
      <c r="N206" s="279"/>
      <c r="O206" s="279"/>
      <c r="P206" s="279"/>
      <c r="Q206" s="279"/>
      <c r="R206" s="279"/>
      <c r="S206" s="279"/>
      <c r="T206" s="280"/>
      <c r="U206" s="13"/>
      <c r="V206" s="13"/>
      <c r="W206" s="13"/>
      <c r="X206" s="13"/>
      <c r="Y206" s="13"/>
      <c r="Z206" s="13"/>
      <c r="AA206" s="13"/>
      <c r="AB206" s="13"/>
      <c r="AC206" s="13"/>
      <c r="AD206" s="13"/>
      <c r="AE206" s="13"/>
      <c r="AT206" s="281" t="s">
        <v>414</v>
      </c>
      <c r="AU206" s="281" t="s">
        <v>174</v>
      </c>
      <c r="AV206" s="13" t="s">
        <v>93</v>
      </c>
      <c r="AW206" s="13" t="s">
        <v>38</v>
      </c>
      <c r="AX206" s="13" t="s">
        <v>83</v>
      </c>
      <c r="AY206" s="281" t="s">
        <v>251</v>
      </c>
    </row>
    <row r="207" s="14" customFormat="1">
      <c r="A207" s="14"/>
      <c r="B207" s="282"/>
      <c r="C207" s="283"/>
      <c r="D207" s="259" t="s">
        <v>414</v>
      </c>
      <c r="E207" s="284" t="s">
        <v>1</v>
      </c>
      <c r="F207" s="285" t="s">
        <v>416</v>
      </c>
      <c r="G207" s="283"/>
      <c r="H207" s="286">
        <v>12</v>
      </c>
      <c r="I207" s="287"/>
      <c r="J207" s="283"/>
      <c r="K207" s="283"/>
      <c r="L207" s="288"/>
      <c r="M207" s="289"/>
      <c r="N207" s="290"/>
      <c r="O207" s="290"/>
      <c r="P207" s="290"/>
      <c r="Q207" s="290"/>
      <c r="R207" s="290"/>
      <c r="S207" s="290"/>
      <c r="T207" s="291"/>
      <c r="U207" s="14"/>
      <c r="V207" s="14"/>
      <c r="W207" s="14"/>
      <c r="X207" s="14"/>
      <c r="Y207" s="14"/>
      <c r="Z207" s="14"/>
      <c r="AA207" s="14"/>
      <c r="AB207" s="14"/>
      <c r="AC207" s="14"/>
      <c r="AD207" s="14"/>
      <c r="AE207" s="14"/>
      <c r="AT207" s="292" t="s">
        <v>414</v>
      </c>
      <c r="AU207" s="292" t="s">
        <v>174</v>
      </c>
      <c r="AV207" s="14" t="s">
        <v>182</v>
      </c>
      <c r="AW207" s="14" t="s">
        <v>38</v>
      </c>
      <c r="AX207" s="14" t="s">
        <v>91</v>
      </c>
      <c r="AY207" s="292" t="s">
        <v>251</v>
      </c>
    </row>
    <row r="208" s="12" customFormat="1" ht="22.8" customHeight="1">
      <c r="A208" s="12"/>
      <c r="B208" s="230"/>
      <c r="C208" s="231"/>
      <c r="D208" s="232" t="s">
        <v>82</v>
      </c>
      <c r="E208" s="244" t="s">
        <v>93</v>
      </c>
      <c r="F208" s="244" t="s">
        <v>611</v>
      </c>
      <c r="G208" s="231"/>
      <c r="H208" s="231"/>
      <c r="I208" s="234"/>
      <c r="J208" s="245">
        <f>BK208</f>
        <v>0</v>
      </c>
      <c r="K208" s="231"/>
      <c r="L208" s="236"/>
      <c r="M208" s="237"/>
      <c r="N208" s="238"/>
      <c r="O208" s="238"/>
      <c r="P208" s="239">
        <f>SUM(P209:P216)</f>
        <v>0</v>
      </c>
      <c r="Q208" s="238"/>
      <c r="R208" s="239">
        <f>SUM(R209:R216)</f>
        <v>0.42585899999999999</v>
      </c>
      <c r="S208" s="238"/>
      <c r="T208" s="240">
        <f>SUM(T209:T216)</f>
        <v>0</v>
      </c>
      <c r="U208" s="12"/>
      <c r="V208" s="12"/>
      <c r="W208" s="12"/>
      <c r="X208" s="12"/>
      <c r="Y208" s="12"/>
      <c r="Z208" s="12"/>
      <c r="AA208" s="12"/>
      <c r="AB208" s="12"/>
      <c r="AC208" s="12"/>
      <c r="AD208" s="12"/>
      <c r="AE208" s="12"/>
      <c r="AR208" s="241" t="s">
        <v>91</v>
      </c>
      <c r="AT208" s="242" t="s">
        <v>82</v>
      </c>
      <c r="AU208" s="242" t="s">
        <v>91</v>
      </c>
      <c r="AY208" s="241" t="s">
        <v>251</v>
      </c>
      <c r="BK208" s="243">
        <f>SUM(BK209:BK216)</f>
        <v>0</v>
      </c>
    </row>
    <row r="209" s="2" customFormat="1" ht="16.5" customHeight="1">
      <c r="A209" s="40"/>
      <c r="B209" s="41"/>
      <c r="C209" s="246" t="s">
        <v>7</v>
      </c>
      <c r="D209" s="246" t="s">
        <v>254</v>
      </c>
      <c r="E209" s="247" t="s">
        <v>1445</v>
      </c>
      <c r="F209" s="248" t="s">
        <v>1446</v>
      </c>
      <c r="G209" s="249" t="s">
        <v>441</v>
      </c>
      <c r="H209" s="250">
        <v>475.86000000000001</v>
      </c>
      <c r="I209" s="251"/>
      <c r="J209" s="252">
        <f>ROUND(I209*H209,2)</f>
        <v>0</v>
      </c>
      <c r="K209" s="248" t="s">
        <v>258</v>
      </c>
      <c r="L209" s="46"/>
      <c r="M209" s="253" t="s">
        <v>1</v>
      </c>
      <c r="N209" s="254" t="s">
        <v>48</v>
      </c>
      <c r="O209" s="93"/>
      <c r="P209" s="255">
        <f>O209*H209</f>
        <v>0</v>
      </c>
      <c r="Q209" s="255">
        <v>0.00048999999999999998</v>
      </c>
      <c r="R209" s="255">
        <f>Q209*H209</f>
        <v>0.2331714</v>
      </c>
      <c r="S209" s="255">
        <v>0</v>
      </c>
      <c r="T209" s="256">
        <f>S209*H209</f>
        <v>0</v>
      </c>
      <c r="U209" s="40"/>
      <c r="V209" s="40"/>
      <c r="W209" s="40"/>
      <c r="X209" s="40"/>
      <c r="Y209" s="40"/>
      <c r="Z209" s="40"/>
      <c r="AA209" s="40"/>
      <c r="AB209" s="40"/>
      <c r="AC209" s="40"/>
      <c r="AD209" s="40"/>
      <c r="AE209" s="40"/>
      <c r="AR209" s="257" t="s">
        <v>182</v>
      </c>
      <c r="AT209" s="257" t="s">
        <v>254</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2674</v>
      </c>
    </row>
    <row r="210" s="15" customFormat="1">
      <c r="A210" s="15"/>
      <c r="B210" s="293"/>
      <c r="C210" s="294"/>
      <c r="D210" s="259" t="s">
        <v>414</v>
      </c>
      <c r="E210" s="295" t="s">
        <v>1</v>
      </c>
      <c r="F210" s="296" t="s">
        <v>2630</v>
      </c>
      <c r="G210" s="294"/>
      <c r="H210" s="295" t="s">
        <v>1</v>
      </c>
      <c r="I210" s="297"/>
      <c r="J210" s="294"/>
      <c r="K210" s="294"/>
      <c r="L210" s="298"/>
      <c r="M210" s="299"/>
      <c r="N210" s="300"/>
      <c r="O210" s="300"/>
      <c r="P210" s="300"/>
      <c r="Q210" s="300"/>
      <c r="R210" s="300"/>
      <c r="S210" s="300"/>
      <c r="T210" s="301"/>
      <c r="U210" s="15"/>
      <c r="V210" s="15"/>
      <c r="W210" s="15"/>
      <c r="X210" s="15"/>
      <c r="Y210" s="15"/>
      <c r="Z210" s="15"/>
      <c r="AA210" s="15"/>
      <c r="AB210" s="15"/>
      <c r="AC210" s="15"/>
      <c r="AD210" s="15"/>
      <c r="AE210" s="15"/>
      <c r="AT210" s="302" t="s">
        <v>414</v>
      </c>
      <c r="AU210" s="302" t="s">
        <v>93</v>
      </c>
      <c r="AV210" s="15" t="s">
        <v>91</v>
      </c>
      <c r="AW210" s="15" t="s">
        <v>38</v>
      </c>
      <c r="AX210" s="15" t="s">
        <v>83</v>
      </c>
      <c r="AY210" s="302" t="s">
        <v>251</v>
      </c>
    </row>
    <row r="211" s="13" customFormat="1">
      <c r="A211" s="13"/>
      <c r="B211" s="271"/>
      <c r="C211" s="272"/>
      <c r="D211" s="259" t="s">
        <v>414</v>
      </c>
      <c r="E211" s="273" t="s">
        <v>1</v>
      </c>
      <c r="F211" s="274" t="s">
        <v>2675</v>
      </c>
      <c r="G211" s="272"/>
      <c r="H211" s="275">
        <v>475.86000000000001</v>
      </c>
      <c r="I211" s="276"/>
      <c r="J211" s="272"/>
      <c r="K211" s="272"/>
      <c r="L211" s="277"/>
      <c r="M211" s="278"/>
      <c r="N211" s="279"/>
      <c r="O211" s="279"/>
      <c r="P211" s="279"/>
      <c r="Q211" s="279"/>
      <c r="R211" s="279"/>
      <c r="S211" s="279"/>
      <c r="T211" s="280"/>
      <c r="U211" s="13"/>
      <c r="V211" s="13"/>
      <c r="W211" s="13"/>
      <c r="X211" s="13"/>
      <c r="Y211" s="13"/>
      <c r="Z211" s="13"/>
      <c r="AA211" s="13"/>
      <c r="AB211" s="13"/>
      <c r="AC211" s="13"/>
      <c r="AD211" s="13"/>
      <c r="AE211" s="13"/>
      <c r="AT211" s="281" t="s">
        <v>414</v>
      </c>
      <c r="AU211" s="281" t="s">
        <v>93</v>
      </c>
      <c r="AV211" s="13" t="s">
        <v>93</v>
      </c>
      <c r="AW211" s="13" t="s">
        <v>38</v>
      </c>
      <c r="AX211" s="13" t="s">
        <v>83</v>
      </c>
      <c r="AY211" s="281" t="s">
        <v>251</v>
      </c>
    </row>
    <row r="212" s="14" customFormat="1">
      <c r="A212" s="14"/>
      <c r="B212" s="282"/>
      <c r="C212" s="283"/>
      <c r="D212" s="259" t="s">
        <v>414</v>
      </c>
      <c r="E212" s="284" t="s">
        <v>1</v>
      </c>
      <c r="F212" s="285" t="s">
        <v>416</v>
      </c>
      <c r="G212" s="283"/>
      <c r="H212" s="286">
        <v>475.86000000000001</v>
      </c>
      <c r="I212" s="287"/>
      <c r="J212" s="283"/>
      <c r="K212" s="283"/>
      <c r="L212" s="288"/>
      <c r="M212" s="289"/>
      <c r="N212" s="290"/>
      <c r="O212" s="290"/>
      <c r="P212" s="290"/>
      <c r="Q212" s="290"/>
      <c r="R212" s="290"/>
      <c r="S212" s="290"/>
      <c r="T212" s="291"/>
      <c r="U212" s="14"/>
      <c r="V212" s="14"/>
      <c r="W212" s="14"/>
      <c r="X212" s="14"/>
      <c r="Y212" s="14"/>
      <c r="Z212" s="14"/>
      <c r="AA212" s="14"/>
      <c r="AB212" s="14"/>
      <c r="AC212" s="14"/>
      <c r="AD212" s="14"/>
      <c r="AE212" s="14"/>
      <c r="AT212" s="292" t="s">
        <v>414</v>
      </c>
      <c r="AU212" s="292" t="s">
        <v>93</v>
      </c>
      <c r="AV212" s="14" t="s">
        <v>182</v>
      </c>
      <c r="AW212" s="14" t="s">
        <v>38</v>
      </c>
      <c r="AX212" s="14" t="s">
        <v>91</v>
      </c>
      <c r="AY212" s="292" t="s">
        <v>251</v>
      </c>
    </row>
    <row r="213" s="2" customFormat="1" ht="16.5" customHeight="1">
      <c r="A213" s="40"/>
      <c r="B213" s="41"/>
      <c r="C213" s="246" t="s">
        <v>369</v>
      </c>
      <c r="D213" s="246" t="s">
        <v>254</v>
      </c>
      <c r="E213" s="247" t="s">
        <v>2676</v>
      </c>
      <c r="F213" s="248" t="s">
        <v>2677</v>
      </c>
      <c r="G213" s="249" t="s">
        <v>441</v>
      </c>
      <c r="H213" s="250">
        <v>166.11000000000001</v>
      </c>
      <c r="I213" s="251"/>
      <c r="J213" s="252">
        <f>ROUND(I213*H213,2)</f>
        <v>0</v>
      </c>
      <c r="K213" s="248" t="s">
        <v>258</v>
      </c>
      <c r="L213" s="46"/>
      <c r="M213" s="253" t="s">
        <v>1</v>
      </c>
      <c r="N213" s="254" t="s">
        <v>48</v>
      </c>
      <c r="O213" s="93"/>
      <c r="P213" s="255">
        <f>O213*H213</f>
        <v>0</v>
      </c>
      <c r="Q213" s="255">
        <v>0.00116</v>
      </c>
      <c r="R213" s="255">
        <f>Q213*H213</f>
        <v>0.19268760000000001</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2678</v>
      </c>
    </row>
    <row r="214" s="15" customFormat="1">
      <c r="A214" s="15"/>
      <c r="B214" s="293"/>
      <c r="C214" s="294"/>
      <c r="D214" s="259" t="s">
        <v>414</v>
      </c>
      <c r="E214" s="295" t="s">
        <v>1</v>
      </c>
      <c r="F214" s="296" t="s">
        <v>2630</v>
      </c>
      <c r="G214" s="294"/>
      <c r="H214" s="295" t="s">
        <v>1</v>
      </c>
      <c r="I214" s="297"/>
      <c r="J214" s="294"/>
      <c r="K214" s="294"/>
      <c r="L214" s="298"/>
      <c r="M214" s="299"/>
      <c r="N214" s="300"/>
      <c r="O214" s="300"/>
      <c r="P214" s="300"/>
      <c r="Q214" s="300"/>
      <c r="R214" s="300"/>
      <c r="S214" s="300"/>
      <c r="T214" s="301"/>
      <c r="U214" s="15"/>
      <c r="V214" s="15"/>
      <c r="W214" s="15"/>
      <c r="X214" s="15"/>
      <c r="Y214" s="15"/>
      <c r="Z214" s="15"/>
      <c r="AA214" s="15"/>
      <c r="AB214" s="15"/>
      <c r="AC214" s="15"/>
      <c r="AD214" s="15"/>
      <c r="AE214" s="15"/>
      <c r="AT214" s="302" t="s">
        <v>414</v>
      </c>
      <c r="AU214" s="302" t="s">
        <v>93</v>
      </c>
      <c r="AV214" s="15" t="s">
        <v>91</v>
      </c>
      <c r="AW214" s="15" t="s">
        <v>38</v>
      </c>
      <c r="AX214" s="15" t="s">
        <v>83</v>
      </c>
      <c r="AY214" s="302" t="s">
        <v>251</v>
      </c>
    </row>
    <row r="215" s="13" customFormat="1">
      <c r="A215" s="13"/>
      <c r="B215" s="271"/>
      <c r="C215" s="272"/>
      <c r="D215" s="259" t="s">
        <v>414</v>
      </c>
      <c r="E215" s="273" t="s">
        <v>1</v>
      </c>
      <c r="F215" s="274" t="s">
        <v>2679</v>
      </c>
      <c r="G215" s="272"/>
      <c r="H215" s="275">
        <v>166.11000000000001</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38</v>
      </c>
      <c r="AX215" s="13" t="s">
        <v>83</v>
      </c>
      <c r="AY215" s="281" t="s">
        <v>251</v>
      </c>
    </row>
    <row r="216" s="14" customFormat="1">
      <c r="A216" s="14"/>
      <c r="B216" s="282"/>
      <c r="C216" s="283"/>
      <c r="D216" s="259" t="s">
        <v>414</v>
      </c>
      <c r="E216" s="284" t="s">
        <v>1</v>
      </c>
      <c r="F216" s="285" t="s">
        <v>416</v>
      </c>
      <c r="G216" s="283"/>
      <c r="H216" s="286">
        <v>166.11000000000001</v>
      </c>
      <c r="I216" s="287"/>
      <c r="J216" s="283"/>
      <c r="K216" s="283"/>
      <c r="L216" s="288"/>
      <c r="M216" s="289"/>
      <c r="N216" s="290"/>
      <c r="O216" s="290"/>
      <c r="P216" s="290"/>
      <c r="Q216" s="290"/>
      <c r="R216" s="290"/>
      <c r="S216" s="290"/>
      <c r="T216" s="291"/>
      <c r="U216" s="14"/>
      <c r="V216" s="14"/>
      <c r="W216" s="14"/>
      <c r="X216" s="14"/>
      <c r="Y216" s="14"/>
      <c r="Z216" s="14"/>
      <c r="AA216" s="14"/>
      <c r="AB216" s="14"/>
      <c r="AC216" s="14"/>
      <c r="AD216" s="14"/>
      <c r="AE216" s="14"/>
      <c r="AT216" s="292" t="s">
        <v>414</v>
      </c>
      <c r="AU216" s="292" t="s">
        <v>93</v>
      </c>
      <c r="AV216" s="14" t="s">
        <v>182</v>
      </c>
      <c r="AW216" s="14" t="s">
        <v>38</v>
      </c>
      <c r="AX216" s="14" t="s">
        <v>91</v>
      </c>
      <c r="AY216" s="292" t="s">
        <v>251</v>
      </c>
    </row>
    <row r="217" s="12" customFormat="1" ht="22.8" customHeight="1">
      <c r="A217" s="12"/>
      <c r="B217" s="230"/>
      <c r="C217" s="231"/>
      <c r="D217" s="232" t="s">
        <v>82</v>
      </c>
      <c r="E217" s="244" t="s">
        <v>174</v>
      </c>
      <c r="F217" s="244" t="s">
        <v>766</v>
      </c>
      <c r="G217" s="231"/>
      <c r="H217" s="231"/>
      <c r="I217" s="234"/>
      <c r="J217" s="245">
        <f>BK217</f>
        <v>0</v>
      </c>
      <c r="K217" s="231"/>
      <c r="L217" s="236"/>
      <c r="M217" s="237"/>
      <c r="N217" s="238"/>
      <c r="O217" s="238"/>
      <c r="P217" s="239">
        <f>P218</f>
        <v>0</v>
      </c>
      <c r="Q217" s="238"/>
      <c r="R217" s="239">
        <f>R218</f>
        <v>0</v>
      </c>
      <c r="S217" s="238"/>
      <c r="T217" s="240">
        <f>T218</f>
        <v>0</v>
      </c>
      <c r="U217" s="12"/>
      <c r="V217" s="12"/>
      <c r="W217" s="12"/>
      <c r="X217" s="12"/>
      <c r="Y217" s="12"/>
      <c r="Z217" s="12"/>
      <c r="AA217" s="12"/>
      <c r="AB217" s="12"/>
      <c r="AC217" s="12"/>
      <c r="AD217" s="12"/>
      <c r="AE217" s="12"/>
      <c r="AR217" s="241" t="s">
        <v>91</v>
      </c>
      <c r="AT217" s="242" t="s">
        <v>82</v>
      </c>
      <c r="AU217" s="242" t="s">
        <v>91</v>
      </c>
      <c r="AY217" s="241" t="s">
        <v>251</v>
      </c>
      <c r="BK217" s="243">
        <f>BK218</f>
        <v>0</v>
      </c>
    </row>
    <row r="218" s="2" customFormat="1" ht="16.5" customHeight="1">
      <c r="A218" s="40"/>
      <c r="B218" s="41"/>
      <c r="C218" s="246" t="s">
        <v>509</v>
      </c>
      <c r="D218" s="246" t="s">
        <v>254</v>
      </c>
      <c r="E218" s="247" t="s">
        <v>767</v>
      </c>
      <c r="F218" s="248" t="s">
        <v>768</v>
      </c>
      <c r="G218" s="249" t="s">
        <v>441</v>
      </c>
      <c r="H218" s="250">
        <v>54.82</v>
      </c>
      <c r="I218" s="251"/>
      <c r="J218" s="252">
        <f>ROUND(I218*H218,2)</f>
        <v>0</v>
      </c>
      <c r="K218" s="248" t="s">
        <v>258</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769</v>
      </c>
    </row>
    <row r="219" s="12" customFormat="1" ht="22.8" customHeight="1">
      <c r="A219" s="12"/>
      <c r="B219" s="230"/>
      <c r="C219" s="231"/>
      <c r="D219" s="232" t="s">
        <v>82</v>
      </c>
      <c r="E219" s="244" t="s">
        <v>182</v>
      </c>
      <c r="F219" s="244" t="s">
        <v>774</v>
      </c>
      <c r="G219" s="231"/>
      <c r="H219" s="231"/>
      <c r="I219" s="234"/>
      <c r="J219" s="245">
        <f>BK219</f>
        <v>0</v>
      </c>
      <c r="K219" s="231"/>
      <c r="L219" s="236"/>
      <c r="M219" s="237"/>
      <c r="N219" s="238"/>
      <c r="O219" s="238"/>
      <c r="P219" s="239">
        <f>SUM(P220:P226)</f>
        <v>0</v>
      </c>
      <c r="Q219" s="238"/>
      <c r="R219" s="239">
        <f>SUM(R220:R226)</f>
        <v>23.320757180000001</v>
      </c>
      <c r="S219" s="238"/>
      <c r="T219" s="240">
        <f>SUM(T220:T226)</f>
        <v>0</v>
      </c>
      <c r="U219" s="12"/>
      <c r="V219" s="12"/>
      <c r="W219" s="12"/>
      <c r="X219" s="12"/>
      <c r="Y219" s="12"/>
      <c r="Z219" s="12"/>
      <c r="AA219" s="12"/>
      <c r="AB219" s="12"/>
      <c r="AC219" s="12"/>
      <c r="AD219" s="12"/>
      <c r="AE219" s="12"/>
      <c r="AR219" s="241" t="s">
        <v>91</v>
      </c>
      <c r="AT219" s="242" t="s">
        <v>82</v>
      </c>
      <c r="AU219" s="242" t="s">
        <v>91</v>
      </c>
      <c r="AY219" s="241" t="s">
        <v>251</v>
      </c>
      <c r="BK219" s="243">
        <f>SUM(BK220:BK226)</f>
        <v>0</v>
      </c>
    </row>
    <row r="220" s="2" customFormat="1" ht="16.5" customHeight="1">
      <c r="A220" s="40"/>
      <c r="B220" s="41"/>
      <c r="C220" s="246" t="s">
        <v>372</v>
      </c>
      <c r="D220" s="246" t="s">
        <v>254</v>
      </c>
      <c r="E220" s="247" t="s">
        <v>775</v>
      </c>
      <c r="F220" s="248" t="s">
        <v>776</v>
      </c>
      <c r="G220" s="249" t="s">
        <v>446</v>
      </c>
      <c r="H220" s="250">
        <v>12.334</v>
      </c>
      <c r="I220" s="251"/>
      <c r="J220" s="252">
        <f>ROUND(I220*H220,2)</f>
        <v>0</v>
      </c>
      <c r="K220" s="248" t="s">
        <v>258</v>
      </c>
      <c r="L220" s="46"/>
      <c r="M220" s="253" t="s">
        <v>1</v>
      </c>
      <c r="N220" s="254" t="s">
        <v>48</v>
      </c>
      <c r="O220" s="93"/>
      <c r="P220" s="255">
        <f>O220*H220</f>
        <v>0</v>
      </c>
      <c r="Q220" s="255">
        <v>1.8907700000000001</v>
      </c>
      <c r="R220" s="255">
        <f>Q220*H220</f>
        <v>23.320757180000001</v>
      </c>
      <c r="S220" s="255">
        <v>0</v>
      </c>
      <c r="T220" s="256">
        <f>S220*H220</f>
        <v>0</v>
      </c>
      <c r="U220" s="40"/>
      <c r="V220" s="40"/>
      <c r="W220" s="40"/>
      <c r="X220" s="40"/>
      <c r="Y220" s="40"/>
      <c r="Z220" s="40"/>
      <c r="AA220" s="40"/>
      <c r="AB220" s="40"/>
      <c r="AC220" s="40"/>
      <c r="AD220" s="40"/>
      <c r="AE220" s="40"/>
      <c r="AR220" s="257" t="s">
        <v>91</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91</v>
      </c>
      <c r="BM220" s="257" t="s">
        <v>777</v>
      </c>
    </row>
    <row r="221" s="15" customFormat="1">
      <c r="A221" s="15"/>
      <c r="B221" s="293"/>
      <c r="C221" s="294"/>
      <c r="D221" s="259" t="s">
        <v>414</v>
      </c>
      <c r="E221" s="295" t="s">
        <v>1</v>
      </c>
      <c r="F221" s="296" t="s">
        <v>2630</v>
      </c>
      <c r="G221" s="294"/>
      <c r="H221" s="295" t="s">
        <v>1</v>
      </c>
      <c r="I221" s="297"/>
      <c r="J221" s="294"/>
      <c r="K221" s="294"/>
      <c r="L221" s="298"/>
      <c r="M221" s="299"/>
      <c r="N221" s="300"/>
      <c r="O221" s="300"/>
      <c r="P221" s="300"/>
      <c r="Q221" s="300"/>
      <c r="R221" s="300"/>
      <c r="S221" s="300"/>
      <c r="T221" s="301"/>
      <c r="U221" s="15"/>
      <c r="V221" s="15"/>
      <c r="W221" s="15"/>
      <c r="X221" s="15"/>
      <c r="Y221" s="15"/>
      <c r="Z221" s="15"/>
      <c r="AA221" s="15"/>
      <c r="AB221" s="15"/>
      <c r="AC221" s="15"/>
      <c r="AD221" s="15"/>
      <c r="AE221" s="15"/>
      <c r="AT221" s="302" t="s">
        <v>414</v>
      </c>
      <c r="AU221" s="302" t="s">
        <v>93</v>
      </c>
      <c r="AV221" s="15" t="s">
        <v>91</v>
      </c>
      <c r="AW221" s="15" t="s">
        <v>38</v>
      </c>
      <c r="AX221" s="15" t="s">
        <v>83</v>
      </c>
      <c r="AY221" s="302" t="s">
        <v>251</v>
      </c>
    </row>
    <row r="222" s="13" customFormat="1">
      <c r="A222" s="13"/>
      <c r="B222" s="271"/>
      <c r="C222" s="272"/>
      <c r="D222" s="259" t="s">
        <v>414</v>
      </c>
      <c r="E222" s="273" t="s">
        <v>1</v>
      </c>
      <c r="F222" s="274" t="s">
        <v>2680</v>
      </c>
      <c r="G222" s="272"/>
      <c r="H222" s="275">
        <v>2.8100000000000001</v>
      </c>
      <c r="I222" s="276"/>
      <c r="J222" s="272"/>
      <c r="K222" s="272"/>
      <c r="L222" s="277"/>
      <c r="M222" s="278"/>
      <c r="N222" s="279"/>
      <c r="O222" s="279"/>
      <c r="P222" s="279"/>
      <c r="Q222" s="279"/>
      <c r="R222" s="279"/>
      <c r="S222" s="279"/>
      <c r="T222" s="280"/>
      <c r="U222" s="13"/>
      <c r="V222" s="13"/>
      <c r="W222" s="13"/>
      <c r="X222" s="13"/>
      <c r="Y222" s="13"/>
      <c r="Z222" s="13"/>
      <c r="AA222" s="13"/>
      <c r="AB222" s="13"/>
      <c r="AC222" s="13"/>
      <c r="AD222" s="13"/>
      <c r="AE222" s="13"/>
      <c r="AT222" s="281" t="s">
        <v>414</v>
      </c>
      <c r="AU222" s="281" t="s">
        <v>93</v>
      </c>
      <c r="AV222" s="13" t="s">
        <v>93</v>
      </c>
      <c r="AW222" s="13" t="s">
        <v>38</v>
      </c>
      <c r="AX222" s="13" t="s">
        <v>83</v>
      </c>
      <c r="AY222" s="281" t="s">
        <v>251</v>
      </c>
    </row>
    <row r="223" s="13" customFormat="1">
      <c r="A223" s="13"/>
      <c r="B223" s="271"/>
      <c r="C223" s="272"/>
      <c r="D223" s="259" t="s">
        <v>414</v>
      </c>
      <c r="E223" s="273" t="s">
        <v>1</v>
      </c>
      <c r="F223" s="274" t="s">
        <v>2681</v>
      </c>
      <c r="G223" s="272"/>
      <c r="H223" s="275">
        <v>1.044</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3" customFormat="1">
      <c r="A224" s="13"/>
      <c r="B224" s="271"/>
      <c r="C224" s="272"/>
      <c r="D224" s="259" t="s">
        <v>414</v>
      </c>
      <c r="E224" s="273" t="s">
        <v>1</v>
      </c>
      <c r="F224" s="274" t="s">
        <v>2682</v>
      </c>
      <c r="G224" s="272"/>
      <c r="H224" s="275">
        <v>7.1210000000000004</v>
      </c>
      <c r="I224" s="276"/>
      <c r="J224" s="272"/>
      <c r="K224" s="272"/>
      <c r="L224" s="277"/>
      <c r="M224" s="278"/>
      <c r="N224" s="279"/>
      <c r="O224" s="279"/>
      <c r="P224" s="279"/>
      <c r="Q224" s="279"/>
      <c r="R224" s="279"/>
      <c r="S224" s="279"/>
      <c r="T224" s="280"/>
      <c r="U224" s="13"/>
      <c r="V224" s="13"/>
      <c r="W224" s="13"/>
      <c r="X224" s="13"/>
      <c r="Y224" s="13"/>
      <c r="Z224" s="13"/>
      <c r="AA224" s="13"/>
      <c r="AB224" s="13"/>
      <c r="AC224" s="13"/>
      <c r="AD224" s="13"/>
      <c r="AE224" s="13"/>
      <c r="AT224" s="281" t="s">
        <v>414</v>
      </c>
      <c r="AU224" s="281" t="s">
        <v>93</v>
      </c>
      <c r="AV224" s="13" t="s">
        <v>93</v>
      </c>
      <c r="AW224" s="13" t="s">
        <v>38</v>
      </c>
      <c r="AX224" s="13" t="s">
        <v>83</v>
      </c>
      <c r="AY224" s="281" t="s">
        <v>251</v>
      </c>
    </row>
    <row r="225" s="13" customFormat="1">
      <c r="A225" s="13"/>
      <c r="B225" s="271"/>
      <c r="C225" s="272"/>
      <c r="D225" s="259" t="s">
        <v>414</v>
      </c>
      <c r="E225" s="273" t="s">
        <v>1</v>
      </c>
      <c r="F225" s="274" t="s">
        <v>2683</v>
      </c>
      <c r="G225" s="272"/>
      <c r="H225" s="275">
        <v>1.359</v>
      </c>
      <c r="I225" s="276"/>
      <c r="J225" s="272"/>
      <c r="K225" s="272"/>
      <c r="L225" s="277"/>
      <c r="M225" s="278"/>
      <c r="N225" s="279"/>
      <c r="O225" s="279"/>
      <c r="P225" s="279"/>
      <c r="Q225" s="279"/>
      <c r="R225" s="279"/>
      <c r="S225" s="279"/>
      <c r="T225" s="280"/>
      <c r="U225" s="13"/>
      <c r="V225" s="13"/>
      <c r="W225" s="13"/>
      <c r="X225" s="13"/>
      <c r="Y225" s="13"/>
      <c r="Z225" s="13"/>
      <c r="AA225" s="13"/>
      <c r="AB225" s="13"/>
      <c r="AC225" s="13"/>
      <c r="AD225" s="13"/>
      <c r="AE225" s="13"/>
      <c r="AT225" s="281" t="s">
        <v>414</v>
      </c>
      <c r="AU225" s="281" t="s">
        <v>93</v>
      </c>
      <c r="AV225" s="13" t="s">
        <v>93</v>
      </c>
      <c r="AW225" s="13" t="s">
        <v>38</v>
      </c>
      <c r="AX225" s="13" t="s">
        <v>83</v>
      </c>
      <c r="AY225" s="281" t="s">
        <v>251</v>
      </c>
    </row>
    <row r="226" s="14" customFormat="1">
      <c r="A226" s="14"/>
      <c r="B226" s="282"/>
      <c r="C226" s="283"/>
      <c r="D226" s="259" t="s">
        <v>414</v>
      </c>
      <c r="E226" s="284" t="s">
        <v>1</v>
      </c>
      <c r="F226" s="285" t="s">
        <v>416</v>
      </c>
      <c r="G226" s="283"/>
      <c r="H226" s="286">
        <v>12.334</v>
      </c>
      <c r="I226" s="287"/>
      <c r="J226" s="283"/>
      <c r="K226" s="283"/>
      <c r="L226" s="288"/>
      <c r="M226" s="289"/>
      <c r="N226" s="290"/>
      <c r="O226" s="290"/>
      <c r="P226" s="290"/>
      <c r="Q226" s="290"/>
      <c r="R226" s="290"/>
      <c r="S226" s="290"/>
      <c r="T226" s="291"/>
      <c r="U226" s="14"/>
      <c r="V226" s="14"/>
      <c r="W226" s="14"/>
      <c r="X226" s="14"/>
      <c r="Y226" s="14"/>
      <c r="Z226" s="14"/>
      <c r="AA226" s="14"/>
      <c r="AB226" s="14"/>
      <c r="AC226" s="14"/>
      <c r="AD226" s="14"/>
      <c r="AE226" s="14"/>
      <c r="AT226" s="292" t="s">
        <v>414</v>
      </c>
      <c r="AU226" s="292" t="s">
        <v>93</v>
      </c>
      <c r="AV226" s="14" t="s">
        <v>182</v>
      </c>
      <c r="AW226" s="14" t="s">
        <v>38</v>
      </c>
      <c r="AX226" s="14" t="s">
        <v>91</v>
      </c>
      <c r="AY226" s="292" t="s">
        <v>251</v>
      </c>
    </row>
    <row r="227" s="12" customFormat="1" ht="22.8" customHeight="1">
      <c r="A227" s="12"/>
      <c r="B227" s="230"/>
      <c r="C227" s="231"/>
      <c r="D227" s="232" t="s">
        <v>82</v>
      </c>
      <c r="E227" s="244" t="s">
        <v>292</v>
      </c>
      <c r="F227" s="244" t="s">
        <v>514</v>
      </c>
      <c r="G227" s="231"/>
      <c r="H227" s="231"/>
      <c r="I227" s="234"/>
      <c r="J227" s="245">
        <f>BK227</f>
        <v>0</v>
      </c>
      <c r="K227" s="231"/>
      <c r="L227" s="236"/>
      <c r="M227" s="237"/>
      <c r="N227" s="238"/>
      <c r="O227" s="238"/>
      <c r="P227" s="239">
        <f>SUM(P228:P295)</f>
        <v>0</v>
      </c>
      <c r="Q227" s="238"/>
      <c r="R227" s="239">
        <f>SUM(R228:R295)</f>
        <v>59.779597000000003</v>
      </c>
      <c r="S227" s="238"/>
      <c r="T227" s="240">
        <f>SUM(T228:T295)</f>
        <v>0</v>
      </c>
      <c r="U227" s="12"/>
      <c r="V227" s="12"/>
      <c r="W227" s="12"/>
      <c r="X227" s="12"/>
      <c r="Y227" s="12"/>
      <c r="Z227" s="12"/>
      <c r="AA227" s="12"/>
      <c r="AB227" s="12"/>
      <c r="AC227" s="12"/>
      <c r="AD227" s="12"/>
      <c r="AE227" s="12"/>
      <c r="AR227" s="241" t="s">
        <v>91</v>
      </c>
      <c r="AT227" s="242" t="s">
        <v>82</v>
      </c>
      <c r="AU227" s="242" t="s">
        <v>91</v>
      </c>
      <c r="AY227" s="241" t="s">
        <v>251</v>
      </c>
      <c r="BK227" s="243">
        <f>SUM(BK228:BK295)</f>
        <v>0</v>
      </c>
    </row>
    <row r="228" s="2" customFormat="1" ht="16.5" customHeight="1">
      <c r="A228" s="40"/>
      <c r="B228" s="41"/>
      <c r="C228" s="246" t="s">
        <v>519</v>
      </c>
      <c r="D228" s="246" t="s">
        <v>254</v>
      </c>
      <c r="E228" s="247" t="s">
        <v>785</v>
      </c>
      <c r="F228" s="248" t="s">
        <v>786</v>
      </c>
      <c r="G228" s="249" t="s">
        <v>441</v>
      </c>
      <c r="H228" s="250">
        <v>50.18</v>
      </c>
      <c r="I228" s="251"/>
      <c r="J228" s="252">
        <f>ROUND(I228*H228,2)</f>
        <v>0</v>
      </c>
      <c r="K228" s="248" t="s">
        <v>258</v>
      </c>
      <c r="L228" s="46"/>
      <c r="M228" s="253" t="s">
        <v>1</v>
      </c>
      <c r="N228" s="254" t="s">
        <v>48</v>
      </c>
      <c r="O228" s="93"/>
      <c r="P228" s="255">
        <f>O228*H228</f>
        <v>0</v>
      </c>
      <c r="Q228" s="255">
        <v>0</v>
      </c>
      <c r="R228" s="255">
        <f>Q228*H228</f>
        <v>0</v>
      </c>
      <c r="S228" s="255">
        <v>0</v>
      </c>
      <c r="T228" s="256">
        <f>S228*H228</f>
        <v>0</v>
      </c>
      <c r="U228" s="40"/>
      <c r="V228" s="40"/>
      <c r="W228" s="40"/>
      <c r="X228" s="40"/>
      <c r="Y228" s="40"/>
      <c r="Z228" s="40"/>
      <c r="AA228" s="40"/>
      <c r="AB228" s="40"/>
      <c r="AC228" s="40"/>
      <c r="AD228" s="40"/>
      <c r="AE228" s="40"/>
      <c r="AR228" s="257" t="s">
        <v>359</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359</v>
      </c>
      <c r="BM228" s="257" t="s">
        <v>787</v>
      </c>
    </row>
    <row r="229" s="2" customFormat="1" ht="16.5" customHeight="1">
      <c r="A229" s="40"/>
      <c r="B229" s="41"/>
      <c r="C229" s="246" t="s">
        <v>375</v>
      </c>
      <c r="D229" s="246" t="s">
        <v>254</v>
      </c>
      <c r="E229" s="247" t="s">
        <v>793</v>
      </c>
      <c r="F229" s="248" t="s">
        <v>794</v>
      </c>
      <c r="G229" s="249" t="s">
        <v>441</v>
      </c>
      <c r="H229" s="250">
        <v>4.6399999999999997</v>
      </c>
      <c r="I229" s="251"/>
      <c r="J229" s="252">
        <f>ROUND(I229*H229,2)</f>
        <v>0</v>
      </c>
      <c r="K229" s="248" t="s">
        <v>258</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359</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359</v>
      </c>
      <c r="BM229" s="257" t="s">
        <v>2684</v>
      </c>
    </row>
    <row r="230" s="2" customFormat="1" ht="16.5" customHeight="1">
      <c r="A230" s="40"/>
      <c r="B230" s="41"/>
      <c r="C230" s="246" t="s">
        <v>531</v>
      </c>
      <c r="D230" s="246" t="s">
        <v>254</v>
      </c>
      <c r="E230" s="247" t="s">
        <v>1898</v>
      </c>
      <c r="F230" s="248" t="s">
        <v>2685</v>
      </c>
      <c r="G230" s="249" t="s">
        <v>441</v>
      </c>
      <c r="H230" s="250">
        <v>36.398000000000003</v>
      </c>
      <c r="I230" s="251"/>
      <c r="J230" s="252">
        <f>ROUND(I230*H230,2)</f>
        <v>0</v>
      </c>
      <c r="K230" s="248" t="s">
        <v>258</v>
      </c>
      <c r="L230" s="46"/>
      <c r="M230" s="253" t="s">
        <v>1</v>
      </c>
      <c r="N230" s="254" t="s">
        <v>48</v>
      </c>
      <c r="O230" s="93"/>
      <c r="P230" s="255">
        <f>O230*H230</f>
        <v>0</v>
      </c>
      <c r="Q230" s="255">
        <v>1.0000000000000001E-05</v>
      </c>
      <c r="R230" s="255">
        <f>Q230*H230</f>
        <v>0.00036398000000000008</v>
      </c>
      <c r="S230" s="255">
        <v>0</v>
      </c>
      <c r="T230" s="256">
        <f>S230*H230</f>
        <v>0</v>
      </c>
      <c r="U230" s="40"/>
      <c r="V230" s="40"/>
      <c r="W230" s="40"/>
      <c r="X230" s="40"/>
      <c r="Y230" s="40"/>
      <c r="Z230" s="40"/>
      <c r="AA230" s="40"/>
      <c r="AB230" s="40"/>
      <c r="AC230" s="40"/>
      <c r="AD230" s="40"/>
      <c r="AE230" s="40"/>
      <c r="AR230" s="257" t="s">
        <v>182</v>
      </c>
      <c r="AT230" s="257" t="s">
        <v>254</v>
      </c>
      <c r="AU230" s="257" t="s">
        <v>93</v>
      </c>
      <c r="AY230" s="18" t="s">
        <v>251</v>
      </c>
      <c r="BE230" s="258">
        <f>IF(N230="základní",J230,0)</f>
        <v>0</v>
      </c>
      <c r="BF230" s="258">
        <f>IF(N230="snížená",J230,0)</f>
        <v>0</v>
      </c>
      <c r="BG230" s="258">
        <f>IF(N230="zákl. přenesená",J230,0)</f>
        <v>0</v>
      </c>
      <c r="BH230" s="258">
        <f>IF(N230="sníž. přenesená",J230,0)</f>
        <v>0</v>
      </c>
      <c r="BI230" s="258">
        <f>IF(N230="nulová",J230,0)</f>
        <v>0</v>
      </c>
      <c r="BJ230" s="18" t="s">
        <v>91</v>
      </c>
      <c r="BK230" s="258">
        <f>ROUND(I230*H230,2)</f>
        <v>0</v>
      </c>
      <c r="BL230" s="18" t="s">
        <v>182</v>
      </c>
      <c r="BM230" s="257" t="s">
        <v>2686</v>
      </c>
    </row>
    <row r="231" s="2" customFormat="1">
      <c r="A231" s="40"/>
      <c r="B231" s="41"/>
      <c r="C231" s="42"/>
      <c r="D231" s="259" t="s">
        <v>261</v>
      </c>
      <c r="E231" s="42"/>
      <c r="F231" s="260" t="s">
        <v>815</v>
      </c>
      <c r="G231" s="42"/>
      <c r="H231" s="42"/>
      <c r="I231" s="157"/>
      <c r="J231" s="42"/>
      <c r="K231" s="42"/>
      <c r="L231" s="46"/>
      <c r="M231" s="261"/>
      <c r="N231" s="262"/>
      <c r="O231" s="93"/>
      <c r="P231" s="93"/>
      <c r="Q231" s="93"/>
      <c r="R231" s="93"/>
      <c r="S231" s="93"/>
      <c r="T231" s="94"/>
      <c r="U231" s="40"/>
      <c r="V231" s="40"/>
      <c r="W231" s="40"/>
      <c r="X231" s="40"/>
      <c r="Y231" s="40"/>
      <c r="Z231" s="40"/>
      <c r="AA231" s="40"/>
      <c r="AB231" s="40"/>
      <c r="AC231" s="40"/>
      <c r="AD231" s="40"/>
      <c r="AE231" s="40"/>
      <c r="AT231" s="18" t="s">
        <v>261</v>
      </c>
      <c r="AU231" s="18" t="s">
        <v>93</v>
      </c>
    </row>
    <row r="232" s="15" customFormat="1">
      <c r="A232" s="15"/>
      <c r="B232" s="293"/>
      <c r="C232" s="294"/>
      <c r="D232" s="259" t="s">
        <v>414</v>
      </c>
      <c r="E232" s="295" t="s">
        <v>1</v>
      </c>
      <c r="F232" s="296" t="s">
        <v>2630</v>
      </c>
      <c r="G232" s="294"/>
      <c r="H232" s="295" t="s">
        <v>1</v>
      </c>
      <c r="I232" s="297"/>
      <c r="J232" s="294"/>
      <c r="K232" s="294"/>
      <c r="L232" s="298"/>
      <c r="M232" s="299"/>
      <c r="N232" s="300"/>
      <c r="O232" s="300"/>
      <c r="P232" s="300"/>
      <c r="Q232" s="300"/>
      <c r="R232" s="300"/>
      <c r="S232" s="300"/>
      <c r="T232" s="301"/>
      <c r="U232" s="15"/>
      <c r="V232" s="15"/>
      <c r="W232" s="15"/>
      <c r="X232" s="15"/>
      <c r="Y232" s="15"/>
      <c r="Z232" s="15"/>
      <c r="AA232" s="15"/>
      <c r="AB232" s="15"/>
      <c r="AC232" s="15"/>
      <c r="AD232" s="15"/>
      <c r="AE232" s="15"/>
      <c r="AT232" s="302" t="s">
        <v>414</v>
      </c>
      <c r="AU232" s="302" t="s">
        <v>93</v>
      </c>
      <c r="AV232" s="15" t="s">
        <v>91</v>
      </c>
      <c r="AW232" s="15" t="s">
        <v>38</v>
      </c>
      <c r="AX232" s="15" t="s">
        <v>83</v>
      </c>
      <c r="AY232" s="302" t="s">
        <v>251</v>
      </c>
    </row>
    <row r="233" s="13" customFormat="1">
      <c r="A233" s="13"/>
      <c r="B233" s="271"/>
      <c r="C233" s="272"/>
      <c r="D233" s="259" t="s">
        <v>414</v>
      </c>
      <c r="E233" s="273" t="s">
        <v>1</v>
      </c>
      <c r="F233" s="274" t="s">
        <v>2687</v>
      </c>
      <c r="G233" s="272"/>
      <c r="H233" s="275">
        <v>31.649999999999999</v>
      </c>
      <c r="I233" s="276"/>
      <c r="J233" s="272"/>
      <c r="K233" s="272"/>
      <c r="L233" s="277"/>
      <c r="M233" s="278"/>
      <c r="N233" s="279"/>
      <c r="O233" s="279"/>
      <c r="P233" s="279"/>
      <c r="Q233" s="279"/>
      <c r="R233" s="279"/>
      <c r="S233" s="279"/>
      <c r="T233" s="280"/>
      <c r="U233" s="13"/>
      <c r="V233" s="13"/>
      <c r="W233" s="13"/>
      <c r="X233" s="13"/>
      <c r="Y233" s="13"/>
      <c r="Z233" s="13"/>
      <c r="AA233" s="13"/>
      <c r="AB233" s="13"/>
      <c r="AC233" s="13"/>
      <c r="AD233" s="13"/>
      <c r="AE233" s="13"/>
      <c r="AT233" s="281" t="s">
        <v>414</v>
      </c>
      <c r="AU233" s="281" t="s">
        <v>93</v>
      </c>
      <c r="AV233" s="13" t="s">
        <v>93</v>
      </c>
      <c r="AW233" s="13" t="s">
        <v>38</v>
      </c>
      <c r="AX233" s="13" t="s">
        <v>83</v>
      </c>
      <c r="AY233" s="281" t="s">
        <v>251</v>
      </c>
    </row>
    <row r="234" s="16" customFormat="1">
      <c r="A234" s="16"/>
      <c r="B234" s="303"/>
      <c r="C234" s="304"/>
      <c r="D234" s="259" t="s">
        <v>414</v>
      </c>
      <c r="E234" s="305" t="s">
        <v>1</v>
      </c>
      <c r="F234" s="306" t="s">
        <v>469</v>
      </c>
      <c r="G234" s="304"/>
      <c r="H234" s="307">
        <v>31.649999999999999</v>
      </c>
      <c r="I234" s="308"/>
      <c r="J234" s="304"/>
      <c r="K234" s="304"/>
      <c r="L234" s="309"/>
      <c r="M234" s="310"/>
      <c r="N234" s="311"/>
      <c r="O234" s="311"/>
      <c r="P234" s="311"/>
      <c r="Q234" s="311"/>
      <c r="R234" s="311"/>
      <c r="S234" s="311"/>
      <c r="T234" s="312"/>
      <c r="U234" s="16"/>
      <c r="V234" s="16"/>
      <c r="W234" s="16"/>
      <c r="X234" s="16"/>
      <c r="Y234" s="16"/>
      <c r="Z234" s="16"/>
      <c r="AA234" s="16"/>
      <c r="AB234" s="16"/>
      <c r="AC234" s="16"/>
      <c r="AD234" s="16"/>
      <c r="AE234" s="16"/>
      <c r="AT234" s="313" t="s">
        <v>414</v>
      </c>
      <c r="AU234" s="313" t="s">
        <v>93</v>
      </c>
      <c r="AV234" s="16" t="s">
        <v>174</v>
      </c>
      <c r="AW234" s="16" t="s">
        <v>38</v>
      </c>
      <c r="AX234" s="16" t="s">
        <v>83</v>
      </c>
      <c r="AY234" s="313" t="s">
        <v>251</v>
      </c>
    </row>
    <row r="235" s="13" customFormat="1">
      <c r="A235" s="13"/>
      <c r="B235" s="271"/>
      <c r="C235" s="272"/>
      <c r="D235" s="259" t="s">
        <v>414</v>
      </c>
      <c r="E235" s="273" t="s">
        <v>1</v>
      </c>
      <c r="F235" s="274" t="s">
        <v>2688</v>
      </c>
      <c r="G235" s="272"/>
      <c r="H235" s="275">
        <v>4.7480000000000002</v>
      </c>
      <c r="I235" s="276"/>
      <c r="J235" s="272"/>
      <c r="K235" s="272"/>
      <c r="L235" s="277"/>
      <c r="M235" s="278"/>
      <c r="N235" s="279"/>
      <c r="O235" s="279"/>
      <c r="P235" s="279"/>
      <c r="Q235" s="279"/>
      <c r="R235" s="279"/>
      <c r="S235" s="279"/>
      <c r="T235" s="280"/>
      <c r="U235" s="13"/>
      <c r="V235" s="13"/>
      <c r="W235" s="13"/>
      <c r="X235" s="13"/>
      <c r="Y235" s="13"/>
      <c r="Z235" s="13"/>
      <c r="AA235" s="13"/>
      <c r="AB235" s="13"/>
      <c r="AC235" s="13"/>
      <c r="AD235" s="13"/>
      <c r="AE235" s="13"/>
      <c r="AT235" s="281" t="s">
        <v>414</v>
      </c>
      <c r="AU235" s="281" t="s">
        <v>93</v>
      </c>
      <c r="AV235" s="13" t="s">
        <v>93</v>
      </c>
      <c r="AW235" s="13" t="s">
        <v>38</v>
      </c>
      <c r="AX235" s="13" t="s">
        <v>83</v>
      </c>
      <c r="AY235" s="281" t="s">
        <v>251</v>
      </c>
    </row>
    <row r="236" s="14" customFormat="1">
      <c r="A236" s="14"/>
      <c r="B236" s="282"/>
      <c r="C236" s="283"/>
      <c r="D236" s="259" t="s">
        <v>414</v>
      </c>
      <c r="E236" s="284" t="s">
        <v>1</v>
      </c>
      <c r="F236" s="285" t="s">
        <v>416</v>
      </c>
      <c r="G236" s="283"/>
      <c r="H236" s="286">
        <v>36.398000000000003</v>
      </c>
      <c r="I236" s="287"/>
      <c r="J236" s="283"/>
      <c r="K236" s="283"/>
      <c r="L236" s="288"/>
      <c r="M236" s="289"/>
      <c r="N236" s="290"/>
      <c r="O236" s="290"/>
      <c r="P236" s="290"/>
      <c r="Q236" s="290"/>
      <c r="R236" s="290"/>
      <c r="S236" s="290"/>
      <c r="T236" s="291"/>
      <c r="U236" s="14"/>
      <c r="V236" s="14"/>
      <c r="W236" s="14"/>
      <c r="X236" s="14"/>
      <c r="Y236" s="14"/>
      <c r="Z236" s="14"/>
      <c r="AA236" s="14"/>
      <c r="AB236" s="14"/>
      <c r="AC236" s="14"/>
      <c r="AD236" s="14"/>
      <c r="AE236" s="14"/>
      <c r="AT236" s="292" t="s">
        <v>414</v>
      </c>
      <c r="AU236" s="292" t="s">
        <v>93</v>
      </c>
      <c r="AV236" s="14" t="s">
        <v>182</v>
      </c>
      <c r="AW236" s="14" t="s">
        <v>38</v>
      </c>
      <c r="AX236" s="14" t="s">
        <v>91</v>
      </c>
      <c r="AY236" s="292" t="s">
        <v>251</v>
      </c>
    </row>
    <row r="237" s="2" customFormat="1" ht="16.5" customHeight="1">
      <c r="A237" s="40"/>
      <c r="B237" s="41"/>
      <c r="C237" s="314" t="s">
        <v>378</v>
      </c>
      <c r="D237" s="314" t="s">
        <v>648</v>
      </c>
      <c r="E237" s="315" t="s">
        <v>2689</v>
      </c>
      <c r="F237" s="316" t="s">
        <v>2690</v>
      </c>
      <c r="G237" s="317" t="s">
        <v>441</v>
      </c>
      <c r="H237" s="318">
        <v>41.857999999999997</v>
      </c>
      <c r="I237" s="319"/>
      <c r="J237" s="320">
        <f>ROUND(I237*H237,2)</f>
        <v>0</v>
      </c>
      <c r="K237" s="316" t="s">
        <v>307</v>
      </c>
      <c r="L237" s="321"/>
      <c r="M237" s="322" t="s">
        <v>1</v>
      </c>
      <c r="N237" s="323" t="s">
        <v>48</v>
      </c>
      <c r="O237" s="93"/>
      <c r="P237" s="255">
        <f>O237*H237</f>
        <v>0</v>
      </c>
      <c r="Q237" s="255">
        <v>0.0028999999999999998</v>
      </c>
      <c r="R237" s="255">
        <f>Q237*H237</f>
        <v>0.12138819999999999</v>
      </c>
      <c r="S237" s="255">
        <v>0</v>
      </c>
      <c r="T237" s="256">
        <f>S237*H237</f>
        <v>0</v>
      </c>
      <c r="U237" s="40"/>
      <c r="V237" s="40"/>
      <c r="W237" s="40"/>
      <c r="X237" s="40"/>
      <c r="Y237" s="40"/>
      <c r="Z237" s="40"/>
      <c r="AA237" s="40"/>
      <c r="AB237" s="40"/>
      <c r="AC237" s="40"/>
      <c r="AD237" s="40"/>
      <c r="AE237" s="40"/>
      <c r="AR237" s="257" t="s">
        <v>292</v>
      </c>
      <c r="AT237" s="257" t="s">
        <v>648</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182</v>
      </c>
      <c r="BM237" s="257" t="s">
        <v>2691</v>
      </c>
    </row>
    <row r="238" s="2" customFormat="1">
      <c r="A238" s="40"/>
      <c r="B238" s="41"/>
      <c r="C238" s="42"/>
      <c r="D238" s="259" t="s">
        <v>261</v>
      </c>
      <c r="E238" s="42"/>
      <c r="F238" s="260" t="s">
        <v>820</v>
      </c>
      <c r="G238" s="42"/>
      <c r="H238" s="42"/>
      <c r="I238" s="157"/>
      <c r="J238" s="42"/>
      <c r="K238" s="42"/>
      <c r="L238" s="46"/>
      <c r="M238" s="261"/>
      <c r="N238" s="262"/>
      <c r="O238" s="93"/>
      <c r="P238" s="93"/>
      <c r="Q238" s="93"/>
      <c r="R238" s="93"/>
      <c r="S238" s="93"/>
      <c r="T238" s="94"/>
      <c r="U238" s="40"/>
      <c r="V238" s="40"/>
      <c r="W238" s="40"/>
      <c r="X238" s="40"/>
      <c r="Y238" s="40"/>
      <c r="Z238" s="40"/>
      <c r="AA238" s="40"/>
      <c r="AB238" s="40"/>
      <c r="AC238" s="40"/>
      <c r="AD238" s="40"/>
      <c r="AE238" s="40"/>
      <c r="AT238" s="18" t="s">
        <v>261</v>
      </c>
      <c r="AU238" s="18" t="s">
        <v>93</v>
      </c>
    </row>
    <row r="239" s="13" customFormat="1">
      <c r="A239" s="13"/>
      <c r="B239" s="271"/>
      <c r="C239" s="272"/>
      <c r="D239" s="259" t="s">
        <v>414</v>
      </c>
      <c r="E239" s="272"/>
      <c r="F239" s="274" t="s">
        <v>2692</v>
      </c>
      <c r="G239" s="272"/>
      <c r="H239" s="275">
        <v>41.857999999999997</v>
      </c>
      <c r="I239" s="276"/>
      <c r="J239" s="272"/>
      <c r="K239" s="272"/>
      <c r="L239" s="277"/>
      <c r="M239" s="278"/>
      <c r="N239" s="279"/>
      <c r="O239" s="279"/>
      <c r="P239" s="279"/>
      <c r="Q239" s="279"/>
      <c r="R239" s="279"/>
      <c r="S239" s="279"/>
      <c r="T239" s="280"/>
      <c r="U239" s="13"/>
      <c r="V239" s="13"/>
      <c r="W239" s="13"/>
      <c r="X239" s="13"/>
      <c r="Y239" s="13"/>
      <c r="Z239" s="13"/>
      <c r="AA239" s="13"/>
      <c r="AB239" s="13"/>
      <c r="AC239" s="13"/>
      <c r="AD239" s="13"/>
      <c r="AE239" s="13"/>
      <c r="AT239" s="281" t="s">
        <v>414</v>
      </c>
      <c r="AU239" s="281" t="s">
        <v>93</v>
      </c>
      <c r="AV239" s="13" t="s">
        <v>93</v>
      </c>
      <c r="AW239" s="13" t="s">
        <v>4</v>
      </c>
      <c r="AX239" s="13" t="s">
        <v>91</v>
      </c>
      <c r="AY239" s="281" t="s">
        <v>251</v>
      </c>
    </row>
    <row r="240" s="2" customFormat="1" ht="16.5" customHeight="1">
      <c r="A240" s="40"/>
      <c r="B240" s="41"/>
      <c r="C240" s="246" t="s">
        <v>540</v>
      </c>
      <c r="D240" s="246" t="s">
        <v>254</v>
      </c>
      <c r="E240" s="247" t="s">
        <v>812</v>
      </c>
      <c r="F240" s="248" t="s">
        <v>813</v>
      </c>
      <c r="G240" s="249" t="s">
        <v>441</v>
      </c>
      <c r="H240" s="250">
        <v>21.309999999999999</v>
      </c>
      <c r="I240" s="251"/>
      <c r="J240" s="252">
        <f>ROUND(I240*H240,2)</f>
        <v>0</v>
      </c>
      <c r="K240" s="248" t="s">
        <v>258</v>
      </c>
      <c r="L240" s="46"/>
      <c r="M240" s="253" t="s">
        <v>1</v>
      </c>
      <c r="N240" s="254" t="s">
        <v>48</v>
      </c>
      <c r="O240" s="93"/>
      <c r="P240" s="255">
        <f>O240*H240</f>
        <v>0</v>
      </c>
      <c r="Q240" s="255">
        <v>1.0000000000000001E-05</v>
      </c>
      <c r="R240" s="255">
        <f>Q240*H240</f>
        <v>0.0002131</v>
      </c>
      <c r="S240" s="255">
        <v>0</v>
      </c>
      <c r="T240" s="256">
        <f>S240*H240</f>
        <v>0</v>
      </c>
      <c r="U240" s="40"/>
      <c r="V240" s="40"/>
      <c r="W240" s="40"/>
      <c r="X240" s="40"/>
      <c r="Y240" s="40"/>
      <c r="Z240" s="40"/>
      <c r="AA240" s="40"/>
      <c r="AB240" s="40"/>
      <c r="AC240" s="40"/>
      <c r="AD240" s="40"/>
      <c r="AE240" s="40"/>
      <c r="AR240" s="257" t="s">
        <v>182</v>
      </c>
      <c r="AT240" s="257" t="s">
        <v>254</v>
      </c>
      <c r="AU240" s="257" t="s">
        <v>93</v>
      </c>
      <c r="AY240" s="18" t="s">
        <v>251</v>
      </c>
      <c r="BE240" s="258">
        <f>IF(N240="základní",J240,0)</f>
        <v>0</v>
      </c>
      <c r="BF240" s="258">
        <f>IF(N240="snížená",J240,0)</f>
        <v>0</v>
      </c>
      <c r="BG240" s="258">
        <f>IF(N240="zákl. přenesená",J240,0)</f>
        <v>0</v>
      </c>
      <c r="BH240" s="258">
        <f>IF(N240="sníž. přenesená",J240,0)</f>
        <v>0</v>
      </c>
      <c r="BI240" s="258">
        <f>IF(N240="nulová",J240,0)</f>
        <v>0</v>
      </c>
      <c r="BJ240" s="18" t="s">
        <v>91</v>
      </c>
      <c r="BK240" s="258">
        <f>ROUND(I240*H240,2)</f>
        <v>0</v>
      </c>
      <c r="BL240" s="18" t="s">
        <v>182</v>
      </c>
      <c r="BM240" s="257" t="s">
        <v>814</v>
      </c>
    </row>
    <row r="241" s="2" customFormat="1">
      <c r="A241" s="40"/>
      <c r="B241" s="41"/>
      <c r="C241" s="42"/>
      <c r="D241" s="259" t="s">
        <v>261</v>
      </c>
      <c r="E241" s="42"/>
      <c r="F241" s="260" t="s">
        <v>815</v>
      </c>
      <c r="G241" s="42"/>
      <c r="H241" s="42"/>
      <c r="I241" s="157"/>
      <c r="J241" s="42"/>
      <c r="K241" s="42"/>
      <c r="L241" s="46"/>
      <c r="M241" s="261"/>
      <c r="N241" s="262"/>
      <c r="O241" s="93"/>
      <c r="P241" s="93"/>
      <c r="Q241" s="93"/>
      <c r="R241" s="93"/>
      <c r="S241" s="93"/>
      <c r="T241" s="94"/>
      <c r="U241" s="40"/>
      <c r="V241" s="40"/>
      <c r="W241" s="40"/>
      <c r="X241" s="40"/>
      <c r="Y241" s="40"/>
      <c r="Z241" s="40"/>
      <c r="AA241" s="40"/>
      <c r="AB241" s="40"/>
      <c r="AC241" s="40"/>
      <c r="AD241" s="40"/>
      <c r="AE241" s="40"/>
      <c r="AT241" s="18" t="s">
        <v>261</v>
      </c>
      <c r="AU241" s="18" t="s">
        <v>93</v>
      </c>
    </row>
    <row r="242" s="15" customFormat="1">
      <c r="A242" s="15"/>
      <c r="B242" s="293"/>
      <c r="C242" s="294"/>
      <c r="D242" s="259" t="s">
        <v>414</v>
      </c>
      <c r="E242" s="295" t="s">
        <v>1</v>
      </c>
      <c r="F242" s="296" t="s">
        <v>2630</v>
      </c>
      <c r="G242" s="294"/>
      <c r="H242" s="295" t="s">
        <v>1</v>
      </c>
      <c r="I242" s="297"/>
      <c r="J242" s="294"/>
      <c r="K242" s="294"/>
      <c r="L242" s="298"/>
      <c r="M242" s="299"/>
      <c r="N242" s="300"/>
      <c r="O242" s="300"/>
      <c r="P242" s="300"/>
      <c r="Q242" s="300"/>
      <c r="R242" s="300"/>
      <c r="S242" s="300"/>
      <c r="T242" s="301"/>
      <c r="U242" s="15"/>
      <c r="V242" s="15"/>
      <c r="W242" s="15"/>
      <c r="X242" s="15"/>
      <c r="Y242" s="15"/>
      <c r="Z242" s="15"/>
      <c r="AA242" s="15"/>
      <c r="AB242" s="15"/>
      <c r="AC242" s="15"/>
      <c r="AD242" s="15"/>
      <c r="AE242" s="15"/>
      <c r="AT242" s="302" t="s">
        <v>414</v>
      </c>
      <c r="AU242" s="302" t="s">
        <v>93</v>
      </c>
      <c r="AV242" s="15" t="s">
        <v>91</v>
      </c>
      <c r="AW242" s="15" t="s">
        <v>38</v>
      </c>
      <c r="AX242" s="15" t="s">
        <v>83</v>
      </c>
      <c r="AY242" s="302" t="s">
        <v>251</v>
      </c>
    </row>
    <row r="243" s="13" customFormat="1">
      <c r="A243" s="13"/>
      <c r="B243" s="271"/>
      <c r="C243" s="272"/>
      <c r="D243" s="259" t="s">
        <v>414</v>
      </c>
      <c r="E243" s="273" t="s">
        <v>1</v>
      </c>
      <c r="F243" s="274" t="s">
        <v>2693</v>
      </c>
      <c r="G243" s="272"/>
      <c r="H243" s="275">
        <v>12.49</v>
      </c>
      <c r="I243" s="276"/>
      <c r="J243" s="272"/>
      <c r="K243" s="272"/>
      <c r="L243" s="277"/>
      <c r="M243" s="278"/>
      <c r="N243" s="279"/>
      <c r="O243" s="279"/>
      <c r="P243" s="279"/>
      <c r="Q243" s="279"/>
      <c r="R243" s="279"/>
      <c r="S243" s="279"/>
      <c r="T243" s="280"/>
      <c r="U243" s="13"/>
      <c r="V243" s="13"/>
      <c r="W243" s="13"/>
      <c r="X243" s="13"/>
      <c r="Y243" s="13"/>
      <c r="Z243" s="13"/>
      <c r="AA243" s="13"/>
      <c r="AB243" s="13"/>
      <c r="AC243" s="13"/>
      <c r="AD243" s="13"/>
      <c r="AE243" s="13"/>
      <c r="AT243" s="281" t="s">
        <v>414</v>
      </c>
      <c r="AU243" s="281" t="s">
        <v>93</v>
      </c>
      <c r="AV243" s="13" t="s">
        <v>93</v>
      </c>
      <c r="AW243" s="13" t="s">
        <v>38</v>
      </c>
      <c r="AX243" s="13" t="s">
        <v>83</v>
      </c>
      <c r="AY243" s="281" t="s">
        <v>251</v>
      </c>
    </row>
    <row r="244" s="13" customFormat="1">
      <c r="A244" s="13"/>
      <c r="B244" s="271"/>
      <c r="C244" s="272"/>
      <c r="D244" s="259" t="s">
        <v>414</v>
      </c>
      <c r="E244" s="273" t="s">
        <v>1</v>
      </c>
      <c r="F244" s="274" t="s">
        <v>2694</v>
      </c>
      <c r="G244" s="272"/>
      <c r="H244" s="275">
        <v>6.04</v>
      </c>
      <c r="I244" s="276"/>
      <c r="J244" s="272"/>
      <c r="K244" s="272"/>
      <c r="L244" s="277"/>
      <c r="M244" s="278"/>
      <c r="N244" s="279"/>
      <c r="O244" s="279"/>
      <c r="P244" s="279"/>
      <c r="Q244" s="279"/>
      <c r="R244" s="279"/>
      <c r="S244" s="279"/>
      <c r="T244" s="280"/>
      <c r="U244" s="13"/>
      <c r="V244" s="13"/>
      <c r="W244" s="13"/>
      <c r="X244" s="13"/>
      <c r="Y244" s="13"/>
      <c r="Z244" s="13"/>
      <c r="AA244" s="13"/>
      <c r="AB244" s="13"/>
      <c r="AC244" s="13"/>
      <c r="AD244" s="13"/>
      <c r="AE244" s="13"/>
      <c r="AT244" s="281" t="s">
        <v>414</v>
      </c>
      <c r="AU244" s="281" t="s">
        <v>93</v>
      </c>
      <c r="AV244" s="13" t="s">
        <v>93</v>
      </c>
      <c r="AW244" s="13" t="s">
        <v>38</v>
      </c>
      <c r="AX244" s="13" t="s">
        <v>83</v>
      </c>
      <c r="AY244" s="281" t="s">
        <v>251</v>
      </c>
    </row>
    <row r="245" s="16" customFormat="1">
      <c r="A245" s="16"/>
      <c r="B245" s="303"/>
      <c r="C245" s="304"/>
      <c r="D245" s="259" t="s">
        <v>414</v>
      </c>
      <c r="E245" s="305" t="s">
        <v>1</v>
      </c>
      <c r="F245" s="306" t="s">
        <v>469</v>
      </c>
      <c r="G245" s="304"/>
      <c r="H245" s="307">
        <v>18.530000000000001</v>
      </c>
      <c r="I245" s="308"/>
      <c r="J245" s="304"/>
      <c r="K245" s="304"/>
      <c r="L245" s="309"/>
      <c r="M245" s="310"/>
      <c r="N245" s="311"/>
      <c r="O245" s="311"/>
      <c r="P245" s="311"/>
      <c r="Q245" s="311"/>
      <c r="R245" s="311"/>
      <c r="S245" s="311"/>
      <c r="T245" s="312"/>
      <c r="U245" s="16"/>
      <c r="V245" s="16"/>
      <c r="W245" s="16"/>
      <c r="X245" s="16"/>
      <c r="Y245" s="16"/>
      <c r="Z245" s="16"/>
      <c r="AA245" s="16"/>
      <c r="AB245" s="16"/>
      <c r="AC245" s="16"/>
      <c r="AD245" s="16"/>
      <c r="AE245" s="16"/>
      <c r="AT245" s="313" t="s">
        <v>414</v>
      </c>
      <c r="AU245" s="313" t="s">
        <v>93</v>
      </c>
      <c r="AV245" s="16" t="s">
        <v>174</v>
      </c>
      <c r="AW245" s="16" t="s">
        <v>38</v>
      </c>
      <c r="AX245" s="16" t="s">
        <v>83</v>
      </c>
      <c r="AY245" s="313" t="s">
        <v>251</v>
      </c>
    </row>
    <row r="246" s="13" customFormat="1">
      <c r="A246" s="13"/>
      <c r="B246" s="271"/>
      <c r="C246" s="272"/>
      <c r="D246" s="259" t="s">
        <v>414</v>
      </c>
      <c r="E246" s="273" t="s">
        <v>1</v>
      </c>
      <c r="F246" s="274" t="s">
        <v>2695</v>
      </c>
      <c r="G246" s="272"/>
      <c r="H246" s="275">
        <v>2.7799999999999998</v>
      </c>
      <c r="I246" s="276"/>
      <c r="J246" s="272"/>
      <c r="K246" s="272"/>
      <c r="L246" s="277"/>
      <c r="M246" s="278"/>
      <c r="N246" s="279"/>
      <c r="O246" s="279"/>
      <c r="P246" s="279"/>
      <c r="Q246" s="279"/>
      <c r="R246" s="279"/>
      <c r="S246" s="279"/>
      <c r="T246" s="280"/>
      <c r="U246" s="13"/>
      <c r="V246" s="13"/>
      <c r="W246" s="13"/>
      <c r="X246" s="13"/>
      <c r="Y246" s="13"/>
      <c r="Z246" s="13"/>
      <c r="AA246" s="13"/>
      <c r="AB246" s="13"/>
      <c r="AC246" s="13"/>
      <c r="AD246" s="13"/>
      <c r="AE246" s="13"/>
      <c r="AT246" s="281" t="s">
        <v>414</v>
      </c>
      <c r="AU246" s="281" t="s">
        <v>93</v>
      </c>
      <c r="AV246" s="13" t="s">
        <v>93</v>
      </c>
      <c r="AW246" s="13" t="s">
        <v>38</v>
      </c>
      <c r="AX246" s="13" t="s">
        <v>83</v>
      </c>
      <c r="AY246" s="281" t="s">
        <v>251</v>
      </c>
    </row>
    <row r="247" s="14" customFormat="1">
      <c r="A247" s="14"/>
      <c r="B247" s="282"/>
      <c r="C247" s="283"/>
      <c r="D247" s="259" t="s">
        <v>414</v>
      </c>
      <c r="E247" s="284" t="s">
        <v>1</v>
      </c>
      <c r="F247" s="285" t="s">
        <v>416</v>
      </c>
      <c r="G247" s="283"/>
      <c r="H247" s="286">
        <v>21.309999999999999</v>
      </c>
      <c r="I247" s="287"/>
      <c r="J247" s="283"/>
      <c r="K247" s="283"/>
      <c r="L247" s="288"/>
      <c r="M247" s="289"/>
      <c r="N247" s="290"/>
      <c r="O247" s="290"/>
      <c r="P247" s="290"/>
      <c r="Q247" s="290"/>
      <c r="R247" s="290"/>
      <c r="S247" s="290"/>
      <c r="T247" s="291"/>
      <c r="U247" s="14"/>
      <c r="V247" s="14"/>
      <c r="W247" s="14"/>
      <c r="X247" s="14"/>
      <c r="Y247" s="14"/>
      <c r="Z247" s="14"/>
      <c r="AA247" s="14"/>
      <c r="AB247" s="14"/>
      <c r="AC247" s="14"/>
      <c r="AD247" s="14"/>
      <c r="AE247" s="14"/>
      <c r="AT247" s="292" t="s">
        <v>414</v>
      </c>
      <c r="AU247" s="292" t="s">
        <v>93</v>
      </c>
      <c r="AV247" s="14" t="s">
        <v>182</v>
      </c>
      <c r="AW247" s="14" t="s">
        <v>38</v>
      </c>
      <c r="AX247" s="14" t="s">
        <v>91</v>
      </c>
      <c r="AY247" s="292" t="s">
        <v>251</v>
      </c>
    </row>
    <row r="248" s="2" customFormat="1" ht="16.5" customHeight="1">
      <c r="A248" s="40"/>
      <c r="B248" s="41"/>
      <c r="C248" s="314" t="s">
        <v>381</v>
      </c>
      <c r="D248" s="314" t="s">
        <v>648</v>
      </c>
      <c r="E248" s="315" t="s">
        <v>817</v>
      </c>
      <c r="F248" s="316" t="s">
        <v>818</v>
      </c>
      <c r="G248" s="317" t="s">
        <v>441</v>
      </c>
      <c r="H248" s="318">
        <v>24.507000000000001</v>
      </c>
      <c r="I248" s="319"/>
      <c r="J248" s="320">
        <f>ROUND(I248*H248,2)</f>
        <v>0</v>
      </c>
      <c r="K248" s="316" t="s">
        <v>307</v>
      </c>
      <c r="L248" s="321"/>
      <c r="M248" s="322" t="s">
        <v>1</v>
      </c>
      <c r="N248" s="323" t="s">
        <v>48</v>
      </c>
      <c r="O248" s="93"/>
      <c r="P248" s="255">
        <f>O248*H248</f>
        <v>0</v>
      </c>
      <c r="Q248" s="255">
        <v>0.0045999999999999999</v>
      </c>
      <c r="R248" s="255">
        <f>Q248*H248</f>
        <v>0.11273220000000001</v>
      </c>
      <c r="S248" s="255">
        <v>0</v>
      </c>
      <c r="T248" s="256">
        <f>S248*H248</f>
        <v>0</v>
      </c>
      <c r="U248" s="40"/>
      <c r="V248" s="40"/>
      <c r="W248" s="40"/>
      <c r="X248" s="40"/>
      <c r="Y248" s="40"/>
      <c r="Z248" s="40"/>
      <c r="AA248" s="40"/>
      <c r="AB248" s="40"/>
      <c r="AC248" s="40"/>
      <c r="AD248" s="40"/>
      <c r="AE248" s="40"/>
      <c r="AR248" s="257" t="s">
        <v>292</v>
      </c>
      <c r="AT248" s="257" t="s">
        <v>648</v>
      </c>
      <c r="AU248" s="257" t="s">
        <v>93</v>
      </c>
      <c r="AY248" s="18" t="s">
        <v>251</v>
      </c>
      <c r="BE248" s="258">
        <f>IF(N248="základní",J248,0)</f>
        <v>0</v>
      </c>
      <c r="BF248" s="258">
        <f>IF(N248="snížená",J248,0)</f>
        <v>0</v>
      </c>
      <c r="BG248" s="258">
        <f>IF(N248="zákl. přenesená",J248,0)</f>
        <v>0</v>
      </c>
      <c r="BH248" s="258">
        <f>IF(N248="sníž. přenesená",J248,0)</f>
        <v>0</v>
      </c>
      <c r="BI248" s="258">
        <f>IF(N248="nulová",J248,0)</f>
        <v>0</v>
      </c>
      <c r="BJ248" s="18" t="s">
        <v>91</v>
      </c>
      <c r="BK248" s="258">
        <f>ROUND(I248*H248,2)</f>
        <v>0</v>
      </c>
      <c r="BL248" s="18" t="s">
        <v>182</v>
      </c>
      <c r="BM248" s="257" t="s">
        <v>819</v>
      </c>
    </row>
    <row r="249" s="2" customFormat="1">
      <c r="A249" s="40"/>
      <c r="B249" s="41"/>
      <c r="C249" s="42"/>
      <c r="D249" s="259" t="s">
        <v>261</v>
      </c>
      <c r="E249" s="42"/>
      <c r="F249" s="260" t="s">
        <v>820</v>
      </c>
      <c r="G249" s="42"/>
      <c r="H249" s="42"/>
      <c r="I249" s="157"/>
      <c r="J249" s="42"/>
      <c r="K249" s="42"/>
      <c r="L249" s="46"/>
      <c r="M249" s="261"/>
      <c r="N249" s="262"/>
      <c r="O249" s="93"/>
      <c r="P249" s="93"/>
      <c r="Q249" s="93"/>
      <c r="R249" s="93"/>
      <c r="S249" s="93"/>
      <c r="T249" s="94"/>
      <c r="U249" s="40"/>
      <c r="V249" s="40"/>
      <c r="W249" s="40"/>
      <c r="X249" s="40"/>
      <c r="Y249" s="40"/>
      <c r="Z249" s="40"/>
      <c r="AA249" s="40"/>
      <c r="AB249" s="40"/>
      <c r="AC249" s="40"/>
      <c r="AD249" s="40"/>
      <c r="AE249" s="40"/>
      <c r="AT249" s="18" t="s">
        <v>261</v>
      </c>
      <c r="AU249" s="18" t="s">
        <v>93</v>
      </c>
    </row>
    <row r="250" s="13" customFormat="1">
      <c r="A250" s="13"/>
      <c r="B250" s="271"/>
      <c r="C250" s="272"/>
      <c r="D250" s="259" t="s">
        <v>414</v>
      </c>
      <c r="E250" s="272"/>
      <c r="F250" s="274" t="s">
        <v>2696</v>
      </c>
      <c r="G250" s="272"/>
      <c r="H250" s="275">
        <v>24.507000000000001</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93</v>
      </c>
      <c r="AV250" s="13" t="s">
        <v>93</v>
      </c>
      <c r="AW250" s="13" t="s">
        <v>4</v>
      </c>
      <c r="AX250" s="13" t="s">
        <v>91</v>
      </c>
      <c r="AY250" s="281" t="s">
        <v>251</v>
      </c>
    </row>
    <row r="251" s="2" customFormat="1" ht="16.5" customHeight="1">
      <c r="A251" s="40"/>
      <c r="B251" s="41"/>
      <c r="C251" s="246" t="s">
        <v>552</v>
      </c>
      <c r="D251" s="246" t="s">
        <v>254</v>
      </c>
      <c r="E251" s="247" t="s">
        <v>2697</v>
      </c>
      <c r="F251" s="248" t="s">
        <v>2698</v>
      </c>
      <c r="G251" s="249" t="s">
        <v>441</v>
      </c>
      <c r="H251" s="250">
        <v>5.3360000000000003</v>
      </c>
      <c r="I251" s="251"/>
      <c r="J251" s="252">
        <f>ROUND(I251*H251,2)</f>
        <v>0</v>
      </c>
      <c r="K251" s="248" t="s">
        <v>258</v>
      </c>
      <c r="L251" s="46"/>
      <c r="M251" s="253" t="s">
        <v>1</v>
      </c>
      <c r="N251" s="254" t="s">
        <v>48</v>
      </c>
      <c r="O251" s="93"/>
      <c r="P251" s="255">
        <f>O251*H251</f>
        <v>0</v>
      </c>
      <c r="Q251" s="255">
        <v>2.0000000000000002E-05</v>
      </c>
      <c r="R251" s="255">
        <f>Q251*H251</f>
        <v>0.00010672000000000001</v>
      </c>
      <c r="S251" s="255">
        <v>0</v>
      </c>
      <c r="T251" s="256">
        <f>S251*H251</f>
        <v>0</v>
      </c>
      <c r="U251" s="40"/>
      <c r="V251" s="40"/>
      <c r="W251" s="40"/>
      <c r="X251" s="40"/>
      <c r="Y251" s="40"/>
      <c r="Z251" s="40"/>
      <c r="AA251" s="40"/>
      <c r="AB251" s="40"/>
      <c r="AC251" s="40"/>
      <c r="AD251" s="40"/>
      <c r="AE251" s="40"/>
      <c r="AR251" s="257" t="s">
        <v>182</v>
      </c>
      <c r="AT251" s="257" t="s">
        <v>254</v>
      </c>
      <c r="AU251" s="257" t="s">
        <v>93</v>
      </c>
      <c r="AY251" s="18" t="s">
        <v>251</v>
      </c>
      <c r="BE251" s="258">
        <f>IF(N251="základní",J251,0)</f>
        <v>0</v>
      </c>
      <c r="BF251" s="258">
        <f>IF(N251="snížená",J251,0)</f>
        <v>0</v>
      </c>
      <c r="BG251" s="258">
        <f>IF(N251="zákl. přenesená",J251,0)</f>
        <v>0</v>
      </c>
      <c r="BH251" s="258">
        <f>IF(N251="sníž. přenesená",J251,0)</f>
        <v>0</v>
      </c>
      <c r="BI251" s="258">
        <f>IF(N251="nulová",J251,0)</f>
        <v>0</v>
      </c>
      <c r="BJ251" s="18" t="s">
        <v>91</v>
      </c>
      <c r="BK251" s="258">
        <f>ROUND(I251*H251,2)</f>
        <v>0</v>
      </c>
      <c r="BL251" s="18" t="s">
        <v>182</v>
      </c>
      <c r="BM251" s="257" t="s">
        <v>2699</v>
      </c>
    </row>
    <row r="252" s="2" customFormat="1">
      <c r="A252" s="40"/>
      <c r="B252" s="41"/>
      <c r="C252" s="42"/>
      <c r="D252" s="259" t="s">
        <v>261</v>
      </c>
      <c r="E252" s="42"/>
      <c r="F252" s="260" t="s">
        <v>815</v>
      </c>
      <c r="G252" s="42"/>
      <c r="H252" s="42"/>
      <c r="I252" s="157"/>
      <c r="J252" s="42"/>
      <c r="K252" s="42"/>
      <c r="L252" s="46"/>
      <c r="M252" s="261"/>
      <c r="N252" s="262"/>
      <c r="O252" s="93"/>
      <c r="P252" s="93"/>
      <c r="Q252" s="93"/>
      <c r="R252" s="93"/>
      <c r="S252" s="93"/>
      <c r="T252" s="94"/>
      <c r="U252" s="40"/>
      <c r="V252" s="40"/>
      <c r="W252" s="40"/>
      <c r="X252" s="40"/>
      <c r="Y252" s="40"/>
      <c r="Z252" s="40"/>
      <c r="AA252" s="40"/>
      <c r="AB252" s="40"/>
      <c r="AC252" s="40"/>
      <c r="AD252" s="40"/>
      <c r="AE252" s="40"/>
      <c r="AT252" s="18" t="s">
        <v>261</v>
      </c>
      <c r="AU252" s="18" t="s">
        <v>93</v>
      </c>
    </row>
    <row r="253" s="15" customFormat="1">
      <c r="A253" s="15"/>
      <c r="B253" s="293"/>
      <c r="C253" s="294"/>
      <c r="D253" s="259" t="s">
        <v>414</v>
      </c>
      <c r="E253" s="295" t="s">
        <v>1</v>
      </c>
      <c r="F253" s="296" t="s">
        <v>2630</v>
      </c>
      <c r="G253" s="294"/>
      <c r="H253" s="295" t="s">
        <v>1</v>
      </c>
      <c r="I253" s="297"/>
      <c r="J253" s="294"/>
      <c r="K253" s="294"/>
      <c r="L253" s="298"/>
      <c r="M253" s="299"/>
      <c r="N253" s="300"/>
      <c r="O253" s="300"/>
      <c r="P253" s="300"/>
      <c r="Q253" s="300"/>
      <c r="R253" s="300"/>
      <c r="S253" s="300"/>
      <c r="T253" s="301"/>
      <c r="U253" s="15"/>
      <c r="V253" s="15"/>
      <c r="W253" s="15"/>
      <c r="X253" s="15"/>
      <c r="Y253" s="15"/>
      <c r="Z253" s="15"/>
      <c r="AA253" s="15"/>
      <c r="AB253" s="15"/>
      <c r="AC253" s="15"/>
      <c r="AD253" s="15"/>
      <c r="AE253" s="15"/>
      <c r="AT253" s="302" t="s">
        <v>414</v>
      </c>
      <c r="AU253" s="302" t="s">
        <v>93</v>
      </c>
      <c r="AV253" s="15" t="s">
        <v>91</v>
      </c>
      <c r="AW253" s="15" t="s">
        <v>38</v>
      </c>
      <c r="AX253" s="15" t="s">
        <v>83</v>
      </c>
      <c r="AY253" s="302" t="s">
        <v>251</v>
      </c>
    </row>
    <row r="254" s="13" customFormat="1">
      <c r="A254" s="13"/>
      <c r="B254" s="271"/>
      <c r="C254" s="272"/>
      <c r="D254" s="259" t="s">
        <v>414</v>
      </c>
      <c r="E254" s="273" t="s">
        <v>1</v>
      </c>
      <c r="F254" s="274" t="s">
        <v>2700</v>
      </c>
      <c r="G254" s="272"/>
      <c r="H254" s="275">
        <v>4.6399999999999997</v>
      </c>
      <c r="I254" s="276"/>
      <c r="J254" s="272"/>
      <c r="K254" s="272"/>
      <c r="L254" s="277"/>
      <c r="M254" s="278"/>
      <c r="N254" s="279"/>
      <c r="O254" s="279"/>
      <c r="P254" s="279"/>
      <c r="Q254" s="279"/>
      <c r="R254" s="279"/>
      <c r="S254" s="279"/>
      <c r="T254" s="280"/>
      <c r="U254" s="13"/>
      <c r="V254" s="13"/>
      <c r="W254" s="13"/>
      <c r="X254" s="13"/>
      <c r="Y254" s="13"/>
      <c r="Z254" s="13"/>
      <c r="AA254" s="13"/>
      <c r="AB254" s="13"/>
      <c r="AC254" s="13"/>
      <c r="AD254" s="13"/>
      <c r="AE254" s="13"/>
      <c r="AT254" s="281" t="s">
        <v>414</v>
      </c>
      <c r="AU254" s="281" t="s">
        <v>93</v>
      </c>
      <c r="AV254" s="13" t="s">
        <v>93</v>
      </c>
      <c r="AW254" s="13" t="s">
        <v>38</v>
      </c>
      <c r="AX254" s="13" t="s">
        <v>83</v>
      </c>
      <c r="AY254" s="281" t="s">
        <v>251</v>
      </c>
    </row>
    <row r="255" s="16" customFormat="1">
      <c r="A255" s="16"/>
      <c r="B255" s="303"/>
      <c r="C255" s="304"/>
      <c r="D255" s="259" t="s">
        <v>414</v>
      </c>
      <c r="E255" s="305" t="s">
        <v>1</v>
      </c>
      <c r="F255" s="306" t="s">
        <v>469</v>
      </c>
      <c r="G255" s="304"/>
      <c r="H255" s="307">
        <v>4.6399999999999997</v>
      </c>
      <c r="I255" s="308"/>
      <c r="J255" s="304"/>
      <c r="K255" s="304"/>
      <c r="L255" s="309"/>
      <c r="M255" s="310"/>
      <c r="N255" s="311"/>
      <c r="O255" s="311"/>
      <c r="P255" s="311"/>
      <c r="Q255" s="311"/>
      <c r="R255" s="311"/>
      <c r="S255" s="311"/>
      <c r="T255" s="312"/>
      <c r="U255" s="16"/>
      <c r="V255" s="16"/>
      <c r="W255" s="16"/>
      <c r="X255" s="16"/>
      <c r="Y255" s="16"/>
      <c r="Z255" s="16"/>
      <c r="AA255" s="16"/>
      <c r="AB255" s="16"/>
      <c r="AC255" s="16"/>
      <c r="AD255" s="16"/>
      <c r="AE255" s="16"/>
      <c r="AT255" s="313" t="s">
        <v>414</v>
      </c>
      <c r="AU255" s="313" t="s">
        <v>93</v>
      </c>
      <c r="AV255" s="16" t="s">
        <v>174</v>
      </c>
      <c r="AW255" s="16" t="s">
        <v>38</v>
      </c>
      <c r="AX255" s="16" t="s">
        <v>83</v>
      </c>
      <c r="AY255" s="313" t="s">
        <v>251</v>
      </c>
    </row>
    <row r="256" s="13" customFormat="1">
      <c r="A256" s="13"/>
      <c r="B256" s="271"/>
      <c r="C256" s="272"/>
      <c r="D256" s="259" t="s">
        <v>414</v>
      </c>
      <c r="E256" s="273" t="s">
        <v>1</v>
      </c>
      <c r="F256" s="274" t="s">
        <v>2701</v>
      </c>
      <c r="G256" s="272"/>
      <c r="H256" s="275">
        <v>0.69599999999999995</v>
      </c>
      <c r="I256" s="276"/>
      <c r="J256" s="272"/>
      <c r="K256" s="272"/>
      <c r="L256" s="277"/>
      <c r="M256" s="278"/>
      <c r="N256" s="279"/>
      <c r="O256" s="279"/>
      <c r="P256" s="279"/>
      <c r="Q256" s="279"/>
      <c r="R256" s="279"/>
      <c r="S256" s="279"/>
      <c r="T256" s="280"/>
      <c r="U256" s="13"/>
      <c r="V256" s="13"/>
      <c r="W256" s="13"/>
      <c r="X256" s="13"/>
      <c r="Y256" s="13"/>
      <c r="Z256" s="13"/>
      <c r="AA256" s="13"/>
      <c r="AB256" s="13"/>
      <c r="AC256" s="13"/>
      <c r="AD256" s="13"/>
      <c r="AE256" s="13"/>
      <c r="AT256" s="281" t="s">
        <v>414</v>
      </c>
      <c r="AU256" s="281" t="s">
        <v>93</v>
      </c>
      <c r="AV256" s="13" t="s">
        <v>93</v>
      </c>
      <c r="AW256" s="13" t="s">
        <v>38</v>
      </c>
      <c r="AX256" s="13" t="s">
        <v>83</v>
      </c>
      <c r="AY256" s="281" t="s">
        <v>251</v>
      </c>
    </row>
    <row r="257" s="14" customFormat="1">
      <c r="A257" s="14"/>
      <c r="B257" s="282"/>
      <c r="C257" s="283"/>
      <c r="D257" s="259" t="s">
        <v>414</v>
      </c>
      <c r="E257" s="284" t="s">
        <v>1</v>
      </c>
      <c r="F257" s="285" t="s">
        <v>416</v>
      </c>
      <c r="G257" s="283"/>
      <c r="H257" s="286">
        <v>5.3360000000000003</v>
      </c>
      <c r="I257" s="287"/>
      <c r="J257" s="283"/>
      <c r="K257" s="283"/>
      <c r="L257" s="288"/>
      <c r="M257" s="289"/>
      <c r="N257" s="290"/>
      <c r="O257" s="290"/>
      <c r="P257" s="290"/>
      <c r="Q257" s="290"/>
      <c r="R257" s="290"/>
      <c r="S257" s="290"/>
      <c r="T257" s="291"/>
      <c r="U257" s="14"/>
      <c r="V257" s="14"/>
      <c r="W257" s="14"/>
      <c r="X257" s="14"/>
      <c r="Y257" s="14"/>
      <c r="Z257" s="14"/>
      <c r="AA257" s="14"/>
      <c r="AB257" s="14"/>
      <c r="AC257" s="14"/>
      <c r="AD257" s="14"/>
      <c r="AE257" s="14"/>
      <c r="AT257" s="292" t="s">
        <v>414</v>
      </c>
      <c r="AU257" s="292" t="s">
        <v>93</v>
      </c>
      <c r="AV257" s="14" t="s">
        <v>182</v>
      </c>
      <c r="AW257" s="14" t="s">
        <v>38</v>
      </c>
      <c r="AX257" s="14" t="s">
        <v>91</v>
      </c>
      <c r="AY257" s="292" t="s">
        <v>251</v>
      </c>
    </row>
    <row r="258" s="2" customFormat="1" ht="16.5" customHeight="1">
      <c r="A258" s="40"/>
      <c r="B258" s="41"/>
      <c r="C258" s="314" t="s">
        <v>384</v>
      </c>
      <c r="D258" s="314" t="s">
        <v>648</v>
      </c>
      <c r="E258" s="315" t="s">
        <v>2702</v>
      </c>
      <c r="F258" s="316" t="s">
        <v>2703</v>
      </c>
      <c r="G258" s="317" t="s">
        <v>441</v>
      </c>
      <c r="H258" s="318">
        <v>6.1360000000000001</v>
      </c>
      <c r="I258" s="319"/>
      <c r="J258" s="320">
        <f>ROUND(I258*H258,2)</f>
        <v>0</v>
      </c>
      <c r="K258" s="316" t="s">
        <v>307</v>
      </c>
      <c r="L258" s="321"/>
      <c r="M258" s="322" t="s">
        <v>1</v>
      </c>
      <c r="N258" s="323" t="s">
        <v>48</v>
      </c>
      <c r="O258" s="93"/>
      <c r="P258" s="255">
        <f>O258*H258</f>
        <v>0</v>
      </c>
      <c r="Q258" s="255">
        <v>0.0073000000000000001</v>
      </c>
      <c r="R258" s="255">
        <f>Q258*H258</f>
        <v>0.044792800000000001</v>
      </c>
      <c r="S258" s="255">
        <v>0</v>
      </c>
      <c r="T258" s="256">
        <f>S258*H258</f>
        <v>0</v>
      </c>
      <c r="U258" s="40"/>
      <c r="V258" s="40"/>
      <c r="W258" s="40"/>
      <c r="X258" s="40"/>
      <c r="Y258" s="40"/>
      <c r="Z258" s="40"/>
      <c r="AA258" s="40"/>
      <c r="AB258" s="40"/>
      <c r="AC258" s="40"/>
      <c r="AD258" s="40"/>
      <c r="AE258" s="40"/>
      <c r="AR258" s="257" t="s">
        <v>292</v>
      </c>
      <c r="AT258" s="257" t="s">
        <v>648</v>
      </c>
      <c r="AU258" s="257" t="s">
        <v>93</v>
      </c>
      <c r="AY258" s="18" t="s">
        <v>251</v>
      </c>
      <c r="BE258" s="258">
        <f>IF(N258="základní",J258,0)</f>
        <v>0</v>
      </c>
      <c r="BF258" s="258">
        <f>IF(N258="snížená",J258,0)</f>
        <v>0</v>
      </c>
      <c r="BG258" s="258">
        <f>IF(N258="zákl. přenesená",J258,0)</f>
        <v>0</v>
      </c>
      <c r="BH258" s="258">
        <f>IF(N258="sníž. přenesená",J258,0)</f>
        <v>0</v>
      </c>
      <c r="BI258" s="258">
        <f>IF(N258="nulová",J258,0)</f>
        <v>0</v>
      </c>
      <c r="BJ258" s="18" t="s">
        <v>91</v>
      </c>
      <c r="BK258" s="258">
        <f>ROUND(I258*H258,2)</f>
        <v>0</v>
      </c>
      <c r="BL258" s="18" t="s">
        <v>182</v>
      </c>
      <c r="BM258" s="257" t="s">
        <v>2704</v>
      </c>
    </row>
    <row r="259" s="2" customFormat="1">
      <c r="A259" s="40"/>
      <c r="B259" s="41"/>
      <c r="C259" s="42"/>
      <c r="D259" s="259" t="s">
        <v>261</v>
      </c>
      <c r="E259" s="42"/>
      <c r="F259" s="260" t="s">
        <v>820</v>
      </c>
      <c r="G259" s="42"/>
      <c r="H259" s="42"/>
      <c r="I259" s="157"/>
      <c r="J259" s="42"/>
      <c r="K259" s="42"/>
      <c r="L259" s="46"/>
      <c r="M259" s="261"/>
      <c r="N259" s="262"/>
      <c r="O259" s="93"/>
      <c r="P259" s="93"/>
      <c r="Q259" s="93"/>
      <c r="R259" s="93"/>
      <c r="S259" s="93"/>
      <c r="T259" s="94"/>
      <c r="U259" s="40"/>
      <c r="V259" s="40"/>
      <c r="W259" s="40"/>
      <c r="X259" s="40"/>
      <c r="Y259" s="40"/>
      <c r="Z259" s="40"/>
      <c r="AA259" s="40"/>
      <c r="AB259" s="40"/>
      <c r="AC259" s="40"/>
      <c r="AD259" s="40"/>
      <c r="AE259" s="40"/>
      <c r="AT259" s="18" t="s">
        <v>261</v>
      </c>
      <c r="AU259" s="18" t="s">
        <v>93</v>
      </c>
    </row>
    <row r="260" s="13" customFormat="1">
      <c r="A260" s="13"/>
      <c r="B260" s="271"/>
      <c r="C260" s="272"/>
      <c r="D260" s="259" t="s">
        <v>414</v>
      </c>
      <c r="E260" s="272"/>
      <c r="F260" s="274" t="s">
        <v>2705</v>
      </c>
      <c r="G260" s="272"/>
      <c r="H260" s="275">
        <v>6.1360000000000001</v>
      </c>
      <c r="I260" s="276"/>
      <c r="J260" s="272"/>
      <c r="K260" s="272"/>
      <c r="L260" s="277"/>
      <c r="M260" s="278"/>
      <c r="N260" s="279"/>
      <c r="O260" s="279"/>
      <c r="P260" s="279"/>
      <c r="Q260" s="279"/>
      <c r="R260" s="279"/>
      <c r="S260" s="279"/>
      <c r="T260" s="280"/>
      <c r="U260" s="13"/>
      <c r="V260" s="13"/>
      <c r="W260" s="13"/>
      <c r="X260" s="13"/>
      <c r="Y260" s="13"/>
      <c r="Z260" s="13"/>
      <c r="AA260" s="13"/>
      <c r="AB260" s="13"/>
      <c r="AC260" s="13"/>
      <c r="AD260" s="13"/>
      <c r="AE260" s="13"/>
      <c r="AT260" s="281" t="s">
        <v>414</v>
      </c>
      <c r="AU260" s="281" t="s">
        <v>93</v>
      </c>
      <c r="AV260" s="13" t="s">
        <v>93</v>
      </c>
      <c r="AW260" s="13" t="s">
        <v>4</v>
      </c>
      <c r="AX260" s="13" t="s">
        <v>91</v>
      </c>
      <c r="AY260" s="281" t="s">
        <v>251</v>
      </c>
    </row>
    <row r="261" s="2" customFormat="1" ht="16.5" customHeight="1">
      <c r="A261" s="40"/>
      <c r="B261" s="41"/>
      <c r="C261" s="246" t="s">
        <v>560</v>
      </c>
      <c r="D261" s="246" t="s">
        <v>254</v>
      </c>
      <c r="E261" s="247" t="s">
        <v>2706</v>
      </c>
      <c r="F261" s="248" t="s">
        <v>2707</v>
      </c>
      <c r="G261" s="249" t="s">
        <v>346</v>
      </c>
      <c r="H261" s="250">
        <v>1</v>
      </c>
      <c r="I261" s="251"/>
      <c r="J261" s="252">
        <f>ROUND(I261*H261,2)</f>
        <v>0</v>
      </c>
      <c r="K261" s="248" t="s">
        <v>307</v>
      </c>
      <c r="L261" s="46"/>
      <c r="M261" s="253" t="s">
        <v>1</v>
      </c>
      <c r="N261" s="254" t="s">
        <v>48</v>
      </c>
      <c r="O261" s="93"/>
      <c r="P261" s="255">
        <f>O261*H261</f>
        <v>0</v>
      </c>
      <c r="Q261" s="255">
        <v>8.5</v>
      </c>
      <c r="R261" s="255">
        <f>Q261*H261</f>
        <v>8.5</v>
      </c>
      <c r="S261" s="255">
        <v>0</v>
      </c>
      <c r="T261" s="256">
        <f>S261*H261</f>
        <v>0</v>
      </c>
      <c r="U261" s="40"/>
      <c r="V261" s="40"/>
      <c r="W261" s="40"/>
      <c r="X261" s="40"/>
      <c r="Y261" s="40"/>
      <c r="Z261" s="40"/>
      <c r="AA261" s="40"/>
      <c r="AB261" s="40"/>
      <c r="AC261" s="40"/>
      <c r="AD261" s="40"/>
      <c r="AE261" s="40"/>
      <c r="AR261" s="257" t="s">
        <v>182</v>
      </c>
      <c r="AT261" s="257" t="s">
        <v>254</v>
      </c>
      <c r="AU261" s="257" t="s">
        <v>93</v>
      </c>
      <c r="AY261" s="18" t="s">
        <v>251</v>
      </c>
      <c r="BE261" s="258">
        <f>IF(N261="základní",J261,0)</f>
        <v>0</v>
      </c>
      <c r="BF261" s="258">
        <f>IF(N261="snížená",J261,0)</f>
        <v>0</v>
      </c>
      <c r="BG261" s="258">
        <f>IF(N261="zákl. přenesená",J261,0)</f>
        <v>0</v>
      </c>
      <c r="BH261" s="258">
        <f>IF(N261="sníž. přenesená",J261,0)</f>
        <v>0</v>
      </c>
      <c r="BI261" s="258">
        <f>IF(N261="nulová",J261,0)</f>
        <v>0</v>
      </c>
      <c r="BJ261" s="18" t="s">
        <v>91</v>
      </c>
      <c r="BK261" s="258">
        <f>ROUND(I261*H261,2)</f>
        <v>0</v>
      </c>
      <c r="BL261" s="18" t="s">
        <v>182</v>
      </c>
      <c r="BM261" s="257" t="s">
        <v>2708</v>
      </c>
    </row>
    <row r="262" s="2" customFormat="1">
      <c r="A262" s="40"/>
      <c r="B262" s="41"/>
      <c r="C262" s="42"/>
      <c r="D262" s="259" t="s">
        <v>261</v>
      </c>
      <c r="E262" s="42"/>
      <c r="F262" s="260" t="s">
        <v>2709</v>
      </c>
      <c r="G262" s="42"/>
      <c r="H262" s="42"/>
      <c r="I262" s="157"/>
      <c r="J262" s="42"/>
      <c r="K262" s="42"/>
      <c r="L262" s="46"/>
      <c r="M262" s="261"/>
      <c r="N262" s="262"/>
      <c r="O262" s="93"/>
      <c r="P262" s="93"/>
      <c r="Q262" s="93"/>
      <c r="R262" s="93"/>
      <c r="S262" s="93"/>
      <c r="T262" s="94"/>
      <c r="U262" s="40"/>
      <c r="V262" s="40"/>
      <c r="W262" s="40"/>
      <c r="X262" s="40"/>
      <c r="Y262" s="40"/>
      <c r="Z262" s="40"/>
      <c r="AA262" s="40"/>
      <c r="AB262" s="40"/>
      <c r="AC262" s="40"/>
      <c r="AD262" s="40"/>
      <c r="AE262" s="40"/>
      <c r="AT262" s="18" t="s">
        <v>261</v>
      </c>
      <c r="AU262" s="18" t="s">
        <v>93</v>
      </c>
    </row>
    <row r="263" s="15" customFormat="1">
      <c r="A263" s="15"/>
      <c r="B263" s="293"/>
      <c r="C263" s="294"/>
      <c r="D263" s="259" t="s">
        <v>414</v>
      </c>
      <c r="E263" s="295" t="s">
        <v>1</v>
      </c>
      <c r="F263" s="296" t="s">
        <v>2630</v>
      </c>
      <c r="G263" s="294"/>
      <c r="H263" s="295" t="s">
        <v>1</v>
      </c>
      <c r="I263" s="297"/>
      <c r="J263" s="294"/>
      <c r="K263" s="294"/>
      <c r="L263" s="298"/>
      <c r="M263" s="299"/>
      <c r="N263" s="300"/>
      <c r="O263" s="300"/>
      <c r="P263" s="300"/>
      <c r="Q263" s="300"/>
      <c r="R263" s="300"/>
      <c r="S263" s="300"/>
      <c r="T263" s="301"/>
      <c r="U263" s="15"/>
      <c r="V263" s="15"/>
      <c r="W263" s="15"/>
      <c r="X263" s="15"/>
      <c r="Y263" s="15"/>
      <c r="Z263" s="15"/>
      <c r="AA263" s="15"/>
      <c r="AB263" s="15"/>
      <c r="AC263" s="15"/>
      <c r="AD263" s="15"/>
      <c r="AE263" s="15"/>
      <c r="AT263" s="302" t="s">
        <v>414</v>
      </c>
      <c r="AU263" s="302" t="s">
        <v>93</v>
      </c>
      <c r="AV263" s="15" t="s">
        <v>91</v>
      </c>
      <c r="AW263" s="15" t="s">
        <v>38</v>
      </c>
      <c r="AX263" s="15" t="s">
        <v>83</v>
      </c>
      <c r="AY263" s="302" t="s">
        <v>251</v>
      </c>
    </row>
    <row r="264" s="13" customFormat="1">
      <c r="A264" s="13"/>
      <c r="B264" s="271"/>
      <c r="C264" s="272"/>
      <c r="D264" s="259" t="s">
        <v>414</v>
      </c>
      <c r="E264" s="273" t="s">
        <v>1</v>
      </c>
      <c r="F264" s="274" t="s">
        <v>2710</v>
      </c>
      <c r="G264" s="272"/>
      <c r="H264" s="275">
        <v>1</v>
      </c>
      <c r="I264" s="276"/>
      <c r="J264" s="272"/>
      <c r="K264" s="272"/>
      <c r="L264" s="277"/>
      <c r="M264" s="278"/>
      <c r="N264" s="279"/>
      <c r="O264" s="279"/>
      <c r="P264" s="279"/>
      <c r="Q264" s="279"/>
      <c r="R264" s="279"/>
      <c r="S264" s="279"/>
      <c r="T264" s="280"/>
      <c r="U264" s="13"/>
      <c r="V264" s="13"/>
      <c r="W264" s="13"/>
      <c r="X264" s="13"/>
      <c r="Y264" s="13"/>
      <c r="Z264" s="13"/>
      <c r="AA264" s="13"/>
      <c r="AB264" s="13"/>
      <c r="AC264" s="13"/>
      <c r="AD264" s="13"/>
      <c r="AE264" s="13"/>
      <c r="AT264" s="281" t="s">
        <v>414</v>
      </c>
      <c r="AU264" s="281" t="s">
        <v>93</v>
      </c>
      <c r="AV264" s="13" t="s">
        <v>93</v>
      </c>
      <c r="AW264" s="13" t="s">
        <v>38</v>
      </c>
      <c r="AX264" s="13" t="s">
        <v>83</v>
      </c>
      <c r="AY264" s="281" t="s">
        <v>251</v>
      </c>
    </row>
    <row r="265" s="14" customFormat="1">
      <c r="A265" s="14"/>
      <c r="B265" s="282"/>
      <c r="C265" s="283"/>
      <c r="D265" s="259" t="s">
        <v>414</v>
      </c>
      <c r="E265" s="284" t="s">
        <v>1</v>
      </c>
      <c r="F265" s="285" t="s">
        <v>416</v>
      </c>
      <c r="G265" s="283"/>
      <c r="H265" s="286">
        <v>1</v>
      </c>
      <c r="I265" s="287"/>
      <c r="J265" s="283"/>
      <c r="K265" s="283"/>
      <c r="L265" s="288"/>
      <c r="M265" s="289"/>
      <c r="N265" s="290"/>
      <c r="O265" s="290"/>
      <c r="P265" s="290"/>
      <c r="Q265" s="290"/>
      <c r="R265" s="290"/>
      <c r="S265" s="290"/>
      <c r="T265" s="291"/>
      <c r="U265" s="14"/>
      <c r="V265" s="14"/>
      <c r="W265" s="14"/>
      <c r="X265" s="14"/>
      <c r="Y265" s="14"/>
      <c r="Z265" s="14"/>
      <c r="AA265" s="14"/>
      <c r="AB265" s="14"/>
      <c r="AC265" s="14"/>
      <c r="AD265" s="14"/>
      <c r="AE265" s="14"/>
      <c r="AT265" s="292" t="s">
        <v>414</v>
      </c>
      <c r="AU265" s="292" t="s">
        <v>93</v>
      </c>
      <c r="AV265" s="14" t="s">
        <v>182</v>
      </c>
      <c r="AW265" s="14" t="s">
        <v>38</v>
      </c>
      <c r="AX265" s="14" t="s">
        <v>91</v>
      </c>
      <c r="AY265" s="292" t="s">
        <v>251</v>
      </c>
    </row>
    <row r="266" s="2" customFormat="1" ht="16.5" customHeight="1">
      <c r="A266" s="40"/>
      <c r="B266" s="41"/>
      <c r="C266" s="246" t="s">
        <v>388</v>
      </c>
      <c r="D266" s="246" t="s">
        <v>254</v>
      </c>
      <c r="E266" s="247" t="s">
        <v>2711</v>
      </c>
      <c r="F266" s="248" t="s">
        <v>2707</v>
      </c>
      <c r="G266" s="249" t="s">
        <v>346</v>
      </c>
      <c r="H266" s="250">
        <v>1</v>
      </c>
      <c r="I266" s="251"/>
      <c r="J266" s="252">
        <f>ROUND(I266*H266,2)</f>
        <v>0</v>
      </c>
      <c r="K266" s="248" t="s">
        <v>307</v>
      </c>
      <c r="L266" s="46"/>
      <c r="M266" s="253" t="s">
        <v>1</v>
      </c>
      <c r="N266" s="254" t="s">
        <v>48</v>
      </c>
      <c r="O266" s="93"/>
      <c r="P266" s="255">
        <f>O266*H266</f>
        <v>0</v>
      </c>
      <c r="Q266" s="255">
        <v>8.5</v>
      </c>
      <c r="R266" s="255">
        <f>Q266*H266</f>
        <v>8.5</v>
      </c>
      <c r="S266" s="255">
        <v>0</v>
      </c>
      <c r="T266" s="256">
        <f>S266*H266</f>
        <v>0</v>
      </c>
      <c r="U266" s="40"/>
      <c r="V266" s="40"/>
      <c r="W266" s="40"/>
      <c r="X266" s="40"/>
      <c r="Y266" s="40"/>
      <c r="Z266" s="40"/>
      <c r="AA266" s="40"/>
      <c r="AB266" s="40"/>
      <c r="AC266" s="40"/>
      <c r="AD266" s="40"/>
      <c r="AE266" s="40"/>
      <c r="AR266" s="257" t="s">
        <v>182</v>
      </c>
      <c r="AT266" s="257" t="s">
        <v>254</v>
      </c>
      <c r="AU266" s="257" t="s">
        <v>93</v>
      </c>
      <c r="AY266" s="18" t="s">
        <v>251</v>
      </c>
      <c r="BE266" s="258">
        <f>IF(N266="základní",J266,0)</f>
        <v>0</v>
      </c>
      <c r="BF266" s="258">
        <f>IF(N266="snížená",J266,0)</f>
        <v>0</v>
      </c>
      <c r="BG266" s="258">
        <f>IF(N266="zákl. přenesená",J266,0)</f>
        <v>0</v>
      </c>
      <c r="BH266" s="258">
        <f>IF(N266="sníž. přenesená",J266,0)</f>
        <v>0</v>
      </c>
      <c r="BI266" s="258">
        <f>IF(N266="nulová",J266,0)</f>
        <v>0</v>
      </c>
      <c r="BJ266" s="18" t="s">
        <v>91</v>
      </c>
      <c r="BK266" s="258">
        <f>ROUND(I266*H266,2)</f>
        <v>0</v>
      </c>
      <c r="BL266" s="18" t="s">
        <v>182</v>
      </c>
      <c r="BM266" s="257" t="s">
        <v>2712</v>
      </c>
    </row>
    <row r="267" s="2" customFormat="1">
      <c r="A267" s="40"/>
      <c r="B267" s="41"/>
      <c r="C267" s="42"/>
      <c r="D267" s="259" t="s">
        <v>261</v>
      </c>
      <c r="E267" s="42"/>
      <c r="F267" s="260" t="s">
        <v>2713</v>
      </c>
      <c r="G267" s="42"/>
      <c r="H267" s="42"/>
      <c r="I267" s="157"/>
      <c r="J267" s="42"/>
      <c r="K267" s="42"/>
      <c r="L267" s="46"/>
      <c r="M267" s="261"/>
      <c r="N267" s="262"/>
      <c r="O267" s="93"/>
      <c r="P267" s="93"/>
      <c r="Q267" s="93"/>
      <c r="R267" s="93"/>
      <c r="S267" s="93"/>
      <c r="T267" s="94"/>
      <c r="U267" s="40"/>
      <c r="V267" s="40"/>
      <c r="W267" s="40"/>
      <c r="X267" s="40"/>
      <c r="Y267" s="40"/>
      <c r="Z267" s="40"/>
      <c r="AA267" s="40"/>
      <c r="AB267" s="40"/>
      <c r="AC267" s="40"/>
      <c r="AD267" s="40"/>
      <c r="AE267" s="40"/>
      <c r="AT267" s="18" t="s">
        <v>261</v>
      </c>
      <c r="AU267" s="18" t="s">
        <v>93</v>
      </c>
    </row>
    <row r="268" s="15" customFormat="1">
      <c r="A268" s="15"/>
      <c r="B268" s="293"/>
      <c r="C268" s="294"/>
      <c r="D268" s="259" t="s">
        <v>414</v>
      </c>
      <c r="E268" s="295" t="s">
        <v>1</v>
      </c>
      <c r="F268" s="296" t="s">
        <v>2630</v>
      </c>
      <c r="G268" s="294"/>
      <c r="H268" s="295" t="s">
        <v>1</v>
      </c>
      <c r="I268" s="297"/>
      <c r="J268" s="294"/>
      <c r="K268" s="294"/>
      <c r="L268" s="298"/>
      <c r="M268" s="299"/>
      <c r="N268" s="300"/>
      <c r="O268" s="300"/>
      <c r="P268" s="300"/>
      <c r="Q268" s="300"/>
      <c r="R268" s="300"/>
      <c r="S268" s="300"/>
      <c r="T268" s="301"/>
      <c r="U268" s="15"/>
      <c r="V268" s="15"/>
      <c r="W268" s="15"/>
      <c r="X268" s="15"/>
      <c r="Y268" s="15"/>
      <c r="Z268" s="15"/>
      <c r="AA268" s="15"/>
      <c r="AB268" s="15"/>
      <c r="AC268" s="15"/>
      <c r="AD268" s="15"/>
      <c r="AE268" s="15"/>
      <c r="AT268" s="302" t="s">
        <v>414</v>
      </c>
      <c r="AU268" s="302" t="s">
        <v>93</v>
      </c>
      <c r="AV268" s="15" t="s">
        <v>91</v>
      </c>
      <c r="AW268" s="15" t="s">
        <v>38</v>
      </c>
      <c r="AX268" s="15" t="s">
        <v>83</v>
      </c>
      <c r="AY268" s="302" t="s">
        <v>251</v>
      </c>
    </row>
    <row r="269" s="13" customFormat="1">
      <c r="A269" s="13"/>
      <c r="B269" s="271"/>
      <c r="C269" s="272"/>
      <c r="D269" s="259" t="s">
        <v>414</v>
      </c>
      <c r="E269" s="273" t="s">
        <v>1</v>
      </c>
      <c r="F269" s="274" t="s">
        <v>2714</v>
      </c>
      <c r="G269" s="272"/>
      <c r="H269" s="275">
        <v>1</v>
      </c>
      <c r="I269" s="276"/>
      <c r="J269" s="272"/>
      <c r="K269" s="272"/>
      <c r="L269" s="277"/>
      <c r="M269" s="278"/>
      <c r="N269" s="279"/>
      <c r="O269" s="279"/>
      <c r="P269" s="279"/>
      <c r="Q269" s="279"/>
      <c r="R269" s="279"/>
      <c r="S269" s="279"/>
      <c r="T269" s="280"/>
      <c r="U269" s="13"/>
      <c r="V269" s="13"/>
      <c r="W269" s="13"/>
      <c r="X269" s="13"/>
      <c r="Y269" s="13"/>
      <c r="Z269" s="13"/>
      <c r="AA269" s="13"/>
      <c r="AB269" s="13"/>
      <c r="AC269" s="13"/>
      <c r="AD269" s="13"/>
      <c r="AE269" s="13"/>
      <c r="AT269" s="281" t="s">
        <v>414</v>
      </c>
      <c r="AU269" s="281" t="s">
        <v>93</v>
      </c>
      <c r="AV269" s="13" t="s">
        <v>93</v>
      </c>
      <c r="AW269" s="13" t="s">
        <v>38</v>
      </c>
      <c r="AX269" s="13" t="s">
        <v>83</v>
      </c>
      <c r="AY269" s="281" t="s">
        <v>251</v>
      </c>
    </row>
    <row r="270" s="14" customFormat="1">
      <c r="A270" s="14"/>
      <c r="B270" s="282"/>
      <c r="C270" s="283"/>
      <c r="D270" s="259" t="s">
        <v>414</v>
      </c>
      <c r="E270" s="284" t="s">
        <v>1</v>
      </c>
      <c r="F270" s="285" t="s">
        <v>416</v>
      </c>
      <c r="G270" s="283"/>
      <c r="H270" s="286">
        <v>1</v>
      </c>
      <c r="I270" s="287"/>
      <c r="J270" s="283"/>
      <c r="K270" s="283"/>
      <c r="L270" s="288"/>
      <c r="M270" s="289"/>
      <c r="N270" s="290"/>
      <c r="O270" s="290"/>
      <c r="P270" s="290"/>
      <c r="Q270" s="290"/>
      <c r="R270" s="290"/>
      <c r="S270" s="290"/>
      <c r="T270" s="291"/>
      <c r="U270" s="14"/>
      <c r="V270" s="14"/>
      <c r="W270" s="14"/>
      <c r="X270" s="14"/>
      <c r="Y270" s="14"/>
      <c r="Z270" s="14"/>
      <c r="AA270" s="14"/>
      <c r="AB270" s="14"/>
      <c r="AC270" s="14"/>
      <c r="AD270" s="14"/>
      <c r="AE270" s="14"/>
      <c r="AT270" s="292" t="s">
        <v>414</v>
      </c>
      <c r="AU270" s="292" t="s">
        <v>93</v>
      </c>
      <c r="AV270" s="14" t="s">
        <v>182</v>
      </c>
      <c r="AW270" s="14" t="s">
        <v>38</v>
      </c>
      <c r="AX270" s="14" t="s">
        <v>91</v>
      </c>
      <c r="AY270" s="292" t="s">
        <v>251</v>
      </c>
    </row>
    <row r="271" s="2" customFormat="1" ht="16.5" customHeight="1">
      <c r="A271" s="40"/>
      <c r="B271" s="41"/>
      <c r="C271" s="246" t="s">
        <v>570</v>
      </c>
      <c r="D271" s="246" t="s">
        <v>254</v>
      </c>
      <c r="E271" s="247" t="s">
        <v>2715</v>
      </c>
      <c r="F271" s="248" t="s">
        <v>2707</v>
      </c>
      <c r="G271" s="249" t="s">
        <v>346</v>
      </c>
      <c r="H271" s="250">
        <v>1</v>
      </c>
      <c r="I271" s="251"/>
      <c r="J271" s="252">
        <f>ROUND(I271*H271,2)</f>
        <v>0</v>
      </c>
      <c r="K271" s="248" t="s">
        <v>307</v>
      </c>
      <c r="L271" s="46"/>
      <c r="M271" s="253" t="s">
        <v>1</v>
      </c>
      <c r="N271" s="254" t="s">
        <v>48</v>
      </c>
      <c r="O271" s="93"/>
      <c r="P271" s="255">
        <f>O271*H271</f>
        <v>0</v>
      </c>
      <c r="Q271" s="255">
        <v>8.5</v>
      </c>
      <c r="R271" s="255">
        <f>Q271*H271</f>
        <v>8.5</v>
      </c>
      <c r="S271" s="255">
        <v>0</v>
      </c>
      <c r="T271" s="256">
        <f>S271*H271</f>
        <v>0</v>
      </c>
      <c r="U271" s="40"/>
      <c r="V271" s="40"/>
      <c r="W271" s="40"/>
      <c r="X271" s="40"/>
      <c r="Y271" s="40"/>
      <c r="Z271" s="40"/>
      <c r="AA271" s="40"/>
      <c r="AB271" s="40"/>
      <c r="AC271" s="40"/>
      <c r="AD271" s="40"/>
      <c r="AE271" s="40"/>
      <c r="AR271" s="257" t="s">
        <v>182</v>
      </c>
      <c r="AT271" s="257" t="s">
        <v>254</v>
      </c>
      <c r="AU271" s="257" t="s">
        <v>93</v>
      </c>
      <c r="AY271" s="18" t="s">
        <v>251</v>
      </c>
      <c r="BE271" s="258">
        <f>IF(N271="základní",J271,0)</f>
        <v>0</v>
      </c>
      <c r="BF271" s="258">
        <f>IF(N271="snížená",J271,0)</f>
        <v>0</v>
      </c>
      <c r="BG271" s="258">
        <f>IF(N271="zákl. přenesená",J271,0)</f>
        <v>0</v>
      </c>
      <c r="BH271" s="258">
        <f>IF(N271="sníž. přenesená",J271,0)</f>
        <v>0</v>
      </c>
      <c r="BI271" s="258">
        <f>IF(N271="nulová",J271,0)</f>
        <v>0</v>
      </c>
      <c r="BJ271" s="18" t="s">
        <v>91</v>
      </c>
      <c r="BK271" s="258">
        <f>ROUND(I271*H271,2)</f>
        <v>0</v>
      </c>
      <c r="BL271" s="18" t="s">
        <v>182</v>
      </c>
      <c r="BM271" s="257" t="s">
        <v>2716</v>
      </c>
    </row>
    <row r="272" s="2" customFormat="1">
      <c r="A272" s="40"/>
      <c r="B272" s="41"/>
      <c r="C272" s="42"/>
      <c r="D272" s="259" t="s">
        <v>261</v>
      </c>
      <c r="E272" s="42"/>
      <c r="F272" s="260" t="s">
        <v>2717</v>
      </c>
      <c r="G272" s="42"/>
      <c r="H272" s="42"/>
      <c r="I272" s="157"/>
      <c r="J272" s="42"/>
      <c r="K272" s="42"/>
      <c r="L272" s="46"/>
      <c r="M272" s="261"/>
      <c r="N272" s="262"/>
      <c r="O272" s="93"/>
      <c r="P272" s="93"/>
      <c r="Q272" s="93"/>
      <c r="R272" s="93"/>
      <c r="S272" s="93"/>
      <c r="T272" s="94"/>
      <c r="U272" s="40"/>
      <c r="V272" s="40"/>
      <c r="W272" s="40"/>
      <c r="X272" s="40"/>
      <c r="Y272" s="40"/>
      <c r="Z272" s="40"/>
      <c r="AA272" s="40"/>
      <c r="AB272" s="40"/>
      <c r="AC272" s="40"/>
      <c r="AD272" s="40"/>
      <c r="AE272" s="40"/>
      <c r="AT272" s="18" t="s">
        <v>261</v>
      </c>
      <c r="AU272" s="18" t="s">
        <v>93</v>
      </c>
    </row>
    <row r="273" s="15" customFormat="1">
      <c r="A273" s="15"/>
      <c r="B273" s="293"/>
      <c r="C273" s="294"/>
      <c r="D273" s="259" t="s">
        <v>414</v>
      </c>
      <c r="E273" s="295" t="s">
        <v>1</v>
      </c>
      <c r="F273" s="296" t="s">
        <v>2630</v>
      </c>
      <c r="G273" s="294"/>
      <c r="H273" s="295" t="s">
        <v>1</v>
      </c>
      <c r="I273" s="297"/>
      <c r="J273" s="294"/>
      <c r="K273" s="294"/>
      <c r="L273" s="298"/>
      <c r="M273" s="299"/>
      <c r="N273" s="300"/>
      <c r="O273" s="300"/>
      <c r="P273" s="300"/>
      <c r="Q273" s="300"/>
      <c r="R273" s="300"/>
      <c r="S273" s="300"/>
      <c r="T273" s="301"/>
      <c r="U273" s="15"/>
      <c r="V273" s="15"/>
      <c r="W273" s="15"/>
      <c r="X273" s="15"/>
      <c r="Y273" s="15"/>
      <c r="Z273" s="15"/>
      <c r="AA273" s="15"/>
      <c r="AB273" s="15"/>
      <c r="AC273" s="15"/>
      <c r="AD273" s="15"/>
      <c r="AE273" s="15"/>
      <c r="AT273" s="302" t="s">
        <v>414</v>
      </c>
      <c r="AU273" s="302" t="s">
        <v>93</v>
      </c>
      <c r="AV273" s="15" t="s">
        <v>91</v>
      </c>
      <c r="AW273" s="15" t="s">
        <v>38</v>
      </c>
      <c r="AX273" s="15" t="s">
        <v>83</v>
      </c>
      <c r="AY273" s="302" t="s">
        <v>251</v>
      </c>
    </row>
    <row r="274" s="13" customFormat="1">
      <c r="A274" s="13"/>
      <c r="B274" s="271"/>
      <c r="C274" s="272"/>
      <c r="D274" s="259" t="s">
        <v>414</v>
      </c>
      <c r="E274" s="273" t="s">
        <v>1</v>
      </c>
      <c r="F274" s="274" t="s">
        <v>2718</v>
      </c>
      <c r="G274" s="272"/>
      <c r="H274" s="275">
        <v>1</v>
      </c>
      <c r="I274" s="276"/>
      <c r="J274" s="272"/>
      <c r="K274" s="272"/>
      <c r="L274" s="277"/>
      <c r="M274" s="278"/>
      <c r="N274" s="279"/>
      <c r="O274" s="279"/>
      <c r="P274" s="279"/>
      <c r="Q274" s="279"/>
      <c r="R274" s="279"/>
      <c r="S274" s="279"/>
      <c r="T274" s="280"/>
      <c r="U274" s="13"/>
      <c r="V274" s="13"/>
      <c r="W274" s="13"/>
      <c r="X274" s="13"/>
      <c r="Y274" s="13"/>
      <c r="Z274" s="13"/>
      <c r="AA274" s="13"/>
      <c r="AB274" s="13"/>
      <c r="AC274" s="13"/>
      <c r="AD274" s="13"/>
      <c r="AE274" s="13"/>
      <c r="AT274" s="281" t="s">
        <v>414</v>
      </c>
      <c r="AU274" s="281" t="s">
        <v>93</v>
      </c>
      <c r="AV274" s="13" t="s">
        <v>93</v>
      </c>
      <c r="AW274" s="13" t="s">
        <v>38</v>
      </c>
      <c r="AX274" s="13" t="s">
        <v>83</v>
      </c>
      <c r="AY274" s="281" t="s">
        <v>251</v>
      </c>
    </row>
    <row r="275" s="14" customFormat="1">
      <c r="A275" s="14"/>
      <c r="B275" s="282"/>
      <c r="C275" s="283"/>
      <c r="D275" s="259" t="s">
        <v>414</v>
      </c>
      <c r="E275" s="284" t="s">
        <v>1</v>
      </c>
      <c r="F275" s="285" t="s">
        <v>416</v>
      </c>
      <c r="G275" s="283"/>
      <c r="H275" s="286">
        <v>1</v>
      </c>
      <c r="I275" s="287"/>
      <c r="J275" s="283"/>
      <c r="K275" s="283"/>
      <c r="L275" s="288"/>
      <c r="M275" s="289"/>
      <c r="N275" s="290"/>
      <c r="O275" s="290"/>
      <c r="P275" s="290"/>
      <c r="Q275" s="290"/>
      <c r="R275" s="290"/>
      <c r="S275" s="290"/>
      <c r="T275" s="291"/>
      <c r="U275" s="14"/>
      <c r="V275" s="14"/>
      <c r="W275" s="14"/>
      <c r="X275" s="14"/>
      <c r="Y275" s="14"/>
      <c r="Z275" s="14"/>
      <c r="AA275" s="14"/>
      <c r="AB275" s="14"/>
      <c r="AC275" s="14"/>
      <c r="AD275" s="14"/>
      <c r="AE275" s="14"/>
      <c r="AT275" s="292" t="s">
        <v>414</v>
      </c>
      <c r="AU275" s="292" t="s">
        <v>93</v>
      </c>
      <c r="AV275" s="14" t="s">
        <v>182</v>
      </c>
      <c r="AW275" s="14" t="s">
        <v>38</v>
      </c>
      <c r="AX275" s="14" t="s">
        <v>91</v>
      </c>
      <c r="AY275" s="292" t="s">
        <v>251</v>
      </c>
    </row>
    <row r="276" s="2" customFormat="1" ht="16.5" customHeight="1">
      <c r="A276" s="40"/>
      <c r="B276" s="41"/>
      <c r="C276" s="246" t="s">
        <v>391</v>
      </c>
      <c r="D276" s="246" t="s">
        <v>254</v>
      </c>
      <c r="E276" s="247" t="s">
        <v>2719</v>
      </c>
      <c r="F276" s="248" t="s">
        <v>2707</v>
      </c>
      <c r="G276" s="249" t="s">
        <v>346</v>
      </c>
      <c r="H276" s="250">
        <v>1</v>
      </c>
      <c r="I276" s="251"/>
      <c r="J276" s="252">
        <f>ROUND(I276*H276,2)</f>
        <v>0</v>
      </c>
      <c r="K276" s="248" t="s">
        <v>307</v>
      </c>
      <c r="L276" s="46"/>
      <c r="M276" s="253" t="s">
        <v>1</v>
      </c>
      <c r="N276" s="254" t="s">
        <v>48</v>
      </c>
      <c r="O276" s="93"/>
      <c r="P276" s="255">
        <f>O276*H276</f>
        <v>0</v>
      </c>
      <c r="Q276" s="255">
        <v>8.5</v>
      </c>
      <c r="R276" s="255">
        <f>Q276*H276</f>
        <v>8.5</v>
      </c>
      <c r="S276" s="255">
        <v>0</v>
      </c>
      <c r="T276" s="256">
        <f>S276*H276</f>
        <v>0</v>
      </c>
      <c r="U276" s="40"/>
      <c r="V276" s="40"/>
      <c r="W276" s="40"/>
      <c r="X276" s="40"/>
      <c r="Y276" s="40"/>
      <c r="Z276" s="40"/>
      <c r="AA276" s="40"/>
      <c r="AB276" s="40"/>
      <c r="AC276" s="40"/>
      <c r="AD276" s="40"/>
      <c r="AE276" s="40"/>
      <c r="AR276" s="257" t="s">
        <v>182</v>
      </c>
      <c r="AT276" s="257" t="s">
        <v>254</v>
      </c>
      <c r="AU276" s="257" t="s">
        <v>93</v>
      </c>
      <c r="AY276" s="18" t="s">
        <v>251</v>
      </c>
      <c r="BE276" s="258">
        <f>IF(N276="základní",J276,0)</f>
        <v>0</v>
      </c>
      <c r="BF276" s="258">
        <f>IF(N276="snížená",J276,0)</f>
        <v>0</v>
      </c>
      <c r="BG276" s="258">
        <f>IF(N276="zákl. přenesená",J276,0)</f>
        <v>0</v>
      </c>
      <c r="BH276" s="258">
        <f>IF(N276="sníž. přenesená",J276,0)</f>
        <v>0</v>
      </c>
      <c r="BI276" s="258">
        <f>IF(N276="nulová",J276,0)</f>
        <v>0</v>
      </c>
      <c r="BJ276" s="18" t="s">
        <v>91</v>
      </c>
      <c r="BK276" s="258">
        <f>ROUND(I276*H276,2)</f>
        <v>0</v>
      </c>
      <c r="BL276" s="18" t="s">
        <v>182</v>
      </c>
      <c r="BM276" s="257" t="s">
        <v>2720</v>
      </c>
    </row>
    <row r="277" s="2" customFormat="1">
      <c r="A277" s="40"/>
      <c r="B277" s="41"/>
      <c r="C277" s="42"/>
      <c r="D277" s="259" t="s">
        <v>261</v>
      </c>
      <c r="E277" s="42"/>
      <c r="F277" s="260" t="s">
        <v>2721</v>
      </c>
      <c r="G277" s="42"/>
      <c r="H277" s="42"/>
      <c r="I277" s="157"/>
      <c r="J277" s="42"/>
      <c r="K277" s="42"/>
      <c r="L277" s="46"/>
      <c r="M277" s="261"/>
      <c r="N277" s="262"/>
      <c r="O277" s="93"/>
      <c r="P277" s="93"/>
      <c r="Q277" s="93"/>
      <c r="R277" s="93"/>
      <c r="S277" s="93"/>
      <c r="T277" s="94"/>
      <c r="U277" s="40"/>
      <c r="V277" s="40"/>
      <c r="W277" s="40"/>
      <c r="X277" s="40"/>
      <c r="Y277" s="40"/>
      <c r="Z277" s="40"/>
      <c r="AA277" s="40"/>
      <c r="AB277" s="40"/>
      <c r="AC277" s="40"/>
      <c r="AD277" s="40"/>
      <c r="AE277" s="40"/>
      <c r="AT277" s="18" t="s">
        <v>261</v>
      </c>
      <c r="AU277" s="18" t="s">
        <v>93</v>
      </c>
    </row>
    <row r="278" s="15" customFormat="1">
      <c r="A278" s="15"/>
      <c r="B278" s="293"/>
      <c r="C278" s="294"/>
      <c r="D278" s="259" t="s">
        <v>414</v>
      </c>
      <c r="E278" s="295" t="s">
        <v>1</v>
      </c>
      <c r="F278" s="296" t="s">
        <v>2630</v>
      </c>
      <c r="G278" s="294"/>
      <c r="H278" s="295" t="s">
        <v>1</v>
      </c>
      <c r="I278" s="297"/>
      <c r="J278" s="294"/>
      <c r="K278" s="294"/>
      <c r="L278" s="298"/>
      <c r="M278" s="299"/>
      <c r="N278" s="300"/>
      <c r="O278" s="300"/>
      <c r="P278" s="300"/>
      <c r="Q278" s="300"/>
      <c r="R278" s="300"/>
      <c r="S278" s="300"/>
      <c r="T278" s="301"/>
      <c r="U278" s="15"/>
      <c r="V278" s="15"/>
      <c r="W278" s="15"/>
      <c r="X278" s="15"/>
      <c r="Y278" s="15"/>
      <c r="Z278" s="15"/>
      <c r="AA278" s="15"/>
      <c r="AB278" s="15"/>
      <c r="AC278" s="15"/>
      <c r="AD278" s="15"/>
      <c r="AE278" s="15"/>
      <c r="AT278" s="302" t="s">
        <v>414</v>
      </c>
      <c r="AU278" s="302" t="s">
        <v>93</v>
      </c>
      <c r="AV278" s="15" t="s">
        <v>91</v>
      </c>
      <c r="AW278" s="15" t="s">
        <v>38</v>
      </c>
      <c r="AX278" s="15" t="s">
        <v>83</v>
      </c>
      <c r="AY278" s="302" t="s">
        <v>251</v>
      </c>
    </row>
    <row r="279" s="13" customFormat="1">
      <c r="A279" s="13"/>
      <c r="B279" s="271"/>
      <c r="C279" s="272"/>
      <c r="D279" s="259" t="s">
        <v>414</v>
      </c>
      <c r="E279" s="273" t="s">
        <v>1</v>
      </c>
      <c r="F279" s="274" t="s">
        <v>2722</v>
      </c>
      <c r="G279" s="272"/>
      <c r="H279" s="275">
        <v>1</v>
      </c>
      <c r="I279" s="276"/>
      <c r="J279" s="272"/>
      <c r="K279" s="272"/>
      <c r="L279" s="277"/>
      <c r="M279" s="278"/>
      <c r="N279" s="279"/>
      <c r="O279" s="279"/>
      <c r="P279" s="279"/>
      <c r="Q279" s="279"/>
      <c r="R279" s="279"/>
      <c r="S279" s="279"/>
      <c r="T279" s="280"/>
      <c r="U279" s="13"/>
      <c r="V279" s="13"/>
      <c r="W279" s="13"/>
      <c r="X279" s="13"/>
      <c r="Y279" s="13"/>
      <c r="Z279" s="13"/>
      <c r="AA279" s="13"/>
      <c r="AB279" s="13"/>
      <c r="AC279" s="13"/>
      <c r="AD279" s="13"/>
      <c r="AE279" s="13"/>
      <c r="AT279" s="281" t="s">
        <v>414</v>
      </c>
      <c r="AU279" s="281" t="s">
        <v>93</v>
      </c>
      <c r="AV279" s="13" t="s">
        <v>93</v>
      </c>
      <c r="AW279" s="13" t="s">
        <v>38</v>
      </c>
      <c r="AX279" s="13" t="s">
        <v>83</v>
      </c>
      <c r="AY279" s="281" t="s">
        <v>251</v>
      </c>
    </row>
    <row r="280" s="14" customFormat="1">
      <c r="A280" s="14"/>
      <c r="B280" s="282"/>
      <c r="C280" s="283"/>
      <c r="D280" s="259" t="s">
        <v>414</v>
      </c>
      <c r="E280" s="284" t="s">
        <v>1</v>
      </c>
      <c r="F280" s="285" t="s">
        <v>416</v>
      </c>
      <c r="G280" s="283"/>
      <c r="H280" s="286">
        <v>1</v>
      </c>
      <c r="I280" s="287"/>
      <c r="J280" s="283"/>
      <c r="K280" s="283"/>
      <c r="L280" s="288"/>
      <c r="M280" s="289"/>
      <c r="N280" s="290"/>
      <c r="O280" s="290"/>
      <c r="P280" s="290"/>
      <c r="Q280" s="290"/>
      <c r="R280" s="290"/>
      <c r="S280" s="290"/>
      <c r="T280" s="291"/>
      <c r="U280" s="14"/>
      <c r="V280" s="14"/>
      <c r="W280" s="14"/>
      <c r="X280" s="14"/>
      <c r="Y280" s="14"/>
      <c r="Z280" s="14"/>
      <c r="AA280" s="14"/>
      <c r="AB280" s="14"/>
      <c r="AC280" s="14"/>
      <c r="AD280" s="14"/>
      <c r="AE280" s="14"/>
      <c r="AT280" s="292" t="s">
        <v>414</v>
      </c>
      <c r="AU280" s="292" t="s">
        <v>93</v>
      </c>
      <c r="AV280" s="14" t="s">
        <v>182</v>
      </c>
      <c r="AW280" s="14" t="s">
        <v>38</v>
      </c>
      <c r="AX280" s="14" t="s">
        <v>91</v>
      </c>
      <c r="AY280" s="292" t="s">
        <v>251</v>
      </c>
    </row>
    <row r="281" s="2" customFormat="1" ht="16.5" customHeight="1">
      <c r="A281" s="40"/>
      <c r="B281" s="41"/>
      <c r="C281" s="246" t="s">
        <v>863</v>
      </c>
      <c r="D281" s="246" t="s">
        <v>254</v>
      </c>
      <c r="E281" s="247" t="s">
        <v>845</v>
      </c>
      <c r="F281" s="248" t="s">
        <v>841</v>
      </c>
      <c r="G281" s="249" t="s">
        <v>346</v>
      </c>
      <c r="H281" s="250">
        <v>1</v>
      </c>
      <c r="I281" s="251"/>
      <c r="J281" s="252">
        <f>ROUND(I281*H281,2)</f>
        <v>0</v>
      </c>
      <c r="K281" s="248" t="s">
        <v>307</v>
      </c>
      <c r="L281" s="46"/>
      <c r="M281" s="253" t="s">
        <v>1</v>
      </c>
      <c r="N281" s="254" t="s">
        <v>48</v>
      </c>
      <c r="O281" s="93"/>
      <c r="P281" s="255">
        <f>O281*H281</f>
        <v>0</v>
      </c>
      <c r="Q281" s="255">
        <v>8.5</v>
      </c>
      <c r="R281" s="255">
        <f>Q281*H281</f>
        <v>8.5</v>
      </c>
      <c r="S281" s="255">
        <v>0</v>
      </c>
      <c r="T281" s="256">
        <f>S281*H281</f>
        <v>0</v>
      </c>
      <c r="U281" s="40"/>
      <c r="V281" s="40"/>
      <c r="W281" s="40"/>
      <c r="X281" s="40"/>
      <c r="Y281" s="40"/>
      <c r="Z281" s="40"/>
      <c r="AA281" s="40"/>
      <c r="AB281" s="40"/>
      <c r="AC281" s="40"/>
      <c r="AD281" s="40"/>
      <c r="AE281" s="40"/>
      <c r="AR281" s="257" t="s">
        <v>182</v>
      </c>
      <c r="AT281" s="257" t="s">
        <v>254</v>
      </c>
      <c r="AU281" s="257" t="s">
        <v>93</v>
      </c>
      <c r="AY281" s="18" t="s">
        <v>251</v>
      </c>
      <c r="BE281" s="258">
        <f>IF(N281="základní",J281,0)</f>
        <v>0</v>
      </c>
      <c r="BF281" s="258">
        <f>IF(N281="snížená",J281,0)</f>
        <v>0</v>
      </c>
      <c r="BG281" s="258">
        <f>IF(N281="zákl. přenesená",J281,0)</f>
        <v>0</v>
      </c>
      <c r="BH281" s="258">
        <f>IF(N281="sníž. přenesená",J281,0)</f>
        <v>0</v>
      </c>
      <c r="BI281" s="258">
        <f>IF(N281="nulová",J281,0)</f>
        <v>0</v>
      </c>
      <c r="BJ281" s="18" t="s">
        <v>91</v>
      </c>
      <c r="BK281" s="258">
        <f>ROUND(I281*H281,2)</f>
        <v>0</v>
      </c>
      <c r="BL281" s="18" t="s">
        <v>182</v>
      </c>
      <c r="BM281" s="257" t="s">
        <v>842</v>
      </c>
    </row>
    <row r="282" s="2" customFormat="1">
      <c r="A282" s="40"/>
      <c r="B282" s="41"/>
      <c r="C282" s="42"/>
      <c r="D282" s="259" t="s">
        <v>261</v>
      </c>
      <c r="E282" s="42"/>
      <c r="F282" s="260" t="s">
        <v>2723</v>
      </c>
      <c r="G282" s="42"/>
      <c r="H282" s="42"/>
      <c r="I282" s="157"/>
      <c r="J282" s="42"/>
      <c r="K282" s="42"/>
      <c r="L282" s="46"/>
      <c r="M282" s="261"/>
      <c r="N282" s="262"/>
      <c r="O282" s="93"/>
      <c r="P282" s="93"/>
      <c r="Q282" s="93"/>
      <c r="R282" s="93"/>
      <c r="S282" s="93"/>
      <c r="T282" s="94"/>
      <c r="U282" s="40"/>
      <c r="V282" s="40"/>
      <c r="W282" s="40"/>
      <c r="X282" s="40"/>
      <c r="Y282" s="40"/>
      <c r="Z282" s="40"/>
      <c r="AA282" s="40"/>
      <c r="AB282" s="40"/>
      <c r="AC282" s="40"/>
      <c r="AD282" s="40"/>
      <c r="AE282" s="40"/>
      <c r="AT282" s="18" t="s">
        <v>261</v>
      </c>
      <c r="AU282" s="18" t="s">
        <v>93</v>
      </c>
    </row>
    <row r="283" s="15" customFormat="1">
      <c r="A283" s="15"/>
      <c r="B283" s="293"/>
      <c r="C283" s="294"/>
      <c r="D283" s="259" t="s">
        <v>414</v>
      </c>
      <c r="E283" s="295" t="s">
        <v>1</v>
      </c>
      <c r="F283" s="296" t="s">
        <v>2630</v>
      </c>
      <c r="G283" s="294"/>
      <c r="H283" s="295" t="s">
        <v>1</v>
      </c>
      <c r="I283" s="297"/>
      <c r="J283" s="294"/>
      <c r="K283" s="294"/>
      <c r="L283" s="298"/>
      <c r="M283" s="299"/>
      <c r="N283" s="300"/>
      <c r="O283" s="300"/>
      <c r="P283" s="300"/>
      <c r="Q283" s="300"/>
      <c r="R283" s="300"/>
      <c r="S283" s="300"/>
      <c r="T283" s="301"/>
      <c r="U283" s="15"/>
      <c r="V283" s="15"/>
      <c r="W283" s="15"/>
      <c r="X283" s="15"/>
      <c r="Y283" s="15"/>
      <c r="Z283" s="15"/>
      <c r="AA283" s="15"/>
      <c r="AB283" s="15"/>
      <c r="AC283" s="15"/>
      <c r="AD283" s="15"/>
      <c r="AE283" s="15"/>
      <c r="AT283" s="302" t="s">
        <v>414</v>
      </c>
      <c r="AU283" s="302" t="s">
        <v>93</v>
      </c>
      <c r="AV283" s="15" t="s">
        <v>91</v>
      </c>
      <c r="AW283" s="15" t="s">
        <v>38</v>
      </c>
      <c r="AX283" s="15" t="s">
        <v>83</v>
      </c>
      <c r="AY283" s="302" t="s">
        <v>251</v>
      </c>
    </row>
    <row r="284" s="13" customFormat="1">
      <c r="A284" s="13"/>
      <c r="B284" s="271"/>
      <c r="C284" s="272"/>
      <c r="D284" s="259" t="s">
        <v>414</v>
      </c>
      <c r="E284" s="273" t="s">
        <v>1</v>
      </c>
      <c r="F284" s="274" t="s">
        <v>2724</v>
      </c>
      <c r="G284" s="272"/>
      <c r="H284" s="275">
        <v>1</v>
      </c>
      <c r="I284" s="276"/>
      <c r="J284" s="272"/>
      <c r="K284" s="272"/>
      <c r="L284" s="277"/>
      <c r="M284" s="278"/>
      <c r="N284" s="279"/>
      <c r="O284" s="279"/>
      <c r="P284" s="279"/>
      <c r="Q284" s="279"/>
      <c r="R284" s="279"/>
      <c r="S284" s="279"/>
      <c r="T284" s="280"/>
      <c r="U284" s="13"/>
      <c r="V284" s="13"/>
      <c r="W284" s="13"/>
      <c r="X284" s="13"/>
      <c r="Y284" s="13"/>
      <c r="Z284" s="13"/>
      <c r="AA284" s="13"/>
      <c r="AB284" s="13"/>
      <c r="AC284" s="13"/>
      <c r="AD284" s="13"/>
      <c r="AE284" s="13"/>
      <c r="AT284" s="281" t="s">
        <v>414</v>
      </c>
      <c r="AU284" s="281" t="s">
        <v>93</v>
      </c>
      <c r="AV284" s="13" t="s">
        <v>93</v>
      </c>
      <c r="AW284" s="13" t="s">
        <v>38</v>
      </c>
      <c r="AX284" s="13" t="s">
        <v>83</v>
      </c>
      <c r="AY284" s="281" t="s">
        <v>251</v>
      </c>
    </row>
    <row r="285" s="14" customFormat="1">
      <c r="A285" s="14"/>
      <c r="B285" s="282"/>
      <c r="C285" s="283"/>
      <c r="D285" s="259" t="s">
        <v>414</v>
      </c>
      <c r="E285" s="284" t="s">
        <v>1</v>
      </c>
      <c r="F285" s="285" t="s">
        <v>416</v>
      </c>
      <c r="G285" s="283"/>
      <c r="H285" s="286">
        <v>1</v>
      </c>
      <c r="I285" s="287"/>
      <c r="J285" s="283"/>
      <c r="K285" s="283"/>
      <c r="L285" s="288"/>
      <c r="M285" s="289"/>
      <c r="N285" s="290"/>
      <c r="O285" s="290"/>
      <c r="P285" s="290"/>
      <c r="Q285" s="290"/>
      <c r="R285" s="290"/>
      <c r="S285" s="290"/>
      <c r="T285" s="291"/>
      <c r="U285" s="14"/>
      <c r="V285" s="14"/>
      <c r="W285" s="14"/>
      <c r="X285" s="14"/>
      <c r="Y285" s="14"/>
      <c r="Z285" s="14"/>
      <c r="AA285" s="14"/>
      <c r="AB285" s="14"/>
      <c r="AC285" s="14"/>
      <c r="AD285" s="14"/>
      <c r="AE285" s="14"/>
      <c r="AT285" s="292" t="s">
        <v>414</v>
      </c>
      <c r="AU285" s="292" t="s">
        <v>93</v>
      </c>
      <c r="AV285" s="14" t="s">
        <v>182</v>
      </c>
      <c r="AW285" s="14" t="s">
        <v>38</v>
      </c>
      <c r="AX285" s="14" t="s">
        <v>91</v>
      </c>
      <c r="AY285" s="292" t="s">
        <v>251</v>
      </c>
    </row>
    <row r="286" s="2" customFormat="1" ht="16.5" customHeight="1">
      <c r="A286" s="40"/>
      <c r="B286" s="41"/>
      <c r="C286" s="246" t="s">
        <v>399</v>
      </c>
      <c r="D286" s="246" t="s">
        <v>254</v>
      </c>
      <c r="E286" s="247" t="s">
        <v>848</v>
      </c>
      <c r="F286" s="248" t="s">
        <v>2725</v>
      </c>
      <c r="G286" s="249" t="s">
        <v>346</v>
      </c>
      <c r="H286" s="250">
        <v>1</v>
      </c>
      <c r="I286" s="251"/>
      <c r="J286" s="252">
        <f>ROUND(I286*H286,2)</f>
        <v>0</v>
      </c>
      <c r="K286" s="248" t="s">
        <v>307</v>
      </c>
      <c r="L286" s="46"/>
      <c r="M286" s="253" t="s">
        <v>1</v>
      </c>
      <c r="N286" s="254" t="s">
        <v>48</v>
      </c>
      <c r="O286" s="93"/>
      <c r="P286" s="255">
        <f>O286*H286</f>
        <v>0</v>
      </c>
      <c r="Q286" s="255">
        <v>8.5</v>
      </c>
      <c r="R286" s="255">
        <f>Q286*H286</f>
        <v>8.5</v>
      </c>
      <c r="S286" s="255">
        <v>0</v>
      </c>
      <c r="T286" s="256">
        <f>S286*H286</f>
        <v>0</v>
      </c>
      <c r="U286" s="40"/>
      <c r="V286" s="40"/>
      <c r="W286" s="40"/>
      <c r="X286" s="40"/>
      <c r="Y286" s="40"/>
      <c r="Z286" s="40"/>
      <c r="AA286" s="40"/>
      <c r="AB286" s="40"/>
      <c r="AC286" s="40"/>
      <c r="AD286" s="40"/>
      <c r="AE286" s="40"/>
      <c r="AR286" s="257" t="s">
        <v>182</v>
      </c>
      <c r="AT286" s="257" t="s">
        <v>254</v>
      </c>
      <c r="AU286" s="257" t="s">
        <v>93</v>
      </c>
      <c r="AY286" s="18" t="s">
        <v>251</v>
      </c>
      <c r="BE286" s="258">
        <f>IF(N286="základní",J286,0)</f>
        <v>0</v>
      </c>
      <c r="BF286" s="258">
        <f>IF(N286="snížená",J286,0)</f>
        <v>0</v>
      </c>
      <c r="BG286" s="258">
        <f>IF(N286="zákl. přenesená",J286,0)</f>
        <v>0</v>
      </c>
      <c r="BH286" s="258">
        <f>IF(N286="sníž. přenesená",J286,0)</f>
        <v>0</v>
      </c>
      <c r="BI286" s="258">
        <f>IF(N286="nulová",J286,0)</f>
        <v>0</v>
      </c>
      <c r="BJ286" s="18" t="s">
        <v>91</v>
      </c>
      <c r="BK286" s="258">
        <f>ROUND(I286*H286,2)</f>
        <v>0</v>
      </c>
      <c r="BL286" s="18" t="s">
        <v>182</v>
      </c>
      <c r="BM286" s="257" t="s">
        <v>2726</v>
      </c>
    </row>
    <row r="287" s="2" customFormat="1">
      <c r="A287" s="40"/>
      <c r="B287" s="41"/>
      <c r="C287" s="42"/>
      <c r="D287" s="259" t="s">
        <v>261</v>
      </c>
      <c r="E287" s="42"/>
      <c r="F287" s="260" t="s">
        <v>2727</v>
      </c>
      <c r="G287" s="42"/>
      <c r="H287" s="42"/>
      <c r="I287" s="157"/>
      <c r="J287" s="42"/>
      <c r="K287" s="42"/>
      <c r="L287" s="46"/>
      <c r="M287" s="261"/>
      <c r="N287" s="262"/>
      <c r="O287" s="93"/>
      <c r="P287" s="93"/>
      <c r="Q287" s="93"/>
      <c r="R287" s="93"/>
      <c r="S287" s="93"/>
      <c r="T287" s="94"/>
      <c r="U287" s="40"/>
      <c r="V287" s="40"/>
      <c r="W287" s="40"/>
      <c r="X287" s="40"/>
      <c r="Y287" s="40"/>
      <c r="Z287" s="40"/>
      <c r="AA287" s="40"/>
      <c r="AB287" s="40"/>
      <c r="AC287" s="40"/>
      <c r="AD287" s="40"/>
      <c r="AE287" s="40"/>
      <c r="AT287" s="18" t="s">
        <v>261</v>
      </c>
      <c r="AU287" s="18" t="s">
        <v>93</v>
      </c>
    </row>
    <row r="288" s="15" customFormat="1">
      <c r="A288" s="15"/>
      <c r="B288" s="293"/>
      <c r="C288" s="294"/>
      <c r="D288" s="259" t="s">
        <v>414</v>
      </c>
      <c r="E288" s="295" t="s">
        <v>1</v>
      </c>
      <c r="F288" s="296" t="s">
        <v>2630</v>
      </c>
      <c r="G288" s="294"/>
      <c r="H288" s="295" t="s">
        <v>1</v>
      </c>
      <c r="I288" s="297"/>
      <c r="J288" s="294"/>
      <c r="K288" s="294"/>
      <c r="L288" s="298"/>
      <c r="M288" s="299"/>
      <c r="N288" s="300"/>
      <c r="O288" s="300"/>
      <c r="P288" s="300"/>
      <c r="Q288" s="300"/>
      <c r="R288" s="300"/>
      <c r="S288" s="300"/>
      <c r="T288" s="301"/>
      <c r="U288" s="15"/>
      <c r="V288" s="15"/>
      <c r="W288" s="15"/>
      <c r="X288" s="15"/>
      <c r="Y288" s="15"/>
      <c r="Z288" s="15"/>
      <c r="AA288" s="15"/>
      <c r="AB288" s="15"/>
      <c r="AC288" s="15"/>
      <c r="AD288" s="15"/>
      <c r="AE288" s="15"/>
      <c r="AT288" s="302" t="s">
        <v>414</v>
      </c>
      <c r="AU288" s="302" t="s">
        <v>93</v>
      </c>
      <c r="AV288" s="15" t="s">
        <v>91</v>
      </c>
      <c r="AW288" s="15" t="s">
        <v>38</v>
      </c>
      <c r="AX288" s="15" t="s">
        <v>83</v>
      </c>
      <c r="AY288" s="302" t="s">
        <v>251</v>
      </c>
    </row>
    <row r="289" s="13" customFormat="1">
      <c r="A289" s="13"/>
      <c r="B289" s="271"/>
      <c r="C289" s="272"/>
      <c r="D289" s="259" t="s">
        <v>414</v>
      </c>
      <c r="E289" s="273" t="s">
        <v>1</v>
      </c>
      <c r="F289" s="274" t="s">
        <v>2728</v>
      </c>
      <c r="G289" s="272"/>
      <c r="H289" s="275">
        <v>1</v>
      </c>
      <c r="I289" s="276"/>
      <c r="J289" s="272"/>
      <c r="K289" s="272"/>
      <c r="L289" s="277"/>
      <c r="M289" s="278"/>
      <c r="N289" s="279"/>
      <c r="O289" s="279"/>
      <c r="P289" s="279"/>
      <c r="Q289" s="279"/>
      <c r="R289" s="279"/>
      <c r="S289" s="279"/>
      <c r="T289" s="280"/>
      <c r="U289" s="13"/>
      <c r="V289" s="13"/>
      <c r="W289" s="13"/>
      <c r="X289" s="13"/>
      <c r="Y289" s="13"/>
      <c r="Z289" s="13"/>
      <c r="AA289" s="13"/>
      <c r="AB289" s="13"/>
      <c r="AC289" s="13"/>
      <c r="AD289" s="13"/>
      <c r="AE289" s="13"/>
      <c r="AT289" s="281" t="s">
        <v>414</v>
      </c>
      <c r="AU289" s="281" t="s">
        <v>93</v>
      </c>
      <c r="AV289" s="13" t="s">
        <v>93</v>
      </c>
      <c r="AW289" s="13" t="s">
        <v>38</v>
      </c>
      <c r="AX289" s="13" t="s">
        <v>83</v>
      </c>
      <c r="AY289" s="281" t="s">
        <v>251</v>
      </c>
    </row>
    <row r="290" s="14" customFormat="1">
      <c r="A290" s="14"/>
      <c r="B290" s="282"/>
      <c r="C290" s="283"/>
      <c r="D290" s="259" t="s">
        <v>414</v>
      </c>
      <c r="E290" s="284" t="s">
        <v>1</v>
      </c>
      <c r="F290" s="285" t="s">
        <v>416</v>
      </c>
      <c r="G290" s="283"/>
      <c r="H290" s="286">
        <v>1</v>
      </c>
      <c r="I290" s="287"/>
      <c r="J290" s="283"/>
      <c r="K290" s="283"/>
      <c r="L290" s="288"/>
      <c r="M290" s="289"/>
      <c r="N290" s="290"/>
      <c r="O290" s="290"/>
      <c r="P290" s="290"/>
      <c r="Q290" s="290"/>
      <c r="R290" s="290"/>
      <c r="S290" s="290"/>
      <c r="T290" s="291"/>
      <c r="U290" s="14"/>
      <c r="V290" s="14"/>
      <c r="W290" s="14"/>
      <c r="X290" s="14"/>
      <c r="Y290" s="14"/>
      <c r="Z290" s="14"/>
      <c r="AA290" s="14"/>
      <c r="AB290" s="14"/>
      <c r="AC290" s="14"/>
      <c r="AD290" s="14"/>
      <c r="AE290" s="14"/>
      <c r="AT290" s="292" t="s">
        <v>414</v>
      </c>
      <c r="AU290" s="292" t="s">
        <v>93</v>
      </c>
      <c r="AV290" s="14" t="s">
        <v>182</v>
      </c>
      <c r="AW290" s="14" t="s">
        <v>38</v>
      </c>
      <c r="AX290" s="14" t="s">
        <v>91</v>
      </c>
      <c r="AY290" s="292" t="s">
        <v>251</v>
      </c>
    </row>
    <row r="291" s="2" customFormat="1" ht="16.5" customHeight="1">
      <c r="A291" s="40"/>
      <c r="B291" s="41"/>
      <c r="C291" s="246" t="s">
        <v>872</v>
      </c>
      <c r="D291" s="246" t="s">
        <v>254</v>
      </c>
      <c r="E291" s="247" t="s">
        <v>2729</v>
      </c>
      <c r="F291" s="248" t="s">
        <v>2730</v>
      </c>
      <c r="G291" s="249" t="s">
        <v>346</v>
      </c>
      <c r="H291" s="250">
        <v>1</v>
      </c>
      <c r="I291" s="251"/>
      <c r="J291" s="252">
        <f>ROUND(I291*H291,2)</f>
        <v>0</v>
      </c>
      <c r="K291" s="248" t="s">
        <v>307</v>
      </c>
      <c r="L291" s="46"/>
      <c r="M291" s="253" t="s">
        <v>1</v>
      </c>
      <c r="N291" s="254" t="s">
        <v>48</v>
      </c>
      <c r="O291" s="93"/>
      <c r="P291" s="255">
        <f>O291*H291</f>
        <v>0</v>
      </c>
      <c r="Q291" s="255">
        <v>8.5</v>
      </c>
      <c r="R291" s="255">
        <f>Q291*H291</f>
        <v>8.5</v>
      </c>
      <c r="S291" s="255">
        <v>0</v>
      </c>
      <c r="T291" s="256">
        <f>S291*H291</f>
        <v>0</v>
      </c>
      <c r="U291" s="40"/>
      <c r="V291" s="40"/>
      <c r="W291" s="40"/>
      <c r="X291" s="40"/>
      <c r="Y291" s="40"/>
      <c r="Z291" s="40"/>
      <c r="AA291" s="40"/>
      <c r="AB291" s="40"/>
      <c r="AC291" s="40"/>
      <c r="AD291" s="40"/>
      <c r="AE291" s="40"/>
      <c r="AR291" s="257" t="s">
        <v>182</v>
      </c>
      <c r="AT291" s="257" t="s">
        <v>254</v>
      </c>
      <c r="AU291" s="257" t="s">
        <v>93</v>
      </c>
      <c r="AY291" s="18" t="s">
        <v>251</v>
      </c>
      <c r="BE291" s="258">
        <f>IF(N291="základní",J291,0)</f>
        <v>0</v>
      </c>
      <c r="BF291" s="258">
        <f>IF(N291="snížená",J291,0)</f>
        <v>0</v>
      </c>
      <c r="BG291" s="258">
        <f>IF(N291="zákl. přenesená",J291,0)</f>
        <v>0</v>
      </c>
      <c r="BH291" s="258">
        <f>IF(N291="sníž. přenesená",J291,0)</f>
        <v>0</v>
      </c>
      <c r="BI291" s="258">
        <f>IF(N291="nulová",J291,0)</f>
        <v>0</v>
      </c>
      <c r="BJ291" s="18" t="s">
        <v>91</v>
      </c>
      <c r="BK291" s="258">
        <f>ROUND(I291*H291,2)</f>
        <v>0</v>
      </c>
      <c r="BL291" s="18" t="s">
        <v>182</v>
      </c>
      <c r="BM291" s="257" t="s">
        <v>2731</v>
      </c>
    </row>
    <row r="292" s="2" customFormat="1">
      <c r="A292" s="40"/>
      <c r="B292" s="41"/>
      <c r="C292" s="42"/>
      <c r="D292" s="259" t="s">
        <v>261</v>
      </c>
      <c r="E292" s="42"/>
      <c r="F292" s="260" t="s">
        <v>2732</v>
      </c>
      <c r="G292" s="42"/>
      <c r="H292" s="42"/>
      <c r="I292" s="157"/>
      <c r="J292" s="42"/>
      <c r="K292" s="42"/>
      <c r="L292" s="46"/>
      <c r="M292" s="261"/>
      <c r="N292" s="262"/>
      <c r="O292" s="93"/>
      <c r="P292" s="93"/>
      <c r="Q292" s="93"/>
      <c r="R292" s="93"/>
      <c r="S292" s="93"/>
      <c r="T292" s="94"/>
      <c r="U292" s="40"/>
      <c r="V292" s="40"/>
      <c r="W292" s="40"/>
      <c r="X292" s="40"/>
      <c r="Y292" s="40"/>
      <c r="Z292" s="40"/>
      <c r="AA292" s="40"/>
      <c r="AB292" s="40"/>
      <c r="AC292" s="40"/>
      <c r="AD292" s="40"/>
      <c r="AE292" s="40"/>
      <c r="AT292" s="18" t="s">
        <v>261</v>
      </c>
      <c r="AU292" s="18" t="s">
        <v>93</v>
      </c>
    </row>
    <row r="293" s="15" customFormat="1">
      <c r="A293" s="15"/>
      <c r="B293" s="293"/>
      <c r="C293" s="294"/>
      <c r="D293" s="259" t="s">
        <v>414</v>
      </c>
      <c r="E293" s="295" t="s">
        <v>1</v>
      </c>
      <c r="F293" s="296" t="s">
        <v>2630</v>
      </c>
      <c r="G293" s="294"/>
      <c r="H293" s="295" t="s">
        <v>1</v>
      </c>
      <c r="I293" s="297"/>
      <c r="J293" s="294"/>
      <c r="K293" s="294"/>
      <c r="L293" s="298"/>
      <c r="M293" s="299"/>
      <c r="N293" s="300"/>
      <c r="O293" s="300"/>
      <c r="P293" s="300"/>
      <c r="Q293" s="300"/>
      <c r="R293" s="300"/>
      <c r="S293" s="300"/>
      <c r="T293" s="301"/>
      <c r="U293" s="15"/>
      <c r="V293" s="15"/>
      <c r="W293" s="15"/>
      <c r="X293" s="15"/>
      <c r="Y293" s="15"/>
      <c r="Z293" s="15"/>
      <c r="AA293" s="15"/>
      <c r="AB293" s="15"/>
      <c r="AC293" s="15"/>
      <c r="AD293" s="15"/>
      <c r="AE293" s="15"/>
      <c r="AT293" s="302" t="s">
        <v>414</v>
      </c>
      <c r="AU293" s="302" t="s">
        <v>93</v>
      </c>
      <c r="AV293" s="15" t="s">
        <v>91</v>
      </c>
      <c r="AW293" s="15" t="s">
        <v>38</v>
      </c>
      <c r="AX293" s="15" t="s">
        <v>83</v>
      </c>
      <c r="AY293" s="302" t="s">
        <v>251</v>
      </c>
    </row>
    <row r="294" s="13" customFormat="1">
      <c r="A294" s="13"/>
      <c r="B294" s="271"/>
      <c r="C294" s="272"/>
      <c r="D294" s="259" t="s">
        <v>414</v>
      </c>
      <c r="E294" s="273" t="s">
        <v>1</v>
      </c>
      <c r="F294" s="274" t="s">
        <v>2733</v>
      </c>
      <c r="G294" s="272"/>
      <c r="H294" s="275">
        <v>1</v>
      </c>
      <c r="I294" s="276"/>
      <c r="J294" s="272"/>
      <c r="K294" s="272"/>
      <c r="L294" s="277"/>
      <c r="M294" s="278"/>
      <c r="N294" s="279"/>
      <c r="O294" s="279"/>
      <c r="P294" s="279"/>
      <c r="Q294" s="279"/>
      <c r="R294" s="279"/>
      <c r="S294" s="279"/>
      <c r="T294" s="280"/>
      <c r="U294" s="13"/>
      <c r="V294" s="13"/>
      <c r="W294" s="13"/>
      <c r="X294" s="13"/>
      <c r="Y294" s="13"/>
      <c r="Z294" s="13"/>
      <c r="AA294" s="13"/>
      <c r="AB294" s="13"/>
      <c r="AC294" s="13"/>
      <c r="AD294" s="13"/>
      <c r="AE294" s="13"/>
      <c r="AT294" s="281" t="s">
        <v>414</v>
      </c>
      <c r="AU294" s="281" t="s">
        <v>93</v>
      </c>
      <c r="AV294" s="13" t="s">
        <v>93</v>
      </c>
      <c r="AW294" s="13" t="s">
        <v>38</v>
      </c>
      <c r="AX294" s="13" t="s">
        <v>83</v>
      </c>
      <c r="AY294" s="281" t="s">
        <v>251</v>
      </c>
    </row>
    <row r="295" s="14" customFormat="1">
      <c r="A295" s="14"/>
      <c r="B295" s="282"/>
      <c r="C295" s="283"/>
      <c r="D295" s="259" t="s">
        <v>414</v>
      </c>
      <c r="E295" s="284" t="s">
        <v>1</v>
      </c>
      <c r="F295" s="285" t="s">
        <v>416</v>
      </c>
      <c r="G295" s="283"/>
      <c r="H295" s="286">
        <v>1</v>
      </c>
      <c r="I295" s="287"/>
      <c r="J295" s="283"/>
      <c r="K295" s="283"/>
      <c r="L295" s="288"/>
      <c r="M295" s="289"/>
      <c r="N295" s="290"/>
      <c r="O295" s="290"/>
      <c r="P295" s="290"/>
      <c r="Q295" s="290"/>
      <c r="R295" s="290"/>
      <c r="S295" s="290"/>
      <c r="T295" s="291"/>
      <c r="U295" s="14"/>
      <c r="V295" s="14"/>
      <c r="W295" s="14"/>
      <c r="X295" s="14"/>
      <c r="Y295" s="14"/>
      <c r="Z295" s="14"/>
      <c r="AA295" s="14"/>
      <c r="AB295" s="14"/>
      <c r="AC295" s="14"/>
      <c r="AD295" s="14"/>
      <c r="AE295" s="14"/>
      <c r="AT295" s="292" t="s">
        <v>414</v>
      </c>
      <c r="AU295" s="292" t="s">
        <v>93</v>
      </c>
      <c r="AV295" s="14" t="s">
        <v>182</v>
      </c>
      <c r="AW295" s="14" t="s">
        <v>38</v>
      </c>
      <c r="AX295" s="14" t="s">
        <v>91</v>
      </c>
      <c r="AY295" s="292" t="s">
        <v>251</v>
      </c>
    </row>
    <row r="296" s="12" customFormat="1" ht="22.8" customHeight="1">
      <c r="A296" s="12"/>
      <c r="B296" s="230"/>
      <c r="C296" s="231"/>
      <c r="D296" s="232" t="s">
        <v>82</v>
      </c>
      <c r="E296" s="244" t="s">
        <v>568</v>
      </c>
      <c r="F296" s="244" t="s">
        <v>569</v>
      </c>
      <c r="G296" s="231"/>
      <c r="H296" s="231"/>
      <c r="I296" s="234"/>
      <c r="J296" s="245">
        <f>BK296</f>
        <v>0</v>
      </c>
      <c r="K296" s="231"/>
      <c r="L296" s="236"/>
      <c r="M296" s="237"/>
      <c r="N296" s="238"/>
      <c r="O296" s="238"/>
      <c r="P296" s="239">
        <f>P297</f>
        <v>0</v>
      </c>
      <c r="Q296" s="238"/>
      <c r="R296" s="239">
        <f>R297</f>
        <v>0</v>
      </c>
      <c r="S296" s="238"/>
      <c r="T296" s="240">
        <f>T297</f>
        <v>0</v>
      </c>
      <c r="U296" s="12"/>
      <c r="V296" s="12"/>
      <c r="W296" s="12"/>
      <c r="X296" s="12"/>
      <c r="Y296" s="12"/>
      <c r="Z296" s="12"/>
      <c r="AA296" s="12"/>
      <c r="AB296" s="12"/>
      <c r="AC296" s="12"/>
      <c r="AD296" s="12"/>
      <c r="AE296" s="12"/>
      <c r="AR296" s="241" t="s">
        <v>91</v>
      </c>
      <c r="AT296" s="242" t="s">
        <v>82</v>
      </c>
      <c r="AU296" s="242" t="s">
        <v>91</v>
      </c>
      <c r="AY296" s="241" t="s">
        <v>251</v>
      </c>
      <c r="BK296" s="243">
        <f>BK297</f>
        <v>0</v>
      </c>
    </row>
    <row r="297" s="2" customFormat="1" ht="16.5" customHeight="1">
      <c r="A297" s="40"/>
      <c r="B297" s="41"/>
      <c r="C297" s="246" t="s">
        <v>877</v>
      </c>
      <c r="D297" s="246" t="s">
        <v>254</v>
      </c>
      <c r="E297" s="247" t="s">
        <v>895</v>
      </c>
      <c r="F297" s="248" t="s">
        <v>896</v>
      </c>
      <c r="G297" s="249" t="s">
        <v>398</v>
      </c>
      <c r="H297" s="250">
        <v>352.565</v>
      </c>
      <c r="I297" s="251"/>
      <c r="J297" s="252">
        <f>ROUND(I297*H297,2)</f>
        <v>0</v>
      </c>
      <c r="K297" s="248" t="s">
        <v>258</v>
      </c>
      <c r="L297" s="46"/>
      <c r="M297" s="253" t="s">
        <v>1</v>
      </c>
      <c r="N297" s="254" t="s">
        <v>48</v>
      </c>
      <c r="O297" s="93"/>
      <c r="P297" s="255">
        <f>O297*H297</f>
        <v>0</v>
      </c>
      <c r="Q297" s="255">
        <v>0</v>
      </c>
      <c r="R297" s="255">
        <f>Q297*H297</f>
        <v>0</v>
      </c>
      <c r="S297" s="255">
        <v>0</v>
      </c>
      <c r="T297" s="256">
        <f>S297*H297</f>
        <v>0</v>
      </c>
      <c r="U297" s="40"/>
      <c r="V297" s="40"/>
      <c r="W297" s="40"/>
      <c r="X297" s="40"/>
      <c r="Y297" s="40"/>
      <c r="Z297" s="40"/>
      <c r="AA297" s="40"/>
      <c r="AB297" s="40"/>
      <c r="AC297" s="40"/>
      <c r="AD297" s="40"/>
      <c r="AE297" s="40"/>
      <c r="AR297" s="257" t="s">
        <v>91</v>
      </c>
      <c r="AT297" s="257" t="s">
        <v>254</v>
      </c>
      <c r="AU297" s="257" t="s">
        <v>93</v>
      </c>
      <c r="AY297" s="18" t="s">
        <v>251</v>
      </c>
      <c r="BE297" s="258">
        <f>IF(N297="základní",J297,0)</f>
        <v>0</v>
      </c>
      <c r="BF297" s="258">
        <f>IF(N297="snížená",J297,0)</f>
        <v>0</v>
      </c>
      <c r="BG297" s="258">
        <f>IF(N297="zákl. přenesená",J297,0)</f>
        <v>0</v>
      </c>
      <c r="BH297" s="258">
        <f>IF(N297="sníž. přenesená",J297,0)</f>
        <v>0</v>
      </c>
      <c r="BI297" s="258">
        <f>IF(N297="nulová",J297,0)</f>
        <v>0</v>
      </c>
      <c r="BJ297" s="18" t="s">
        <v>91</v>
      </c>
      <c r="BK297" s="258">
        <f>ROUND(I297*H297,2)</f>
        <v>0</v>
      </c>
      <c r="BL297" s="18" t="s">
        <v>91</v>
      </c>
      <c r="BM297" s="257" t="s">
        <v>897</v>
      </c>
    </row>
    <row r="298" s="12" customFormat="1" ht="25.92" customHeight="1">
      <c r="A298" s="12"/>
      <c r="B298" s="230"/>
      <c r="C298" s="231"/>
      <c r="D298" s="232" t="s">
        <v>82</v>
      </c>
      <c r="E298" s="233" t="s">
        <v>666</v>
      </c>
      <c r="F298" s="233" t="s">
        <v>667</v>
      </c>
      <c r="G298" s="231"/>
      <c r="H298" s="231"/>
      <c r="I298" s="234"/>
      <c r="J298" s="235">
        <f>BK298</f>
        <v>0</v>
      </c>
      <c r="K298" s="231"/>
      <c r="L298" s="236"/>
      <c r="M298" s="237"/>
      <c r="N298" s="238"/>
      <c r="O298" s="238"/>
      <c r="P298" s="239">
        <v>0</v>
      </c>
      <c r="Q298" s="238"/>
      <c r="R298" s="239">
        <v>0</v>
      </c>
      <c r="S298" s="238"/>
      <c r="T298" s="240">
        <v>0</v>
      </c>
      <c r="U298" s="12"/>
      <c r="V298" s="12"/>
      <c r="W298" s="12"/>
      <c r="X298" s="12"/>
      <c r="Y298" s="12"/>
      <c r="Z298" s="12"/>
      <c r="AA298" s="12"/>
      <c r="AB298" s="12"/>
      <c r="AC298" s="12"/>
      <c r="AD298" s="12"/>
      <c r="AE298" s="12"/>
      <c r="AR298" s="241" t="s">
        <v>93</v>
      </c>
      <c r="AT298" s="242" t="s">
        <v>82</v>
      </c>
      <c r="AU298" s="242" t="s">
        <v>83</v>
      </c>
      <c r="AY298" s="241" t="s">
        <v>251</v>
      </c>
      <c r="BK298" s="243">
        <v>0</v>
      </c>
    </row>
    <row r="299" s="12" customFormat="1" ht="25.92" customHeight="1">
      <c r="A299" s="12"/>
      <c r="B299" s="230"/>
      <c r="C299" s="231"/>
      <c r="D299" s="232" t="s">
        <v>82</v>
      </c>
      <c r="E299" s="233" t="s">
        <v>898</v>
      </c>
      <c r="F299" s="233" t="s">
        <v>898</v>
      </c>
      <c r="G299" s="231"/>
      <c r="H299" s="231"/>
      <c r="I299" s="234"/>
      <c r="J299" s="235">
        <f>BK299</f>
        <v>0</v>
      </c>
      <c r="K299" s="231"/>
      <c r="L299" s="236"/>
      <c r="M299" s="237"/>
      <c r="N299" s="238"/>
      <c r="O299" s="238"/>
      <c r="P299" s="239">
        <f>P300</f>
        <v>0</v>
      </c>
      <c r="Q299" s="238"/>
      <c r="R299" s="239">
        <f>R300</f>
        <v>0</v>
      </c>
      <c r="S299" s="238"/>
      <c r="T299" s="240">
        <f>T300</f>
        <v>0</v>
      </c>
      <c r="U299" s="12"/>
      <c r="V299" s="12"/>
      <c r="W299" s="12"/>
      <c r="X299" s="12"/>
      <c r="Y299" s="12"/>
      <c r="Z299" s="12"/>
      <c r="AA299" s="12"/>
      <c r="AB299" s="12"/>
      <c r="AC299" s="12"/>
      <c r="AD299" s="12"/>
      <c r="AE299" s="12"/>
      <c r="AR299" s="241" t="s">
        <v>182</v>
      </c>
      <c r="AT299" s="242" t="s">
        <v>82</v>
      </c>
      <c r="AU299" s="242" t="s">
        <v>83</v>
      </c>
      <c r="AY299" s="241" t="s">
        <v>251</v>
      </c>
      <c r="BK299" s="243">
        <f>BK300</f>
        <v>0</v>
      </c>
    </row>
    <row r="300" s="12" customFormat="1" ht="22.8" customHeight="1">
      <c r="A300" s="12"/>
      <c r="B300" s="230"/>
      <c r="C300" s="231"/>
      <c r="D300" s="232" t="s">
        <v>82</v>
      </c>
      <c r="E300" s="244" t="s">
        <v>899</v>
      </c>
      <c r="F300" s="244" t="s">
        <v>900</v>
      </c>
      <c r="G300" s="231"/>
      <c r="H300" s="231"/>
      <c r="I300" s="234"/>
      <c r="J300" s="245">
        <f>BK300</f>
        <v>0</v>
      </c>
      <c r="K300" s="231"/>
      <c r="L300" s="236"/>
      <c r="M300" s="237"/>
      <c r="N300" s="238"/>
      <c r="O300" s="238"/>
      <c r="P300" s="239">
        <f>SUM(P301:P305)</f>
        <v>0</v>
      </c>
      <c r="Q300" s="238"/>
      <c r="R300" s="239">
        <f>SUM(R301:R305)</f>
        <v>0</v>
      </c>
      <c r="S300" s="238"/>
      <c r="T300" s="240">
        <f>SUM(T301:T305)</f>
        <v>0</v>
      </c>
      <c r="U300" s="12"/>
      <c r="V300" s="12"/>
      <c r="W300" s="12"/>
      <c r="X300" s="12"/>
      <c r="Y300" s="12"/>
      <c r="Z300" s="12"/>
      <c r="AA300" s="12"/>
      <c r="AB300" s="12"/>
      <c r="AC300" s="12"/>
      <c r="AD300" s="12"/>
      <c r="AE300" s="12"/>
      <c r="AR300" s="241" t="s">
        <v>182</v>
      </c>
      <c r="AT300" s="242" t="s">
        <v>82</v>
      </c>
      <c r="AU300" s="242" t="s">
        <v>91</v>
      </c>
      <c r="AY300" s="241" t="s">
        <v>251</v>
      </c>
      <c r="BK300" s="243">
        <f>SUM(BK301:BK305)</f>
        <v>0</v>
      </c>
    </row>
    <row r="301" s="2" customFormat="1" ht="16.5" customHeight="1">
      <c r="A301" s="40"/>
      <c r="B301" s="41"/>
      <c r="C301" s="246" t="s">
        <v>882</v>
      </c>
      <c r="D301" s="246" t="s">
        <v>254</v>
      </c>
      <c r="E301" s="247" t="s">
        <v>902</v>
      </c>
      <c r="F301" s="248" t="s">
        <v>903</v>
      </c>
      <c r="G301" s="249" t="s">
        <v>346</v>
      </c>
      <c r="H301" s="250">
        <v>23</v>
      </c>
      <c r="I301" s="251"/>
      <c r="J301" s="252">
        <f>ROUND(I301*H301,2)</f>
        <v>0</v>
      </c>
      <c r="K301" s="248" t="s">
        <v>307</v>
      </c>
      <c r="L301" s="46"/>
      <c r="M301" s="253" t="s">
        <v>1</v>
      </c>
      <c r="N301" s="254" t="s">
        <v>48</v>
      </c>
      <c r="O301" s="93"/>
      <c r="P301" s="255">
        <f>O301*H301</f>
        <v>0</v>
      </c>
      <c r="Q301" s="255">
        <v>0</v>
      </c>
      <c r="R301" s="255">
        <f>Q301*H301</f>
        <v>0</v>
      </c>
      <c r="S301" s="255">
        <v>0</v>
      </c>
      <c r="T301" s="256">
        <f>S301*H301</f>
        <v>0</v>
      </c>
      <c r="U301" s="40"/>
      <c r="V301" s="40"/>
      <c r="W301" s="40"/>
      <c r="X301" s="40"/>
      <c r="Y301" s="40"/>
      <c r="Z301" s="40"/>
      <c r="AA301" s="40"/>
      <c r="AB301" s="40"/>
      <c r="AC301" s="40"/>
      <c r="AD301" s="40"/>
      <c r="AE301" s="40"/>
      <c r="AR301" s="257" t="s">
        <v>904</v>
      </c>
      <c r="AT301" s="257" t="s">
        <v>254</v>
      </c>
      <c r="AU301" s="257" t="s">
        <v>93</v>
      </c>
      <c r="AY301" s="18" t="s">
        <v>251</v>
      </c>
      <c r="BE301" s="258">
        <f>IF(N301="základní",J301,0)</f>
        <v>0</v>
      </c>
      <c r="BF301" s="258">
        <f>IF(N301="snížená",J301,0)</f>
        <v>0</v>
      </c>
      <c r="BG301" s="258">
        <f>IF(N301="zákl. přenesená",J301,0)</f>
        <v>0</v>
      </c>
      <c r="BH301" s="258">
        <f>IF(N301="sníž. přenesená",J301,0)</f>
        <v>0</v>
      </c>
      <c r="BI301" s="258">
        <f>IF(N301="nulová",J301,0)</f>
        <v>0</v>
      </c>
      <c r="BJ301" s="18" t="s">
        <v>91</v>
      </c>
      <c r="BK301" s="258">
        <f>ROUND(I301*H301,2)</f>
        <v>0</v>
      </c>
      <c r="BL301" s="18" t="s">
        <v>904</v>
      </c>
      <c r="BM301" s="257" t="s">
        <v>905</v>
      </c>
    </row>
    <row r="302" s="2" customFormat="1">
      <c r="A302" s="40"/>
      <c r="B302" s="41"/>
      <c r="C302" s="42"/>
      <c r="D302" s="259" t="s">
        <v>261</v>
      </c>
      <c r="E302" s="42"/>
      <c r="F302" s="260" t="s">
        <v>906</v>
      </c>
      <c r="G302" s="42"/>
      <c r="H302" s="42"/>
      <c r="I302" s="157"/>
      <c r="J302" s="42"/>
      <c r="K302" s="42"/>
      <c r="L302" s="46"/>
      <c r="M302" s="261"/>
      <c r="N302" s="262"/>
      <c r="O302" s="93"/>
      <c r="P302" s="93"/>
      <c r="Q302" s="93"/>
      <c r="R302" s="93"/>
      <c r="S302" s="93"/>
      <c r="T302" s="94"/>
      <c r="U302" s="40"/>
      <c r="V302" s="40"/>
      <c r="W302" s="40"/>
      <c r="X302" s="40"/>
      <c r="Y302" s="40"/>
      <c r="Z302" s="40"/>
      <c r="AA302" s="40"/>
      <c r="AB302" s="40"/>
      <c r="AC302" s="40"/>
      <c r="AD302" s="40"/>
      <c r="AE302" s="40"/>
      <c r="AT302" s="18" t="s">
        <v>261</v>
      </c>
      <c r="AU302" s="18" t="s">
        <v>93</v>
      </c>
    </row>
    <row r="303" s="15" customFormat="1">
      <c r="A303" s="15"/>
      <c r="B303" s="293"/>
      <c r="C303" s="294"/>
      <c r="D303" s="259" t="s">
        <v>414</v>
      </c>
      <c r="E303" s="295" t="s">
        <v>1</v>
      </c>
      <c r="F303" s="296" t="s">
        <v>2630</v>
      </c>
      <c r="G303" s="294"/>
      <c r="H303" s="295" t="s">
        <v>1</v>
      </c>
      <c r="I303" s="297"/>
      <c r="J303" s="294"/>
      <c r="K303" s="294"/>
      <c r="L303" s="298"/>
      <c r="M303" s="299"/>
      <c r="N303" s="300"/>
      <c r="O303" s="300"/>
      <c r="P303" s="300"/>
      <c r="Q303" s="300"/>
      <c r="R303" s="300"/>
      <c r="S303" s="300"/>
      <c r="T303" s="301"/>
      <c r="U303" s="15"/>
      <c r="V303" s="15"/>
      <c r="W303" s="15"/>
      <c r="X303" s="15"/>
      <c r="Y303" s="15"/>
      <c r="Z303" s="15"/>
      <c r="AA303" s="15"/>
      <c r="AB303" s="15"/>
      <c r="AC303" s="15"/>
      <c r="AD303" s="15"/>
      <c r="AE303" s="15"/>
      <c r="AT303" s="302" t="s">
        <v>414</v>
      </c>
      <c r="AU303" s="302" t="s">
        <v>93</v>
      </c>
      <c r="AV303" s="15" t="s">
        <v>91</v>
      </c>
      <c r="AW303" s="15" t="s">
        <v>38</v>
      </c>
      <c r="AX303" s="15" t="s">
        <v>83</v>
      </c>
      <c r="AY303" s="302" t="s">
        <v>251</v>
      </c>
    </row>
    <row r="304" s="13" customFormat="1">
      <c r="A304" s="13"/>
      <c r="B304" s="271"/>
      <c r="C304" s="272"/>
      <c r="D304" s="259" t="s">
        <v>414</v>
      </c>
      <c r="E304" s="273" t="s">
        <v>1</v>
      </c>
      <c r="F304" s="274" t="s">
        <v>2734</v>
      </c>
      <c r="G304" s="272"/>
      <c r="H304" s="275">
        <v>23</v>
      </c>
      <c r="I304" s="276"/>
      <c r="J304" s="272"/>
      <c r="K304" s="272"/>
      <c r="L304" s="277"/>
      <c r="M304" s="278"/>
      <c r="N304" s="279"/>
      <c r="O304" s="279"/>
      <c r="P304" s="279"/>
      <c r="Q304" s="279"/>
      <c r="R304" s="279"/>
      <c r="S304" s="279"/>
      <c r="T304" s="280"/>
      <c r="U304" s="13"/>
      <c r="V304" s="13"/>
      <c r="W304" s="13"/>
      <c r="X304" s="13"/>
      <c r="Y304" s="13"/>
      <c r="Z304" s="13"/>
      <c r="AA304" s="13"/>
      <c r="AB304" s="13"/>
      <c r="AC304" s="13"/>
      <c r="AD304" s="13"/>
      <c r="AE304" s="13"/>
      <c r="AT304" s="281" t="s">
        <v>414</v>
      </c>
      <c r="AU304" s="281" t="s">
        <v>93</v>
      </c>
      <c r="AV304" s="13" t="s">
        <v>93</v>
      </c>
      <c r="AW304" s="13" t="s">
        <v>38</v>
      </c>
      <c r="AX304" s="13" t="s">
        <v>83</v>
      </c>
      <c r="AY304" s="281" t="s">
        <v>251</v>
      </c>
    </row>
    <row r="305" s="14" customFormat="1">
      <c r="A305" s="14"/>
      <c r="B305" s="282"/>
      <c r="C305" s="283"/>
      <c r="D305" s="259" t="s">
        <v>414</v>
      </c>
      <c r="E305" s="284" t="s">
        <v>1</v>
      </c>
      <c r="F305" s="285" t="s">
        <v>416</v>
      </c>
      <c r="G305" s="283"/>
      <c r="H305" s="286">
        <v>23</v>
      </c>
      <c r="I305" s="287"/>
      <c r="J305" s="283"/>
      <c r="K305" s="283"/>
      <c r="L305" s="288"/>
      <c r="M305" s="324"/>
      <c r="N305" s="325"/>
      <c r="O305" s="325"/>
      <c r="P305" s="325"/>
      <c r="Q305" s="325"/>
      <c r="R305" s="325"/>
      <c r="S305" s="325"/>
      <c r="T305" s="326"/>
      <c r="U305" s="14"/>
      <c r="V305" s="14"/>
      <c r="W305" s="14"/>
      <c r="X305" s="14"/>
      <c r="Y305" s="14"/>
      <c r="Z305" s="14"/>
      <c r="AA305" s="14"/>
      <c r="AB305" s="14"/>
      <c r="AC305" s="14"/>
      <c r="AD305" s="14"/>
      <c r="AE305" s="14"/>
      <c r="AT305" s="292" t="s">
        <v>414</v>
      </c>
      <c r="AU305" s="292" t="s">
        <v>93</v>
      </c>
      <c r="AV305" s="14" t="s">
        <v>182</v>
      </c>
      <c r="AW305" s="14" t="s">
        <v>38</v>
      </c>
      <c r="AX305" s="14" t="s">
        <v>91</v>
      </c>
      <c r="AY305" s="292" t="s">
        <v>251</v>
      </c>
    </row>
    <row r="306" s="2" customFormat="1" ht="6.96" customHeight="1">
      <c r="A306" s="40"/>
      <c r="B306" s="68"/>
      <c r="C306" s="69"/>
      <c r="D306" s="69"/>
      <c r="E306" s="69"/>
      <c r="F306" s="69"/>
      <c r="G306" s="69"/>
      <c r="H306" s="69"/>
      <c r="I306" s="195"/>
      <c r="J306" s="69"/>
      <c r="K306" s="69"/>
      <c r="L306" s="46"/>
      <c r="M306" s="40"/>
      <c r="O306" s="40"/>
      <c r="P306" s="40"/>
      <c r="Q306" s="40"/>
      <c r="R306" s="40"/>
      <c r="S306" s="40"/>
      <c r="T306" s="40"/>
      <c r="U306" s="40"/>
      <c r="V306" s="40"/>
      <c r="W306" s="40"/>
      <c r="X306" s="40"/>
      <c r="Y306" s="40"/>
      <c r="Z306" s="40"/>
      <c r="AA306" s="40"/>
      <c r="AB306" s="40"/>
      <c r="AC306" s="40"/>
      <c r="AD306" s="40"/>
      <c r="AE306" s="40"/>
    </row>
  </sheetData>
  <sheetProtection sheet="1" autoFilter="0" formatColumns="0" formatRows="0" objects="1" scenarios="1" spinCount="100000" saltValue="bsw3EyIk6wNidZnTnl9Wr90XboSJ0IYBHRis+DkUnMk++KXPUuUeja/asqqY6qBaxpdyk1zEMEqNKYcWXHwNGA==" hashValue="ZwjVA1A6XKoKWwHE0sgZ9GN3Ivq93B9uRbwnyDXVzGLYSZ0qPmQr0EU/llLOXD4AxXfUlQUwTK4EKrpRykSK5A==" algorithmName="SHA-512" password="E785"/>
  <autoFilter ref="C126:K305"/>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159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2735</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Statutární město Karviná </v>
      </c>
      <c r="F15" s="40"/>
      <c r="G15" s="40"/>
      <c r="H15" s="40"/>
      <c r="I15" s="159" t="s">
        <v>33</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tr">
        <f>IF('Rekapitulace stavby'!AN16="","",'Rekapitulace stavby'!AN16)</f>
        <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tr">
        <f>IF('Rekapitulace stavby'!E17="","",'Rekapitulace stavby'!E17)</f>
        <v>ADEA projekt s.r.o.</v>
      </c>
      <c r="F21" s="40"/>
      <c r="G21" s="40"/>
      <c r="H21" s="40"/>
      <c r="I21" s="159" t="s">
        <v>33</v>
      </c>
      <c r="J21" s="143" t="str">
        <f>IF('Rekapitulace stavby'!AN17="","",'Rekapitulace stavby'!AN17)</f>
        <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ROUND(J125,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ROUND((SUM(BE125:BE279)),  2)</f>
        <v>0</v>
      </c>
      <c r="G33" s="40"/>
      <c r="H33" s="40"/>
      <c r="I33" s="174">
        <v>0.20999999999999999</v>
      </c>
      <c r="J33" s="173">
        <f>ROUND(((SUM(BE125:BE279))*I33),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ROUND((SUM(BF125:BF279)),  2)</f>
        <v>0</v>
      </c>
      <c r="G34" s="40"/>
      <c r="H34" s="40"/>
      <c r="I34" s="174">
        <v>0.14999999999999999</v>
      </c>
      <c r="J34" s="173">
        <f>ROUND(((SUM(BF125:BF279))*I34),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ROUND((SUM(BG125:BG279)),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ROUND((SUM(BH125:BH279)),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ROUND((SUM(BI125:BI279)),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11 - Veřejné osvětlení</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J125</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910</v>
      </c>
      <c r="E97" s="208"/>
      <c r="F97" s="208"/>
      <c r="G97" s="208"/>
      <c r="H97" s="208"/>
      <c r="I97" s="209"/>
      <c r="J97" s="210">
        <f>J126</f>
        <v>0</v>
      </c>
      <c r="K97" s="206"/>
      <c r="L97" s="211"/>
      <c r="S97" s="9"/>
      <c r="T97" s="9"/>
      <c r="U97" s="9"/>
      <c r="V97" s="9"/>
      <c r="W97" s="9"/>
      <c r="X97" s="9"/>
      <c r="Y97" s="9"/>
      <c r="Z97" s="9"/>
      <c r="AA97" s="9"/>
      <c r="AB97" s="9"/>
      <c r="AC97" s="9"/>
      <c r="AD97" s="9"/>
      <c r="AE97" s="9"/>
    </row>
    <row r="98" s="10" customFormat="1" ht="19.92" customHeight="1">
      <c r="A98" s="10"/>
      <c r="B98" s="212"/>
      <c r="C98" s="135"/>
      <c r="D98" s="213" t="s">
        <v>911</v>
      </c>
      <c r="E98" s="214"/>
      <c r="F98" s="214"/>
      <c r="G98" s="214"/>
      <c r="H98" s="214"/>
      <c r="I98" s="215"/>
      <c r="J98" s="216">
        <f>J127</f>
        <v>0</v>
      </c>
      <c r="K98" s="135"/>
      <c r="L98" s="217"/>
      <c r="S98" s="10"/>
      <c r="T98" s="10"/>
      <c r="U98" s="10"/>
      <c r="V98" s="10"/>
      <c r="W98" s="10"/>
      <c r="X98" s="10"/>
      <c r="Y98" s="10"/>
      <c r="Z98" s="10"/>
      <c r="AA98" s="10"/>
      <c r="AB98" s="10"/>
      <c r="AC98" s="10"/>
      <c r="AD98" s="10"/>
      <c r="AE98" s="10"/>
    </row>
    <row r="99" s="9" customFormat="1" ht="24.96" customHeight="1">
      <c r="A99" s="9"/>
      <c r="B99" s="205"/>
      <c r="C99" s="206"/>
      <c r="D99" s="207" t="s">
        <v>2736</v>
      </c>
      <c r="E99" s="208"/>
      <c r="F99" s="208"/>
      <c r="G99" s="208"/>
      <c r="H99" s="208"/>
      <c r="I99" s="209"/>
      <c r="J99" s="210">
        <f>J158</f>
        <v>0</v>
      </c>
      <c r="K99" s="206"/>
      <c r="L99" s="211"/>
      <c r="S99" s="9"/>
      <c r="T99" s="9"/>
      <c r="U99" s="9"/>
      <c r="V99" s="9"/>
      <c r="W99" s="9"/>
      <c r="X99" s="9"/>
      <c r="Y99" s="9"/>
      <c r="Z99" s="9"/>
      <c r="AA99" s="9"/>
      <c r="AB99" s="9"/>
      <c r="AC99" s="9"/>
      <c r="AD99" s="9"/>
      <c r="AE99" s="9"/>
    </row>
    <row r="100" s="10" customFormat="1" ht="19.92" customHeight="1">
      <c r="A100" s="10"/>
      <c r="B100" s="212"/>
      <c r="C100" s="135"/>
      <c r="D100" s="213" t="s">
        <v>2737</v>
      </c>
      <c r="E100" s="214"/>
      <c r="F100" s="214"/>
      <c r="G100" s="214"/>
      <c r="H100" s="214"/>
      <c r="I100" s="215"/>
      <c r="J100" s="216">
        <f>J159</f>
        <v>0</v>
      </c>
      <c r="K100" s="135"/>
      <c r="L100" s="217"/>
      <c r="S100" s="10"/>
      <c r="T100" s="10"/>
      <c r="U100" s="10"/>
      <c r="V100" s="10"/>
      <c r="W100" s="10"/>
      <c r="X100" s="10"/>
      <c r="Y100" s="10"/>
      <c r="Z100" s="10"/>
      <c r="AA100" s="10"/>
      <c r="AB100" s="10"/>
      <c r="AC100" s="10"/>
      <c r="AD100" s="10"/>
      <c r="AE100" s="10"/>
    </row>
    <row r="101" s="9" customFormat="1" ht="24.96" customHeight="1">
      <c r="A101" s="9"/>
      <c r="B101" s="205"/>
      <c r="C101" s="206"/>
      <c r="D101" s="207" t="s">
        <v>912</v>
      </c>
      <c r="E101" s="208"/>
      <c r="F101" s="208"/>
      <c r="G101" s="208"/>
      <c r="H101" s="208"/>
      <c r="I101" s="209"/>
      <c r="J101" s="210">
        <f>J208</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913</v>
      </c>
      <c r="E102" s="214"/>
      <c r="F102" s="214"/>
      <c r="G102" s="214"/>
      <c r="H102" s="214"/>
      <c r="I102" s="215"/>
      <c r="J102" s="216">
        <f>J209</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914</v>
      </c>
      <c r="E103" s="214"/>
      <c r="F103" s="214"/>
      <c r="G103" s="214"/>
      <c r="H103" s="214"/>
      <c r="I103" s="215"/>
      <c r="J103" s="216">
        <f>J246</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915</v>
      </c>
      <c r="E104" s="214"/>
      <c r="F104" s="214"/>
      <c r="G104" s="214"/>
      <c r="H104" s="214"/>
      <c r="I104" s="215"/>
      <c r="J104" s="216">
        <f>J247</f>
        <v>0</v>
      </c>
      <c r="K104" s="135"/>
      <c r="L104" s="217"/>
      <c r="S104" s="10"/>
      <c r="T104" s="10"/>
      <c r="U104" s="10"/>
      <c r="V104" s="10"/>
      <c r="W104" s="10"/>
      <c r="X104" s="10"/>
      <c r="Y104" s="10"/>
      <c r="Z104" s="10"/>
      <c r="AA104" s="10"/>
      <c r="AB104" s="10"/>
      <c r="AC104" s="10"/>
      <c r="AD104" s="10"/>
      <c r="AE104" s="10"/>
    </row>
    <row r="105" s="9" customFormat="1" ht="24.96" customHeight="1">
      <c r="A105" s="9"/>
      <c r="B105" s="205"/>
      <c r="C105" s="206"/>
      <c r="D105" s="207" t="s">
        <v>916</v>
      </c>
      <c r="E105" s="208"/>
      <c r="F105" s="208"/>
      <c r="G105" s="208"/>
      <c r="H105" s="208"/>
      <c r="I105" s="209"/>
      <c r="J105" s="210">
        <f>J269</f>
        <v>0</v>
      </c>
      <c r="K105" s="206"/>
      <c r="L105" s="211"/>
      <c r="S105" s="9"/>
      <c r="T105" s="9"/>
      <c r="U105" s="9"/>
      <c r="V105" s="9"/>
      <c r="W105" s="9"/>
      <c r="X105" s="9"/>
      <c r="Y105" s="9"/>
      <c r="Z105" s="9"/>
      <c r="AA105" s="9"/>
      <c r="AB105" s="9"/>
      <c r="AC105" s="9"/>
      <c r="AD105" s="9"/>
      <c r="AE105" s="9"/>
    </row>
    <row r="106" s="2" customFormat="1" ht="21.84"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195"/>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198"/>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236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99" t="str">
        <f>E7</f>
        <v>Sportovní areál ul. Leonovova, Karviná - Hranice</v>
      </c>
      <c r="F115" s="33"/>
      <c r="G115" s="33"/>
      <c r="H115" s="33"/>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222</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E9</f>
        <v>SO 11 - Veřejné osvětlení</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F12</f>
        <v xml:space="preserve"> </v>
      </c>
      <c r="G119" s="42"/>
      <c r="H119" s="42"/>
      <c r="I119" s="159" t="s">
        <v>24</v>
      </c>
      <c r="J119" s="81" t="str">
        <f>IF(J12="","",J12)</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E15</f>
        <v xml:space="preserve">Statutární město Karviná </v>
      </c>
      <c r="G121" s="42"/>
      <c r="H121" s="42"/>
      <c r="I121" s="159" t="s">
        <v>36</v>
      </c>
      <c r="J121" s="38" t="str">
        <f>E21</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IF(E18="","",E18)</f>
        <v>Vyplň údaj</v>
      </c>
      <c r="G122" s="42"/>
      <c r="H122" s="42"/>
      <c r="I122" s="159" t="s">
        <v>39</v>
      </c>
      <c r="J122" s="38" t="str">
        <f>E24</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P126+P158+P208+P269</f>
        <v>0</v>
      </c>
      <c r="Q125" s="106"/>
      <c r="R125" s="227">
        <f>R126+R158+R208+R269</f>
        <v>0</v>
      </c>
      <c r="S125" s="106"/>
      <c r="T125" s="228">
        <f>T126+T158+T208+T269</f>
        <v>0</v>
      </c>
      <c r="U125" s="40"/>
      <c r="V125" s="40"/>
      <c r="W125" s="40"/>
      <c r="X125" s="40"/>
      <c r="Y125" s="40"/>
      <c r="Z125" s="40"/>
      <c r="AA125" s="40"/>
      <c r="AB125" s="40"/>
      <c r="AC125" s="40"/>
      <c r="AD125" s="40"/>
      <c r="AE125" s="40"/>
      <c r="AT125" s="18" t="s">
        <v>82</v>
      </c>
      <c r="AU125" s="18" t="s">
        <v>228</v>
      </c>
      <c r="BK125" s="229">
        <f>BK126+BK158+BK208+BK269</f>
        <v>0</v>
      </c>
    </row>
    <row r="126" s="12" customFormat="1" ht="25.92" customHeight="1">
      <c r="A126" s="12"/>
      <c r="B126" s="230"/>
      <c r="C126" s="231"/>
      <c r="D126" s="232" t="s">
        <v>82</v>
      </c>
      <c r="E126" s="233" t="s">
        <v>408</v>
      </c>
      <c r="F126" s="233" t="s">
        <v>917</v>
      </c>
      <c r="G126" s="231"/>
      <c r="H126" s="231"/>
      <c r="I126" s="234"/>
      <c r="J126" s="235">
        <f>BK126</f>
        <v>0</v>
      </c>
      <c r="K126" s="231"/>
      <c r="L126" s="236"/>
      <c r="M126" s="237"/>
      <c r="N126" s="238"/>
      <c r="O126" s="238"/>
      <c r="P126" s="239">
        <f>P127</f>
        <v>0</v>
      </c>
      <c r="Q126" s="238"/>
      <c r="R126" s="239">
        <f>R127</f>
        <v>0</v>
      </c>
      <c r="S126" s="238"/>
      <c r="T126" s="240">
        <f>T127</f>
        <v>0</v>
      </c>
      <c r="U126" s="12"/>
      <c r="V126" s="12"/>
      <c r="W126" s="12"/>
      <c r="X126" s="12"/>
      <c r="Y126" s="12"/>
      <c r="Z126" s="12"/>
      <c r="AA126" s="12"/>
      <c r="AB126" s="12"/>
      <c r="AC126" s="12"/>
      <c r="AD126" s="12"/>
      <c r="AE126" s="12"/>
      <c r="AR126" s="241" t="s">
        <v>91</v>
      </c>
      <c r="AT126" s="242" t="s">
        <v>82</v>
      </c>
      <c r="AU126" s="242" t="s">
        <v>83</v>
      </c>
      <c r="AY126" s="241" t="s">
        <v>251</v>
      </c>
      <c r="BK126" s="243">
        <f>BK127</f>
        <v>0</v>
      </c>
    </row>
    <row r="127" s="12" customFormat="1" ht="22.8" customHeight="1">
      <c r="A127" s="12"/>
      <c r="B127" s="230"/>
      <c r="C127" s="231"/>
      <c r="D127" s="232" t="s">
        <v>82</v>
      </c>
      <c r="E127" s="244" t="s">
        <v>91</v>
      </c>
      <c r="F127" s="244" t="s">
        <v>918</v>
      </c>
      <c r="G127" s="231"/>
      <c r="H127" s="231"/>
      <c r="I127" s="234"/>
      <c r="J127" s="245">
        <f>BK127</f>
        <v>0</v>
      </c>
      <c r="K127" s="231"/>
      <c r="L127" s="236"/>
      <c r="M127" s="237"/>
      <c r="N127" s="238"/>
      <c r="O127" s="238"/>
      <c r="P127" s="239">
        <f>SUM(P128:P157)</f>
        <v>0</v>
      </c>
      <c r="Q127" s="238"/>
      <c r="R127" s="239">
        <f>SUM(R128:R157)</f>
        <v>0</v>
      </c>
      <c r="S127" s="238"/>
      <c r="T127" s="240">
        <f>SUM(T128:T157)</f>
        <v>0</v>
      </c>
      <c r="U127" s="12"/>
      <c r="V127" s="12"/>
      <c r="W127" s="12"/>
      <c r="X127" s="12"/>
      <c r="Y127" s="12"/>
      <c r="Z127" s="12"/>
      <c r="AA127" s="12"/>
      <c r="AB127" s="12"/>
      <c r="AC127" s="12"/>
      <c r="AD127" s="12"/>
      <c r="AE127" s="12"/>
      <c r="AR127" s="241" t="s">
        <v>91</v>
      </c>
      <c r="AT127" s="242" t="s">
        <v>82</v>
      </c>
      <c r="AU127" s="242" t="s">
        <v>91</v>
      </c>
      <c r="AY127" s="241" t="s">
        <v>251</v>
      </c>
      <c r="BK127" s="243">
        <f>SUM(BK128:BK157)</f>
        <v>0</v>
      </c>
    </row>
    <row r="128" s="2" customFormat="1" ht="21.75" customHeight="1">
      <c r="A128" s="40"/>
      <c r="B128" s="41"/>
      <c r="C128" s="246" t="s">
        <v>91</v>
      </c>
      <c r="D128" s="246" t="s">
        <v>254</v>
      </c>
      <c r="E128" s="247" t="s">
        <v>2738</v>
      </c>
      <c r="F128" s="248" t="s">
        <v>2739</v>
      </c>
      <c r="G128" s="249" t="s">
        <v>446</v>
      </c>
      <c r="H128" s="250">
        <v>165.28999999999999</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93</v>
      </c>
    </row>
    <row r="129" s="2" customFormat="1" ht="16.5" customHeight="1">
      <c r="A129" s="40"/>
      <c r="B129" s="41"/>
      <c r="C129" s="246" t="s">
        <v>93</v>
      </c>
      <c r="D129" s="246" t="s">
        <v>254</v>
      </c>
      <c r="E129" s="247" t="s">
        <v>475</v>
      </c>
      <c r="F129" s="248" t="s">
        <v>922</v>
      </c>
      <c r="G129" s="249" t="s">
        <v>446</v>
      </c>
      <c r="H129" s="250">
        <v>165.28999999999999</v>
      </c>
      <c r="I129" s="251"/>
      <c r="J129" s="252">
        <f>ROUND(I129*H129,2)</f>
        <v>0</v>
      </c>
      <c r="K129" s="248" t="s">
        <v>258</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182</v>
      </c>
    </row>
    <row r="130" s="2" customFormat="1">
      <c r="A130" s="40"/>
      <c r="B130" s="41"/>
      <c r="C130" s="42"/>
      <c r="D130" s="259" t="s">
        <v>261</v>
      </c>
      <c r="E130" s="42"/>
      <c r="F130" s="260" t="s">
        <v>923</v>
      </c>
      <c r="G130" s="42"/>
      <c r="H130" s="42"/>
      <c r="I130" s="157"/>
      <c r="J130" s="42"/>
      <c r="K130" s="42"/>
      <c r="L130" s="46"/>
      <c r="M130" s="261"/>
      <c r="N130" s="262"/>
      <c r="O130" s="93"/>
      <c r="P130" s="93"/>
      <c r="Q130" s="93"/>
      <c r="R130" s="93"/>
      <c r="S130" s="93"/>
      <c r="T130" s="94"/>
      <c r="U130" s="40"/>
      <c r="V130" s="40"/>
      <c r="W130" s="40"/>
      <c r="X130" s="40"/>
      <c r="Y130" s="40"/>
      <c r="Z130" s="40"/>
      <c r="AA130" s="40"/>
      <c r="AB130" s="40"/>
      <c r="AC130" s="40"/>
      <c r="AD130" s="40"/>
      <c r="AE130" s="40"/>
      <c r="AT130" s="18" t="s">
        <v>261</v>
      </c>
      <c r="AU130" s="18" t="s">
        <v>93</v>
      </c>
    </row>
    <row r="131" s="2" customFormat="1" ht="21.75" customHeight="1">
      <c r="A131" s="40"/>
      <c r="B131" s="41"/>
      <c r="C131" s="246" t="s">
        <v>174</v>
      </c>
      <c r="D131" s="246" t="s">
        <v>254</v>
      </c>
      <c r="E131" s="247" t="s">
        <v>598</v>
      </c>
      <c r="F131" s="248" t="s">
        <v>924</v>
      </c>
      <c r="G131" s="249" t="s">
        <v>398</v>
      </c>
      <c r="H131" s="250">
        <v>264.47000000000003</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278</v>
      </c>
    </row>
    <row r="132" s="2" customFormat="1">
      <c r="A132" s="40"/>
      <c r="B132" s="41"/>
      <c r="C132" s="42"/>
      <c r="D132" s="259" t="s">
        <v>261</v>
      </c>
      <c r="E132" s="42"/>
      <c r="F132" s="260" t="s">
        <v>925</v>
      </c>
      <c r="G132" s="42"/>
      <c r="H132" s="42"/>
      <c r="I132" s="157"/>
      <c r="J132" s="42"/>
      <c r="K132" s="42"/>
      <c r="L132" s="46"/>
      <c r="M132" s="261"/>
      <c r="N132" s="262"/>
      <c r="O132" s="93"/>
      <c r="P132" s="93"/>
      <c r="Q132" s="93"/>
      <c r="R132" s="93"/>
      <c r="S132" s="93"/>
      <c r="T132" s="94"/>
      <c r="U132" s="40"/>
      <c r="V132" s="40"/>
      <c r="W132" s="40"/>
      <c r="X132" s="40"/>
      <c r="Y132" s="40"/>
      <c r="Z132" s="40"/>
      <c r="AA132" s="40"/>
      <c r="AB132" s="40"/>
      <c r="AC132" s="40"/>
      <c r="AD132" s="40"/>
      <c r="AE132" s="40"/>
      <c r="AT132" s="18" t="s">
        <v>261</v>
      </c>
      <c r="AU132" s="18" t="s">
        <v>93</v>
      </c>
    </row>
    <row r="133" s="2" customFormat="1" ht="16.5" customHeight="1">
      <c r="A133" s="40"/>
      <c r="B133" s="41"/>
      <c r="C133" s="246" t="s">
        <v>182</v>
      </c>
      <c r="D133" s="246" t="s">
        <v>254</v>
      </c>
      <c r="E133" s="247" t="s">
        <v>2740</v>
      </c>
      <c r="F133" s="248" t="s">
        <v>2741</v>
      </c>
      <c r="G133" s="249" t="s">
        <v>446</v>
      </c>
      <c r="H133" s="250">
        <v>8.9100000000000001</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292</v>
      </c>
    </row>
    <row r="134" s="2" customFormat="1">
      <c r="A134" s="40"/>
      <c r="B134" s="41"/>
      <c r="C134" s="42"/>
      <c r="D134" s="259" t="s">
        <v>261</v>
      </c>
      <c r="E134" s="42"/>
      <c r="F134" s="260" t="s">
        <v>2742</v>
      </c>
      <c r="G134" s="42"/>
      <c r="H134" s="42"/>
      <c r="I134" s="157"/>
      <c r="J134" s="42"/>
      <c r="K134" s="42"/>
      <c r="L134" s="46"/>
      <c r="M134" s="261"/>
      <c r="N134" s="262"/>
      <c r="O134" s="93"/>
      <c r="P134" s="93"/>
      <c r="Q134" s="93"/>
      <c r="R134" s="93"/>
      <c r="S134" s="93"/>
      <c r="T134" s="94"/>
      <c r="U134" s="40"/>
      <c r="V134" s="40"/>
      <c r="W134" s="40"/>
      <c r="X134" s="40"/>
      <c r="Y134" s="40"/>
      <c r="Z134" s="40"/>
      <c r="AA134" s="40"/>
      <c r="AB134" s="40"/>
      <c r="AC134" s="40"/>
      <c r="AD134" s="40"/>
      <c r="AE134" s="40"/>
      <c r="AT134" s="18" t="s">
        <v>261</v>
      </c>
      <c r="AU134" s="18" t="s">
        <v>93</v>
      </c>
    </row>
    <row r="135" s="2" customFormat="1" ht="16.5" customHeight="1">
      <c r="A135" s="40"/>
      <c r="B135" s="41"/>
      <c r="C135" s="246" t="s">
        <v>250</v>
      </c>
      <c r="D135" s="246" t="s">
        <v>254</v>
      </c>
      <c r="E135" s="247" t="s">
        <v>2743</v>
      </c>
      <c r="F135" s="248" t="s">
        <v>2741</v>
      </c>
      <c r="G135" s="249" t="s">
        <v>446</v>
      </c>
      <c r="H135" s="250">
        <v>5.5</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304</v>
      </c>
    </row>
    <row r="136" s="2" customFormat="1">
      <c r="A136" s="40"/>
      <c r="B136" s="41"/>
      <c r="C136" s="42"/>
      <c r="D136" s="259" t="s">
        <v>261</v>
      </c>
      <c r="E136" s="42"/>
      <c r="F136" s="260" t="s">
        <v>2744</v>
      </c>
      <c r="G136" s="42"/>
      <c r="H136" s="42"/>
      <c r="I136" s="157"/>
      <c r="J136" s="42"/>
      <c r="K136" s="42"/>
      <c r="L136" s="46"/>
      <c r="M136" s="261"/>
      <c r="N136" s="262"/>
      <c r="O136" s="93"/>
      <c r="P136" s="93"/>
      <c r="Q136" s="93"/>
      <c r="R136" s="93"/>
      <c r="S136" s="93"/>
      <c r="T136" s="94"/>
      <c r="U136" s="40"/>
      <c r="V136" s="40"/>
      <c r="W136" s="40"/>
      <c r="X136" s="40"/>
      <c r="Y136" s="40"/>
      <c r="Z136" s="40"/>
      <c r="AA136" s="40"/>
      <c r="AB136" s="40"/>
      <c r="AC136" s="40"/>
      <c r="AD136" s="40"/>
      <c r="AE136" s="40"/>
      <c r="AT136" s="18" t="s">
        <v>261</v>
      </c>
      <c r="AU136" s="18" t="s">
        <v>93</v>
      </c>
    </row>
    <row r="137" s="2" customFormat="1" ht="33" customHeight="1">
      <c r="A137" s="40"/>
      <c r="B137" s="41"/>
      <c r="C137" s="246" t="s">
        <v>278</v>
      </c>
      <c r="D137" s="246" t="s">
        <v>254</v>
      </c>
      <c r="E137" s="247" t="s">
        <v>2745</v>
      </c>
      <c r="F137" s="248" t="s">
        <v>2746</v>
      </c>
      <c r="G137" s="249" t="s">
        <v>346</v>
      </c>
      <c r="H137" s="250">
        <v>27</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313</v>
      </c>
    </row>
    <row r="138" s="2" customFormat="1">
      <c r="A138" s="40"/>
      <c r="B138" s="41"/>
      <c r="C138" s="42"/>
      <c r="D138" s="259" t="s">
        <v>261</v>
      </c>
      <c r="E138" s="42"/>
      <c r="F138" s="260" t="s">
        <v>2747</v>
      </c>
      <c r="G138" s="42"/>
      <c r="H138" s="42"/>
      <c r="I138" s="157"/>
      <c r="J138" s="42"/>
      <c r="K138" s="42"/>
      <c r="L138" s="46"/>
      <c r="M138" s="261"/>
      <c r="N138" s="262"/>
      <c r="O138" s="93"/>
      <c r="P138" s="93"/>
      <c r="Q138" s="93"/>
      <c r="R138" s="93"/>
      <c r="S138" s="93"/>
      <c r="T138" s="94"/>
      <c r="U138" s="40"/>
      <c r="V138" s="40"/>
      <c r="W138" s="40"/>
      <c r="X138" s="40"/>
      <c r="Y138" s="40"/>
      <c r="Z138" s="40"/>
      <c r="AA138" s="40"/>
      <c r="AB138" s="40"/>
      <c r="AC138" s="40"/>
      <c r="AD138" s="40"/>
      <c r="AE138" s="40"/>
      <c r="AT138" s="18" t="s">
        <v>261</v>
      </c>
      <c r="AU138" s="18" t="s">
        <v>93</v>
      </c>
    </row>
    <row r="139" s="2" customFormat="1" ht="33" customHeight="1">
      <c r="A139" s="40"/>
      <c r="B139" s="41"/>
      <c r="C139" s="246" t="s">
        <v>285</v>
      </c>
      <c r="D139" s="246" t="s">
        <v>254</v>
      </c>
      <c r="E139" s="247" t="s">
        <v>2748</v>
      </c>
      <c r="F139" s="248" t="s">
        <v>2749</v>
      </c>
      <c r="G139" s="249" t="s">
        <v>346</v>
      </c>
      <c r="H139" s="250">
        <v>19</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325</v>
      </c>
    </row>
    <row r="140" s="2" customFormat="1">
      <c r="A140" s="40"/>
      <c r="B140" s="41"/>
      <c r="C140" s="42"/>
      <c r="D140" s="259" t="s">
        <v>261</v>
      </c>
      <c r="E140" s="42"/>
      <c r="F140" s="260" t="s">
        <v>2750</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93</v>
      </c>
    </row>
    <row r="141" s="2" customFormat="1" ht="16.5" customHeight="1">
      <c r="A141" s="40"/>
      <c r="B141" s="41"/>
      <c r="C141" s="246" t="s">
        <v>292</v>
      </c>
      <c r="D141" s="246" t="s">
        <v>254</v>
      </c>
      <c r="E141" s="247" t="s">
        <v>926</v>
      </c>
      <c r="F141" s="248" t="s">
        <v>927</v>
      </c>
      <c r="G141" s="249" t="s">
        <v>398</v>
      </c>
      <c r="H141" s="250">
        <v>273.62</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359</v>
      </c>
    </row>
    <row r="142" s="2" customFormat="1" ht="16.5" customHeight="1">
      <c r="A142" s="40"/>
      <c r="B142" s="41"/>
      <c r="C142" s="246" t="s">
        <v>297</v>
      </c>
      <c r="D142" s="246" t="s">
        <v>254</v>
      </c>
      <c r="E142" s="247" t="s">
        <v>928</v>
      </c>
      <c r="F142" s="248" t="s">
        <v>929</v>
      </c>
      <c r="G142" s="249" t="s">
        <v>398</v>
      </c>
      <c r="H142" s="250">
        <v>2763.6500000000001</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362</v>
      </c>
    </row>
    <row r="143" s="2" customFormat="1">
      <c r="A143" s="40"/>
      <c r="B143" s="41"/>
      <c r="C143" s="42"/>
      <c r="D143" s="259" t="s">
        <v>261</v>
      </c>
      <c r="E143" s="42"/>
      <c r="F143" s="260" t="s">
        <v>930</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93</v>
      </c>
    </row>
    <row r="144" s="2" customFormat="1" ht="16.5" customHeight="1">
      <c r="A144" s="40"/>
      <c r="B144" s="41"/>
      <c r="C144" s="246" t="s">
        <v>304</v>
      </c>
      <c r="D144" s="246" t="s">
        <v>254</v>
      </c>
      <c r="E144" s="247" t="s">
        <v>931</v>
      </c>
      <c r="F144" s="248" t="s">
        <v>932</v>
      </c>
      <c r="G144" s="249" t="s">
        <v>398</v>
      </c>
      <c r="H144" s="250">
        <v>5.4000000000000004</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366</v>
      </c>
    </row>
    <row r="145" s="2" customFormat="1">
      <c r="A145" s="40"/>
      <c r="B145" s="41"/>
      <c r="C145" s="42"/>
      <c r="D145" s="259" t="s">
        <v>261</v>
      </c>
      <c r="E145" s="42"/>
      <c r="F145" s="260" t="s">
        <v>933</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93</v>
      </c>
    </row>
    <row r="146" s="2" customFormat="1" ht="16.5" customHeight="1">
      <c r="A146" s="40"/>
      <c r="B146" s="41"/>
      <c r="C146" s="246" t="s">
        <v>309</v>
      </c>
      <c r="D146" s="246" t="s">
        <v>254</v>
      </c>
      <c r="E146" s="247" t="s">
        <v>934</v>
      </c>
      <c r="F146" s="248" t="s">
        <v>935</v>
      </c>
      <c r="G146" s="249" t="s">
        <v>398</v>
      </c>
      <c r="H146" s="250">
        <v>1.5</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369</v>
      </c>
    </row>
    <row r="147" s="2" customFormat="1">
      <c r="A147" s="40"/>
      <c r="B147" s="41"/>
      <c r="C147" s="42"/>
      <c r="D147" s="259" t="s">
        <v>261</v>
      </c>
      <c r="E147" s="42"/>
      <c r="F147" s="260" t="s">
        <v>933</v>
      </c>
      <c r="G147" s="42"/>
      <c r="H147" s="42"/>
      <c r="I147" s="157"/>
      <c r="J147" s="42"/>
      <c r="K147" s="42"/>
      <c r="L147" s="46"/>
      <c r="M147" s="261"/>
      <c r="N147" s="262"/>
      <c r="O147" s="93"/>
      <c r="P147" s="93"/>
      <c r="Q147" s="93"/>
      <c r="R147" s="93"/>
      <c r="S147" s="93"/>
      <c r="T147" s="94"/>
      <c r="U147" s="40"/>
      <c r="V147" s="40"/>
      <c r="W147" s="40"/>
      <c r="X147" s="40"/>
      <c r="Y147" s="40"/>
      <c r="Z147" s="40"/>
      <c r="AA147" s="40"/>
      <c r="AB147" s="40"/>
      <c r="AC147" s="40"/>
      <c r="AD147" s="40"/>
      <c r="AE147" s="40"/>
      <c r="AT147" s="18" t="s">
        <v>261</v>
      </c>
      <c r="AU147" s="18" t="s">
        <v>93</v>
      </c>
    </row>
    <row r="148" s="2" customFormat="1" ht="16.5" customHeight="1">
      <c r="A148" s="40"/>
      <c r="B148" s="41"/>
      <c r="C148" s="246" t="s">
        <v>313</v>
      </c>
      <c r="D148" s="246" t="s">
        <v>254</v>
      </c>
      <c r="E148" s="247" t="s">
        <v>936</v>
      </c>
      <c r="F148" s="248" t="s">
        <v>937</v>
      </c>
      <c r="G148" s="249" t="s">
        <v>398</v>
      </c>
      <c r="H148" s="250">
        <v>1.25</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372</v>
      </c>
    </row>
    <row r="149" s="2" customFormat="1">
      <c r="A149" s="40"/>
      <c r="B149" s="41"/>
      <c r="C149" s="42"/>
      <c r="D149" s="259" t="s">
        <v>261</v>
      </c>
      <c r="E149" s="42"/>
      <c r="F149" s="260" t="s">
        <v>938</v>
      </c>
      <c r="G149" s="42"/>
      <c r="H149" s="42"/>
      <c r="I149" s="157"/>
      <c r="J149" s="42"/>
      <c r="K149" s="42"/>
      <c r="L149" s="46"/>
      <c r="M149" s="261"/>
      <c r="N149" s="262"/>
      <c r="O149" s="93"/>
      <c r="P149" s="93"/>
      <c r="Q149" s="93"/>
      <c r="R149" s="93"/>
      <c r="S149" s="93"/>
      <c r="T149" s="94"/>
      <c r="U149" s="40"/>
      <c r="V149" s="40"/>
      <c r="W149" s="40"/>
      <c r="X149" s="40"/>
      <c r="Y149" s="40"/>
      <c r="Z149" s="40"/>
      <c r="AA149" s="40"/>
      <c r="AB149" s="40"/>
      <c r="AC149" s="40"/>
      <c r="AD149" s="40"/>
      <c r="AE149" s="40"/>
      <c r="AT149" s="18" t="s">
        <v>261</v>
      </c>
      <c r="AU149" s="18" t="s">
        <v>93</v>
      </c>
    </row>
    <row r="150" s="2" customFormat="1" ht="16.5" customHeight="1">
      <c r="A150" s="40"/>
      <c r="B150" s="41"/>
      <c r="C150" s="246" t="s">
        <v>318</v>
      </c>
      <c r="D150" s="246" t="s">
        <v>254</v>
      </c>
      <c r="E150" s="247" t="s">
        <v>939</v>
      </c>
      <c r="F150" s="248" t="s">
        <v>940</v>
      </c>
      <c r="G150" s="249" t="s">
        <v>398</v>
      </c>
      <c r="H150" s="250">
        <v>1</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375</v>
      </c>
    </row>
    <row r="151" s="2" customFormat="1">
      <c r="A151" s="40"/>
      <c r="B151" s="41"/>
      <c r="C151" s="42"/>
      <c r="D151" s="259" t="s">
        <v>261</v>
      </c>
      <c r="E151" s="42"/>
      <c r="F151" s="260" t="s">
        <v>941</v>
      </c>
      <c r="G151" s="42"/>
      <c r="H151" s="42"/>
      <c r="I151" s="157"/>
      <c r="J151" s="42"/>
      <c r="K151" s="42"/>
      <c r="L151" s="46"/>
      <c r="M151" s="261"/>
      <c r="N151" s="262"/>
      <c r="O151" s="93"/>
      <c r="P151" s="93"/>
      <c r="Q151" s="93"/>
      <c r="R151" s="93"/>
      <c r="S151" s="93"/>
      <c r="T151" s="94"/>
      <c r="U151" s="40"/>
      <c r="V151" s="40"/>
      <c r="W151" s="40"/>
      <c r="X151" s="40"/>
      <c r="Y151" s="40"/>
      <c r="Z151" s="40"/>
      <c r="AA151" s="40"/>
      <c r="AB151" s="40"/>
      <c r="AC151" s="40"/>
      <c r="AD151" s="40"/>
      <c r="AE151" s="40"/>
      <c r="AT151" s="18" t="s">
        <v>261</v>
      </c>
      <c r="AU151" s="18" t="s">
        <v>93</v>
      </c>
    </row>
    <row r="152" s="2" customFormat="1" ht="16.5" customHeight="1">
      <c r="A152" s="40"/>
      <c r="B152" s="41"/>
      <c r="C152" s="246" t="s">
        <v>325</v>
      </c>
      <c r="D152" s="246" t="s">
        <v>254</v>
      </c>
      <c r="E152" s="247" t="s">
        <v>991</v>
      </c>
      <c r="F152" s="248" t="s">
        <v>2751</v>
      </c>
      <c r="G152" s="249" t="s">
        <v>342</v>
      </c>
      <c r="H152" s="250">
        <v>5</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378</v>
      </c>
    </row>
    <row r="153" s="2" customFormat="1">
      <c r="A153" s="40"/>
      <c r="B153" s="41"/>
      <c r="C153" s="42"/>
      <c r="D153" s="259" t="s">
        <v>261</v>
      </c>
      <c r="E153" s="42"/>
      <c r="F153" s="260" t="s">
        <v>2752</v>
      </c>
      <c r="G153" s="42"/>
      <c r="H153" s="42"/>
      <c r="I153" s="157"/>
      <c r="J153" s="42"/>
      <c r="K153" s="42"/>
      <c r="L153" s="46"/>
      <c r="M153" s="261"/>
      <c r="N153" s="262"/>
      <c r="O153" s="93"/>
      <c r="P153" s="93"/>
      <c r="Q153" s="93"/>
      <c r="R153" s="93"/>
      <c r="S153" s="93"/>
      <c r="T153" s="94"/>
      <c r="U153" s="40"/>
      <c r="V153" s="40"/>
      <c r="W153" s="40"/>
      <c r="X153" s="40"/>
      <c r="Y153" s="40"/>
      <c r="Z153" s="40"/>
      <c r="AA153" s="40"/>
      <c r="AB153" s="40"/>
      <c r="AC153" s="40"/>
      <c r="AD153" s="40"/>
      <c r="AE153" s="40"/>
      <c r="AT153" s="18" t="s">
        <v>261</v>
      </c>
      <c r="AU153" s="18" t="s">
        <v>93</v>
      </c>
    </row>
    <row r="154" s="2" customFormat="1" ht="16.5" customHeight="1">
      <c r="A154" s="40"/>
      <c r="B154" s="41"/>
      <c r="C154" s="314" t="s">
        <v>8</v>
      </c>
      <c r="D154" s="314" t="s">
        <v>648</v>
      </c>
      <c r="E154" s="315" t="s">
        <v>2753</v>
      </c>
      <c r="F154" s="316" t="s">
        <v>2754</v>
      </c>
      <c r="G154" s="317" t="s">
        <v>346</v>
      </c>
      <c r="H154" s="318">
        <v>27</v>
      </c>
      <c r="I154" s="319"/>
      <c r="J154" s="320">
        <f>ROUND(I154*H154,2)</f>
        <v>0</v>
      </c>
      <c r="K154" s="316" t="s">
        <v>307</v>
      </c>
      <c r="L154" s="321"/>
      <c r="M154" s="322" t="s">
        <v>1</v>
      </c>
      <c r="N154" s="323"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292</v>
      </c>
      <c r="AT154" s="257" t="s">
        <v>648</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381</v>
      </c>
    </row>
    <row r="155" s="2" customFormat="1">
      <c r="A155" s="40"/>
      <c r="B155" s="41"/>
      <c r="C155" s="42"/>
      <c r="D155" s="259" t="s">
        <v>261</v>
      </c>
      <c r="E155" s="42"/>
      <c r="F155" s="260" t="s">
        <v>2755</v>
      </c>
      <c r="G155" s="42"/>
      <c r="H155" s="42"/>
      <c r="I155" s="157"/>
      <c r="J155" s="42"/>
      <c r="K155" s="42"/>
      <c r="L155" s="46"/>
      <c r="M155" s="261"/>
      <c r="N155" s="262"/>
      <c r="O155" s="93"/>
      <c r="P155" s="93"/>
      <c r="Q155" s="93"/>
      <c r="R155" s="93"/>
      <c r="S155" s="93"/>
      <c r="T155" s="94"/>
      <c r="U155" s="40"/>
      <c r="V155" s="40"/>
      <c r="W155" s="40"/>
      <c r="X155" s="40"/>
      <c r="Y155" s="40"/>
      <c r="Z155" s="40"/>
      <c r="AA155" s="40"/>
      <c r="AB155" s="40"/>
      <c r="AC155" s="40"/>
      <c r="AD155" s="40"/>
      <c r="AE155" s="40"/>
      <c r="AT155" s="18" t="s">
        <v>261</v>
      </c>
      <c r="AU155" s="18" t="s">
        <v>93</v>
      </c>
    </row>
    <row r="156" s="2" customFormat="1" ht="16.5" customHeight="1">
      <c r="A156" s="40"/>
      <c r="B156" s="41"/>
      <c r="C156" s="314" t="s">
        <v>359</v>
      </c>
      <c r="D156" s="314" t="s">
        <v>648</v>
      </c>
      <c r="E156" s="315" t="s">
        <v>2756</v>
      </c>
      <c r="F156" s="316" t="s">
        <v>2754</v>
      </c>
      <c r="G156" s="317" t="s">
        <v>346</v>
      </c>
      <c r="H156" s="318">
        <v>19</v>
      </c>
      <c r="I156" s="319"/>
      <c r="J156" s="320">
        <f>ROUND(I156*H156,2)</f>
        <v>0</v>
      </c>
      <c r="K156" s="316" t="s">
        <v>307</v>
      </c>
      <c r="L156" s="321"/>
      <c r="M156" s="322" t="s">
        <v>1</v>
      </c>
      <c r="N156" s="323"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292</v>
      </c>
      <c r="AT156" s="257" t="s">
        <v>648</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384</v>
      </c>
    </row>
    <row r="157" s="2" customFormat="1">
      <c r="A157" s="40"/>
      <c r="B157" s="41"/>
      <c r="C157" s="42"/>
      <c r="D157" s="259" t="s">
        <v>261</v>
      </c>
      <c r="E157" s="42"/>
      <c r="F157" s="260" t="s">
        <v>2757</v>
      </c>
      <c r="G157" s="42"/>
      <c r="H157" s="42"/>
      <c r="I157" s="157"/>
      <c r="J157" s="42"/>
      <c r="K157" s="42"/>
      <c r="L157" s="46"/>
      <c r="M157" s="261"/>
      <c r="N157" s="262"/>
      <c r="O157" s="93"/>
      <c r="P157" s="93"/>
      <c r="Q157" s="93"/>
      <c r="R157" s="93"/>
      <c r="S157" s="93"/>
      <c r="T157" s="94"/>
      <c r="U157" s="40"/>
      <c r="V157" s="40"/>
      <c r="W157" s="40"/>
      <c r="X157" s="40"/>
      <c r="Y157" s="40"/>
      <c r="Z157" s="40"/>
      <c r="AA157" s="40"/>
      <c r="AB157" s="40"/>
      <c r="AC157" s="40"/>
      <c r="AD157" s="40"/>
      <c r="AE157" s="40"/>
      <c r="AT157" s="18" t="s">
        <v>261</v>
      </c>
      <c r="AU157" s="18" t="s">
        <v>93</v>
      </c>
    </row>
    <row r="158" s="12" customFormat="1" ht="25.92" customHeight="1">
      <c r="A158" s="12"/>
      <c r="B158" s="230"/>
      <c r="C158" s="231"/>
      <c r="D158" s="232" t="s">
        <v>82</v>
      </c>
      <c r="E158" s="233" t="s">
        <v>666</v>
      </c>
      <c r="F158" s="233" t="s">
        <v>2758</v>
      </c>
      <c r="G158" s="231"/>
      <c r="H158" s="231"/>
      <c r="I158" s="234"/>
      <c r="J158" s="235">
        <f>BK158</f>
        <v>0</v>
      </c>
      <c r="K158" s="231"/>
      <c r="L158" s="236"/>
      <c r="M158" s="237"/>
      <c r="N158" s="238"/>
      <c r="O158" s="238"/>
      <c r="P158" s="239">
        <f>P159</f>
        <v>0</v>
      </c>
      <c r="Q158" s="238"/>
      <c r="R158" s="239">
        <f>R159</f>
        <v>0</v>
      </c>
      <c r="S158" s="238"/>
      <c r="T158" s="240">
        <f>T159</f>
        <v>0</v>
      </c>
      <c r="U158" s="12"/>
      <c r="V158" s="12"/>
      <c r="W158" s="12"/>
      <c r="X158" s="12"/>
      <c r="Y158" s="12"/>
      <c r="Z158" s="12"/>
      <c r="AA158" s="12"/>
      <c r="AB158" s="12"/>
      <c r="AC158" s="12"/>
      <c r="AD158" s="12"/>
      <c r="AE158" s="12"/>
      <c r="AR158" s="241" t="s">
        <v>93</v>
      </c>
      <c r="AT158" s="242" t="s">
        <v>82</v>
      </c>
      <c r="AU158" s="242" t="s">
        <v>83</v>
      </c>
      <c r="AY158" s="241" t="s">
        <v>251</v>
      </c>
      <c r="BK158" s="243">
        <f>BK159</f>
        <v>0</v>
      </c>
    </row>
    <row r="159" s="12" customFormat="1" ht="22.8" customHeight="1">
      <c r="A159" s="12"/>
      <c r="B159" s="230"/>
      <c r="C159" s="231"/>
      <c r="D159" s="232" t="s">
        <v>82</v>
      </c>
      <c r="E159" s="244" t="s">
        <v>1060</v>
      </c>
      <c r="F159" s="244" t="s">
        <v>2759</v>
      </c>
      <c r="G159" s="231"/>
      <c r="H159" s="231"/>
      <c r="I159" s="234"/>
      <c r="J159" s="245">
        <f>BK159</f>
        <v>0</v>
      </c>
      <c r="K159" s="231"/>
      <c r="L159" s="236"/>
      <c r="M159" s="237"/>
      <c r="N159" s="238"/>
      <c r="O159" s="238"/>
      <c r="P159" s="239">
        <f>SUM(P160:P207)</f>
        <v>0</v>
      </c>
      <c r="Q159" s="238"/>
      <c r="R159" s="239">
        <f>SUM(R160:R207)</f>
        <v>0</v>
      </c>
      <c r="S159" s="238"/>
      <c r="T159" s="240">
        <f>SUM(T160:T207)</f>
        <v>0</v>
      </c>
      <c r="U159" s="12"/>
      <c r="V159" s="12"/>
      <c r="W159" s="12"/>
      <c r="X159" s="12"/>
      <c r="Y159" s="12"/>
      <c r="Z159" s="12"/>
      <c r="AA159" s="12"/>
      <c r="AB159" s="12"/>
      <c r="AC159" s="12"/>
      <c r="AD159" s="12"/>
      <c r="AE159" s="12"/>
      <c r="AR159" s="241" t="s">
        <v>93</v>
      </c>
      <c r="AT159" s="242" t="s">
        <v>82</v>
      </c>
      <c r="AU159" s="242" t="s">
        <v>91</v>
      </c>
      <c r="AY159" s="241" t="s">
        <v>251</v>
      </c>
      <c r="BK159" s="243">
        <f>SUM(BK160:BK207)</f>
        <v>0</v>
      </c>
    </row>
    <row r="160" s="2" customFormat="1" ht="16.5" customHeight="1">
      <c r="A160" s="40"/>
      <c r="B160" s="41"/>
      <c r="C160" s="314" t="s">
        <v>386</v>
      </c>
      <c r="D160" s="314" t="s">
        <v>648</v>
      </c>
      <c r="E160" s="315" t="s">
        <v>994</v>
      </c>
      <c r="F160" s="316" t="s">
        <v>995</v>
      </c>
      <c r="G160" s="317" t="s">
        <v>441</v>
      </c>
      <c r="H160" s="318">
        <v>109</v>
      </c>
      <c r="I160" s="319"/>
      <c r="J160" s="320">
        <f>ROUND(I160*H160,2)</f>
        <v>0</v>
      </c>
      <c r="K160" s="316" t="s">
        <v>258</v>
      </c>
      <c r="L160" s="321"/>
      <c r="M160" s="322" t="s">
        <v>1</v>
      </c>
      <c r="N160" s="323"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384</v>
      </c>
      <c r="AT160" s="257" t="s">
        <v>648</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359</v>
      </c>
      <c r="BM160" s="257" t="s">
        <v>388</v>
      </c>
    </row>
    <row r="161" s="2" customFormat="1">
      <c r="A161" s="40"/>
      <c r="B161" s="41"/>
      <c r="C161" s="42"/>
      <c r="D161" s="259" t="s">
        <v>261</v>
      </c>
      <c r="E161" s="42"/>
      <c r="F161" s="260" t="s">
        <v>997</v>
      </c>
      <c r="G161" s="42"/>
      <c r="H161" s="42"/>
      <c r="I161" s="157"/>
      <c r="J161" s="42"/>
      <c r="K161" s="42"/>
      <c r="L161" s="46"/>
      <c r="M161" s="261"/>
      <c r="N161" s="262"/>
      <c r="O161" s="93"/>
      <c r="P161" s="93"/>
      <c r="Q161" s="93"/>
      <c r="R161" s="93"/>
      <c r="S161" s="93"/>
      <c r="T161" s="94"/>
      <c r="U161" s="40"/>
      <c r="V161" s="40"/>
      <c r="W161" s="40"/>
      <c r="X161" s="40"/>
      <c r="Y161" s="40"/>
      <c r="Z161" s="40"/>
      <c r="AA161" s="40"/>
      <c r="AB161" s="40"/>
      <c r="AC161" s="40"/>
      <c r="AD161" s="40"/>
      <c r="AE161" s="40"/>
      <c r="AT161" s="18" t="s">
        <v>261</v>
      </c>
      <c r="AU161" s="18" t="s">
        <v>93</v>
      </c>
    </row>
    <row r="162" s="2" customFormat="1" ht="16.5" customHeight="1">
      <c r="A162" s="40"/>
      <c r="B162" s="41"/>
      <c r="C162" s="314" t="s">
        <v>362</v>
      </c>
      <c r="D162" s="314" t="s">
        <v>648</v>
      </c>
      <c r="E162" s="315" t="s">
        <v>998</v>
      </c>
      <c r="F162" s="316" t="s">
        <v>999</v>
      </c>
      <c r="G162" s="317" t="s">
        <v>441</v>
      </c>
      <c r="H162" s="318">
        <v>3498</v>
      </c>
      <c r="I162" s="319"/>
      <c r="J162" s="320">
        <f>ROUND(I162*H162,2)</f>
        <v>0</v>
      </c>
      <c r="K162" s="316" t="s">
        <v>258</v>
      </c>
      <c r="L162" s="321"/>
      <c r="M162" s="322" t="s">
        <v>1</v>
      </c>
      <c r="N162" s="323"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384</v>
      </c>
      <c r="AT162" s="257" t="s">
        <v>648</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359</v>
      </c>
      <c r="BM162" s="257" t="s">
        <v>391</v>
      </c>
    </row>
    <row r="163" s="2" customFormat="1">
      <c r="A163" s="40"/>
      <c r="B163" s="41"/>
      <c r="C163" s="42"/>
      <c r="D163" s="259" t="s">
        <v>261</v>
      </c>
      <c r="E163" s="42"/>
      <c r="F163" s="260" t="s">
        <v>1001</v>
      </c>
      <c r="G163" s="42"/>
      <c r="H163" s="42"/>
      <c r="I163" s="157"/>
      <c r="J163" s="42"/>
      <c r="K163" s="42"/>
      <c r="L163" s="46"/>
      <c r="M163" s="261"/>
      <c r="N163" s="262"/>
      <c r="O163" s="93"/>
      <c r="P163" s="93"/>
      <c r="Q163" s="93"/>
      <c r="R163" s="93"/>
      <c r="S163" s="93"/>
      <c r="T163" s="94"/>
      <c r="U163" s="40"/>
      <c r="V163" s="40"/>
      <c r="W163" s="40"/>
      <c r="X163" s="40"/>
      <c r="Y163" s="40"/>
      <c r="Z163" s="40"/>
      <c r="AA163" s="40"/>
      <c r="AB163" s="40"/>
      <c r="AC163" s="40"/>
      <c r="AD163" s="40"/>
      <c r="AE163" s="40"/>
      <c r="AT163" s="18" t="s">
        <v>261</v>
      </c>
      <c r="AU163" s="18" t="s">
        <v>93</v>
      </c>
    </row>
    <row r="164" s="2" customFormat="1" ht="16.5" customHeight="1">
      <c r="A164" s="40"/>
      <c r="B164" s="41"/>
      <c r="C164" s="314" t="s">
        <v>395</v>
      </c>
      <c r="D164" s="314" t="s">
        <v>648</v>
      </c>
      <c r="E164" s="315" t="s">
        <v>2760</v>
      </c>
      <c r="F164" s="316" t="s">
        <v>2761</v>
      </c>
      <c r="G164" s="317" t="s">
        <v>441</v>
      </c>
      <c r="H164" s="318">
        <v>48</v>
      </c>
      <c r="I164" s="319"/>
      <c r="J164" s="320">
        <f>ROUND(I164*H164,2)</f>
        <v>0</v>
      </c>
      <c r="K164" s="316" t="s">
        <v>258</v>
      </c>
      <c r="L164" s="321"/>
      <c r="M164" s="322" t="s">
        <v>1</v>
      </c>
      <c r="N164" s="323"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384</v>
      </c>
      <c r="AT164" s="257" t="s">
        <v>648</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359</v>
      </c>
      <c r="BM164" s="257" t="s">
        <v>399</v>
      </c>
    </row>
    <row r="165" s="2" customFormat="1">
      <c r="A165" s="40"/>
      <c r="B165" s="41"/>
      <c r="C165" s="42"/>
      <c r="D165" s="259" t="s">
        <v>261</v>
      </c>
      <c r="E165" s="42"/>
      <c r="F165" s="260" t="s">
        <v>2762</v>
      </c>
      <c r="G165" s="42"/>
      <c r="H165" s="42"/>
      <c r="I165" s="157"/>
      <c r="J165" s="42"/>
      <c r="K165" s="42"/>
      <c r="L165" s="46"/>
      <c r="M165" s="261"/>
      <c r="N165" s="262"/>
      <c r="O165" s="93"/>
      <c r="P165" s="93"/>
      <c r="Q165" s="93"/>
      <c r="R165" s="93"/>
      <c r="S165" s="93"/>
      <c r="T165" s="94"/>
      <c r="U165" s="40"/>
      <c r="V165" s="40"/>
      <c r="W165" s="40"/>
      <c r="X165" s="40"/>
      <c r="Y165" s="40"/>
      <c r="Z165" s="40"/>
      <c r="AA165" s="40"/>
      <c r="AB165" s="40"/>
      <c r="AC165" s="40"/>
      <c r="AD165" s="40"/>
      <c r="AE165" s="40"/>
      <c r="AT165" s="18" t="s">
        <v>261</v>
      </c>
      <c r="AU165" s="18" t="s">
        <v>93</v>
      </c>
    </row>
    <row r="166" s="2" customFormat="1" ht="16.5" customHeight="1">
      <c r="A166" s="40"/>
      <c r="B166" s="41"/>
      <c r="C166" s="314" t="s">
        <v>366</v>
      </c>
      <c r="D166" s="314" t="s">
        <v>648</v>
      </c>
      <c r="E166" s="315" t="s">
        <v>977</v>
      </c>
      <c r="F166" s="316" t="s">
        <v>978</v>
      </c>
      <c r="G166" s="317" t="s">
        <v>346</v>
      </c>
      <c r="H166" s="318">
        <v>48</v>
      </c>
      <c r="I166" s="319"/>
      <c r="J166" s="320">
        <f>ROUND(I166*H166,2)</f>
        <v>0</v>
      </c>
      <c r="K166" s="316" t="s">
        <v>258</v>
      </c>
      <c r="L166" s="321"/>
      <c r="M166" s="322" t="s">
        <v>1</v>
      </c>
      <c r="N166" s="323"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384</v>
      </c>
      <c r="AT166" s="257" t="s">
        <v>648</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359</v>
      </c>
      <c r="BM166" s="257" t="s">
        <v>877</v>
      </c>
    </row>
    <row r="167" s="2" customFormat="1" ht="16.5" customHeight="1">
      <c r="A167" s="40"/>
      <c r="B167" s="41"/>
      <c r="C167" s="314" t="s">
        <v>7</v>
      </c>
      <c r="D167" s="314" t="s">
        <v>648</v>
      </c>
      <c r="E167" s="315" t="s">
        <v>979</v>
      </c>
      <c r="F167" s="316" t="s">
        <v>980</v>
      </c>
      <c r="G167" s="317" t="s">
        <v>346</v>
      </c>
      <c r="H167" s="318">
        <v>200</v>
      </c>
      <c r="I167" s="319"/>
      <c r="J167" s="320">
        <f>ROUND(I167*H167,2)</f>
        <v>0</v>
      </c>
      <c r="K167" s="316" t="s">
        <v>258</v>
      </c>
      <c r="L167" s="321"/>
      <c r="M167" s="322" t="s">
        <v>1</v>
      </c>
      <c r="N167" s="323"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384</v>
      </c>
      <c r="AT167" s="257" t="s">
        <v>648</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359</v>
      </c>
      <c r="BM167" s="257" t="s">
        <v>885</v>
      </c>
    </row>
    <row r="168" s="2" customFormat="1">
      <c r="A168" s="40"/>
      <c r="B168" s="41"/>
      <c r="C168" s="42"/>
      <c r="D168" s="259" t="s">
        <v>261</v>
      </c>
      <c r="E168" s="42"/>
      <c r="F168" s="260" t="s">
        <v>981</v>
      </c>
      <c r="G168" s="42"/>
      <c r="H168" s="42"/>
      <c r="I168" s="157"/>
      <c r="J168" s="42"/>
      <c r="K168" s="42"/>
      <c r="L168" s="46"/>
      <c r="M168" s="261"/>
      <c r="N168" s="262"/>
      <c r="O168" s="93"/>
      <c r="P168" s="93"/>
      <c r="Q168" s="93"/>
      <c r="R168" s="93"/>
      <c r="S168" s="93"/>
      <c r="T168" s="94"/>
      <c r="U168" s="40"/>
      <c r="V168" s="40"/>
      <c r="W168" s="40"/>
      <c r="X168" s="40"/>
      <c r="Y168" s="40"/>
      <c r="Z168" s="40"/>
      <c r="AA168" s="40"/>
      <c r="AB168" s="40"/>
      <c r="AC168" s="40"/>
      <c r="AD168" s="40"/>
      <c r="AE168" s="40"/>
      <c r="AT168" s="18" t="s">
        <v>261</v>
      </c>
      <c r="AU168" s="18" t="s">
        <v>93</v>
      </c>
    </row>
    <row r="169" s="2" customFormat="1" ht="16.5" customHeight="1">
      <c r="A169" s="40"/>
      <c r="B169" s="41"/>
      <c r="C169" s="314" t="s">
        <v>369</v>
      </c>
      <c r="D169" s="314" t="s">
        <v>648</v>
      </c>
      <c r="E169" s="315" t="s">
        <v>982</v>
      </c>
      <c r="F169" s="316" t="s">
        <v>983</v>
      </c>
      <c r="G169" s="317" t="s">
        <v>346</v>
      </c>
      <c r="H169" s="318">
        <v>21</v>
      </c>
      <c r="I169" s="319"/>
      <c r="J169" s="320">
        <f>ROUND(I169*H169,2)</f>
        <v>0</v>
      </c>
      <c r="K169" s="316" t="s">
        <v>307</v>
      </c>
      <c r="L169" s="321"/>
      <c r="M169" s="322" t="s">
        <v>1</v>
      </c>
      <c r="N169" s="323"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384</v>
      </c>
      <c r="AT169" s="257" t="s">
        <v>648</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359</v>
      </c>
      <c r="BM169" s="257" t="s">
        <v>889</v>
      </c>
    </row>
    <row r="170" s="2" customFormat="1">
      <c r="A170" s="40"/>
      <c r="B170" s="41"/>
      <c r="C170" s="42"/>
      <c r="D170" s="259" t="s">
        <v>261</v>
      </c>
      <c r="E170" s="42"/>
      <c r="F170" s="260" t="s">
        <v>984</v>
      </c>
      <c r="G170" s="42"/>
      <c r="H170" s="42"/>
      <c r="I170" s="157"/>
      <c r="J170" s="42"/>
      <c r="K170" s="42"/>
      <c r="L170" s="46"/>
      <c r="M170" s="261"/>
      <c r="N170" s="262"/>
      <c r="O170" s="93"/>
      <c r="P170" s="93"/>
      <c r="Q170" s="93"/>
      <c r="R170" s="93"/>
      <c r="S170" s="93"/>
      <c r="T170" s="94"/>
      <c r="U170" s="40"/>
      <c r="V170" s="40"/>
      <c r="W170" s="40"/>
      <c r="X170" s="40"/>
      <c r="Y170" s="40"/>
      <c r="Z170" s="40"/>
      <c r="AA170" s="40"/>
      <c r="AB170" s="40"/>
      <c r="AC170" s="40"/>
      <c r="AD170" s="40"/>
      <c r="AE170" s="40"/>
      <c r="AT170" s="18" t="s">
        <v>261</v>
      </c>
      <c r="AU170" s="18" t="s">
        <v>93</v>
      </c>
    </row>
    <row r="171" s="2" customFormat="1" ht="16.5" customHeight="1">
      <c r="A171" s="40"/>
      <c r="B171" s="41"/>
      <c r="C171" s="314" t="s">
        <v>509</v>
      </c>
      <c r="D171" s="314" t="s">
        <v>648</v>
      </c>
      <c r="E171" s="315" t="s">
        <v>2763</v>
      </c>
      <c r="F171" s="316" t="s">
        <v>2764</v>
      </c>
      <c r="G171" s="317" t="s">
        <v>441</v>
      </c>
      <c r="H171" s="318">
        <v>121</v>
      </c>
      <c r="I171" s="319"/>
      <c r="J171" s="320">
        <f>ROUND(I171*H171,2)</f>
        <v>0</v>
      </c>
      <c r="K171" s="316" t="s">
        <v>258</v>
      </c>
      <c r="L171" s="321"/>
      <c r="M171" s="322" t="s">
        <v>1</v>
      </c>
      <c r="N171" s="323"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384</v>
      </c>
      <c r="AT171" s="257" t="s">
        <v>648</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359</v>
      </c>
      <c r="BM171" s="257" t="s">
        <v>894</v>
      </c>
    </row>
    <row r="172" s="2" customFormat="1">
      <c r="A172" s="40"/>
      <c r="B172" s="41"/>
      <c r="C172" s="42"/>
      <c r="D172" s="259" t="s">
        <v>261</v>
      </c>
      <c r="E172" s="42"/>
      <c r="F172" s="260" t="s">
        <v>2765</v>
      </c>
      <c r="G172" s="42"/>
      <c r="H172" s="42"/>
      <c r="I172" s="157"/>
      <c r="J172" s="42"/>
      <c r="K172" s="42"/>
      <c r="L172" s="46"/>
      <c r="M172" s="261"/>
      <c r="N172" s="262"/>
      <c r="O172" s="93"/>
      <c r="P172" s="93"/>
      <c r="Q172" s="93"/>
      <c r="R172" s="93"/>
      <c r="S172" s="93"/>
      <c r="T172" s="94"/>
      <c r="U172" s="40"/>
      <c r="V172" s="40"/>
      <c r="W172" s="40"/>
      <c r="X172" s="40"/>
      <c r="Y172" s="40"/>
      <c r="Z172" s="40"/>
      <c r="AA172" s="40"/>
      <c r="AB172" s="40"/>
      <c r="AC172" s="40"/>
      <c r="AD172" s="40"/>
      <c r="AE172" s="40"/>
      <c r="AT172" s="18" t="s">
        <v>261</v>
      </c>
      <c r="AU172" s="18" t="s">
        <v>93</v>
      </c>
    </row>
    <row r="173" s="2" customFormat="1" ht="16.5" customHeight="1">
      <c r="A173" s="40"/>
      <c r="B173" s="41"/>
      <c r="C173" s="314" t="s">
        <v>372</v>
      </c>
      <c r="D173" s="314" t="s">
        <v>648</v>
      </c>
      <c r="E173" s="315" t="s">
        <v>2766</v>
      </c>
      <c r="F173" s="316" t="s">
        <v>2767</v>
      </c>
      <c r="G173" s="317" t="s">
        <v>441</v>
      </c>
      <c r="H173" s="318">
        <v>676</v>
      </c>
      <c r="I173" s="319"/>
      <c r="J173" s="320">
        <f>ROUND(I173*H173,2)</f>
        <v>0</v>
      </c>
      <c r="K173" s="316" t="s">
        <v>258</v>
      </c>
      <c r="L173" s="321"/>
      <c r="M173" s="322" t="s">
        <v>1</v>
      </c>
      <c r="N173" s="323"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384</v>
      </c>
      <c r="AT173" s="257" t="s">
        <v>648</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359</v>
      </c>
      <c r="BM173" s="257" t="s">
        <v>987</v>
      </c>
    </row>
    <row r="174" s="2" customFormat="1">
      <c r="A174" s="40"/>
      <c r="B174" s="41"/>
      <c r="C174" s="42"/>
      <c r="D174" s="259" t="s">
        <v>261</v>
      </c>
      <c r="E174" s="42"/>
      <c r="F174" s="260" t="s">
        <v>2768</v>
      </c>
      <c r="G174" s="42"/>
      <c r="H174" s="42"/>
      <c r="I174" s="157"/>
      <c r="J174" s="42"/>
      <c r="K174" s="42"/>
      <c r="L174" s="46"/>
      <c r="M174" s="261"/>
      <c r="N174" s="262"/>
      <c r="O174" s="93"/>
      <c r="P174" s="93"/>
      <c r="Q174" s="93"/>
      <c r="R174" s="93"/>
      <c r="S174" s="93"/>
      <c r="T174" s="94"/>
      <c r="U174" s="40"/>
      <c r="V174" s="40"/>
      <c r="W174" s="40"/>
      <c r="X174" s="40"/>
      <c r="Y174" s="40"/>
      <c r="Z174" s="40"/>
      <c r="AA174" s="40"/>
      <c r="AB174" s="40"/>
      <c r="AC174" s="40"/>
      <c r="AD174" s="40"/>
      <c r="AE174" s="40"/>
      <c r="AT174" s="18" t="s">
        <v>261</v>
      </c>
      <c r="AU174" s="18" t="s">
        <v>93</v>
      </c>
    </row>
    <row r="175" s="2" customFormat="1" ht="16.5" customHeight="1">
      <c r="A175" s="40"/>
      <c r="B175" s="41"/>
      <c r="C175" s="314" t="s">
        <v>519</v>
      </c>
      <c r="D175" s="314" t="s">
        <v>648</v>
      </c>
      <c r="E175" s="315" t="s">
        <v>2769</v>
      </c>
      <c r="F175" s="316" t="s">
        <v>2770</v>
      </c>
      <c r="G175" s="317" t="s">
        <v>441</v>
      </c>
      <c r="H175" s="318">
        <v>426</v>
      </c>
      <c r="I175" s="319"/>
      <c r="J175" s="320">
        <f>ROUND(I175*H175,2)</f>
        <v>0</v>
      </c>
      <c r="K175" s="316" t="s">
        <v>258</v>
      </c>
      <c r="L175" s="321"/>
      <c r="M175" s="322" t="s">
        <v>1</v>
      </c>
      <c r="N175" s="323" t="s">
        <v>48</v>
      </c>
      <c r="O175" s="93"/>
      <c r="P175" s="255">
        <f>O175*H175</f>
        <v>0</v>
      </c>
      <c r="Q175" s="255">
        <v>0</v>
      </c>
      <c r="R175" s="255">
        <f>Q175*H175</f>
        <v>0</v>
      </c>
      <c r="S175" s="255">
        <v>0</v>
      </c>
      <c r="T175" s="256">
        <f>S175*H175</f>
        <v>0</v>
      </c>
      <c r="U175" s="40"/>
      <c r="V175" s="40"/>
      <c r="W175" s="40"/>
      <c r="X175" s="40"/>
      <c r="Y175" s="40"/>
      <c r="Z175" s="40"/>
      <c r="AA175" s="40"/>
      <c r="AB175" s="40"/>
      <c r="AC175" s="40"/>
      <c r="AD175" s="40"/>
      <c r="AE175" s="40"/>
      <c r="AR175" s="257" t="s">
        <v>384</v>
      </c>
      <c r="AT175" s="257" t="s">
        <v>648</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359</v>
      </c>
      <c r="BM175" s="257" t="s">
        <v>990</v>
      </c>
    </row>
    <row r="176" s="2" customFormat="1">
      <c r="A176" s="40"/>
      <c r="B176" s="41"/>
      <c r="C176" s="42"/>
      <c r="D176" s="259" t="s">
        <v>261</v>
      </c>
      <c r="E176" s="42"/>
      <c r="F176" s="260" t="s">
        <v>2765</v>
      </c>
      <c r="G176" s="42"/>
      <c r="H176" s="42"/>
      <c r="I176" s="157"/>
      <c r="J176" s="42"/>
      <c r="K176" s="42"/>
      <c r="L176" s="46"/>
      <c r="M176" s="261"/>
      <c r="N176" s="262"/>
      <c r="O176" s="93"/>
      <c r="P176" s="93"/>
      <c r="Q176" s="93"/>
      <c r="R176" s="93"/>
      <c r="S176" s="93"/>
      <c r="T176" s="94"/>
      <c r="U176" s="40"/>
      <c r="V176" s="40"/>
      <c r="W176" s="40"/>
      <c r="X176" s="40"/>
      <c r="Y176" s="40"/>
      <c r="Z176" s="40"/>
      <c r="AA176" s="40"/>
      <c r="AB176" s="40"/>
      <c r="AC176" s="40"/>
      <c r="AD176" s="40"/>
      <c r="AE176" s="40"/>
      <c r="AT176" s="18" t="s">
        <v>261</v>
      </c>
      <c r="AU176" s="18" t="s">
        <v>93</v>
      </c>
    </row>
    <row r="177" s="2" customFormat="1" ht="16.5" customHeight="1">
      <c r="A177" s="40"/>
      <c r="B177" s="41"/>
      <c r="C177" s="314" t="s">
        <v>375</v>
      </c>
      <c r="D177" s="314" t="s">
        <v>648</v>
      </c>
      <c r="E177" s="315" t="s">
        <v>2771</v>
      </c>
      <c r="F177" s="316" t="s">
        <v>2772</v>
      </c>
      <c r="G177" s="317" t="s">
        <v>441</v>
      </c>
      <c r="H177" s="318">
        <v>166</v>
      </c>
      <c r="I177" s="319"/>
      <c r="J177" s="320">
        <f>ROUND(I177*H177,2)</f>
        <v>0</v>
      </c>
      <c r="K177" s="316" t="s">
        <v>307</v>
      </c>
      <c r="L177" s="321"/>
      <c r="M177" s="322" t="s">
        <v>1</v>
      </c>
      <c r="N177" s="323" t="s">
        <v>48</v>
      </c>
      <c r="O177" s="93"/>
      <c r="P177" s="255">
        <f>O177*H177</f>
        <v>0</v>
      </c>
      <c r="Q177" s="255">
        <v>0</v>
      </c>
      <c r="R177" s="255">
        <f>Q177*H177</f>
        <v>0</v>
      </c>
      <c r="S177" s="255">
        <v>0</v>
      </c>
      <c r="T177" s="256">
        <f>S177*H177</f>
        <v>0</v>
      </c>
      <c r="U177" s="40"/>
      <c r="V177" s="40"/>
      <c r="W177" s="40"/>
      <c r="X177" s="40"/>
      <c r="Y177" s="40"/>
      <c r="Z177" s="40"/>
      <c r="AA177" s="40"/>
      <c r="AB177" s="40"/>
      <c r="AC177" s="40"/>
      <c r="AD177" s="40"/>
      <c r="AE177" s="40"/>
      <c r="AR177" s="257" t="s">
        <v>384</v>
      </c>
      <c r="AT177" s="257" t="s">
        <v>648</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359</v>
      </c>
      <c r="BM177" s="257" t="s">
        <v>993</v>
      </c>
    </row>
    <row r="178" s="2" customFormat="1">
      <c r="A178" s="40"/>
      <c r="B178" s="41"/>
      <c r="C178" s="42"/>
      <c r="D178" s="259" t="s">
        <v>261</v>
      </c>
      <c r="E178" s="42"/>
      <c r="F178" s="260" t="s">
        <v>976</v>
      </c>
      <c r="G178" s="42"/>
      <c r="H178" s="42"/>
      <c r="I178" s="157"/>
      <c r="J178" s="42"/>
      <c r="K178" s="42"/>
      <c r="L178" s="46"/>
      <c r="M178" s="261"/>
      <c r="N178" s="262"/>
      <c r="O178" s="93"/>
      <c r="P178" s="93"/>
      <c r="Q178" s="93"/>
      <c r="R178" s="93"/>
      <c r="S178" s="93"/>
      <c r="T178" s="94"/>
      <c r="U178" s="40"/>
      <c r="V178" s="40"/>
      <c r="W178" s="40"/>
      <c r="X178" s="40"/>
      <c r="Y178" s="40"/>
      <c r="Z178" s="40"/>
      <c r="AA178" s="40"/>
      <c r="AB178" s="40"/>
      <c r="AC178" s="40"/>
      <c r="AD178" s="40"/>
      <c r="AE178" s="40"/>
      <c r="AT178" s="18" t="s">
        <v>261</v>
      </c>
      <c r="AU178" s="18" t="s">
        <v>93</v>
      </c>
    </row>
    <row r="179" s="2" customFormat="1" ht="16.5" customHeight="1">
      <c r="A179" s="40"/>
      <c r="B179" s="41"/>
      <c r="C179" s="314" t="s">
        <v>531</v>
      </c>
      <c r="D179" s="314" t="s">
        <v>648</v>
      </c>
      <c r="E179" s="315" t="s">
        <v>2773</v>
      </c>
      <c r="F179" s="316" t="s">
        <v>2774</v>
      </c>
      <c r="G179" s="317" t="s">
        <v>441</v>
      </c>
      <c r="H179" s="318">
        <v>1304</v>
      </c>
      <c r="I179" s="319"/>
      <c r="J179" s="320">
        <f>ROUND(I179*H179,2)</f>
        <v>0</v>
      </c>
      <c r="K179" s="316" t="s">
        <v>307</v>
      </c>
      <c r="L179" s="321"/>
      <c r="M179" s="322" t="s">
        <v>1</v>
      </c>
      <c r="N179" s="323" t="s">
        <v>48</v>
      </c>
      <c r="O179" s="93"/>
      <c r="P179" s="255">
        <f>O179*H179</f>
        <v>0</v>
      </c>
      <c r="Q179" s="255">
        <v>0</v>
      </c>
      <c r="R179" s="255">
        <f>Q179*H179</f>
        <v>0</v>
      </c>
      <c r="S179" s="255">
        <v>0</v>
      </c>
      <c r="T179" s="256">
        <f>S179*H179</f>
        <v>0</v>
      </c>
      <c r="U179" s="40"/>
      <c r="V179" s="40"/>
      <c r="W179" s="40"/>
      <c r="X179" s="40"/>
      <c r="Y179" s="40"/>
      <c r="Z179" s="40"/>
      <c r="AA179" s="40"/>
      <c r="AB179" s="40"/>
      <c r="AC179" s="40"/>
      <c r="AD179" s="40"/>
      <c r="AE179" s="40"/>
      <c r="AR179" s="257" t="s">
        <v>384</v>
      </c>
      <c r="AT179" s="257" t="s">
        <v>648</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359</v>
      </c>
      <c r="BM179" s="257" t="s">
        <v>996</v>
      </c>
    </row>
    <row r="180" s="2" customFormat="1">
      <c r="A180" s="40"/>
      <c r="B180" s="41"/>
      <c r="C180" s="42"/>
      <c r="D180" s="259" t="s">
        <v>261</v>
      </c>
      <c r="E180" s="42"/>
      <c r="F180" s="260" t="s">
        <v>976</v>
      </c>
      <c r="G180" s="42"/>
      <c r="H180" s="42"/>
      <c r="I180" s="157"/>
      <c r="J180" s="42"/>
      <c r="K180" s="42"/>
      <c r="L180" s="46"/>
      <c r="M180" s="261"/>
      <c r="N180" s="262"/>
      <c r="O180" s="93"/>
      <c r="P180" s="93"/>
      <c r="Q180" s="93"/>
      <c r="R180" s="93"/>
      <c r="S180" s="93"/>
      <c r="T180" s="94"/>
      <c r="U180" s="40"/>
      <c r="V180" s="40"/>
      <c r="W180" s="40"/>
      <c r="X180" s="40"/>
      <c r="Y180" s="40"/>
      <c r="Z180" s="40"/>
      <c r="AA180" s="40"/>
      <c r="AB180" s="40"/>
      <c r="AC180" s="40"/>
      <c r="AD180" s="40"/>
      <c r="AE180" s="40"/>
      <c r="AT180" s="18" t="s">
        <v>261</v>
      </c>
      <c r="AU180" s="18" t="s">
        <v>93</v>
      </c>
    </row>
    <row r="181" s="2" customFormat="1" ht="16.5" customHeight="1">
      <c r="A181" s="40"/>
      <c r="B181" s="41"/>
      <c r="C181" s="314" t="s">
        <v>378</v>
      </c>
      <c r="D181" s="314" t="s">
        <v>648</v>
      </c>
      <c r="E181" s="315" t="s">
        <v>973</v>
      </c>
      <c r="F181" s="316" t="s">
        <v>974</v>
      </c>
      <c r="G181" s="317" t="s">
        <v>975</v>
      </c>
      <c r="H181" s="318">
        <v>1265</v>
      </c>
      <c r="I181" s="319"/>
      <c r="J181" s="320">
        <f>ROUND(I181*H181,2)</f>
        <v>0</v>
      </c>
      <c r="K181" s="316" t="s">
        <v>258</v>
      </c>
      <c r="L181" s="321"/>
      <c r="M181" s="322" t="s">
        <v>1</v>
      </c>
      <c r="N181" s="323" t="s">
        <v>48</v>
      </c>
      <c r="O181" s="93"/>
      <c r="P181" s="255">
        <f>O181*H181</f>
        <v>0</v>
      </c>
      <c r="Q181" s="255">
        <v>0</v>
      </c>
      <c r="R181" s="255">
        <f>Q181*H181</f>
        <v>0</v>
      </c>
      <c r="S181" s="255">
        <v>0</v>
      </c>
      <c r="T181" s="256">
        <f>S181*H181</f>
        <v>0</v>
      </c>
      <c r="U181" s="40"/>
      <c r="V181" s="40"/>
      <c r="W181" s="40"/>
      <c r="X181" s="40"/>
      <c r="Y181" s="40"/>
      <c r="Z181" s="40"/>
      <c r="AA181" s="40"/>
      <c r="AB181" s="40"/>
      <c r="AC181" s="40"/>
      <c r="AD181" s="40"/>
      <c r="AE181" s="40"/>
      <c r="AR181" s="257" t="s">
        <v>384</v>
      </c>
      <c r="AT181" s="257" t="s">
        <v>648</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359</v>
      </c>
      <c r="BM181" s="257" t="s">
        <v>1000</v>
      </c>
    </row>
    <row r="182" s="2" customFormat="1">
      <c r="A182" s="40"/>
      <c r="B182" s="41"/>
      <c r="C182" s="42"/>
      <c r="D182" s="259" t="s">
        <v>261</v>
      </c>
      <c r="E182" s="42"/>
      <c r="F182" s="260" t="s">
        <v>2775</v>
      </c>
      <c r="G182" s="42"/>
      <c r="H182" s="42"/>
      <c r="I182" s="157"/>
      <c r="J182" s="42"/>
      <c r="K182" s="42"/>
      <c r="L182" s="46"/>
      <c r="M182" s="261"/>
      <c r="N182" s="262"/>
      <c r="O182" s="93"/>
      <c r="P182" s="93"/>
      <c r="Q182" s="93"/>
      <c r="R182" s="93"/>
      <c r="S182" s="93"/>
      <c r="T182" s="94"/>
      <c r="U182" s="40"/>
      <c r="V182" s="40"/>
      <c r="W182" s="40"/>
      <c r="X182" s="40"/>
      <c r="Y182" s="40"/>
      <c r="Z182" s="40"/>
      <c r="AA182" s="40"/>
      <c r="AB182" s="40"/>
      <c r="AC182" s="40"/>
      <c r="AD182" s="40"/>
      <c r="AE182" s="40"/>
      <c r="AT182" s="18" t="s">
        <v>261</v>
      </c>
      <c r="AU182" s="18" t="s">
        <v>93</v>
      </c>
    </row>
    <row r="183" s="2" customFormat="1" ht="16.5" customHeight="1">
      <c r="A183" s="40"/>
      <c r="B183" s="41"/>
      <c r="C183" s="314" t="s">
        <v>540</v>
      </c>
      <c r="D183" s="314" t="s">
        <v>648</v>
      </c>
      <c r="E183" s="315" t="s">
        <v>2776</v>
      </c>
      <c r="F183" s="316" t="s">
        <v>2777</v>
      </c>
      <c r="G183" s="317" t="s">
        <v>975</v>
      </c>
      <c r="H183" s="318">
        <v>101</v>
      </c>
      <c r="I183" s="319"/>
      <c r="J183" s="320">
        <f>ROUND(I183*H183,2)</f>
        <v>0</v>
      </c>
      <c r="K183" s="316" t="s">
        <v>258</v>
      </c>
      <c r="L183" s="321"/>
      <c r="M183" s="322" t="s">
        <v>1</v>
      </c>
      <c r="N183" s="323"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384</v>
      </c>
      <c r="AT183" s="257" t="s">
        <v>648</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359</v>
      </c>
      <c r="BM183" s="257" t="s">
        <v>1004</v>
      </c>
    </row>
    <row r="184" s="2" customFormat="1">
      <c r="A184" s="40"/>
      <c r="B184" s="41"/>
      <c r="C184" s="42"/>
      <c r="D184" s="259" t="s">
        <v>261</v>
      </c>
      <c r="E184" s="42"/>
      <c r="F184" s="260" t="s">
        <v>976</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2" customFormat="1" ht="16.5" customHeight="1">
      <c r="A185" s="40"/>
      <c r="B185" s="41"/>
      <c r="C185" s="314" t="s">
        <v>381</v>
      </c>
      <c r="D185" s="314" t="s">
        <v>648</v>
      </c>
      <c r="E185" s="315" t="s">
        <v>2778</v>
      </c>
      <c r="F185" s="316" t="s">
        <v>2779</v>
      </c>
      <c r="G185" s="317" t="s">
        <v>346</v>
      </c>
      <c r="H185" s="318">
        <v>38</v>
      </c>
      <c r="I185" s="319"/>
      <c r="J185" s="320">
        <f>ROUND(I185*H185,2)</f>
        <v>0</v>
      </c>
      <c r="K185" s="316" t="s">
        <v>307</v>
      </c>
      <c r="L185" s="321"/>
      <c r="M185" s="322" t="s">
        <v>1</v>
      </c>
      <c r="N185" s="323"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384</v>
      </c>
      <c r="AT185" s="257" t="s">
        <v>648</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359</v>
      </c>
      <c r="BM185" s="257" t="s">
        <v>1009</v>
      </c>
    </row>
    <row r="186" s="2" customFormat="1" ht="16.5" customHeight="1">
      <c r="A186" s="40"/>
      <c r="B186" s="41"/>
      <c r="C186" s="314" t="s">
        <v>552</v>
      </c>
      <c r="D186" s="314" t="s">
        <v>648</v>
      </c>
      <c r="E186" s="315" t="s">
        <v>2780</v>
      </c>
      <c r="F186" s="316" t="s">
        <v>2781</v>
      </c>
      <c r="G186" s="317" t="s">
        <v>346</v>
      </c>
      <c r="H186" s="318">
        <v>27</v>
      </c>
      <c r="I186" s="319"/>
      <c r="J186" s="320">
        <f>ROUND(I186*H186,2)</f>
        <v>0</v>
      </c>
      <c r="K186" s="316" t="s">
        <v>307</v>
      </c>
      <c r="L186" s="321"/>
      <c r="M186" s="322" t="s">
        <v>1</v>
      </c>
      <c r="N186" s="323"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384</v>
      </c>
      <c r="AT186" s="257" t="s">
        <v>648</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359</v>
      </c>
      <c r="BM186" s="257" t="s">
        <v>1012</v>
      </c>
    </row>
    <row r="187" s="2" customFormat="1" ht="21.75" customHeight="1">
      <c r="A187" s="40"/>
      <c r="B187" s="41"/>
      <c r="C187" s="314" t="s">
        <v>384</v>
      </c>
      <c r="D187" s="314" t="s">
        <v>648</v>
      </c>
      <c r="E187" s="315" t="s">
        <v>552</v>
      </c>
      <c r="F187" s="316" t="s">
        <v>2782</v>
      </c>
      <c r="G187" s="317" t="s">
        <v>346</v>
      </c>
      <c r="H187" s="318">
        <v>31</v>
      </c>
      <c r="I187" s="319"/>
      <c r="J187" s="320">
        <f>ROUND(I187*H187,2)</f>
        <v>0</v>
      </c>
      <c r="K187" s="316" t="s">
        <v>307</v>
      </c>
      <c r="L187" s="321"/>
      <c r="M187" s="322" t="s">
        <v>1</v>
      </c>
      <c r="N187" s="323" t="s">
        <v>48</v>
      </c>
      <c r="O187" s="93"/>
      <c r="P187" s="255">
        <f>O187*H187</f>
        <v>0</v>
      </c>
      <c r="Q187" s="255">
        <v>0</v>
      </c>
      <c r="R187" s="255">
        <f>Q187*H187</f>
        <v>0</v>
      </c>
      <c r="S187" s="255">
        <v>0</v>
      </c>
      <c r="T187" s="256">
        <f>S187*H187</f>
        <v>0</v>
      </c>
      <c r="U187" s="40"/>
      <c r="V187" s="40"/>
      <c r="W187" s="40"/>
      <c r="X187" s="40"/>
      <c r="Y187" s="40"/>
      <c r="Z187" s="40"/>
      <c r="AA187" s="40"/>
      <c r="AB187" s="40"/>
      <c r="AC187" s="40"/>
      <c r="AD187" s="40"/>
      <c r="AE187" s="40"/>
      <c r="AR187" s="257" t="s">
        <v>384</v>
      </c>
      <c r="AT187" s="257" t="s">
        <v>648</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359</v>
      </c>
      <c r="BM187" s="257" t="s">
        <v>501</v>
      </c>
    </row>
    <row r="188" s="2" customFormat="1" ht="16.5" customHeight="1">
      <c r="A188" s="40"/>
      <c r="B188" s="41"/>
      <c r="C188" s="314" t="s">
        <v>560</v>
      </c>
      <c r="D188" s="314" t="s">
        <v>648</v>
      </c>
      <c r="E188" s="315" t="s">
        <v>2783</v>
      </c>
      <c r="F188" s="316" t="s">
        <v>2784</v>
      </c>
      <c r="G188" s="317" t="s">
        <v>346</v>
      </c>
      <c r="H188" s="318">
        <v>16</v>
      </c>
      <c r="I188" s="319"/>
      <c r="J188" s="320">
        <f>ROUND(I188*H188,2)</f>
        <v>0</v>
      </c>
      <c r="K188" s="316" t="s">
        <v>307</v>
      </c>
      <c r="L188" s="321"/>
      <c r="M188" s="322" t="s">
        <v>1</v>
      </c>
      <c r="N188" s="323"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384</v>
      </c>
      <c r="AT188" s="257" t="s">
        <v>648</v>
      </c>
      <c r="AU188" s="257" t="s">
        <v>93</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359</v>
      </c>
      <c r="BM188" s="257" t="s">
        <v>1019</v>
      </c>
    </row>
    <row r="189" s="2" customFormat="1" ht="21.75" customHeight="1">
      <c r="A189" s="40"/>
      <c r="B189" s="41"/>
      <c r="C189" s="314" t="s">
        <v>388</v>
      </c>
      <c r="D189" s="314" t="s">
        <v>648</v>
      </c>
      <c r="E189" s="315" t="s">
        <v>2785</v>
      </c>
      <c r="F189" s="316" t="s">
        <v>2786</v>
      </c>
      <c r="G189" s="317" t="s">
        <v>346</v>
      </c>
      <c r="H189" s="318">
        <v>27</v>
      </c>
      <c r="I189" s="319"/>
      <c r="J189" s="320">
        <f>ROUND(I189*H189,2)</f>
        <v>0</v>
      </c>
      <c r="K189" s="316" t="s">
        <v>307</v>
      </c>
      <c r="L189" s="321"/>
      <c r="M189" s="322" t="s">
        <v>1</v>
      </c>
      <c r="N189" s="323"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384</v>
      </c>
      <c r="AT189" s="257" t="s">
        <v>648</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359</v>
      </c>
      <c r="BM189" s="257" t="s">
        <v>1023</v>
      </c>
    </row>
    <row r="190" s="2" customFormat="1" ht="16.5" customHeight="1">
      <c r="A190" s="40"/>
      <c r="B190" s="41"/>
      <c r="C190" s="314" t="s">
        <v>570</v>
      </c>
      <c r="D190" s="314" t="s">
        <v>648</v>
      </c>
      <c r="E190" s="315" t="s">
        <v>2787</v>
      </c>
      <c r="F190" s="316" t="s">
        <v>2788</v>
      </c>
      <c r="G190" s="317" t="s">
        <v>346</v>
      </c>
      <c r="H190" s="318">
        <v>11</v>
      </c>
      <c r="I190" s="319"/>
      <c r="J190" s="320">
        <f>ROUND(I190*H190,2)</f>
        <v>0</v>
      </c>
      <c r="K190" s="316" t="s">
        <v>307</v>
      </c>
      <c r="L190" s="321"/>
      <c r="M190" s="322" t="s">
        <v>1</v>
      </c>
      <c r="N190" s="323"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384</v>
      </c>
      <c r="AT190" s="257" t="s">
        <v>648</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359</v>
      </c>
      <c r="BM190" s="257" t="s">
        <v>1026</v>
      </c>
    </row>
    <row r="191" s="2" customFormat="1">
      <c r="A191" s="40"/>
      <c r="B191" s="41"/>
      <c r="C191" s="42"/>
      <c r="D191" s="259" t="s">
        <v>261</v>
      </c>
      <c r="E191" s="42"/>
      <c r="F191" s="260" t="s">
        <v>2789</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2" customFormat="1" ht="16.5" customHeight="1">
      <c r="A192" s="40"/>
      <c r="B192" s="41"/>
      <c r="C192" s="314" t="s">
        <v>391</v>
      </c>
      <c r="D192" s="314" t="s">
        <v>648</v>
      </c>
      <c r="E192" s="315" t="s">
        <v>2790</v>
      </c>
      <c r="F192" s="316" t="s">
        <v>2788</v>
      </c>
      <c r="G192" s="317" t="s">
        <v>346</v>
      </c>
      <c r="H192" s="318">
        <v>8</v>
      </c>
      <c r="I192" s="319"/>
      <c r="J192" s="320">
        <f>ROUND(I192*H192,2)</f>
        <v>0</v>
      </c>
      <c r="K192" s="316" t="s">
        <v>307</v>
      </c>
      <c r="L192" s="321"/>
      <c r="M192" s="322" t="s">
        <v>1</v>
      </c>
      <c r="N192" s="323"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384</v>
      </c>
      <c r="AT192" s="257" t="s">
        <v>648</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359</v>
      </c>
      <c r="BM192" s="257" t="s">
        <v>1029</v>
      </c>
    </row>
    <row r="193" s="2" customFormat="1">
      <c r="A193" s="40"/>
      <c r="B193" s="41"/>
      <c r="C193" s="42"/>
      <c r="D193" s="259" t="s">
        <v>261</v>
      </c>
      <c r="E193" s="42"/>
      <c r="F193" s="260" t="s">
        <v>2791</v>
      </c>
      <c r="G193" s="42"/>
      <c r="H193" s="42"/>
      <c r="I193" s="157"/>
      <c r="J193" s="42"/>
      <c r="K193" s="42"/>
      <c r="L193" s="46"/>
      <c r="M193" s="261"/>
      <c r="N193" s="262"/>
      <c r="O193" s="93"/>
      <c r="P193" s="93"/>
      <c r="Q193" s="93"/>
      <c r="R193" s="93"/>
      <c r="S193" s="93"/>
      <c r="T193" s="94"/>
      <c r="U193" s="40"/>
      <c r="V193" s="40"/>
      <c r="W193" s="40"/>
      <c r="X193" s="40"/>
      <c r="Y193" s="40"/>
      <c r="Z193" s="40"/>
      <c r="AA193" s="40"/>
      <c r="AB193" s="40"/>
      <c r="AC193" s="40"/>
      <c r="AD193" s="40"/>
      <c r="AE193" s="40"/>
      <c r="AT193" s="18" t="s">
        <v>261</v>
      </c>
      <c r="AU193" s="18" t="s">
        <v>93</v>
      </c>
    </row>
    <row r="194" s="2" customFormat="1" ht="16.5" customHeight="1">
      <c r="A194" s="40"/>
      <c r="B194" s="41"/>
      <c r="C194" s="314" t="s">
        <v>863</v>
      </c>
      <c r="D194" s="314" t="s">
        <v>648</v>
      </c>
      <c r="E194" s="315" t="s">
        <v>2792</v>
      </c>
      <c r="F194" s="316" t="s">
        <v>2793</v>
      </c>
      <c r="G194" s="317" t="s">
        <v>346</v>
      </c>
      <c r="H194" s="318">
        <v>8</v>
      </c>
      <c r="I194" s="319"/>
      <c r="J194" s="320">
        <f>ROUND(I194*H194,2)</f>
        <v>0</v>
      </c>
      <c r="K194" s="316" t="s">
        <v>307</v>
      </c>
      <c r="L194" s="321"/>
      <c r="M194" s="322" t="s">
        <v>1</v>
      </c>
      <c r="N194" s="323" t="s">
        <v>48</v>
      </c>
      <c r="O194" s="93"/>
      <c r="P194" s="255">
        <f>O194*H194</f>
        <v>0</v>
      </c>
      <c r="Q194" s="255">
        <v>0</v>
      </c>
      <c r="R194" s="255">
        <f>Q194*H194</f>
        <v>0</v>
      </c>
      <c r="S194" s="255">
        <v>0</v>
      </c>
      <c r="T194" s="256">
        <f>S194*H194</f>
        <v>0</v>
      </c>
      <c r="U194" s="40"/>
      <c r="V194" s="40"/>
      <c r="W194" s="40"/>
      <c r="X194" s="40"/>
      <c r="Y194" s="40"/>
      <c r="Z194" s="40"/>
      <c r="AA194" s="40"/>
      <c r="AB194" s="40"/>
      <c r="AC194" s="40"/>
      <c r="AD194" s="40"/>
      <c r="AE194" s="40"/>
      <c r="AR194" s="257" t="s">
        <v>384</v>
      </c>
      <c r="AT194" s="257" t="s">
        <v>648</v>
      </c>
      <c r="AU194" s="257" t="s">
        <v>93</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359</v>
      </c>
      <c r="BM194" s="257" t="s">
        <v>1036</v>
      </c>
    </row>
    <row r="195" s="2" customFormat="1" ht="16.5" customHeight="1">
      <c r="A195" s="40"/>
      <c r="B195" s="41"/>
      <c r="C195" s="314" t="s">
        <v>399</v>
      </c>
      <c r="D195" s="314" t="s">
        <v>648</v>
      </c>
      <c r="E195" s="315" t="s">
        <v>2794</v>
      </c>
      <c r="F195" s="316" t="s">
        <v>2795</v>
      </c>
      <c r="G195" s="317" t="s">
        <v>346</v>
      </c>
      <c r="H195" s="318">
        <v>1</v>
      </c>
      <c r="I195" s="319"/>
      <c r="J195" s="320">
        <f>ROUND(I195*H195,2)</f>
        <v>0</v>
      </c>
      <c r="K195" s="316" t="s">
        <v>307</v>
      </c>
      <c r="L195" s="321"/>
      <c r="M195" s="322" t="s">
        <v>1</v>
      </c>
      <c r="N195" s="323" t="s">
        <v>48</v>
      </c>
      <c r="O195" s="93"/>
      <c r="P195" s="255">
        <f>O195*H195</f>
        <v>0</v>
      </c>
      <c r="Q195" s="255">
        <v>0</v>
      </c>
      <c r="R195" s="255">
        <f>Q195*H195</f>
        <v>0</v>
      </c>
      <c r="S195" s="255">
        <v>0</v>
      </c>
      <c r="T195" s="256">
        <f>S195*H195</f>
        <v>0</v>
      </c>
      <c r="U195" s="40"/>
      <c r="V195" s="40"/>
      <c r="W195" s="40"/>
      <c r="X195" s="40"/>
      <c r="Y195" s="40"/>
      <c r="Z195" s="40"/>
      <c r="AA195" s="40"/>
      <c r="AB195" s="40"/>
      <c r="AC195" s="40"/>
      <c r="AD195" s="40"/>
      <c r="AE195" s="40"/>
      <c r="AR195" s="257" t="s">
        <v>384</v>
      </c>
      <c r="AT195" s="257" t="s">
        <v>648</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359</v>
      </c>
      <c r="BM195" s="257" t="s">
        <v>1040</v>
      </c>
    </row>
    <row r="196" s="2" customFormat="1" ht="16.5" customHeight="1">
      <c r="A196" s="40"/>
      <c r="B196" s="41"/>
      <c r="C196" s="314" t="s">
        <v>872</v>
      </c>
      <c r="D196" s="314" t="s">
        <v>648</v>
      </c>
      <c r="E196" s="315" t="s">
        <v>2796</v>
      </c>
      <c r="F196" s="316" t="s">
        <v>2797</v>
      </c>
      <c r="G196" s="317" t="s">
        <v>346</v>
      </c>
      <c r="H196" s="318">
        <v>1</v>
      </c>
      <c r="I196" s="319"/>
      <c r="J196" s="320">
        <f>ROUND(I196*H196,2)</f>
        <v>0</v>
      </c>
      <c r="K196" s="316" t="s">
        <v>307</v>
      </c>
      <c r="L196" s="321"/>
      <c r="M196" s="322" t="s">
        <v>1</v>
      </c>
      <c r="N196" s="323"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384</v>
      </c>
      <c r="AT196" s="257" t="s">
        <v>648</v>
      </c>
      <c r="AU196" s="257" t="s">
        <v>93</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359</v>
      </c>
      <c r="BM196" s="257" t="s">
        <v>1043</v>
      </c>
    </row>
    <row r="197" s="2" customFormat="1" ht="16.5" customHeight="1">
      <c r="A197" s="40"/>
      <c r="B197" s="41"/>
      <c r="C197" s="314" t="s">
        <v>877</v>
      </c>
      <c r="D197" s="314" t="s">
        <v>648</v>
      </c>
      <c r="E197" s="315" t="s">
        <v>2798</v>
      </c>
      <c r="F197" s="316" t="s">
        <v>2799</v>
      </c>
      <c r="G197" s="317" t="s">
        <v>346</v>
      </c>
      <c r="H197" s="318">
        <v>8</v>
      </c>
      <c r="I197" s="319"/>
      <c r="J197" s="320">
        <f>ROUND(I197*H197,2)</f>
        <v>0</v>
      </c>
      <c r="K197" s="316" t="s">
        <v>307</v>
      </c>
      <c r="L197" s="321"/>
      <c r="M197" s="322" t="s">
        <v>1</v>
      </c>
      <c r="N197" s="323" t="s">
        <v>48</v>
      </c>
      <c r="O197" s="93"/>
      <c r="P197" s="255">
        <f>O197*H197</f>
        <v>0</v>
      </c>
      <c r="Q197" s="255">
        <v>0</v>
      </c>
      <c r="R197" s="255">
        <f>Q197*H197</f>
        <v>0</v>
      </c>
      <c r="S197" s="255">
        <v>0</v>
      </c>
      <c r="T197" s="256">
        <f>S197*H197</f>
        <v>0</v>
      </c>
      <c r="U197" s="40"/>
      <c r="V197" s="40"/>
      <c r="W197" s="40"/>
      <c r="X197" s="40"/>
      <c r="Y197" s="40"/>
      <c r="Z197" s="40"/>
      <c r="AA197" s="40"/>
      <c r="AB197" s="40"/>
      <c r="AC197" s="40"/>
      <c r="AD197" s="40"/>
      <c r="AE197" s="40"/>
      <c r="AR197" s="257" t="s">
        <v>384</v>
      </c>
      <c r="AT197" s="257" t="s">
        <v>648</v>
      </c>
      <c r="AU197" s="257" t="s">
        <v>93</v>
      </c>
      <c r="AY197" s="18" t="s">
        <v>251</v>
      </c>
      <c r="BE197" s="258">
        <f>IF(N197="základní",J197,0)</f>
        <v>0</v>
      </c>
      <c r="BF197" s="258">
        <f>IF(N197="snížená",J197,0)</f>
        <v>0</v>
      </c>
      <c r="BG197" s="258">
        <f>IF(N197="zákl. přenesená",J197,0)</f>
        <v>0</v>
      </c>
      <c r="BH197" s="258">
        <f>IF(N197="sníž. přenesená",J197,0)</f>
        <v>0</v>
      </c>
      <c r="BI197" s="258">
        <f>IF(N197="nulová",J197,0)</f>
        <v>0</v>
      </c>
      <c r="BJ197" s="18" t="s">
        <v>91</v>
      </c>
      <c r="BK197" s="258">
        <f>ROUND(I197*H197,2)</f>
        <v>0</v>
      </c>
      <c r="BL197" s="18" t="s">
        <v>359</v>
      </c>
      <c r="BM197" s="257" t="s">
        <v>1047</v>
      </c>
    </row>
    <row r="198" s="2" customFormat="1" ht="16.5" customHeight="1">
      <c r="A198" s="40"/>
      <c r="B198" s="41"/>
      <c r="C198" s="314" t="s">
        <v>882</v>
      </c>
      <c r="D198" s="314" t="s">
        <v>648</v>
      </c>
      <c r="E198" s="315" t="s">
        <v>2800</v>
      </c>
      <c r="F198" s="316" t="s">
        <v>2801</v>
      </c>
      <c r="G198" s="317" t="s">
        <v>346</v>
      </c>
      <c r="H198" s="318">
        <v>1</v>
      </c>
      <c r="I198" s="319"/>
      <c r="J198" s="320">
        <f>ROUND(I198*H198,2)</f>
        <v>0</v>
      </c>
      <c r="K198" s="316" t="s">
        <v>307</v>
      </c>
      <c r="L198" s="321"/>
      <c r="M198" s="322" t="s">
        <v>1</v>
      </c>
      <c r="N198" s="323" t="s">
        <v>48</v>
      </c>
      <c r="O198" s="93"/>
      <c r="P198" s="255">
        <f>O198*H198</f>
        <v>0</v>
      </c>
      <c r="Q198" s="255">
        <v>0</v>
      </c>
      <c r="R198" s="255">
        <f>Q198*H198</f>
        <v>0</v>
      </c>
      <c r="S198" s="255">
        <v>0</v>
      </c>
      <c r="T198" s="256">
        <f>S198*H198</f>
        <v>0</v>
      </c>
      <c r="U198" s="40"/>
      <c r="V198" s="40"/>
      <c r="W198" s="40"/>
      <c r="X198" s="40"/>
      <c r="Y198" s="40"/>
      <c r="Z198" s="40"/>
      <c r="AA198" s="40"/>
      <c r="AB198" s="40"/>
      <c r="AC198" s="40"/>
      <c r="AD198" s="40"/>
      <c r="AE198" s="40"/>
      <c r="AR198" s="257" t="s">
        <v>384</v>
      </c>
      <c r="AT198" s="257" t="s">
        <v>648</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359</v>
      </c>
      <c r="BM198" s="257" t="s">
        <v>1779</v>
      </c>
    </row>
    <row r="199" s="2" customFormat="1" ht="16.5" customHeight="1">
      <c r="A199" s="40"/>
      <c r="B199" s="41"/>
      <c r="C199" s="314" t="s">
        <v>885</v>
      </c>
      <c r="D199" s="314" t="s">
        <v>648</v>
      </c>
      <c r="E199" s="315" t="s">
        <v>2802</v>
      </c>
      <c r="F199" s="316" t="s">
        <v>2803</v>
      </c>
      <c r="G199" s="317" t="s">
        <v>346</v>
      </c>
      <c r="H199" s="318">
        <v>1</v>
      </c>
      <c r="I199" s="319"/>
      <c r="J199" s="320">
        <f>ROUND(I199*H199,2)</f>
        <v>0</v>
      </c>
      <c r="K199" s="316" t="s">
        <v>307</v>
      </c>
      <c r="L199" s="321"/>
      <c r="M199" s="322" t="s">
        <v>1</v>
      </c>
      <c r="N199" s="323" t="s">
        <v>48</v>
      </c>
      <c r="O199" s="93"/>
      <c r="P199" s="255">
        <f>O199*H199</f>
        <v>0</v>
      </c>
      <c r="Q199" s="255">
        <v>0</v>
      </c>
      <c r="R199" s="255">
        <f>Q199*H199</f>
        <v>0</v>
      </c>
      <c r="S199" s="255">
        <v>0</v>
      </c>
      <c r="T199" s="256">
        <f>S199*H199</f>
        <v>0</v>
      </c>
      <c r="U199" s="40"/>
      <c r="V199" s="40"/>
      <c r="W199" s="40"/>
      <c r="X199" s="40"/>
      <c r="Y199" s="40"/>
      <c r="Z199" s="40"/>
      <c r="AA199" s="40"/>
      <c r="AB199" s="40"/>
      <c r="AC199" s="40"/>
      <c r="AD199" s="40"/>
      <c r="AE199" s="40"/>
      <c r="AR199" s="257" t="s">
        <v>384</v>
      </c>
      <c r="AT199" s="257" t="s">
        <v>648</v>
      </c>
      <c r="AU199" s="257" t="s">
        <v>93</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359</v>
      </c>
      <c r="BM199" s="257" t="s">
        <v>1789</v>
      </c>
    </row>
    <row r="200" s="2" customFormat="1" ht="16.5" customHeight="1">
      <c r="A200" s="40"/>
      <c r="B200" s="41"/>
      <c r="C200" s="314" t="s">
        <v>887</v>
      </c>
      <c r="D200" s="314" t="s">
        <v>648</v>
      </c>
      <c r="E200" s="315" t="s">
        <v>2804</v>
      </c>
      <c r="F200" s="316" t="s">
        <v>2805</v>
      </c>
      <c r="G200" s="317" t="s">
        <v>346</v>
      </c>
      <c r="H200" s="318">
        <v>10</v>
      </c>
      <c r="I200" s="319"/>
      <c r="J200" s="320">
        <f>ROUND(I200*H200,2)</f>
        <v>0</v>
      </c>
      <c r="K200" s="316" t="s">
        <v>307</v>
      </c>
      <c r="L200" s="321"/>
      <c r="M200" s="322" t="s">
        <v>1</v>
      </c>
      <c r="N200" s="323"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384</v>
      </c>
      <c r="AT200" s="257" t="s">
        <v>648</v>
      </c>
      <c r="AU200" s="257" t="s">
        <v>93</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359</v>
      </c>
      <c r="BM200" s="257" t="s">
        <v>1799</v>
      </c>
    </row>
    <row r="201" s="2" customFormat="1" ht="16.5" customHeight="1">
      <c r="A201" s="40"/>
      <c r="B201" s="41"/>
      <c r="C201" s="314" t="s">
        <v>889</v>
      </c>
      <c r="D201" s="314" t="s">
        <v>648</v>
      </c>
      <c r="E201" s="315" t="s">
        <v>2806</v>
      </c>
      <c r="F201" s="316" t="s">
        <v>2807</v>
      </c>
      <c r="G201" s="317" t="s">
        <v>346</v>
      </c>
      <c r="H201" s="318">
        <v>8</v>
      </c>
      <c r="I201" s="319"/>
      <c r="J201" s="320">
        <f>ROUND(I201*H201,2)</f>
        <v>0</v>
      </c>
      <c r="K201" s="316" t="s">
        <v>307</v>
      </c>
      <c r="L201" s="321"/>
      <c r="M201" s="322" t="s">
        <v>1</v>
      </c>
      <c r="N201" s="323" t="s">
        <v>48</v>
      </c>
      <c r="O201" s="93"/>
      <c r="P201" s="255">
        <f>O201*H201</f>
        <v>0</v>
      </c>
      <c r="Q201" s="255">
        <v>0</v>
      </c>
      <c r="R201" s="255">
        <f>Q201*H201</f>
        <v>0</v>
      </c>
      <c r="S201" s="255">
        <v>0</v>
      </c>
      <c r="T201" s="256">
        <f>S201*H201</f>
        <v>0</v>
      </c>
      <c r="U201" s="40"/>
      <c r="V201" s="40"/>
      <c r="W201" s="40"/>
      <c r="X201" s="40"/>
      <c r="Y201" s="40"/>
      <c r="Z201" s="40"/>
      <c r="AA201" s="40"/>
      <c r="AB201" s="40"/>
      <c r="AC201" s="40"/>
      <c r="AD201" s="40"/>
      <c r="AE201" s="40"/>
      <c r="AR201" s="257" t="s">
        <v>384</v>
      </c>
      <c r="AT201" s="257" t="s">
        <v>648</v>
      </c>
      <c r="AU201" s="257" t="s">
        <v>93</v>
      </c>
      <c r="AY201" s="18" t="s">
        <v>251</v>
      </c>
      <c r="BE201" s="258">
        <f>IF(N201="základní",J201,0)</f>
        <v>0</v>
      </c>
      <c r="BF201" s="258">
        <f>IF(N201="snížená",J201,0)</f>
        <v>0</v>
      </c>
      <c r="BG201" s="258">
        <f>IF(N201="zákl. přenesená",J201,0)</f>
        <v>0</v>
      </c>
      <c r="BH201" s="258">
        <f>IF(N201="sníž. přenesená",J201,0)</f>
        <v>0</v>
      </c>
      <c r="BI201" s="258">
        <f>IF(N201="nulová",J201,0)</f>
        <v>0</v>
      </c>
      <c r="BJ201" s="18" t="s">
        <v>91</v>
      </c>
      <c r="BK201" s="258">
        <f>ROUND(I201*H201,2)</f>
        <v>0</v>
      </c>
      <c r="BL201" s="18" t="s">
        <v>359</v>
      </c>
      <c r="BM201" s="257" t="s">
        <v>1807</v>
      </c>
    </row>
    <row r="202" s="2" customFormat="1" ht="16.5" customHeight="1">
      <c r="A202" s="40"/>
      <c r="B202" s="41"/>
      <c r="C202" s="314" t="s">
        <v>892</v>
      </c>
      <c r="D202" s="314" t="s">
        <v>648</v>
      </c>
      <c r="E202" s="315" t="s">
        <v>2808</v>
      </c>
      <c r="F202" s="316" t="s">
        <v>2809</v>
      </c>
      <c r="G202" s="317" t="s">
        <v>346</v>
      </c>
      <c r="H202" s="318">
        <v>27</v>
      </c>
      <c r="I202" s="319"/>
      <c r="J202" s="320">
        <f>ROUND(I202*H202,2)</f>
        <v>0</v>
      </c>
      <c r="K202" s="316" t="s">
        <v>307</v>
      </c>
      <c r="L202" s="321"/>
      <c r="M202" s="322" t="s">
        <v>1</v>
      </c>
      <c r="N202" s="323"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384</v>
      </c>
      <c r="AT202" s="257" t="s">
        <v>648</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359</v>
      </c>
      <c r="BM202" s="257" t="s">
        <v>1817</v>
      </c>
    </row>
    <row r="203" s="2" customFormat="1" ht="16.5" customHeight="1">
      <c r="A203" s="40"/>
      <c r="B203" s="41"/>
      <c r="C203" s="314" t="s">
        <v>894</v>
      </c>
      <c r="D203" s="314" t="s">
        <v>648</v>
      </c>
      <c r="E203" s="315" t="s">
        <v>2810</v>
      </c>
      <c r="F203" s="316" t="s">
        <v>2811</v>
      </c>
      <c r="G203" s="317" t="s">
        <v>346</v>
      </c>
      <c r="H203" s="318">
        <v>19</v>
      </c>
      <c r="I203" s="319"/>
      <c r="J203" s="320">
        <f>ROUND(I203*H203,2)</f>
        <v>0</v>
      </c>
      <c r="K203" s="316" t="s">
        <v>307</v>
      </c>
      <c r="L203" s="321"/>
      <c r="M203" s="322" t="s">
        <v>1</v>
      </c>
      <c r="N203" s="323" t="s">
        <v>48</v>
      </c>
      <c r="O203" s="93"/>
      <c r="P203" s="255">
        <f>O203*H203</f>
        <v>0</v>
      </c>
      <c r="Q203" s="255">
        <v>0</v>
      </c>
      <c r="R203" s="255">
        <f>Q203*H203</f>
        <v>0</v>
      </c>
      <c r="S203" s="255">
        <v>0</v>
      </c>
      <c r="T203" s="256">
        <f>S203*H203</f>
        <v>0</v>
      </c>
      <c r="U203" s="40"/>
      <c r="V203" s="40"/>
      <c r="W203" s="40"/>
      <c r="X203" s="40"/>
      <c r="Y203" s="40"/>
      <c r="Z203" s="40"/>
      <c r="AA203" s="40"/>
      <c r="AB203" s="40"/>
      <c r="AC203" s="40"/>
      <c r="AD203" s="40"/>
      <c r="AE203" s="40"/>
      <c r="AR203" s="257" t="s">
        <v>384</v>
      </c>
      <c r="AT203" s="257" t="s">
        <v>648</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359</v>
      </c>
      <c r="BM203" s="257" t="s">
        <v>1826</v>
      </c>
    </row>
    <row r="204" s="2" customFormat="1" ht="16.5" customHeight="1">
      <c r="A204" s="40"/>
      <c r="B204" s="41"/>
      <c r="C204" s="314" t="s">
        <v>901</v>
      </c>
      <c r="D204" s="314" t="s">
        <v>648</v>
      </c>
      <c r="E204" s="315" t="s">
        <v>2812</v>
      </c>
      <c r="F204" s="316" t="s">
        <v>2813</v>
      </c>
      <c r="G204" s="317" t="s">
        <v>346</v>
      </c>
      <c r="H204" s="318">
        <v>8</v>
      </c>
      <c r="I204" s="319"/>
      <c r="J204" s="320">
        <f>ROUND(I204*H204,2)</f>
        <v>0</v>
      </c>
      <c r="K204" s="316" t="s">
        <v>307</v>
      </c>
      <c r="L204" s="321"/>
      <c r="M204" s="322" t="s">
        <v>1</v>
      </c>
      <c r="N204" s="323" t="s">
        <v>48</v>
      </c>
      <c r="O204" s="93"/>
      <c r="P204" s="255">
        <f>O204*H204</f>
        <v>0</v>
      </c>
      <c r="Q204" s="255">
        <v>0</v>
      </c>
      <c r="R204" s="255">
        <f>Q204*H204</f>
        <v>0</v>
      </c>
      <c r="S204" s="255">
        <v>0</v>
      </c>
      <c r="T204" s="256">
        <f>S204*H204</f>
        <v>0</v>
      </c>
      <c r="U204" s="40"/>
      <c r="V204" s="40"/>
      <c r="W204" s="40"/>
      <c r="X204" s="40"/>
      <c r="Y204" s="40"/>
      <c r="Z204" s="40"/>
      <c r="AA204" s="40"/>
      <c r="AB204" s="40"/>
      <c r="AC204" s="40"/>
      <c r="AD204" s="40"/>
      <c r="AE204" s="40"/>
      <c r="AR204" s="257" t="s">
        <v>384</v>
      </c>
      <c r="AT204" s="257" t="s">
        <v>648</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359</v>
      </c>
      <c r="BM204" s="257" t="s">
        <v>1831</v>
      </c>
    </row>
    <row r="205" s="2" customFormat="1" ht="16.5" customHeight="1">
      <c r="A205" s="40"/>
      <c r="B205" s="41"/>
      <c r="C205" s="314" t="s">
        <v>987</v>
      </c>
      <c r="D205" s="314" t="s">
        <v>648</v>
      </c>
      <c r="E205" s="315" t="s">
        <v>2814</v>
      </c>
      <c r="F205" s="316" t="s">
        <v>2815</v>
      </c>
      <c r="G205" s="317" t="s">
        <v>346</v>
      </c>
      <c r="H205" s="318">
        <v>10</v>
      </c>
      <c r="I205" s="319"/>
      <c r="J205" s="320">
        <f>ROUND(I205*H205,2)</f>
        <v>0</v>
      </c>
      <c r="K205" s="316" t="s">
        <v>307</v>
      </c>
      <c r="L205" s="321"/>
      <c r="M205" s="322" t="s">
        <v>1</v>
      </c>
      <c r="N205" s="323" t="s">
        <v>48</v>
      </c>
      <c r="O205" s="93"/>
      <c r="P205" s="255">
        <f>O205*H205</f>
        <v>0</v>
      </c>
      <c r="Q205" s="255">
        <v>0</v>
      </c>
      <c r="R205" s="255">
        <f>Q205*H205</f>
        <v>0</v>
      </c>
      <c r="S205" s="255">
        <v>0</v>
      </c>
      <c r="T205" s="256">
        <f>S205*H205</f>
        <v>0</v>
      </c>
      <c r="U205" s="40"/>
      <c r="V205" s="40"/>
      <c r="W205" s="40"/>
      <c r="X205" s="40"/>
      <c r="Y205" s="40"/>
      <c r="Z205" s="40"/>
      <c r="AA205" s="40"/>
      <c r="AB205" s="40"/>
      <c r="AC205" s="40"/>
      <c r="AD205" s="40"/>
      <c r="AE205" s="40"/>
      <c r="AR205" s="257" t="s">
        <v>384</v>
      </c>
      <c r="AT205" s="257" t="s">
        <v>648</v>
      </c>
      <c r="AU205" s="257" t="s">
        <v>93</v>
      </c>
      <c r="AY205" s="18" t="s">
        <v>251</v>
      </c>
      <c r="BE205" s="258">
        <f>IF(N205="základní",J205,0)</f>
        <v>0</v>
      </c>
      <c r="BF205" s="258">
        <f>IF(N205="snížená",J205,0)</f>
        <v>0</v>
      </c>
      <c r="BG205" s="258">
        <f>IF(N205="zákl. přenesená",J205,0)</f>
        <v>0</v>
      </c>
      <c r="BH205" s="258">
        <f>IF(N205="sníž. přenesená",J205,0)</f>
        <v>0</v>
      </c>
      <c r="BI205" s="258">
        <f>IF(N205="nulová",J205,0)</f>
        <v>0</v>
      </c>
      <c r="BJ205" s="18" t="s">
        <v>91</v>
      </c>
      <c r="BK205" s="258">
        <f>ROUND(I205*H205,2)</f>
        <v>0</v>
      </c>
      <c r="BL205" s="18" t="s">
        <v>359</v>
      </c>
      <c r="BM205" s="257" t="s">
        <v>1843</v>
      </c>
    </row>
    <row r="206" s="2" customFormat="1" ht="16.5" customHeight="1">
      <c r="A206" s="40"/>
      <c r="B206" s="41"/>
      <c r="C206" s="314" t="s">
        <v>1206</v>
      </c>
      <c r="D206" s="314" t="s">
        <v>648</v>
      </c>
      <c r="E206" s="315" t="s">
        <v>2816</v>
      </c>
      <c r="F206" s="316" t="s">
        <v>2817</v>
      </c>
      <c r="G206" s="317" t="s">
        <v>346</v>
      </c>
      <c r="H206" s="318">
        <v>1</v>
      </c>
      <c r="I206" s="319"/>
      <c r="J206" s="320">
        <f>ROUND(I206*H206,2)</f>
        <v>0</v>
      </c>
      <c r="K206" s="316" t="s">
        <v>307</v>
      </c>
      <c r="L206" s="321"/>
      <c r="M206" s="322" t="s">
        <v>1</v>
      </c>
      <c r="N206" s="323" t="s">
        <v>48</v>
      </c>
      <c r="O206" s="93"/>
      <c r="P206" s="255">
        <f>O206*H206</f>
        <v>0</v>
      </c>
      <c r="Q206" s="255">
        <v>0</v>
      </c>
      <c r="R206" s="255">
        <f>Q206*H206</f>
        <v>0</v>
      </c>
      <c r="S206" s="255">
        <v>0</v>
      </c>
      <c r="T206" s="256">
        <f>S206*H206</f>
        <v>0</v>
      </c>
      <c r="U206" s="40"/>
      <c r="V206" s="40"/>
      <c r="W206" s="40"/>
      <c r="X206" s="40"/>
      <c r="Y206" s="40"/>
      <c r="Z206" s="40"/>
      <c r="AA206" s="40"/>
      <c r="AB206" s="40"/>
      <c r="AC206" s="40"/>
      <c r="AD206" s="40"/>
      <c r="AE206" s="40"/>
      <c r="AR206" s="257" t="s">
        <v>384</v>
      </c>
      <c r="AT206" s="257" t="s">
        <v>648</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359</v>
      </c>
      <c r="BM206" s="257" t="s">
        <v>1854</v>
      </c>
    </row>
    <row r="207" s="2" customFormat="1" ht="16.5" customHeight="1">
      <c r="A207" s="40"/>
      <c r="B207" s="41"/>
      <c r="C207" s="314" t="s">
        <v>990</v>
      </c>
      <c r="D207" s="314" t="s">
        <v>648</v>
      </c>
      <c r="E207" s="315" t="s">
        <v>2818</v>
      </c>
      <c r="F207" s="316" t="s">
        <v>2819</v>
      </c>
      <c r="G207" s="317" t="s">
        <v>346</v>
      </c>
      <c r="H207" s="318">
        <v>22</v>
      </c>
      <c r="I207" s="319"/>
      <c r="J207" s="320">
        <f>ROUND(I207*H207,2)</f>
        <v>0</v>
      </c>
      <c r="K207" s="316" t="s">
        <v>307</v>
      </c>
      <c r="L207" s="321"/>
      <c r="M207" s="322" t="s">
        <v>1</v>
      </c>
      <c r="N207" s="323" t="s">
        <v>48</v>
      </c>
      <c r="O207" s="93"/>
      <c r="P207" s="255">
        <f>O207*H207</f>
        <v>0</v>
      </c>
      <c r="Q207" s="255">
        <v>0</v>
      </c>
      <c r="R207" s="255">
        <f>Q207*H207</f>
        <v>0</v>
      </c>
      <c r="S207" s="255">
        <v>0</v>
      </c>
      <c r="T207" s="256">
        <f>S207*H207</f>
        <v>0</v>
      </c>
      <c r="U207" s="40"/>
      <c r="V207" s="40"/>
      <c r="W207" s="40"/>
      <c r="X207" s="40"/>
      <c r="Y207" s="40"/>
      <c r="Z207" s="40"/>
      <c r="AA207" s="40"/>
      <c r="AB207" s="40"/>
      <c r="AC207" s="40"/>
      <c r="AD207" s="40"/>
      <c r="AE207" s="40"/>
      <c r="AR207" s="257" t="s">
        <v>384</v>
      </c>
      <c r="AT207" s="257" t="s">
        <v>648</v>
      </c>
      <c r="AU207" s="257" t="s">
        <v>93</v>
      </c>
      <c r="AY207" s="18" t="s">
        <v>251</v>
      </c>
      <c r="BE207" s="258">
        <f>IF(N207="základní",J207,0)</f>
        <v>0</v>
      </c>
      <c r="BF207" s="258">
        <f>IF(N207="snížená",J207,0)</f>
        <v>0</v>
      </c>
      <c r="BG207" s="258">
        <f>IF(N207="zákl. přenesená",J207,0)</f>
        <v>0</v>
      </c>
      <c r="BH207" s="258">
        <f>IF(N207="sníž. přenesená",J207,0)</f>
        <v>0</v>
      </c>
      <c r="BI207" s="258">
        <f>IF(N207="nulová",J207,0)</f>
        <v>0</v>
      </c>
      <c r="BJ207" s="18" t="s">
        <v>91</v>
      </c>
      <c r="BK207" s="258">
        <f>ROUND(I207*H207,2)</f>
        <v>0</v>
      </c>
      <c r="BL207" s="18" t="s">
        <v>359</v>
      </c>
      <c r="BM207" s="257" t="s">
        <v>2820</v>
      </c>
    </row>
    <row r="208" s="12" customFormat="1" ht="25.92" customHeight="1">
      <c r="A208" s="12"/>
      <c r="B208" s="230"/>
      <c r="C208" s="231"/>
      <c r="D208" s="232" t="s">
        <v>82</v>
      </c>
      <c r="E208" s="233" t="s">
        <v>648</v>
      </c>
      <c r="F208" s="233" t="s">
        <v>942</v>
      </c>
      <c r="G208" s="231"/>
      <c r="H208" s="231"/>
      <c r="I208" s="234"/>
      <c r="J208" s="235">
        <f>BK208</f>
        <v>0</v>
      </c>
      <c r="K208" s="231"/>
      <c r="L208" s="236"/>
      <c r="M208" s="237"/>
      <c r="N208" s="238"/>
      <c r="O208" s="238"/>
      <c r="P208" s="239">
        <f>P209+P246+P247</f>
        <v>0</v>
      </c>
      <c r="Q208" s="238"/>
      <c r="R208" s="239">
        <f>R209+R246+R247</f>
        <v>0</v>
      </c>
      <c r="S208" s="238"/>
      <c r="T208" s="240">
        <f>T209+T246+T247</f>
        <v>0</v>
      </c>
      <c r="U208" s="12"/>
      <c r="V208" s="12"/>
      <c r="W208" s="12"/>
      <c r="X208" s="12"/>
      <c r="Y208" s="12"/>
      <c r="Z208" s="12"/>
      <c r="AA208" s="12"/>
      <c r="AB208" s="12"/>
      <c r="AC208" s="12"/>
      <c r="AD208" s="12"/>
      <c r="AE208" s="12"/>
      <c r="AR208" s="241" t="s">
        <v>174</v>
      </c>
      <c r="AT208" s="242" t="s">
        <v>82</v>
      </c>
      <c r="AU208" s="242" t="s">
        <v>83</v>
      </c>
      <c r="AY208" s="241" t="s">
        <v>251</v>
      </c>
      <c r="BK208" s="243">
        <f>BK209+BK246+BK247</f>
        <v>0</v>
      </c>
    </row>
    <row r="209" s="12" customFormat="1" ht="22.8" customHeight="1">
      <c r="A209" s="12"/>
      <c r="B209" s="230"/>
      <c r="C209" s="231"/>
      <c r="D209" s="232" t="s">
        <v>82</v>
      </c>
      <c r="E209" s="244" t="s">
        <v>943</v>
      </c>
      <c r="F209" s="244" t="s">
        <v>944</v>
      </c>
      <c r="G209" s="231"/>
      <c r="H209" s="231"/>
      <c r="I209" s="234"/>
      <c r="J209" s="245">
        <f>BK209</f>
        <v>0</v>
      </c>
      <c r="K209" s="231"/>
      <c r="L209" s="236"/>
      <c r="M209" s="237"/>
      <c r="N209" s="238"/>
      <c r="O209" s="238"/>
      <c r="P209" s="239">
        <f>SUM(P210:P245)</f>
        <v>0</v>
      </c>
      <c r="Q209" s="238"/>
      <c r="R209" s="239">
        <f>SUM(R210:R245)</f>
        <v>0</v>
      </c>
      <c r="S209" s="238"/>
      <c r="T209" s="240">
        <f>SUM(T210:T245)</f>
        <v>0</v>
      </c>
      <c r="U209" s="12"/>
      <c r="V209" s="12"/>
      <c r="W209" s="12"/>
      <c r="X209" s="12"/>
      <c r="Y209" s="12"/>
      <c r="Z209" s="12"/>
      <c r="AA209" s="12"/>
      <c r="AB209" s="12"/>
      <c r="AC209" s="12"/>
      <c r="AD209" s="12"/>
      <c r="AE209" s="12"/>
      <c r="AR209" s="241" t="s">
        <v>174</v>
      </c>
      <c r="AT209" s="242" t="s">
        <v>82</v>
      </c>
      <c r="AU209" s="242" t="s">
        <v>91</v>
      </c>
      <c r="AY209" s="241" t="s">
        <v>251</v>
      </c>
      <c r="BK209" s="243">
        <f>SUM(BK210:BK245)</f>
        <v>0</v>
      </c>
    </row>
    <row r="210" s="2" customFormat="1" ht="21.75" customHeight="1">
      <c r="A210" s="40"/>
      <c r="B210" s="41"/>
      <c r="C210" s="246" t="s">
        <v>1213</v>
      </c>
      <c r="D210" s="246" t="s">
        <v>254</v>
      </c>
      <c r="E210" s="247" t="s">
        <v>2821</v>
      </c>
      <c r="F210" s="248" t="s">
        <v>2822</v>
      </c>
      <c r="G210" s="249" t="s">
        <v>441</v>
      </c>
      <c r="H210" s="250">
        <v>96</v>
      </c>
      <c r="I210" s="251"/>
      <c r="J210" s="252">
        <f>ROUND(I210*H210,2)</f>
        <v>0</v>
      </c>
      <c r="K210" s="248" t="s">
        <v>258</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501</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501</v>
      </c>
      <c r="BM210" s="257" t="s">
        <v>2823</v>
      </c>
    </row>
    <row r="211" s="2" customFormat="1">
      <c r="A211" s="40"/>
      <c r="B211" s="41"/>
      <c r="C211" s="42"/>
      <c r="D211" s="259" t="s">
        <v>261</v>
      </c>
      <c r="E211" s="42"/>
      <c r="F211" s="260" t="s">
        <v>2824</v>
      </c>
      <c r="G211" s="42"/>
      <c r="H211" s="42"/>
      <c r="I211" s="157"/>
      <c r="J211" s="42"/>
      <c r="K211" s="42"/>
      <c r="L211" s="46"/>
      <c r="M211" s="261"/>
      <c r="N211" s="262"/>
      <c r="O211" s="93"/>
      <c r="P211" s="93"/>
      <c r="Q211" s="93"/>
      <c r="R211" s="93"/>
      <c r="S211" s="93"/>
      <c r="T211" s="94"/>
      <c r="U211" s="40"/>
      <c r="V211" s="40"/>
      <c r="W211" s="40"/>
      <c r="X211" s="40"/>
      <c r="Y211" s="40"/>
      <c r="Z211" s="40"/>
      <c r="AA211" s="40"/>
      <c r="AB211" s="40"/>
      <c r="AC211" s="40"/>
      <c r="AD211" s="40"/>
      <c r="AE211" s="40"/>
      <c r="AT211" s="18" t="s">
        <v>261</v>
      </c>
      <c r="AU211" s="18" t="s">
        <v>93</v>
      </c>
    </row>
    <row r="212" s="2" customFormat="1" ht="21.75" customHeight="1">
      <c r="A212" s="40"/>
      <c r="B212" s="41"/>
      <c r="C212" s="246" t="s">
        <v>993</v>
      </c>
      <c r="D212" s="246" t="s">
        <v>254</v>
      </c>
      <c r="E212" s="247" t="s">
        <v>962</v>
      </c>
      <c r="F212" s="248" t="s">
        <v>963</v>
      </c>
      <c r="G212" s="249" t="s">
        <v>964</v>
      </c>
      <c r="H212" s="250">
        <v>21</v>
      </c>
      <c r="I212" s="251"/>
      <c r="J212" s="252">
        <f>ROUND(I212*H212,2)</f>
        <v>0</v>
      </c>
      <c r="K212" s="248" t="s">
        <v>307</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501</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501</v>
      </c>
      <c r="BM212" s="257" t="s">
        <v>2825</v>
      </c>
    </row>
    <row r="213" s="2" customFormat="1">
      <c r="A213" s="40"/>
      <c r="B213" s="41"/>
      <c r="C213" s="42"/>
      <c r="D213" s="259" t="s">
        <v>261</v>
      </c>
      <c r="E213" s="42"/>
      <c r="F213" s="260" t="s">
        <v>2826</v>
      </c>
      <c r="G213" s="42"/>
      <c r="H213" s="42"/>
      <c r="I213" s="157"/>
      <c r="J213" s="42"/>
      <c r="K213" s="42"/>
      <c r="L213" s="46"/>
      <c r="M213" s="261"/>
      <c r="N213" s="262"/>
      <c r="O213" s="93"/>
      <c r="P213" s="93"/>
      <c r="Q213" s="93"/>
      <c r="R213" s="93"/>
      <c r="S213" s="93"/>
      <c r="T213" s="94"/>
      <c r="U213" s="40"/>
      <c r="V213" s="40"/>
      <c r="W213" s="40"/>
      <c r="X213" s="40"/>
      <c r="Y213" s="40"/>
      <c r="Z213" s="40"/>
      <c r="AA213" s="40"/>
      <c r="AB213" s="40"/>
      <c r="AC213" s="40"/>
      <c r="AD213" s="40"/>
      <c r="AE213" s="40"/>
      <c r="AT213" s="18" t="s">
        <v>261</v>
      </c>
      <c r="AU213" s="18" t="s">
        <v>93</v>
      </c>
    </row>
    <row r="214" s="2" customFormat="1" ht="16.5" customHeight="1">
      <c r="A214" s="40"/>
      <c r="B214" s="41"/>
      <c r="C214" s="246" t="s">
        <v>1485</v>
      </c>
      <c r="D214" s="246" t="s">
        <v>254</v>
      </c>
      <c r="E214" s="247" t="s">
        <v>2827</v>
      </c>
      <c r="F214" s="248" t="s">
        <v>2828</v>
      </c>
      <c r="G214" s="249" t="s">
        <v>346</v>
      </c>
      <c r="H214" s="250">
        <v>1</v>
      </c>
      <c r="I214" s="251"/>
      <c r="J214" s="252">
        <f>ROUND(I214*H214,2)</f>
        <v>0</v>
      </c>
      <c r="K214" s="248" t="s">
        <v>258</v>
      </c>
      <c r="L214" s="46"/>
      <c r="M214" s="253" t="s">
        <v>1</v>
      </c>
      <c r="N214" s="254" t="s">
        <v>48</v>
      </c>
      <c r="O214" s="93"/>
      <c r="P214" s="255">
        <f>O214*H214</f>
        <v>0</v>
      </c>
      <c r="Q214" s="255">
        <v>0</v>
      </c>
      <c r="R214" s="255">
        <f>Q214*H214</f>
        <v>0</v>
      </c>
      <c r="S214" s="255">
        <v>0</v>
      </c>
      <c r="T214" s="256">
        <f>S214*H214</f>
        <v>0</v>
      </c>
      <c r="U214" s="40"/>
      <c r="V214" s="40"/>
      <c r="W214" s="40"/>
      <c r="X214" s="40"/>
      <c r="Y214" s="40"/>
      <c r="Z214" s="40"/>
      <c r="AA214" s="40"/>
      <c r="AB214" s="40"/>
      <c r="AC214" s="40"/>
      <c r="AD214" s="40"/>
      <c r="AE214" s="40"/>
      <c r="AR214" s="257" t="s">
        <v>501</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501</v>
      </c>
      <c r="BM214" s="257" t="s">
        <v>2829</v>
      </c>
    </row>
    <row r="215" s="2" customFormat="1">
      <c r="A215" s="40"/>
      <c r="B215" s="41"/>
      <c r="C215" s="42"/>
      <c r="D215" s="259" t="s">
        <v>261</v>
      </c>
      <c r="E215" s="42"/>
      <c r="F215" s="260" t="s">
        <v>2830</v>
      </c>
      <c r="G215" s="42"/>
      <c r="H215" s="42"/>
      <c r="I215" s="157"/>
      <c r="J215" s="42"/>
      <c r="K215" s="42"/>
      <c r="L215" s="46"/>
      <c r="M215" s="261"/>
      <c r="N215" s="262"/>
      <c r="O215" s="93"/>
      <c r="P215" s="93"/>
      <c r="Q215" s="93"/>
      <c r="R215" s="93"/>
      <c r="S215" s="93"/>
      <c r="T215" s="94"/>
      <c r="U215" s="40"/>
      <c r="V215" s="40"/>
      <c r="W215" s="40"/>
      <c r="X215" s="40"/>
      <c r="Y215" s="40"/>
      <c r="Z215" s="40"/>
      <c r="AA215" s="40"/>
      <c r="AB215" s="40"/>
      <c r="AC215" s="40"/>
      <c r="AD215" s="40"/>
      <c r="AE215" s="40"/>
      <c r="AT215" s="18" t="s">
        <v>261</v>
      </c>
      <c r="AU215" s="18" t="s">
        <v>93</v>
      </c>
    </row>
    <row r="216" s="2" customFormat="1" ht="16.5" customHeight="1">
      <c r="A216" s="40"/>
      <c r="B216" s="41"/>
      <c r="C216" s="246" t="s">
        <v>996</v>
      </c>
      <c r="D216" s="246" t="s">
        <v>254</v>
      </c>
      <c r="E216" s="247" t="s">
        <v>2831</v>
      </c>
      <c r="F216" s="248" t="s">
        <v>2832</v>
      </c>
      <c r="G216" s="249" t="s">
        <v>346</v>
      </c>
      <c r="H216" s="250">
        <v>74</v>
      </c>
      <c r="I216" s="251"/>
      <c r="J216" s="252">
        <f>ROUND(I216*H216,2)</f>
        <v>0</v>
      </c>
      <c r="K216" s="248" t="s">
        <v>307</v>
      </c>
      <c r="L216" s="46"/>
      <c r="M216" s="253" t="s">
        <v>1</v>
      </c>
      <c r="N216" s="254" t="s">
        <v>48</v>
      </c>
      <c r="O216" s="93"/>
      <c r="P216" s="255">
        <f>O216*H216</f>
        <v>0</v>
      </c>
      <c r="Q216" s="255">
        <v>0</v>
      </c>
      <c r="R216" s="255">
        <f>Q216*H216</f>
        <v>0</v>
      </c>
      <c r="S216" s="255">
        <v>0</v>
      </c>
      <c r="T216" s="256">
        <f>S216*H216</f>
        <v>0</v>
      </c>
      <c r="U216" s="40"/>
      <c r="V216" s="40"/>
      <c r="W216" s="40"/>
      <c r="X216" s="40"/>
      <c r="Y216" s="40"/>
      <c r="Z216" s="40"/>
      <c r="AA216" s="40"/>
      <c r="AB216" s="40"/>
      <c r="AC216" s="40"/>
      <c r="AD216" s="40"/>
      <c r="AE216" s="40"/>
      <c r="AR216" s="257" t="s">
        <v>501</v>
      </c>
      <c r="AT216" s="257" t="s">
        <v>254</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501</v>
      </c>
      <c r="BM216" s="257" t="s">
        <v>2833</v>
      </c>
    </row>
    <row r="217" s="2" customFormat="1">
      <c r="A217" s="40"/>
      <c r="B217" s="41"/>
      <c r="C217" s="42"/>
      <c r="D217" s="259" t="s">
        <v>261</v>
      </c>
      <c r="E217" s="42"/>
      <c r="F217" s="260" t="s">
        <v>2834</v>
      </c>
      <c r="G217" s="42"/>
      <c r="H217" s="42"/>
      <c r="I217" s="157"/>
      <c r="J217" s="42"/>
      <c r="K217" s="42"/>
      <c r="L217" s="46"/>
      <c r="M217" s="261"/>
      <c r="N217" s="262"/>
      <c r="O217" s="93"/>
      <c r="P217" s="93"/>
      <c r="Q217" s="93"/>
      <c r="R217" s="93"/>
      <c r="S217" s="93"/>
      <c r="T217" s="94"/>
      <c r="U217" s="40"/>
      <c r="V217" s="40"/>
      <c r="W217" s="40"/>
      <c r="X217" s="40"/>
      <c r="Y217" s="40"/>
      <c r="Z217" s="40"/>
      <c r="AA217" s="40"/>
      <c r="AB217" s="40"/>
      <c r="AC217" s="40"/>
      <c r="AD217" s="40"/>
      <c r="AE217" s="40"/>
      <c r="AT217" s="18" t="s">
        <v>261</v>
      </c>
      <c r="AU217" s="18" t="s">
        <v>93</v>
      </c>
    </row>
    <row r="218" s="2" customFormat="1" ht="16.5" customHeight="1">
      <c r="A218" s="40"/>
      <c r="B218" s="41"/>
      <c r="C218" s="246" t="s">
        <v>1494</v>
      </c>
      <c r="D218" s="246" t="s">
        <v>254</v>
      </c>
      <c r="E218" s="247" t="s">
        <v>2835</v>
      </c>
      <c r="F218" s="248" t="s">
        <v>2836</v>
      </c>
      <c r="G218" s="249" t="s">
        <v>346</v>
      </c>
      <c r="H218" s="250">
        <v>46</v>
      </c>
      <c r="I218" s="251"/>
      <c r="J218" s="252">
        <f>ROUND(I218*H218,2)</f>
        <v>0</v>
      </c>
      <c r="K218" s="248" t="s">
        <v>258</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501</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501</v>
      </c>
      <c r="BM218" s="257" t="s">
        <v>2837</v>
      </c>
    </row>
    <row r="219" s="2" customFormat="1" ht="16.5" customHeight="1">
      <c r="A219" s="40"/>
      <c r="B219" s="41"/>
      <c r="C219" s="246" t="s">
        <v>1000</v>
      </c>
      <c r="D219" s="246" t="s">
        <v>254</v>
      </c>
      <c r="E219" s="247" t="s">
        <v>2838</v>
      </c>
      <c r="F219" s="248" t="s">
        <v>2839</v>
      </c>
      <c r="G219" s="249" t="s">
        <v>346</v>
      </c>
      <c r="H219" s="250">
        <v>1</v>
      </c>
      <c r="I219" s="251"/>
      <c r="J219" s="252">
        <f>ROUND(I219*H219,2)</f>
        <v>0</v>
      </c>
      <c r="K219" s="248" t="s">
        <v>307</v>
      </c>
      <c r="L219" s="46"/>
      <c r="M219" s="253" t="s">
        <v>1</v>
      </c>
      <c r="N219" s="254" t="s">
        <v>48</v>
      </c>
      <c r="O219" s="93"/>
      <c r="P219" s="255">
        <f>O219*H219</f>
        <v>0</v>
      </c>
      <c r="Q219" s="255">
        <v>0</v>
      </c>
      <c r="R219" s="255">
        <f>Q219*H219</f>
        <v>0</v>
      </c>
      <c r="S219" s="255">
        <v>0</v>
      </c>
      <c r="T219" s="256">
        <f>S219*H219</f>
        <v>0</v>
      </c>
      <c r="U219" s="40"/>
      <c r="V219" s="40"/>
      <c r="W219" s="40"/>
      <c r="X219" s="40"/>
      <c r="Y219" s="40"/>
      <c r="Z219" s="40"/>
      <c r="AA219" s="40"/>
      <c r="AB219" s="40"/>
      <c r="AC219" s="40"/>
      <c r="AD219" s="40"/>
      <c r="AE219" s="40"/>
      <c r="AR219" s="257" t="s">
        <v>501</v>
      </c>
      <c r="AT219" s="257" t="s">
        <v>254</v>
      </c>
      <c r="AU219" s="257" t="s">
        <v>93</v>
      </c>
      <c r="AY219" s="18" t="s">
        <v>251</v>
      </c>
      <c r="BE219" s="258">
        <f>IF(N219="základní",J219,0)</f>
        <v>0</v>
      </c>
      <c r="BF219" s="258">
        <f>IF(N219="snížená",J219,0)</f>
        <v>0</v>
      </c>
      <c r="BG219" s="258">
        <f>IF(N219="zákl. přenesená",J219,0)</f>
        <v>0</v>
      </c>
      <c r="BH219" s="258">
        <f>IF(N219="sníž. přenesená",J219,0)</f>
        <v>0</v>
      </c>
      <c r="BI219" s="258">
        <f>IF(N219="nulová",J219,0)</f>
        <v>0</v>
      </c>
      <c r="BJ219" s="18" t="s">
        <v>91</v>
      </c>
      <c r="BK219" s="258">
        <f>ROUND(I219*H219,2)</f>
        <v>0</v>
      </c>
      <c r="BL219" s="18" t="s">
        <v>501</v>
      </c>
      <c r="BM219" s="257" t="s">
        <v>2840</v>
      </c>
    </row>
    <row r="220" s="2" customFormat="1" ht="16.5" customHeight="1">
      <c r="A220" s="40"/>
      <c r="B220" s="41"/>
      <c r="C220" s="246" t="s">
        <v>1502</v>
      </c>
      <c r="D220" s="246" t="s">
        <v>254</v>
      </c>
      <c r="E220" s="247" t="s">
        <v>2841</v>
      </c>
      <c r="F220" s="248" t="s">
        <v>2842</v>
      </c>
      <c r="G220" s="249" t="s">
        <v>346</v>
      </c>
      <c r="H220" s="250">
        <v>8</v>
      </c>
      <c r="I220" s="251"/>
      <c r="J220" s="252">
        <f>ROUND(I220*H220,2)</f>
        <v>0</v>
      </c>
      <c r="K220" s="248" t="s">
        <v>258</v>
      </c>
      <c r="L220" s="46"/>
      <c r="M220" s="253" t="s">
        <v>1</v>
      </c>
      <c r="N220" s="254" t="s">
        <v>48</v>
      </c>
      <c r="O220" s="93"/>
      <c r="P220" s="255">
        <f>O220*H220</f>
        <v>0</v>
      </c>
      <c r="Q220" s="255">
        <v>0</v>
      </c>
      <c r="R220" s="255">
        <f>Q220*H220</f>
        <v>0</v>
      </c>
      <c r="S220" s="255">
        <v>0</v>
      </c>
      <c r="T220" s="256">
        <f>S220*H220</f>
        <v>0</v>
      </c>
      <c r="U220" s="40"/>
      <c r="V220" s="40"/>
      <c r="W220" s="40"/>
      <c r="X220" s="40"/>
      <c r="Y220" s="40"/>
      <c r="Z220" s="40"/>
      <c r="AA220" s="40"/>
      <c r="AB220" s="40"/>
      <c r="AC220" s="40"/>
      <c r="AD220" s="40"/>
      <c r="AE220" s="40"/>
      <c r="AR220" s="257" t="s">
        <v>501</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501</v>
      </c>
      <c r="BM220" s="257" t="s">
        <v>2843</v>
      </c>
    </row>
    <row r="221" s="2" customFormat="1" ht="16.5" customHeight="1">
      <c r="A221" s="40"/>
      <c r="B221" s="41"/>
      <c r="C221" s="246" t="s">
        <v>1004</v>
      </c>
      <c r="D221" s="246" t="s">
        <v>254</v>
      </c>
      <c r="E221" s="247" t="s">
        <v>2844</v>
      </c>
      <c r="F221" s="248" t="s">
        <v>2845</v>
      </c>
      <c r="G221" s="249" t="s">
        <v>346</v>
      </c>
      <c r="H221" s="250">
        <v>1</v>
      </c>
      <c r="I221" s="251"/>
      <c r="J221" s="252">
        <f>ROUND(I221*H221,2)</f>
        <v>0</v>
      </c>
      <c r="K221" s="248" t="s">
        <v>307</v>
      </c>
      <c r="L221" s="46"/>
      <c r="M221" s="253" t="s">
        <v>1</v>
      </c>
      <c r="N221" s="254" t="s">
        <v>48</v>
      </c>
      <c r="O221" s="93"/>
      <c r="P221" s="255">
        <f>O221*H221</f>
        <v>0</v>
      </c>
      <c r="Q221" s="255">
        <v>0</v>
      </c>
      <c r="R221" s="255">
        <f>Q221*H221</f>
        <v>0</v>
      </c>
      <c r="S221" s="255">
        <v>0</v>
      </c>
      <c r="T221" s="256">
        <f>S221*H221</f>
        <v>0</v>
      </c>
      <c r="U221" s="40"/>
      <c r="V221" s="40"/>
      <c r="W221" s="40"/>
      <c r="X221" s="40"/>
      <c r="Y221" s="40"/>
      <c r="Z221" s="40"/>
      <c r="AA221" s="40"/>
      <c r="AB221" s="40"/>
      <c r="AC221" s="40"/>
      <c r="AD221" s="40"/>
      <c r="AE221" s="40"/>
      <c r="AR221" s="257" t="s">
        <v>501</v>
      </c>
      <c r="AT221" s="257" t="s">
        <v>254</v>
      </c>
      <c r="AU221" s="257" t="s">
        <v>93</v>
      </c>
      <c r="AY221" s="18" t="s">
        <v>251</v>
      </c>
      <c r="BE221" s="258">
        <f>IF(N221="základní",J221,0)</f>
        <v>0</v>
      </c>
      <c r="BF221" s="258">
        <f>IF(N221="snížená",J221,0)</f>
        <v>0</v>
      </c>
      <c r="BG221" s="258">
        <f>IF(N221="zákl. přenesená",J221,0)</f>
        <v>0</v>
      </c>
      <c r="BH221" s="258">
        <f>IF(N221="sníž. přenesená",J221,0)</f>
        <v>0</v>
      </c>
      <c r="BI221" s="258">
        <f>IF(N221="nulová",J221,0)</f>
        <v>0</v>
      </c>
      <c r="BJ221" s="18" t="s">
        <v>91</v>
      </c>
      <c r="BK221" s="258">
        <f>ROUND(I221*H221,2)</f>
        <v>0</v>
      </c>
      <c r="BL221" s="18" t="s">
        <v>501</v>
      </c>
      <c r="BM221" s="257" t="s">
        <v>2846</v>
      </c>
    </row>
    <row r="222" s="2" customFormat="1">
      <c r="A222" s="40"/>
      <c r="B222" s="41"/>
      <c r="C222" s="42"/>
      <c r="D222" s="259" t="s">
        <v>261</v>
      </c>
      <c r="E222" s="42"/>
      <c r="F222" s="260" t="s">
        <v>2847</v>
      </c>
      <c r="G222" s="42"/>
      <c r="H222" s="42"/>
      <c r="I222" s="157"/>
      <c r="J222" s="42"/>
      <c r="K222" s="42"/>
      <c r="L222" s="46"/>
      <c r="M222" s="261"/>
      <c r="N222" s="262"/>
      <c r="O222" s="93"/>
      <c r="P222" s="93"/>
      <c r="Q222" s="93"/>
      <c r="R222" s="93"/>
      <c r="S222" s="93"/>
      <c r="T222" s="94"/>
      <c r="U222" s="40"/>
      <c r="V222" s="40"/>
      <c r="W222" s="40"/>
      <c r="X222" s="40"/>
      <c r="Y222" s="40"/>
      <c r="Z222" s="40"/>
      <c r="AA222" s="40"/>
      <c r="AB222" s="40"/>
      <c r="AC222" s="40"/>
      <c r="AD222" s="40"/>
      <c r="AE222" s="40"/>
      <c r="AT222" s="18" t="s">
        <v>261</v>
      </c>
      <c r="AU222" s="18" t="s">
        <v>93</v>
      </c>
    </row>
    <row r="223" s="2" customFormat="1" ht="16.5" customHeight="1">
      <c r="A223" s="40"/>
      <c r="B223" s="41"/>
      <c r="C223" s="246" t="s">
        <v>1512</v>
      </c>
      <c r="D223" s="246" t="s">
        <v>254</v>
      </c>
      <c r="E223" s="247" t="s">
        <v>2848</v>
      </c>
      <c r="F223" s="248" t="s">
        <v>2849</v>
      </c>
      <c r="G223" s="249" t="s">
        <v>346</v>
      </c>
      <c r="H223" s="250">
        <v>10</v>
      </c>
      <c r="I223" s="251"/>
      <c r="J223" s="252">
        <f>ROUND(I223*H223,2)</f>
        <v>0</v>
      </c>
      <c r="K223" s="248" t="s">
        <v>258</v>
      </c>
      <c r="L223" s="46"/>
      <c r="M223" s="253" t="s">
        <v>1</v>
      </c>
      <c r="N223" s="254" t="s">
        <v>48</v>
      </c>
      <c r="O223" s="93"/>
      <c r="P223" s="255">
        <f>O223*H223</f>
        <v>0</v>
      </c>
      <c r="Q223" s="255">
        <v>0</v>
      </c>
      <c r="R223" s="255">
        <f>Q223*H223</f>
        <v>0</v>
      </c>
      <c r="S223" s="255">
        <v>0</v>
      </c>
      <c r="T223" s="256">
        <f>S223*H223</f>
        <v>0</v>
      </c>
      <c r="U223" s="40"/>
      <c r="V223" s="40"/>
      <c r="W223" s="40"/>
      <c r="X223" s="40"/>
      <c r="Y223" s="40"/>
      <c r="Z223" s="40"/>
      <c r="AA223" s="40"/>
      <c r="AB223" s="40"/>
      <c r="AC223" s="40"/>
      <c r="AD223" s="40"/>
      <c r="AE223" s="40"/>
      <c r="AR223" s="257" t="s">
        <v>501</v>
      </c>
      <c r="AT223" s="257" t="s">
        <v>254</v>
      </c>
      <c r="AU223" s="257" t="s">
        <v>93</v>
      </c>
      <c r="AY223" s="18" t="s">
        <v>251</v>
      </c>
      <c r="BE223" s="258">
        <f>IF(N223="základní",J223,0)</f>
        <v>0</v>
      </c>
      <c r="BF223" s="258">
        <f>IF(N223="snížená",J223,0)</f>
        <v>0</v>
      </c>
      <c r="BG223" s="258">
        <f>IF(N223="zákl. přenesená",J223,0)</f>
        <v>0</v>
      </c>
      <c r="BH223" s="258">
        <f>IF(N223="sníž. přenesená",J223,0)</f>
        <v>0</v>
      </c>
      <c r="BI223" s="258">
        <f>IF(N223="nulová",J223,0)</f>
        <v>0</v>
      </c>
      <c r="BJ223" s="18" t="s">
        <v>91</v>
      </c>
      <c r="BK223" s="258">
        <f>ROUND(I223*H223,2)</f>
        <v>0</v>
      </c>
      <c r="BL223" s="18" t="s">
        <v>501</v>
      </c>
      <c r="BM223" s="257" t="s">
        <v>2850</v>
      </c>
    </row>
    <row r="224" s="2" customFormat="1" ht="16.5" customHeight="1">
      <c r="A224" s="40"/>
      <c r="B224" s="41"/>
      <c r="C224" s="246" t="s">
        <v>1009</v>
      </c>
      <c r="D224" s="246" t="s">
        <v>254</v>
      </c>
      <c r="E224" s="247" t="s">
        <v>2851</v>
      </c>
      <c r="F224" s="248" t="s">
        <v>2849</v>
      </c>
      <c r="G224" s="249" t="s">
        <v>346</v>
      </c>
      <c r="H224" s="250">
        <v>8</v>
      </c>
      <c r="I224" s="251"/>
      <c r="J224" s="252">
        <f>ROUND(I224*H224,2)</f>
        <v>0</v>
      </c>
      <c r="K224" s="248" t="s">
        <v>307</v>
      </c>
      <c r="L224" s="46"/>
      <c r="M224" s="253" t="s">
        <v>1</v>
      </c>
      <c r="N224" s="254" t="s">
        <v>48</v>
      </c>
      <c r="O224" s="93"/>
      <c r="P224" s="255">
        <f>O224*H224</f>
        <v>0</v>
      </c>
      <c r="Q224" s="255">
        <v>0</v>
      </c>
      <c r="R224" s="255">
        <f>Q224*H224</f>
        <v>0</v>
      </c>
      <c r="S224" s="255">
        <v>0</v>
      </c>
      <c r="T224" s="256">
        <f>S224*H224</f>
        <v>0</v>
      </c>
      <c r="U224" s="40"/>
      <c r="V224" s="40"/>
      <c r="W224" s="40"/>
      <c r="X224" s="40"/>
      <c r="Y224" s="40"/>
      <c r="Z224" s="40"/>
      <c r="AA224" s="40"/>
      <c r="AB224" s="40"/>
      <c r="AC224" s="40"/>
      <c r="AD224" s="40"/>
      <c r="AE224" s="40"/>
      <c r="AR224" s="257" t="s">
        <v>501</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501</v>
      </c>
      <c r="BM224" s="257" t="s">
        <v>2852</v>
      </c>
    </row>
    <row r="225" s="2" customFormat="1">
      <c r="A225" s="40"/>
      <c r="B225" s="41"/>
      <c r="C225" s="42"/>
      <c r="D225" s="259" t="s">
        <v>261</v>
      </c>
      <c r="E225" s="42"/>
      <c r="F225" s="260" t="s">
        <v>2853</v>
      </c>
      <c r="G225" s="42"/>
      <c r="H225" s="42"/>
      <c r="I225" s="157"/>
      <c r="J225" s="42"/>
      <c r="K225" s="42"/>
      <c r="L225" s="46"/>
      <c r="M225" s="261"/>
      <c r="N225" s="262"/>
      <c r="O225" s="93"/>
      <c r="P225" s="93"/>
      <c r="Q225" s="93"/>
      <c r="R225" s="93"/>
      <c r="S225" s="93"/>
      <c r="T225" s="94"/>
      <c r="U225" s="40"/>
      <c r="V225" s="40"/>
      <c r="W225" s="40"/>
      <c r="X225" s="40"/>
      <c r="Y225" s="40"/>
      <c r="Z225" s="40"/>
      <c r="AA225" s="40"/>
      <c r="AB225" s="40"/>
      <c r="AC225" s="40"/>
      <c r="AD225" s="40"/>
      <c r="AE225" s="40"/>
      <c r="AT225" s="18" t="s">
        <v>261</v>
      </c>
      <c r="AU225" s="18" t="s">
        <v>93</v>
      </c>
    </row>
    <row r="226" s="2" customFormat="1" ht="16.5" customHeight="1">
      <c r="A226" s="40"/>
      <c r="B226" s="41"/>
      <c r="C226" s="246" t="s">
        <v>1521</v>
      </c>
      <c r="D226" s="246" t="s">
        <v>254</v>
      </c>
      <c r="E226" s="247" t="s">
        <v>2854</v>
      </c>
      <c r="F226" s="248" t="s">
        <v>2855</v>
      </c>
      <c r="G226" s="249" t="s">
        <v>346</v>
      </c>
      <c r="H226" s="250">
        <v>1</v>
      </c>
      <c r="I226" s="251"/>
      <c r="J226" s="252">
        <f>ROUND(I226*H226,2)</f>
        <v>0</v>
      </c>
      <c r="K226" s="248" t="s">
        <v>258</v>
      </c>
      <c r="L226" s="46"/>
      <c r="M226" s="253" t="s">
        <v>1</v>
      </c>
      <c r="N226" s="254" t="s">
        <v>48</v>
      </c>
      <c r="O226" s="93"/>
      <c r="P226" s="255">
        <f>O226*H226</f>
        <v>0</v>
      </c>
      <c r="Q226" s="255">
        <v>0</v>
      </c>
      <c r="R226" s="255">
        <f>Q226*H226</f>
        <v>0</v>
      </c>
      <c r="S226" s="255">
        <v>0</v>
      </c>
      <c r="T226" s="256">
        <f>S226*H226</f>
        <v>0</v>
      </c>
      <c r="U226" s="40"/>
      <c r="V226" s="40"/>
      <c r="W226" s="40"/>
      <c r="X226" s="40"/>
      <c r="Y226" s="40"/>
      <c r="Z226" s="40"/>
      <c r="AA226" s="40"/>
      <c r="AB226" s="40"/>
      <c r="AC226" s="40"/>
      <c r="AD226" s="40"/>
      <c r="AE226" s="40"/>
      <c r="AR226" s="257" t="s">
        <v>501</v>
      </c>
      <c r="AT226" s="257" t="s">
        <v>254</v>
      </c>
      <c r="AU226" s="257" t="s">
        <v>93</v>
      </c>
      <c r="AY226" s="18" t="s">
        <v>251</v>
      </c>
      <c r="BE226" s="258">
        <f>IF(N226="základní",J226,0)</f>
        <v>0</v>
      </c>
      <c r="BF226" s="258">
        <f>IF(N226="snížená",J226,0)</f>
        <v>0</v>
      </c>
      <c r="BG226" s="258">
        <f>IF(N226="zákl. přenesená",J226,0)</f>
        <v>0</v>
      </c>
      <c r="BH226" s="258">
        <f>IF(N226="sníž. přenesená",J226,0)</f>
        <v>0</v>
      </c>
      <c r="BI226" s="258">
        <f>IF(N226="nulová",J226,0)</f>
        <v>0</v>
      </c>
      <c r="BJ226" s="18" t="s">
        <v>91</v>
      </c>
      <c r="BK226" s="258">
        <f>ROUND(I226*H226,2)</f>
        <v>0</v>
      </c>
      <c r="BL226" s="18" t="s">
        <v>501</v>
      </c>
      <c r="BM226" s="257" t="s">
        <v>2856</v>
      </c>
    </row>
    <row r="227" s="2" customFormat="1" ht="16.5" customHeight="1">
      <c r="A227" s="40"/>
      <c r="B227" s="41"/>
      <c r="C227" s="246" t="s">
        <v>1012</v>
      </c>
      <c r="D227" s="246" t="s">
        <v>254</v>
      </c>
      <c r="E227" s="247" t="s">
        <v>2857</v>
      </c>
      <c r="F227" s="248" t="s">
        <v>2858</v>
      </c>
      <c r="G227" s="249" t="s">
        <v>346</v>
      </c>
      <c r="H227" s="250">
        <v>31</v>
      </c>
      <c r="I227" s="251"/>
      <c r="J227" s="252">
        <f>ROUND(I227*H227,2)</f>
        <v>0</v>
      </c>
      <c r="K227" s="248" t="s">
        <v>258</v>
      </c>
      <c r="L227" s="46"/>
      <c r="M227" s="253" t="s">
        <v>1</v>
      </c>
      <c r="N227" s="254" t="s">
        <v>48</v>
      </c>
      <c r="O227" s="93"/>
      <c r="P227" s="255">
        <f>O227*H227</f>
        <v>0</v>
      </c>
      <c r="Q227" s="255">
        <v>0</v>
      </c>
      <c r="R227" s="255">
        <f>Q227*H227</f>
        <v>0</v>
      </c>
      <c r="S227" s="255">
        <v>0</v>
      </c>
      <c r="T227" s="256">
        <f>S227*H227</f>
        <v>0</v>
      </c>
      <c r="U227" s="40"/>
      <c r="V227" s="40"/>
      <c r="W227" s="40"/>
      <c r="X227" s="40"/>
      <c r="Y227" s="40"/>
      <c r="Z227" s="40"/>
      <c r="AA227" s="40"/>
      <c r="AB227" s="40"/>
      <c r="AC227" s="40"/>
      <c r="AD227" s="40"/>
      <c r="AE227" s="40"/>
      <c r="AR227" s="257" t="s">
        <v>501</v>
      </c>
      <c r="AT227" s="257" t="s">
        <v>254</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501</v>
      </c>
      <c r="BM227" s="257" t="s">
        <v>2859</v>
      </c>
    </row>
    <row r="228" s="2" customFormat="1">
      <c r="A228" s="40"/>
      <c r="B228" s="41"/>
      <c r="C228" s="42"/>
      <c r="D228" s="259" t="s">
        <v>261</v>
      </c>
      <c r="E228" s="42"/>
      <c r="F228" s="260" t="s">
        <v>2860</v>
      </c>
      <c r="G228" s="42"/>
      <c r="H228" s="42"/>
      <c r="I228" s="157"/>
      <c r="J228" s="42"/>
      <c r="K228" s="42"/>
      <c r="L228" s="46"/>
      <c r="M228" s="261"/>
      <c r="N228" s="262"/>
      <c r="O228" s="93"/>
      <c r="P228" s="93"/>
      <c r="Q228" s="93"/>
      <c r="R228" s="93"/>
      <c r="S228" s="93"/>
      <c r="T228" s="94"/>
      <c r="U228" s="40"/>
      <c r="V228" s="40"/>
      <c r="W228" s="40"/>
      <c r="X228" s="40"/>
      <c r="Y228" s="40"/>
      <c r="Z228" s="40"/>
      <c r="AA228" s="40"/>
      <c r="AB228" s="40"/>
      <c r="AC228" s="40"/>
      <c r="AD228" s="40"/>
      <c r="AE228" s="40"/>
      <c r="AT228" s="18" t="s">
        <v>261</v>
      </c>
      <c r="AU228" s="18" t="s">
        <v>93</v>
      </c>
    </row>
    <row r="229" s="2" customFormat="1" ht="16.5" customHeight="1">
      <c r="A229" s="40"/>
      <c r="B229" s="41"/>
      <c r="C229" s="246" t="s">
        <v>1526</v>
      </c>
      <c r="D229" s="246" t="s">
        <v>254</v>
      </c>
      <c r="E229" s="247" t="s">
        <v>2861</v>
      </c>
      <c r="F229" s="248" t="s">
        <v>2862</v>
      </c>
      <c r="G229" s="249" t="s">
        <v>346</v>
      </c>
      <c r="H229" s="250">
        <v>7</v>
      </c>
      <c r="I229" s="251"/>
      <c r="J229" s="252">
        <f>ROUND(I229*H229,2)</f>
        <v>0</v>
      </c>
      <c r="K229" s="248" t="s">
        <v>258</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501</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501</v>
      </c>
      <c r="BM229" s="257" t="s">
        <v>2863</v>
      </c>
    </row>
    <row r="230" s="2" customFormat="1">
      <c r="A230" s="40"/>
      <c r="B230" s="41"/>
      <c r="C230" s="42"/>
      <c r="D230" s="259" t="s">
        <v>261</v>
      </c>
      <c r="E230" s="42"/>
      <c r="F230" s="260" t="s">
        <v>2864</v>
      </c>
      <c r="G230" s="42"/>
      <c r="H230" s="42"/>
      <c r="I230" s="157"/>
      <c r="J230" s="42"/>
      <c r="K230" s="42"/>
      <c r="L230" s="46"/>
      <c r="M230" s="261"/>
      <c r="N230" s="262"/>
      <c r="O230" s="93"/>
      <c r="P230" s="93"/>
      <c r="Q230" s="93"/>
      <c r="R230" s="93"/>
      <c r="S230" s="93"/>
      <c r="T230" s="94"/>
      <c r="U230" s="40"/>
      <c r="V230" s="40"/>
      <c r="W230" s="40"/>
      <c r="X230" s="40"/>
      <c r="Y230" s="40"/>
      <c r="Z230" s="40"/>
      <c r="AA230" s="40"/>
      <c r="AB230" s="40"/>
      <c r="AC230" s="40"/>
      <c r="AD230" s="40"/>
      <c r="AE230" s="40"/>
      <c r="AT230" s="18" t="s">
        <v>261</v>
      </c>
      <c r="AU230" s="18" t="s">
        <v>93</v>
      </c>
    </row>
    <row r="231" s="2" customFormat="1" ht="21.75" customHeight="1">
      <c r="A231" s="40"/>
      <c r="B231" s="41"/>
      <c r="C231" s="246" t="s">
        <v>501</v>
      </c>
      <c r="D231" s="246" t="s">
        <v>254</v>
      </c>
      <c r="E231" s="247" t="s">
        <v>948</v>
      </c>
      <c r="F231" s="248" t="s">
        <v>2865</v>
      </c>
      <c r="G231" s="249" t="s">
        <v>346</v>
      </c>
      <c r="H231" s="250">
        <v>48</v>
      </c>
      <c r="I231" s="251"/>
      <c r="J231" s="252">
        <f>ROUND(I231*H231,2)</f>
        <v>0</v>
      </c>
      <c r="K231" s="248" t="s">
        <v>258</v>
      </c>
      <c r="L231" s="46"/>
      <c r="M231" s="253" t="s">
        <v>1</v>
      </c>
      <c r="N231" s="254" t="s">
        <v>48</v>
      </c>
      <c r="O231" s="93"/>
      <c r="P231" s="255">
        <f>O231*H231</f>
        <v>0</v>
      </c>
      <c r="Q231" s="255">
        <v>0</v>
      </c>
      <c r="R231" s="255">
        <f>Q231*H231</f>
        <v>0</v>
      </c>
      <c r="S231" s="255">
        <v>0</v>
      </c>
      <c r="T231" s="256">
        <f>S231*H231</f>
        <v>0</v>
      </c>
      <c r="U231" s="40"/>
      <c r="V231" s="40"/>
      <c r="W231" s="40"/>
      <c r="X231" s="40"/>
      <c r="Y231" s="40"/>
      <c r="Z231" s="40"/>
      <c r="AA231" s="40"/>
      <c r="AB231" s="40"/>
      <c r="AC231" s="40"/>
      <c r="AD231" s="40"/>
      <c r="AE231" s="40"/>
      <c r="AR231" s="257" t="s">
        <v>501</v>
      </c>
      <c r="AT231" s="257" t="s">
        <v>254</v>
      </c>
      <c r="AU231" s="257" t="s">
        <v>93</v>
      </c>
      <c r="AY231" s="18" t="s">
        <v>251</v>
      </c>
      <c r="BE231" s="258">
        <f>IF(N231="základní",J231,0)</f>
        <v>0</v>
      </c>
      <c r="BF231" s="258">
        <f>IF(N231="snížená",J231,0)</f>
        <v>0</v>
      </c>
      <c r="BG231" s="258">
        <f>IF(N231="zákl. přenesená",J231,0)</f>
        <v>0</v>
      </c>
      <c r="BH231" s="258">
        <f>IF(N231="sníž. přenesená",J231,0)</f>
        <v>0</v>
      </c>
      <c r="BI231" s="258">
        <f>IF(N231="nulová",J231,0)</f>
        <v>0</v>
      </c>
      <c r="BJ231" s="18" t="s">
        <v>91</v>
      </c>
      <c r="BK231" s="258">
        <f>ROUND(I231*H231,2)</f>
        <v>0</v>
      </c>
      <c r="BL231" s="18" t="s">
        <v>501</v>
      </c>
      <c r="BM231" s="257" t="s">
        <v>1125</v>
      </c>
    </row>
    <row r="232" s="2" customFormat="1" ht="21.75" customHeight="1">
      <c r="A232" s="40"/>
      <c r="B232" s="41"/>
      <c r="C232" s="246" t="s">
        <v>1532</v>
      </c>
      <c r="D232" s="246" t="s">
        <v>254</v>
      </c>
      <c r="E232" s="247" t="s">
        <v>2866</v>
      </c>
      <c r="F232" s="248" t="s">
        <v>2867</v>
      </c>
      <c r="G232" s="249" t="s">
        <v>441</v>
      </c>
      <c r="H232" s="250">
        <v>587</v>
      </c>
      <c r="I232" s="251"/>
      <c r="J232" s="252">
        <f>ROUND(I232*H232,2)</f>
        <v>0</v>
      </c>
      <c r="K232" s="248" t="s">
        <v>258</v>
      </c>
      <c r="L232" s="46"/>
      <c r="M232" s="253" t="s">
        <v>1</v>
      </c>
      <c r="N232" s="254" t="s">
        <v>48</v>
      </c>
      <c r="O232" s="93"/>
      <c r="P232" s="255">
        <f>O232*H232</f>
        <v>0</v>
      </c>
      <c r="Q232" s="255">
        <v>0</v>
      </c>
      <c r="R232" s="255">
        <f>Q232*H232</f>
        <v>0</v>
      </c>
      <c r="S232" s="255">
        <v>0</v>
      </c>
      <c r="T232" s="256">
        <f>S232*H232</f>
        <v>0</v>
      </c>
      <c r="U232" s="40"/>
      <c r="V232" s="40"/>
      <c r="W232" s="40"/>
      <c r="X232" s="40"/>
      <c r="Y232" s="40"/>
      <c r="Z232" s="40"/>
      <c r="AA232" s="40"/>
      <c r="AB232" s="40"/>
      <c r="AC232" s="40"/>
      <c r="AD232" s="40"/>
      <c r="AE232" s="40"/>
      <c r="AR232" s="257" t="s">
        <v>501</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501</v>
      </c>
      <c r="BM232" s="257" t="s">
        <v>2868</v>
      </c>
    </row>
    <row r="233" s="2" customFormat="1">
      <c r="A233" s="40"/>
      <c r="B233" s="41"/>
      <c r="C233" s="42"/>
      <c r="D233" s="259" t="s">
        <v>261</v>
      </c>
      <c r="E233" s="42"/>
      <c r="F233" s="260" t="s">
        <v>2869</v>
      </c>
      <c r="G233" s="42"/>
      <c r="H233" s="42"/>
      <c r="I233" s="157"/>
      <c r="J233" s="42"/>
      <c r="K233" s="42"/>
      <c r="L233" s="46"/>
      <c r="M233" s="261"/>
      <c r="N233" s="262"/>
      <c r="O233" s="93"/>
      <c r="P233" s="93"/>
      <c r="Q233" s="93"/>
      <c r="R233" s="93"/>
      <c r="S233" s="93"/>
      <c r="T233" s="94"/>
      <c r="U233" s="40"/>
      <c r="V233" s="40"/>
      <c r="W233" s="40"/>
      <c r="X233" s="40"/>
      <c r="Y233" s="40"/>
      <c r="Z233" s="40"/>
      <c r="AA233" s="40"/>
      <c r="AB233" s="40"/>
      <c r="AC233" s="40"/>
      <c r="AD233" s="40"/>
      <c r="AE233" s="40"/>
      <c r="AT233" s="18" t="s">
        <v>261</v>
      </c>
      <c r="AU233" s="18" t="s">
        <v>93</v>
      </c>
    </row>
    <row r="234" s="2" customFormat="1" ht="21.75" customHeight="1">
      <c r="A234" s="40"/>
      <c r="B234" s="41"/>
      <c r="C234" s="246" t="s">
        <v>1019</v>
      </c>
      <c r="D234" s="246" t="s">
        <v>254</v>
      </c>
      <c r="E234" s="247" t="s">
        <v>2870</v>
      </c>
      <c r="F234" s="248" t="s">
        <v>2871</v>
      </c>
      <c r="G234" s="249" t="s">
        <v>441</v>
      </c>
      <c r="H234" s="250">
        <v>116</v>
      </c>
      <c r="I234" s="251"/>
      <c r="J234" s="252">
        <f>ROUND(I234*H234,2)</f>
        <v>0</v>
      </c>
      <c r="K234" s="248" t="s">
        <v>258</v>
      </c>
      <c r="L234" s="46"/>
      <c r="M234" s="253" t="s">
        <v>1</v>
      </c>
      <c r="N234" s="254" t="s">
        <v>48</v>
      </c>
      <c r="O234" s="93"/>
      <c r="P234" s="255">
        <f>O234*H234</f>
        <v>0</v>
      </c>
      <c r="Q234" s="255">
        <v>0</v>
      </c>
      <c r="R234" s="255">
        <f>Q234*H234</f>
        <v>0</v>
      </c>
      <c r="S234" s="255">
        <v>0</v>
      </c>
      <c r="T234" s="256">
        <f>S234*H234</f>
        <v>0</v>
      </c>
      <c r="U234" s="40"/>
      <c r="V234" s="40"/>
      <c r="W234" s="40"/>
      <c r="X234" s="40"/>
      <c r="Y234" s="40"/>
      <c r="Z234" s="40"/>
      <c r="AA234" s="40"/>
      <c r="AB234" s="40"/>
      <c r="AC234" s="40"/>
      <c r="AD234" s="40"/>
      <c r="AE234" s="40"/>
      <c r="AR234" s="257" t="s">
        <v>501</v>
      </c>
      <c r="AT234" s="257" t="s">
        <v>254</v>
      </c>
      <c r="AU234" s="257" t="s">
        <v>93</v>
      </c>
      <c r="AY234" s="18" t="s">
        <v>251</v>
      </c>
      <c r="BE234" s="258">
        <f>IF(N234="základní",J234,0)</f>
        <v>0</v>
      </c>
      <c r="BF234" s="258">
        <f>IF(N234="snížená",J234,0)</f>
        <v>0</v>
      </c>
      <c r="BG234" s="258">
        <f>IF(N234="zákl. přenesená",J234,0)</f>
        <v>0</v>
      </c>
      <c r="BH234" s="258">
        <f>IF(N234="sníž. přenesená",J234,0)</f>
        <v>0</v>
      </c>
      <c r="BI234" s="258">
        <f>IF(N234="nulová",J234,0)</f>
        <v>0</v>
      </c>
      <c r="BJ234" s="18" t="s">
        <v>91</v>
      </c>
      <c r="BK234" s="258">
        <f>ROUND(I234*H234,2)</f>
        <v>0</v>
      </c>
      <c r="BL234" s="18" t="s">
        <v>501</v>
      </c>
      <c r="BM234" s="257" t="s">
        <v>2872</v>
      </c>
    </row>
    <row r="235" s="2" customFormat="1">
      <c r="A235" s="40"/>
      <c r="B235" s="41"/>
      <c r="C235" s="42"/>
      <c r="D235" s="259" t="s">
        <v>261</v>
      </c>
      <c r="E235" s="42"/>
      <c r="F235" s="260" t="s">
        <v>2873</v>
      </c>
      <c r="G235" s="42"/>
      <c r="H235" s="42"/>
      <c r="I235" s="157"/>
      <c r="J235" s="42"/>
      <c r="K235" s="42"/>
      <c r="L235" s="46"/>
      <c r="M235" s="261"/>
      <c r="N235" s="262"/>
      <c r="O235" s="93"/>
      <c r="P235" s="93"/>
      <c r="Q235" s="93"/>
      <c r="R235" s="93"/>
      <c r="S235" s="93"/>
      <c r="T235" s="94"/>
      <c r="U235" s="40"/>
      <c r="V235" s="40"/>
      <c r="W235" s="40"/>
      <c r="X235" s="40"/>
      <c r="Y235" s="40"/>
      <c r="Z235" s="40"/>
      <c r="AA235" s="40"/>
      <c r="AB235" s="40"/>
      <c r="AC235" s="40"/>
      <c r="AD235" s="40"/>
      <c r="AE235" s="40"/>
      <c r="AT235" s="18" t="s">
        <v>261</v>
      </c>
      <c r="AU235" s="18" t="s">
        <v>93</v>
      </c>
    </row>
    <row r="236" s="2" customFormat="1" ht="21.75" customHeight="1">
      <c r="A236" s="40"/>
      <c r="B236" s="41"/>
      <c r="C236" s="246" t="s">
        <v>1539</v>
      </c>
      <c r="D236" s="246" t="s">
        <v>254</v>
      </c>
      <c r="E236" s="247" t="s">
        <v>2874</v>
      </c>
      <c r="F236" s="248" t="s">
        <v>2875</v>
      </c>
      <c r="G236" s="249" t="s">
        <v>441</v>
      </c>
      <c r="H236" s="250">
        <v>1813</v>
      </c>
      <c r="I236" s="251"/>
      <c r="J236" s="252">
        <f>ROUND(I236*H236,2)</f>
        <v>0</v>
      </c>
      <c r="K236" s="248" t="s">
        <v>258</v>
      </c>
      <c r="L236" s="46"/>
      <c r="M236" s="253" t="s">
        <v>1</v>
      </c>
      <c r="N236" s="254" t="s">
        <v>48</v>
      </c>
      <c r="O236" s="93"/>
      <c r="P236" s="255">
        <f>O236*H236</f>
        <v>0</v>
      </c>
      <c r="Q236" s="255">
        <v>0</v>
      </c>
      <c r="R236" s="255">
        <f>Q236*H236</f>
        <v>0</v>
      </c>
      <c r="S236" s="255">
        <v>0</v>
      </c>
      <c r="T236" s="256">
        <f>S236*H236</f>
        <v>0</v>
      </c>
      <c r="U236" s="40"/>
      <c r="V236" s="40"/>
      <c r="W236" s="40"/>
      <c r="X236" s="40"/>
      <c r="Y236" s="40"/>
      <c r="Z236" s="40"/>
      <c r="AA236" s="40"/>
      <c r="AB236" s="40"/>
      <c r="AC236" s="40"/>
      <c r="AD236" s="40"/>
      <c r="AE236" s="40"/>
      <c r="AR236" s="257" t="s">
        <v>501</v>
      </c>
      <c r="AT236" s="257" t="s">
        <v>254</v>
      </c>
      <c r="AU236" s="257" t="s">
        <v>93</v>
      </c>
      <c r="AY236" s="18" t="s">
        <v>251</v>
      </c>
      <c r="BE236" s="258">
        <f>IF(N236="základní",J236,0)</f>
        <v>0</v>
      </c>
      <c r="BF236" s="258">
        <f>IF(N236="snížená",J236,0)</f>
        <v>0</v>
      </c>
      <c r="BG236" s="258">
        <f>IF(N236="zákl. přenesená",J236,0)</f>
        <v>0</v>
      </c>
      <c r="BH236" s="258">
        <f>IF(N236="sníž. přenesená",J236,0)</f>
        <v>0</v>
      </c>
      <c r="BI236" s="258">
        <f>IF(N236="nulová",J236,0)</f>
        <v>0</v>
      </c>
      <c r="BJ236" s="18" t="s">
        <v>91</v>
      </c>
      <c r="BK236" s="258">
        <f>ROUND(I236*H236,2)</f>
        <v>0</v>
      </c>
      <c r="BL236" s="18" t="s">
        <v>501</v>
      </c>
      <c r="BM236" s="257" t="s">
        <v>2876</v>
      </c>
    </row>
    <row r="237" s="2" customFormat="1">
      <c r="A237" s="40"/>
      <c r="B237" s="41"/>
      <c r="C237" s="42"/>
      <c r="D237" s="259" t="s">
        <v>261</v>
      </c>
      <c r="E237" s="42"/>
      <c r="F237" s="260" t="s">
        <v>2877</v>
      </c>
      <c r="G237" s="42"/>
      <c r="H237" s="42"/>
      <c r="I237" s="157"/>
      <c r="J237" s="42"/>
      <c r="K237" s="42"/>
      <c r="L237" s="46"/>
      <c r="M237" s="261"/>
      <c r="N237" s="262"/>
      <c r="O237" s="93"/>
      <c r="P237" s="93"/>
      <c r="Q237" s="93"/>
      <c r="R237" s="93"/>
      <c r="S237" s="93"/>
      <c r="T237" s="94"/>
      <c r="U237" s="40"/>
      <c r="V237" s="40"/>
      <c r="W237" s="40"/>
      <c r="X237" s="40"/>
      <c r="Y237" s="40"/>
      <c r="Z237" s="40"/>
      <c r="AA237" s="40"/>
      <c r="AB237" s="40"/>
      <c r="AC237" s="40"/>
      <c r="AD237" s="40"/>
      <c r="AE237" s="40"/>
      <c r="AT237" s="18" t="s">
        <v>261</v>
      </c>
      <c r="AU237" s="18" t="s">
        <v>93</v>
      </c>
    </row>
    <row r="238" s="2" customFormat="1" ht="21.75" customHeight="1">
      <c r="A238" s="40"/>
      <c r="B238" s="41"/>
      <c r="C238" s="246" t="s">
        <v>1023</v>
      </c>
      <c r="D238" s="246" t="s">
        <v>254</v>
      </c>
      <c r="E238" s="247" t="s">
        <v>945</v>
      </c>
      <c r="F238" s="248" t="s">
        <v>946</v>
      </c>
      <c r="G238" s="249" t="s">
        <v>441</v>
      </c>
      <c r="H238" s="250">
        <v>1147</v>
      </c>
      <c r="I238" s="251"/>
      <c r="J238" s="252">
        <f>ROUND(I238*H238,2)</f>
        <v>0</v>
      </c>
      <c r="K238" s="248" t="s">
        <v>258</v>
      </c>
      <c r="L238" s="46"/>
      <c r="M238" s="253" t="s">
        <v>1</v>
      </c>
      <c r="N238" s="254" t="s">
        <v>48</v>
      </c>
      <c r="O238" s="93"/>
      <c r="P238" s="255">
        <f>O238*H238</f>
        <v>0</v>
      </c>
      <c r="Q238" s="255">
        <v>0</v>
      </c>
      <c r="R238" s="255">
        <f>Q238*H238</f>
        <v>0</v>
      </c>
      <c r="S238" s="255">
        <v>0</v>
      </c>
      <c r="T238" s="256">
        <f>S238*H238</f>
        <v>0</v>
      </c>
      <c r="U238" s="40"/>
      <c r="V238" s="40"/>
      <c r="W238" s="40"/>
      <c r="X238" s="40"/>
      <c r="Y238" s="40"/>
      <c r="Z238" s="40"/>
      <c r="AA238" s="40"/>
      <c r="AB238" s="40"/>
      <c r="AC238" s="40"/>
      <c r="AD238" s="40"/>
      <c r="AE238" s="40"/>
      <c r="AR238" s="257" t="s">
        <v>501</v>
      </c>
      <c r="AT238" s="257" t="s">
        <v>254</v>
      </c>
      <c r="AU238" s="257" t="s">
        <v>93</v>
      </c>
      <c r="AY238" s="18" t="s">
        <v>251</v>
      </c>
      <c r="BE238" s="258">
        <f>IF(N238="základní",J238,0)</f>
        <v>0</v>
      </c>
      <c r="BF238" s="258">
        <f>IF(N238="snížená",J238,0)</f>
        <v>0</v>
      </c>
      <c r="BG238" s="258">
        <f>IF(N238="zákl. přenesená",J238,0)</f>
        <v>0</v>
      </c>
      <c r="BH238" s="258">
        <f>IF(N238="sníž. přenesená",J238,0)</f>
        <v>0</v>
      </c>
      <c r="BI238" s="258">
        <f>IF(N238="nulová",J238,0)</f>
        <v>0</v>
      </c>
      <c r="BJ238" s="18" t="s">
        <v>91</v>
      </c>
      <c r="BK238" s="258">
        <f>ROUND(I238*H238,2)</f>
        <v>0</v>
      </c>
      <c r="BL238" s="18" t="s">
        <v>501</v>
      </c>
      <c r="BM238" s="257" t="s">
        <v>2878</v>
      </c>
    </row>
    <row r="239" s="2" customFormat="1">
      <c r="A239" s="40"/>
      <c r="B239" s="41"/>
      <c r="C239" s="42"/>
      <c r="D239" s="259" t="s">
        <v>261</v>
      </c>
      <c r="E239" s="42"/>
      <c r="F239" s="260" t="s">
        <v>947</v>
      </c>
      <c r="G239" s="42"/>
      <c r="H239" s="42"/>
      <c r="I239" s="157"/>
      <c r="J239" s="42"/>
      <c r="K239" s="42"/>
      <c r="L239" s="46"/>
      <c r="M239" s="261"/>
      <c r="N239" s="262"/>
      <c r="O239" s="93"/>
      <c r="P239" s="93"/>
      <c r="Q239" s="93"/>
      <c r="R239" s="93"/>
      <c r="S239" s="93"/>
      <c r="T239" s="94"/>
      <c r="U239" s="40"/>
      <c r="V239" s="40"/>
      <c r="W239" s="40"/>
      <c r="X239" s="40"/>
      <c r="Y239" s="40"/>
      <c r="Z239" s="40"/>
      <c r="AA239" s="40"/>
      <c r="AB239" s="40"/>
      <c r="AC239" s="40"/>
      <c r="AD239" s="40"/>
      <c r="AE239" s="40"/>
      <c r="AT239" s="18" t="s">
        <v>261</v>
      </c>
      <c r="AU239" s="18" t="s">
        <v>93</v>
      </c>
    </row>
    <row r="240" s="2" customFormat="1" ht="16.5" customHeight="1">
      <c r="A240" s="40"/>
      <c r="B240" s="41"/>
      <c r="C240" s="246" t="s">
        <v>1542</v>
      </c>
      <c r="D240" s="246" t="s">
        <v>254</v>
      </c>
      <c r="E240" s="247" t="s">
        <v>956</v>
      </c>
      <c r="F240" s="248" t="s">
        <v>957</v>
      </c>
      <c r="G240" s="249" t="s">
        <v>346</v>
      </c>
      <c r="H240" s="250">
        <v>200</v>
      </c>
      <c r="I240" s="251"/>
      <c r="J240" s="252">
        <f>ROUND(I240*H240,2)</f>
        <v>0</v>
      </c>
      <c r="K240" s="248" t="s">
        <v>258</v>
      </c>
      <c r="L240" s="46"/>
      <c r="M240" s="253" t="s">
        <v>1</v>
      </c>
      <c r="N240" s="254" t="s">
        <v>48</v>
      </c>
      <c r="O240" s="93"/>
      <c r="P240" s="255">
        <f>O240*H240</f>
        <v>0</v>
      </c>
      <c r="Q240" s="255">
        <v>0</v>
      </c>
      <c r="R240" s="255">
        <f>Q240*H240</f>
        <v>0</v>
      </c>
      <c r="S240" s="255">
        <v>0</v>
      </c>
      <c r="T240" s="256">
        <f>S240*H240</f>
        <v>0</v>
      </c>
      <c r="U240" s="40"/>
      <c r="V240" s="40"/>
      <c r="W240" s="40"/>
      <c r="X240" s="40"/>
      <c r="Y240" s="40"/>
      <c r="Z240" s="40"/>
      <c r="AA240" s="40"/>
      <c r="AB240" s="40"/>
      <c r="AC240" s="40"/>
      <c r="AD240" s="40"/>
      <c r="AE240" s="40"/>
      <c r="AR240" s="257" t="s">
        <v>501</v>
      </c>
      <c r="AT240" s="257" t="s">
        <v>254</v>
      </c>
      <c r="AU240" s="257" t="s">
        <v>93</v>
      </c>
      <c r="AY240" s="18" t="s">
        <v>251</v>
      </c>
      <c r="BE240" s="258">
        <f>IF(N240="základní",J240,0)</f>
        <v>0</v>
      </c>
      <c r="BF240" s="258">
        <f>IF(N240="snížená",J240,0)</f>
        <v>0</v>
      </c>
      <c r="BG240" s="258">
        <f>IF(N240="zákl. přenesená",J240,0)</f>
        <v>0</v>
      </c>
      <c r="BH240" s="258">
        <f>IF(N240="sníž. přenesená",J240,0)</f>
        <v>0</v>
      </c>
      <c r="BI240" s="258">
        <f>IF(N240="nulová",J240,0)</f>
        <v>0</v>
      </c>
      <c r="BJ240" s="18" t="s">
        <v>91</v>
      </c>
      <c r="BK240" s="258">
        <f>ROUND(I240*H240,2)</f>
        <v>0</v>
      </c>
      <c r="BL240" s="18" t="s">
        <v>501</v>
      </c>
      <c r="BM240" s="257" t="s">
        <v>2879</v>
      </c>
    </row>
    <row r="241" s="2" customFormat="1">
      <c r="A241" s="40"/>
      <c r="B241" s="41"/>
      <c r="C241" s="42"/>
      <c r="D241" s="259" t="s">
        <v>261</v>
      </c>
      <c r="E241" s="42"/>
      <c r="F241" s="260" t="s">
        <v>2880</v>
      </c>
      <c r="G241" s="42"/>
      <c r="H241" s="42"/>
      <c r="I241" s="157"/>
      <c r="J241" s="42"/>
      <c r="K241" s="42"/>
      <c r="L241" s="46"/>
      <c r="M241" s="261"/>
      <c r="N241" s="262"/>
      <c r="O241" s="93"/>
      <c r="P241" s="93"/>
      <c r="Q241" s="93"/>
      <c r="R241" s="93"/>
      <c r="S241" s="93"/>
      <c r="T241" s="94"/>
      <c r="U241" s="40"/>
      <c r="V241" s="40"/>
      <c r="W241" s="40"/>
      <c r="X241" s="40"/>
      <c r="Y241" s="40"/>
      <c r="Z241" s="40"/>
      <c r="AA241" s="40"/>
      <c r="AB241" s="40"/>
      <c r="AC241" s="40"/>
      <c r="AD241" s="40"/>
      <c r="AE241" s="40"/>
      <c r="AT241" s="18" t="s">
        <v>261</v>
      </c>
      <c r="AU241" s="18" t="s">
        <v>93</v>
      </c>
    </row>
    <row r="242" s="2" customFormat="1" ht="16.5" customHeight="1">
      <c r="A242" s="40"/>
      <c r="B242" s="41"/>
      <c r="C242" s="246" t="s">
        <v>1026</v>
      </c>
      <c r="D242" s="246" t="s">
        <v>254</v>
      </c>
      <c r="E242" s="247" t="s">
        <v>959</v>
      </c>
      <c r="F242" s="248" t="s">
        <v>960</v>
      </c>
      <c r="G242" s="249" t="s">
        <v>346</v>
      </c>
      <c r="H242" s="250">
        <v>120</v>
      </c>
      <c r="I242" s="251"/>
      <c r="J242" s="252">
        <f>ROUND(I242*H242,2)</f>
        <v>0</v>
      </c>
      <c r="K242" s="248" t="s">
        <v>258</v>
      </c>
      <c r="L242" s="46"/>
      <c r="M242" s="253" t="s">
        <v>1</v>
      </c>
      <c r="N242" s="254" t="s">
        <v>48</v>
      </c>
      <c r="O242" s="93"/>
      <c r="P242" s="255">
        <f>O242*H242</f>
        <v>0</v>
      </c>
      <c r="Q242" s="255">
        <v>0</v>
      </c>
      <c r="R242" s="255">
        <f>Q242*H242</f>
        <v>0</v>
      </c>
      <c r="S242" s="255">
        <v>0</v>
      </c>
      <c r="T242" s="256">
        <f>S242*H242</f>
        <v>0</v>
      </c>
      <c r="U242" s="40"/>
      <c r="V242" s="40"/>
      <c r="W242" s="40"/>
      <c r="X242" s="40"/>
      <c r="Y242" s="40"/>
      <c r="Z242" s="40"/>
      <c r="AA242" s="40"/>
      <c r="AB242" s="40"/>
      <c r="AC242" s="40"/>
      <c r="AD242" s="40"/>
      <c r="AE242" s="40"/>
      <c r="AR242" s="257" t="s">
        <v>501</v>
      </c>
      <c r="AT242" s="257" t="s">
        <v>254</v>
      </c>
      <c r="AU242" s="257" t="s">
        <v>93</v>
      </c>
      <c r="AY242" s="18" t="s">
        <v>251</v>
      </c>
      <c r="BE242" s="258">
        <f>IF(N242="základní",J242,0)</f>
        <v>0</v>
      </c>
      <c r="BF242" s="258">
        <f>IF(N242="snížená",J242,0)</f>
        <v>0</v>
      </c>
      <c r="BG242" s="258">
        <f>IF(N242="zákl. přenesená",J242,0)</f>
        <v>0</v>
      </c>
      <c r="BH242" s="258">
        <f>IF(N242="sníž. přenesená",J242,0)</f>
        <v>0</v>
      </c>
      <c r="BI242" s="258">
        <f>IF(N242="nulová",J242,0)</f>
        <v>0</v>
      </c>
      <c r="BJ242" s="18" t="s">
        <v>91</v>
      </c>
      <c r="BK242" s="258">
        <f>ROUND(I242*H242,2)</f>
        <v>0</v>
      </c>
      <c r="BL242" s="18" t="s">
        <v>501</v>
      </c>
      <c r="BM242" s="257" t="s">
        <v>2881</v>
      </c>
    </row>
    <row r="243" s="2" customFormat="1">
      <c r="A243" s="40"/>
      <c r="B243" s="41"/>
      <c r="C243" s="42"/>
      <c r="D243" s="259" t="s">
        <v>261</v>
      </c>
      <c r="E243" s="42"/>
      <c r="F243" s="260" t="s">
        <v>2882</v>
      </c>
      <c r="G243" s="42"/>
      <c r="H243" s="42"/>
      <c r="I243" s="157"/>
      <c r="J243" s="42"/>
      <c r="K243" s="42"/>
      <c r="L243" s="46"/>
      <c r="M243" s="261"/>
      <c r="N243" s="262"/>
      <c r="O243" s="93"/>
      <c r="P243" s="93"/>
      <c r="Q243" s="93"/>
      <c r="R243" s="93"/>
      <c r="S243" s="93"/>
      <c r="T243" s="94"/>
      <c r="U243" s="40"/>
      <c r="V243" s="40"/>
      <c r="W243" s="40"/>
      <c r="X243" s="40"/>
      <c r="Y243" s="40"/>
      <c r="Z243" s="40"/>
      <c r="AA243" s="40"/>
      <c r="AB243" s="40"/>
      <c r="AC243" s="40"/>
      <c r="AD243" s="40"/>
      <c r="AE243" s="40"/>
      <c r="AT243" s="18" t="s">
        <v>261</v>
      </c>
      <c r="AU243" s="18" t="s">
        <v>93</v>
      </c>
    </row>
    <row r="244" s="2" customFormat="1" ht="16.5" customHeight="1">
      <c r="A244" s="40"/>
      <c r="B244" s="41"/>
      <c r="C244" s="246" t="s">
        <v>1546</v>
      </c>
      <c r="D244" s="246" t="s">
        <v>254</v>
      </c>
      <c r="E244" s="247" t="s">
        <v>2883</v>
      </c>
      <c r="F244" s="248" t="s">
        <v>2884</v>
      </c>
      <c r="G244" s="249" t="s">
        <v>346</v>
      </c>
      <c r="H244" s="250">
        <v>2</v>
      </c>
      <c r="I244" s="251"/>
      <c r="J244" s="252">
        <f>ROUND(I244*H244,2)</f>
        <v>0</v>
      </c>
      <c r="K244" s="248" t="s">
        <v>307</v>
      </c>
      <c r="L244" s="46"/>
      <c r="M244" s="253" t="s">
        <v>1</v>
      </c>
      <c r="N244" s="254" t="s">
        <v>48</v>
      </c>
      <c r="O244" s="93"/>
      <c r="P244" s="255">
        <f>O244*H244</f>
        <v>0</v>
      </c>
      <c r="Q244" s="255">
        <v>0</v>
      </c>
      <c r="R244" s="255">
        <f>Q244*H244</f>
        <v>0</v>
      </c>
      <c r="S244" s="255">
        <v>0</v>
      </c>
      <c r="T244" s="256">
        <f>S244*H244</f>
        <v>0</v>
      </c>
      <c r="U244" s="40"/>
      <c r="V244" s="40"/>
      <c r="W244" s="40"/>
      <c r="X244" s="40"/>
      <c r="Y244" s="40"/>
      <c r="Z244" s="40"/>
      <c r="AA244" s="40"/>
      <c r="AB244" s="40"/>
      <c r="AC244" s="40"/>
      <c r="AD244" s="40"/>
      <c r="AE244" s="40"/>
      <c r="AR244" s="257" t="s">
        <v>501</v>
      </c>
      <c r="AT244" s="257" t="s">
        <v>254</v>
      </c>
      <c r="AU244" s="257" t="s">
        <v>93</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501</v>
      </c>
      <c r="BM244" s="257" t="s">
        <v>2885</v>
      </c>
    </row>
    <row r="245" s="2" customFormat="1" ht="16.5" customHeight="1">
      <c r="A245" s="40"/>
      <c r="B245" s="41"/>
      <c r="C245" s="246" t="s">
        <v>1029</v>
      </c>
      <c r="D245" s="246" t="s">
        <v>254</v>
      </c>
      <c r="E245" s="247" t="s">
        <v>2886</v>
      </c>
      <c r="F245" s="248" t="s">
        <v>2887</v>
      </c>
      <c r="G245" s="249" t="s">
        <v>346</v>
      </c>
      <c r="H245" s="250">
        <v>8</v>
      </c>
      <c r="I245" s="251"/>
      <c r="J245" s="252">
        <f>ROUND(I245*H245,2)</f>
        <v>0</v>
      </c>
      <c r="K245" s="248" t="s">
        <v>307</v>
      </c>
      <c r="L245" s="46"/>
      <c r="M245" s="253" t="s">
        <v>1</v>
      </c>
      <c r="N245" s="254" t="s">
        <v>48</v>
      </c>
      <c r="O245" s="93"/>
      <c r="P245" s="255">
        <f>O245*H245</f>
        <v>0</v>
      </c>
      <c r="Q245" s="255">
        <v>0</v>
      </c>
      <c r="R245" s="255">
        <f>Q245*H245</f>
        <v>0</v>
      </c>
      <c r="S245" s="255">
        <v>0</v>
      </c>
      <c r="T245" s="256">
        <f>S245*H245</f>
        <v>0</v>
      </c>
      <c r="U245" s="40"/>
      <c r="V245" s="40"/>
      <c r="W245" s="40"/>
      <c r="X245" s="40"/>
      <c r="Y245" s="40"/>
      <c r="Z245" s="40"/>
      <c r="AA245" s="40"/>
      <c r="AB245" s="40"/>
      <c r="AC245" s="40"/>
      <c r="AD245" s="40"/>
      <c r="AE245" s="40"/>
      <c r="AR245" s="257" t="s">
        <v>501</v>
      </c>
      <c r="AT245" s="257" t="s">
        <v>254</v>
      </c>
      <c r="AU245" s="257" t="s">
        <v>93</v>
      </c>
      <c r="AY245" s="18" t="s">
        <v>251</v>
      </c>
      <c r="BE245" s="258">
        <f>IF(N245="základní",J245,0)</f>
        <v>0</v>
      </c>
      <c r="BF245" s="258">
        <f>IF(N245="snížená",J245,0)</f>
        <v>0</v>
      </c>
      <c r="BG245" s="258">
        <f>IF(N245="zákl. přenesená",J245,0)</f>
        <v>0</v>
      </c>
      <c r="BH245" s="258">
        <f>IF(N245="sníž. přenesená",J245,0)</f>
        <v>0</v>
      </c>
      <c r="BI245" s="258">
        <f>IF(N245="nulová",J245,0)</f>
        <v>0</v>
      </c>
      <c r="BJ245" s="18" t="s">
        <v>91</v>
      </c>
      <c r="BK245" s="258">
        <f>ROUND(I245*H245,2)</f>
        <v>0</v>
      </c>
      <c r="BL245" s="18" t="s">
        <v>501</v>
      </c>
      <c r="BM245" s="257" t="s">
        <v>2888</v>
      </c>
    </row>
    <row r="246" s="12" customFormat="1" ht="22.8" customHeight="1">
      <c r="A246" s="12"/>
      <c r="B246" s="230"/>
      <c r="C246" s="231"/>
      <c r="D246" s="232" t="s">
        <v>82</v>
      </c>
      <c r="E246" s="244" t="s">
        <v>967</v>
      </c>
      <c r="F246" s="244" t="s">
        <v>968</v>
      </c>
      <c r="G246" s="231"/>
      <c r="H246" s="231"/>
      <c r="I246" s="234"/>
      <c r="J246" s="245">
        <f>BK246</f>
        <v>0</v>
      </c>
      <c r="K246" s="231"/>
      <c r="L246" s="236"/>
      <c r="M246" s="237"/>
      <c r="N246" s="238"/>
      <c r="O246" s="238"/>
      <c r="P246" s="239">
        <v>0</v>
      </c>
      <c r="Q246" s="238"/>
      <c r="R246" s="239">
        <v>0</v>
      </c>
      <c r="S246" s="238"/>
      <c r="T246" s="240">
        <v>0</v>
      </c>
      <c r="U246" s="12"/>
      <c r="V246" s="12"/>
      <c r="W246" s="12"/>
      <c r="X246" s="12"/>
      <c r="Y246" s="12"/>
      <c r="Z246" s="12"/>
      <c r="AA246" s="12"/>
      <c r="AB246" s="12"/>
      <c r="AC246" s="12"/>
      <c r="AD246" s="12"/>
      <c r="AE246" s="12"/>
      <c r="AR246" s="241" t="s">
        <v>91</v>
      </c>
      <c r="AT246" s="242" t="s">
        <v>82</v>
      </c>
      <c r="AU246" s="242" t="s">
        <v>91</v>
      </c>
      <c r="AY246" s="241" t="s">
        <v>251</v>
      </c>
      <c r="BK246" s="243">
        <v>0</v>
      </c>
    </row>
    <row r="247" s="12" customFormat="1" ht="22.8" customHeight="1">
      <c r="A247" s="12"/>
      <c r="B247" s="230"/>
      <c r="C247" s="231"/>
      <c r="D247" s="232" t="s">
        <v>82</v>
      </c>
      <c r="E247" s="244" t="s">
        <v>1005</v>
      </c>
      <c r="F247" s="244" t="s">
        <v>1006</v>
      </c>
      <c r="G247" s="231"/>
      <c r="H247" s="231"/>
      <c r="I247" s="234"/>
      <c r="J247" s="245">
        <f>BK247</f>
        <v>0</v>
      </c>
      <c r="K247" s="231"/>
      <c r="L247" s="236"/>
      <c r="M247" s="237"/>
      <c r="N247" s="238"/>
      <c r="O247" s="238"/>
      <c r="P247" s="239">
        <f>SUM(P248:P268)</f>
        <v>0</v>
      </c>
      <c r="Q247" s="238"/>
      <c r="R247" s="239">
        <f>SUM(R248:R268)</f>
        <v>0</v>
      </c>
      <c r="S247" s="238"/>
      <c r="T247" s="240">
        <f>SUM(T248:T268)</f>
        <v>0</v>
      </c>
      <c r="U247" s="12"/>
      <c r="V247" s="12"/>
      <c r="W247" s="12"/>
      <c r="X247" s="12"/>
      <c r="Y247" s="12"/>
      <c r="Z247" s="12"/>
      <c r="AA247" s="12"/>
      <c r="AB247" s="12"/>
      <c r="AC247" s="12"/>
      <c r="AD247" s="12"/>
      <c r="AE247" s="12"/>
      <c r="AR247" s="241" t="s">
        <v>174</v>
      </c>
      <c r="AT247" s="242" t="s">
        <v>82</v>
      </c>
      <c r="AU247" s="242" t="s">
        <v>91</v>
      </c>
      <c r="AY247" s="241" t="s">
        <v>251</v>
      </c>
      <c r="BK247" s="243">
        <f>SUM(BK248:BK268)</f>
        <v>0</v>
      </c>
    </row>
    <row r="248" s="2" customFormat="1" ht="16.5" customHeight="1">
      <c r="A248" s="40"/>
      <c r="B248" s="41"/>
      <c r="C248" s="246" t="s">
        <v>1552</v>
      </c>
      <c r="D248" s="246" t="s">
        <v>254</v>
      </c>
      <c r="E248" s="247" t="s">
        <v>2889</v>
      </c>
      <c r="F248" s="248" t="s">
        <v>2890</v>
      </c>
      <c r="G248" s="249" t="s">
        <v>446</v>
      </c>
      <c r="H248" s="250">
        <v>3.1499999999999999</v>
      </c>
      <c r="I248" s="251"/>
      <c r="J248" s="252">
        <f>ROUND(I248*H248,2)</f>
        <v>0</v>
      </c>
      <c r="K248" s="248" t="s">
        <v>258</v>
      </c>
      <c r="L248" s="46"/>
      <c r="M248" s="253" t="s">
        <v>1</v>
      </c>
      <c r="N248" s="254" t="s">
        <v>48</v>
      </c>
      <c r="O248" s="93"/>
      <c r="P248" s="255">
        <f>O248*H248</f>
        <v>0</v>
      </c>
      <c r="Q248" s="255">
        <v>0</v>
      </c>
      <c r="R248" s="255">
        <f>Q248*H248</f>
        <v>0</v>
      </c>
      <c r="S248" s="255">
        <v>0</v>
      </c>
      <c r="T248" s="256">
        <f>S248*H248</f>
        <v>0</v>
      </c>
      <c r="U248" s="40"/>
      <c r="V248" s="40"/>
      <c r="W248" s="40"/>
      <c r="X248" s="40"/>
      <c r="Y248" s="40"/>
      <c r="Z248" s="40"/>
      <c r="AA248" s="40"/>
      <c r="AB248" s="40"/>
      <c r="AC248" s="40"/>
      <c r="AD248" s="40"/>
      <c r="AE248" s="40"/>
      <c r="AR248" s="257" t="s">
        <v>501</v>
      </c>
      <c r="AT248" s="257" t="s">
        <v>254</v>
      </c>
      <c r="AU248" s="257" t="s">
        <v>93</v>
      </c>
      <c r="AY248" s="18" t="s">
        <v>251</v>
      </c>
      <c r="BE248" s="258">
        <f>IF(N248="základní",J248,0)</f>
        <v>0</v>
      </c>
      <c r="BF248" s="258">
        <f>IF(N248="snížená",J248,0)</f>
        <v>0</v>
      </c>
      <c r="BG248" s="258">
        <f>IF(N248="zákl. přenesená",J248,0)</f>
        <v>0</v>
      </c>
      <c r="BH248" s="258">
        <f>IF(N248="sníž. přenesená",J248,0)</f>
        <v>0</v>
      </c>
      <c r="BI248" s="258">
        <f>IF(N248="nulová",J248,0)</f>
        <v>0</v>
      </c>
      <c r="BJ248" s="18" t="s">
        <v>91</v>
      </c>
      <c r="BK248" s="258">
        <f>ROUND(I248*H248,2)</f>
        <v>0</v>
      </c>
      <c r="BL248" s="18" t="s">
        <v>501</v>
      </c>
      <c r="BM248" s="257" t="s">
        <v>2891</v>
      </c>
    </row>
    <row r="249" s="2" customFormat="1">
      <c r="A249" s="40"/>
      <c r="B249" s="41"/>
      <c r="C249" s="42"/>
      <c r="D249" s="259" t="s">
        <v>261</v>
      </c>
      <c r="E249" s="42"/>
      <c r="F249" s="260" t="s">
        <v>2892</v>
      </c>
      <c r="G249" s="42"/>
      <c r="H249" s="42"/>
      <c r="I249" s="157"/>
      <c r="J249" s="42"/>
      <c r="K249" s="42"/>
      <c r="L249" s="46"/>
      <c r="M249" s="261"/>
      <c r="N249" s="262"/>
      <c r="O249" s="93"/>
      <c r="P249" s="93"/>
      <c r="Q249" s="93"/>
      <c r="R249" s="93"/>
      <c r="S249" s="93"/>
      <c r="T249" s="94"/>
      <c r="U249" s="40"/>
      <c r="V249" s="40"/>
      <c r="W249" s="40"/>
      <c r="X249" s="40"/>
      <c r="Y249" s="40"/>
      <c r="Z249" s="40"/>
      <c r="AA249" s="40"/>
      <c r="AB249" s="40"/>
      <c r="AC249" s="40"/>
      <c r="AD249" s="40"/>
      <c r="AE249" s="40"/>
      <c r="AT249" s="18" t="s">
        <v>261</v>
      </c>
      <c r="AU249" s="18" t="s">
        <v>93</v>
      </c>
    </row>
    <row r="250" s="2" customFormat="1" ht="16.5" customHeight="1">
      <c r="A250" s="40"/>
      <c r="B250" s="41"/>
      <c r="C250" s="246" t="s">
        <v>1036</v>
      </c>
      <c r="D250" s="246" t="s">
        <v>254</v>
      </c>
      <c r="E250" s="247" t="s">
        <v>2893</v>
      </c>
      <c r="F250" s="248" t="s">
        <v>2894</v>
      </c>
      <c r="G250" s="249" t="s">
        <v>398</v>
      </c>
      <c r="H250" s="250">
        <v>0.050000000000000003</v>
      </c>
      <c r="I250" s="251"/>
      <c r="J250" s="252">
        <f>ROUND(I250*H250,2)</f>
        <v>0</v>
      </c>
      <c r="K250" s="248" t="s">
        <v>258</v>
      </c>
      <c r="L250" s="46"/>
      <c r="M250" s="253" t="s">
        <v>1</v>
      </c>
      <c r="N250" s="254" t="s">
        <v>48</v>
      </c>
      <c r="O250" s="93"/>
      <c r="P250" s="255">
        <f>O250*H250</f>
        <v>0</v>
      </c>
      <c r="Q250" s="255">
        <v>0</v>
      </c>
      <c r="R250" s="255">
        <f>Q250*H250</f>
        <v>0</v>
      </c>
      <c r="S250" s="255">
        <v>0</v>
      </c>
      <c r="T250" s="256">
        <f>S250*H250</f>
        <v>0</v>
      </c>
      <c r="U250" s="40"/>
      <c r="V250" s="40"/>
      <c r="W250" s="40"/>
      <c r="X250" s="40"/>
      <c r="Y250" s="40"/>
      <c r="Z250" s="40"/>
      <c r="AA250" s="40"/>
      <c r="AB250" s="40"/>
      <c r="AC250" s="40"/>
      <c r="AD250" s="40"/>
      <c r="AE250" s="40"/>
      <c r="AR250" s="257" t="s">
        <v>501</v>
      </c>
      <c r="AT250" s="257" t="s">
        <v>254</v>
      </c>
      <c r="AU250" s="257" t="s">
        <v>93</v>
      </c>
      <c r="AY250" s="18" t="s">
        <v>251</v>
      </c>
      <c r="BE250" s="258">
        <f>IF(N250="základní",J250,0)</f>
        <v>0</v>
      </c>
      <c r="BF250" s="258">
        <f>IF(N250="snížená",J250,0)</f>
        <v>0</v>
      </c>
      <c r="BG250" s="258">
        <f>IF(N250="zákl. přenesená",J250,0)</f>
        <v>0</v>
      </c>
      <c r="BH250" s="258">
        <f>IF(N250="sníž. přenesená",J250,0)</f>
        <v>0</v>
      </c>
      <c r="BI250" s="258">
        <f>IF(N250="nulová",J250,0)</f>
        <v>0</v>
      </c>
      <c r="BJ250" s="18" t="s">
        <v>91</v>
      </c>
      <c r="BK250" s="258">
        <f>ROUND(I250*H250,2)</f>
        <v>0</v>
      </c>
      <c r="BL250" s="18" t="s">
        <v>501</v>
      </c>
      <c r="BM250" s="257" t="s">
        <v>2895</v>
      </c>
    </row>
    <row r="251" s="2" customFormat="1">
      <c r="A251" s="40"/>
      <c r="B251" s="41"/>
      <c r="C251" s="42"/>
      <c r="D251" s="259" t="s">
        <v>261</v>
      </c>
      <c r="E251" s="42"/>
      <c r="F251" s="260" t="s">
        <v>2896</v>
      </c>
      <c r="G251" s="42"/>
      <c r="H251" s="42"/>
      <c r="I251" s="157"/>
      <c r="J251" s="42"/>
      <c r="K251" s="42"/>
      <c r="L251" s="46"/>
      <c r="M251" s="261"/>
      <c r="N251" s="262"/>
      <c r="O251" s="93"/>
      <c r="P251" s="93"/>
      <c r="Q251" s="93"/>
      <c r="R251" s="93"/>
      <c r="S251" s="93"/>
      <c r="T251" s="94"/>
      <c r="U251" s="40"/>
      <c r="V251" s="40"/>
      <c r="W251" s="40"/>
      <c r="X251" s="40"/>
      <c r="Y251" s="40"/>
      <c r="Z251" s="40"/>
      <c r="AA251" s="40"/>
      <c r="AB251" s="40"/>
      <c r="AC251" s="40"/>
      <c r="AD251" s="40"/>
      <c r="AE251" s="40"/>
      <c r="AT251" s="18" t="s">
        <v>261</v>
      </c>
      <c r="AU251" s="18" t="s">
        <v>93</v>
      </c>
    </row>
    <row r="252" s="2" customFormat="1" ht="16.5" customHeight="1">
      <c r="A252" s="40"/>
      <c r="B252" s="41"/>
      <c r="C252" s="246" t="s">
        <v>1761</v>
      </c>
      <c r="D252" s="246" t="s">
        <v>254</v>
      </c>
      <c r="E252" s="247" t="s">
        <v>1007</v>
      </c>
      <c r="F252" s="248" t="s">
        <v>1008</v>
      </c>
      <c r="G252" s="249" t="s">
        <v>446</v>
      </c>
      <c r="H252" s="250">
        <v>3</v>
      </c>
      <c r="I252" s="251"/>
      <c r="J252" s="252">
        <f>ROUND(I252*H252,2)</f>
        <v>0</v>
      </c>
      <c r="K252" s="248" t="s">
        <v>258</v>
      </c>
      <c r="L252" s="46"/>
      <c r="M252" s="253" t="s">
        <v>1</v>
      </c>
      <c r="N252" s="254" t="s">
        <v>48</v>
      </c>
      <c r="O252" s="93"/>
      <c r="P252" s="255">
        <f>O252*H252</f>
        <v>0</v>
      </c>
      <c r="Q252" s="255">
        <v>0</v>
      </c>
      <c r="R252" s="255">
        <f>Q252*H252</f>
        <v>0</v>
      </c>
      <c r="S252" s="255">
        <v>0</v>
      </c>
      <c r="T252" s="256">
        <f>S252*H252</f>
        <v>0</v>
      </c>
      <c r="U252" s="40"/>
      <c r="V252" s="40"/>
      <c r="W252" s="40"/>
      <c r="X252" s="40"/>
      <c r="Y252" s="40"/>
      <c r="Z252" s="40"/>
      <c r="AA252" s="40"/>
      <c r="AB252" s="40"/>
      <c r="AC252" s="40"/>
      <c r="AD252" s="40"/>
      <c r="AE252" s="40"/>
      <c r="AR252" s="257" t="s">
        <v>501</v>
      </c>
      <c r="AT252" s="257" t="s">
        <v>254</v>
      </c>
      <c r="AU252" s="257" t="s">
        <v>93</v>
      </c>
      <c r="AY252" s="18" t="s">
        <v>251</v>
      </c>
      <c r="BE252" s="258">
        <f>IF(N252="základní",J252,0)</f>
        <v>0</v>
      </c>
      <c r="BF252" s="258">
        <f>IF(N252="snížená",J252,0)</f>
        <v>0</v>
      </c>
      <c r="BG252" s="258">
        <f>IF(N252="zákl. přenesená",J252,0)</f>
        <v>0</v>
      </c>
      <c r="BH252" s="258">
        <f>IF(N252="sníž. přenesená",J252,0)</f>
        <v>0</v>
      </c>
      <c r="BI252" s="258">
        <f>IF(N252="nulová",J252,0)</f>
        <v>0</v>
      </c>
      <c r="BJ252" s="18" t="s">
        <v>91</v>
      </c>
      <c r="BK252" s="258">
        <f>ROUND(I252*H252,2)</f>
        <v>0</v>
      </c>
      <c r="BL252" s="18" t="s">
        <v>501</v>
      </c>
      <c r="BM252" s="257" t="s">
        <v>2897</v>
      </c>
    </row>
    <row r="253" s="2" customFormat="1" ht="33" customHeight="1">
      <c r="A253" s="40"/>
      <c r="B253" s="41"/>
      <c r="C253" s="246" t="s">
        <v>1040</v>
      </c>
      <c r="D253" s="246" t="s">
        <v>254</v>
      </c>
      <c r="E253" s="247" t="s">
        <v>1010</v>
      </c>
      <c r="F253" s="248" t="s">
        <v>1011</v>
      </c>
      <c r="G253" s="249" t="s">
        <v>441</v>
      </c>
      <c r="H253" s="250">
        <v>810.72000000000003</v>
      </c>
      <c r="I253" s="251"/>
      <c r="J253" s="252">
        <f>ROUND(I253*H253,2)</f>
        <v>0</v>
      </c>
      <c r="K253" s="248" t="s">
        <v>258</v>
      </c>
      <c r="L253" s="46"/>
      <c r="M253" s="253" t="s">
        <v>1</v>
      </c>
      <c r="N253" s="254" t="s">
        <v>48</v>
      </c>
      <c r="O253" s="93"/>
      <c r="P253" s="255">
        <f>O253*H253</f>
        <v>0</v>
      </c>
      <c r="Q253" s="255">
        <v>0</v>
      </c>
      <c r="R253" s="255">
        <f>Q253*H253</f>
        <v>0</v>
      </c>
      <c r="S253" s="255">
        <v>0</v>
      </c>
      <c r="T253" s="256">
        <f>S253*H253</f>
        <v>0</v>
      </c>
      <c r="U253" s="40"/>
      <c r="V253" s="40"/>
      <c r="W253" s="40"/>
      <c r="X253" s="40"/>
      <c r="Y253" s="40"/>
      <c r="Z253" s="40"/>
      <c r="AA253" s="40"/>
      <c r="AB253" s="40"/>
      <c r="AC253" s="40"/>
      <c r="AD253" s="40"/>
      <c r="AE253" s="40"/>
      <c r="AR253" s="257" t="s">
        <v>501</v>
      </c>
      <c r="AT253" s="257" t="s">
        <v>254</v>
      </c>
      <c r="AU253" s="257" t="s">
        <v>93</v>
      </c>
      <c r="AY253" s="18" t="s">
        <v>251</v>
      </c>
      <c r="BE253" s="258">
        <f>IF(N253="základní",J253,0)</f>
        <v>0</v>
      </c>
      <c r="BF253" s="258">
        <f>IF(N253="snížená",J253,0)</f>
        <v>0</v>
      </c>
      <c r="BG253" s="258">
        <f>IF(N253="zákl. přenesená",J253,0)</f>
        <v>0</v>
      </c>
      <c r="BH253" s="258">
        <f>IF(N253="sníž. přenesená",J253,0)</f>
        <v>0</v>
      </c>
      <c r="BI253" s="258">
        <f>IF(N253="nulová",J253,0)</f>
        <v>0</v>
      </c>
      <c r="BJ253" s="18" t="s">
        <v>91</v>
      </c>
      <c r="BK253" s="258">
        <f>ROUND(I253*H253,2)</f>
        <v>0</v>
      </c>
      <c r="BL253" s="18" t="s">
        <v>501</v>
      </c>
      <c r="BM253" s="257" t="s">
        <v>2898</v>
      </c>
    </row>
    <row r="254" s="2" customFormat="1">
      <c r="A254" s="40"/>
      <c r="B254" s="41"/>
      <c r="C254" s="42"/>
      <c r="D254" s="259" t="s">
        <v>261</v>
      </c>
      <c r="E254" s="42"/>
      <c r="F254" s="260" t="s">
        <v>1013</v>
      </c>
      <c r="G254" s="42"/>
      <c r="H254" s="42"/>
      <c r="I254" s="157"/>
      <c r="J254" s="42"/>
      <c r="K254" s="42"/>
      <c r="L254" s="46"/>
      <c r="M254" s="261"/>
      <c r="N254" s="262"/>
      <c r="O254" s="93"/>
      <c r="P254" s="93"/>
      <c r="Q254" s="93"/>
      <c r="R254" s="93"/>
      <c r="S254" s="93"/>
      <c r="T254" s="94"/>
      <c r="U254" s="40"/>
      <c r="V254" s="40"/>
      <c r="W254" s="40"/>
      <c r="X254" s="40"/>
      <c r="Y254" s="40"/>
      <c r="Z254" s="40"/>
      <c r="AA254" s="40"/>
      <c r="AB254" s="40"/>
      <c r="AC254" s="40"/>
      <c r="AD254" s="40"/>
      <c r="AE254" s="40"/>
      <c r="AT254" s="18" t="s">
        <v>261</v>
      </c>
      <c r="AU254" s="18" t="s">
        <v>93</v>
      </c>
    </row>
    <row r="255" s="2" customFormat="1" ht="33" customHeight="1">
      <c r="A255" s="40"/>
      <c r="B255" s="41"/>
      <c r="C255" s="246" t="s">
        <v>1763</v>
      </c>
      <c r="D255" s="246" t="s">
        <v>254</v>
      </c>
      <c r="E255" s="247" t="s">
        <v>1014</v>
      </c>
      <c r="F255" s="248" t="s">
        <v>1015</v>
      </c>
      <c r="G255" s="249" t="s">
        <v>441</v>
      </c>
      <c r="H255" s="250">
        <v>540.48000000000002</v>
      </c>
      <c r="I255" s="251"/>
      <c r="J255" s="252">
        <f>ROUND(I255*H255,2)</f>
        <v>0</v>
      </c>
      <c r="K255" s="248" t="s">
        <v>258</v>
      </c>
      <c r="L255" s="46"/>
      <c r="M255" s="253" t="s">
        <v>1</v>
      </c>
      <c r="N255" s="254" t="s">
        <v>48</v>
      </c>
      <c r="O255" s="93"/>
      <c r="P255" s="255">
        <f>O255*H255</f>
        <v>0</v>
      </c>
      <c r="Q255" s="255">
        <v>0</v>
      </c>
      <c r="R255" s="255">
        <f>Q255*H255</f>
        <v>0</v>
      </c>
      <c r="S255" s="255">
        <v>0</v>
      </c>
      <c r="T255" s="256">
        <f>S255*H255</f>
        <v>0</v>
      </c>
      <c r="U255" s="40"/>
      <c r="V255" s="40"/>
      <c r="W255" s="40"/>
      <c r="X255" s="40"/>
      <c r="Y255" s="40"/>
      <c r="Z255" s="40"/>
      <c r="AA255" s="40"/>
      <c r="AB255" s="40"/>
      <c r="AC255" s="40"/>
      <c r="AD255" s="40"/>
      <c r="AE255" s="40"/>
      <c r="AR255" s="257" t="s">
        <v>501</v>
      </c>
      <c r="AT255" s="257" t="s">
        <v>254</v>
      </c>
      <c r="AU255" s="257" t="s">
        <v>93</v>
      </c>
      <c r="AY255" s="18" t="s">
        <v>251</v>
      </c>
      <c r="BE255" s="258">
        <f>IF(N255="základní",J255,0)</f>
        <v>0</v>
      </c>
      <c r="BF255" s="258">
        <f>IF(N255="snížená",J255,0)</f>
        <v>0</v>
      </c>
      <c r="BG255" s="258">
        <f>IF(N255="zákl. přenesená",J255,0)</f>
        <v>0</v>
      </c>
      <c r="BH255" s="258">
        <f>IF(N255="sníž. přenesená",J255,0)</f>
        <v>0</v>
      </c>
      <c r="BI255" s="258">
        <f>IF(N255="nulová",J255,0)</f>
        <v>0</v>
      </c>
      <c r="BJ255" s="18" t="s">
        <v>91</v>
      </c>
      <c r="BK255" s="258">
        <f>ROUND(I255*H255,2)</f>
        <v>0</v>
      </c>
      <c r="BL255" s="18" t="s">
        <v>501</v>
      </c>
      <c r="BM255" s="257" t="s">
        <v>2899</v>
      </c>
    </row>
    <row r="256" s="2" customFormat="1">
      <c r="A256" s="40"/>
      <c r="B256" s="41"/>
      <c r="C256" s="42"/>
      <c r="D256" s="259" t="s">
        <v>261</v>
      </c>
      <c r="E256" s="42"/>
      <c r="F256" s="260" t="s">
        <v>1016</v>
      </c>
      <c r="G256" s="42"/>
      <c r="H256" s="42"/>
      <c r="I256" s="157"/>
      <c r="J256" s="42"/>
      <c r="K256" s="42"/>
      <c r="L256" s="46"/>
      <c r="M256" s="261"/>
      <c r="N256" s="262"/>
      <c r="O256" s="93"/>
      <c r="P256" s="93"/>
      <c r="Q256" s="93"/>
      <c r="R256" s="93"/>
      <c r="S256" s="93"/>
      <c r="T256" s="94"/>
      <c r="U256" s="40"/>
      <c r="V256" s="40"/>
      <c r="W256" s="40"/>
      <c r="X256" s="40"/>
      <c r="Y256" s="40"/>
      <c r="Z256" s="40"/>
      <c r="AA256" s="40"/>
      <c r="AB256" s="40"/>
      <c r="AC256" s="40"/>
      <c r="AD256" s="40"/>
      <c r="AE256" s="40"/>
      <c r="AT256" s="18" t="s">
        <v>261</v>
      </c>
      <c r="AU256" s="18" t="s">
        <v>93</v>
      </c>
    </row>
    <row r="257" s="2" customFormat="1" ht="33" customHeight="1">
      <c r="A257" s="40"/>
      <c r="B257" s="41"/>
      <c r="C257" s="246" t="s">
        <v>1043</v>
      </c>
      <c r="D257" s="246" t="s">
        <v>254</v>
      </c>
      <c r="E257" s="247" t="s">
        <v>2900</v>
      </c>
      <c r="F257" s="248" t="s">
        <v>2901</v>
      </c>
      <c r="G257" s="249" t="s">
        <v>441</v>
      </c>
      <c r="H257" s="250">
        <v>15.119999999999999</v>
      </c>
      <c r="I257" s="251"/>
      <c r="J257" s="252">
        <f>ROUND(I257*H257,2)</f>
        <v>0</v>
      </c>
      <c r="K257" s="248" t="s">
        <v>258</v>
      </c>
      <c r="L257" s="46"/>
      <c r="M257" s="253" t="s">
        <v>1</v>
      </c>
      <c r="N257" s="254" t="s">
        <v>48</v>
      </c>
      <c r="O257" s="93"/>
      <c r="P257" s="255">
        <f>O257*H257</f>
        <v>0</v>
      </c>
      <c r="Q257" s="255">
        <v>0</v>
      </c>
      <c r="R257" s="255">
        <f>Q257*H257</f>
        <v>0</v>
      </c>
      <c r="S257" s="255">
        <v>0</v>
      </c>
      <c r="T257" s="256">
        <f>S257*H257</f>
        <v>0</v>
      </c>
      <c r="U257" s="40"/>
      <c r="V257" s="40"/>
      <c r="W257" s="40"/>
      <c r="X257" s="40"/>
      <c r="Y257" s="40"/>
      <c r="Z257" s="40"/>
      <c r="AA257" s="40"/>
      <c r="AB257" s="40"/>
      <c r="AC257" s="40"/>
      <c r="AD257" s="40"/>
      <c r="AE257" s="40"/>
      <c r="AR257" s="257" t="s">
        <v>501</v>
      </c>
      <c r="AT257" s="257" t="s">
        <v>254</v>
      </c>
      <c r="AU257" s="257" t="s">
        <v>93</v>
      </c>
      <c r="AY257" s="18" t="s">
        <v>251</v>
      </c>
      <c r="BE257" s="258">
        <f>IF(N257="základní",J257,0)</f>
        <v>0</v>
      </c>
      <c r="BF257" s="258">
        <f>IF(N257="snížená",J257,0)</f>
        <v>0</v>
      </c>
      <c r="BG257" s="258">
        <f>IF(N257="zákl. přenesená",J257,0)</f>
        <v>0</v>
      </c>
      <c r="BH257" s="258">
        <f>IF(N257="sníž. přenesená",J257,0)</f>
        <v>0</v>
      </c>
      <c r="BI257" s="258">
        <f>IF(N257="nulová",J257,0)</f>
        <v>0</v>
      </c>
      <c r="BJ257" s="18" t="s">
        <v>91</v>
      </c>
      <c r="BK257" s="258">
        <f>ROUND(I257*H257,2)</f>
        <v>0</v>
      </c>
      <c r="BL257" s="18" t="s">
        <v>501</v>
      </c>
      <c r="BM257" s="257" t="s">
        <v>2902</v>
      </c>
    </row>
    <row r="258" s="2" customFormat="1">
      <c r="A258" s="40"/>
      <c r="B258" s="41"/>
      <c r="C258" s="42"/>
      <c r="D258" s="259" t="s">
        <v>261</v>
      </c>
      <c r="E258" s="42"/>
      <c r="F258" s="260" t="s">
        <v>2903</v>
      </c>
      <c r="G258" s="42"/>
      <c r="H258" s="42"/>
      <c r="I258" s="157"/>
      <c r="J258" s="42"/>
      <c r="K258" s="42"/>
      <c r="L258" s="46"/>
      <c r="M258" s="261"/>
      <c r="N258" s="262"/>
      <c r="O258" s="93"/>
      <c r="P258" s="93"/>
      <c r="Q258" s="93"/>
      <c r="R258" s="93"/>
      <c r="S258" s="93"/>
      <c r="T258" s="94"/>
      <c r="U258" s="40"/>
      <c r="V258" s="40"/>
      <c r="W258" s="40"/>
      <c r="X258" s="40"/>
      <c r="Y258" s="40"/>
      <c r="Z258" s="40"/>
      <c r="AA258" s="40"/>
      <c r="AB258" s="40"/>
      <c r="AC258" s="40"/>
      <c r="AD258" s="40"/>
      <c r="AE258" s="40"/>
      <c r="AT258" s="18" t="s">
        <v>261</v>
      </c>
      <c r="AU258" s="18" t="s">
        <v>93</v>
      </c>
    </row>
    <row r="259" s="2" customFormat="1" ht="33" customHeight="1">
      <c r="A259" s="40"/>
      <c r="B259" s="41"/>
      <c r="C259" s="246" t="s">
        <v>1767</v>
      </c>
      <c r="D259" s="246" t="s">
        <v>254</v>
      </c>
      <c r="E259" s="247" t="s">
        <v>2904</v>
      </c>
      <c r="F259" s="248" t="s">
        <v>2905</v>
      </c>
      <c r="G259" s="249" t="s">
        <v>441</v>
      </c>
      <c r="H259" s="250">
        <v>10.08</v>
      </c>
      <c r="I259" s="251"/>
      <c r="J259" s="252">
        <f>ROUND(I259*H259,2)</f>
        <v>0</v>
      </c>
      <c r="K259" s="248" t="s">
        <v>258</v>
      </c>
      <c r="L259" s="46"/>
      <c r="M259" s="253" t="s">
        <v>1</v>
      </c>
      <c r="N259" s="254" t="s">
        <v>48</v>
      </c>
      <c r="O259" s="93"/>
      <c r="P259" s="255">
        <f>O259*H259</f>
        <v>0</v>
      </c>
      <c r="Q259" s="255">
        <v>0</v>
      </c>
      <c r="R259" s="255">
        <f>Q259*H259</f>
        <v>0</v>
      </c>
      <c r="S259" s="255">
        <v>0</v>
      </c>
      <c r="T259" s="256">
        <f>S259*H259</f>
        <v>0</v>
      </c>
      <c r="U259" s="40"/>
      <c r="V259" s="40"/>
      <c r="W259" s="40"/>
      <c r="X259" s="40"/>
      <c r="Y259" s="40"/>
      <c r="Z259" s="40"/>
      <c r="AA259" s="40"/>
      <c r="AB259" s="40"/>
      <c r="AC259" s="40"/>
      <c r="AD259" s="40"/>
      <c r="AE259" s="40"/>
      <c r="AR259" s="257" t="s">
        <v>501</v>
      </c>
      <c r="AT259" s="257" t="s">
        <v>254</v>
      </c>
      <c r="AU259" s="257" t="s">
        <v>93</v>
      </c>
      <c r="AY259" s="18" t="s">
        <v>251</v>
      </c>
      <c r="BE259" s="258">
        <f>IF(N259="základní",J259,0)</f>
        <v>0</v>
      </c>
      <c r="BF259" s="258">
        <f>IF(N259="snížená",J259,0)</f>
        <v>0</v>
      </c>
      <c r="BG259" s="258">
        <f>IF(N259="zákl. přenesená",J259,0)</f>
        <v>0</v>
      </c>
      <c r="BH259" s="258">
        <f>IF(N259="sníž. přenesená",J259,0)</f>
        <v>0</v>
      </c>
      <c r="BI259" s="258">
        <f>IF(N259="nulová",J259,0)</f>
        <v>0</v>
      </c>
      <c r="BJ259" s="18" t="s">
        <v>91</v>
      </c>
      <c r="BK259" s="258">
        <f>ROUND(I259*H259,2)</f>
        <v>0</v>
      </c>
      <c r="BL259" s="18" t="s">
        <v>501</v>
      </c>
      <c r="BM259" s="257" t="s">
        <v>2906</v>
      </c>
    </row>
    <row r="260" s="2" customFormat="1">
      <c r="A260" s="40"/>
      <c r="B260" s="41"/>
      <c r="C260" s="42"/>
      <c r="D260" s="259" t="s">
        <v>261</v>
      </c>
      <c r="E260" s="42"/>
      <c r="F260" s="260" t="s">
        <v>2907</v>
      </c>
      <c r="G260" s="42"/>
      <c r="H260" s="42"/>
      <c r="I260" s="157"/>
      <c r="J260" s="42"/>
      <c r="K260" s="42"/>
      <c r="L260" s="46"/>
      <c r="M260" s="261"/>
      <c r="N260" s="262"/>
      <c r="O260" s="93"/>
      <c r="P260" s="93"/>
      <c r="Q260" s="93"/>
      <c r="R260" s="93"/>
      <c r="S260" s="93"/>
      <c r="T260" s="94"/>
      <c r="U260" s="40"/>
      <c r="V260" s="40"/>
      <c r="W260" s="40"/>
      <c r="X260" s="40"/>
      <c r="Y260" s="40"/>
      <c r="Z260" s="40"/>
      <c r="AA260" s="40"/>
      <c r="AB260" s="40"/>
      <c r="AC260" s="40"/>
      <c r="AD260" s="40"/>
      <c r="AE260" s="40"/>
      <c r="AT260" s="18" t="s">
        <v>261</v>
      </c>
      <c r="AU260" s="18" t="s">
        <v>93</v>
      </c>
    </row>
    <row r="261" s="2" customFormat="1" ht="21.75" customHeight="1">
      <c r="A261" s="40"/>
      <c r="B261" s="41"/>
      <c r="C261" s="246" t="s">
        <v>1047</v>
      </c>
      <c r="D261" s="246" t="s">
        <v>254</v>
      </c>
      <c r="E261" s="247" t="s">
        <v>1017</v>
      </c>
      <c r="F261" s="248" t="s">
        <v>1018</v>
      </c>
      <c r="G261" s="249" t="s">
        <v>441</v>
      </c>
      <c r="H261" s="250">
        <v>1351.2000000000001</v>
      </c>
      <c r="I261" s="251"/>
      <c r="J261" s="252">
        <f>ROUND(I261*H261,2)</f>
        <v>0</v>
      </c>
      <c r="K261" s="248" t="s">
        <v>258</v>
      </c>
      <c r="L261" s="46"/>
      <c r="M261" s="253" t="s">
        <v>1</v>
      </c>
      <c r="N261" s="254" t="s">
        <v>48</v>
      </c>
      <c r="O261" s="93"/>
      <c r="P261" s="255">
        <f>O261*H261</f>
        <v>0</v>
      </c>
      <c r="Q261" s="255">
        <v>0</v>
      </c>
      <c r="R261" s="255">
        <f>Q261*H261</f>
        <v>0</v>
      </c>
      <c r="S261" s="255">
        <v>0</v>
      </c>
      <c r="T261" s="256">
        <f>S261*H261</f>
        <v>0</v>
      </c>
      <c r="U261" s="40"/>
      <c r="V261" s="40"/>
      <c r="W261" s="40"/>
      <c r="X261" s="40"/>
      <c r="Y261" s="40"/>
      <c r="Z261" s="40"/>
      <c r="AA261" s="40"/>
      <c r="AB261" s="40"/>
      <c r="AC261" s="40"/>
      <c r="AD261" s="40"/>
      <c r="AE261" s="40"/>
      <c r="AR261" s="257" t="s">
        <v>501</v>
      </c>
      <c r="AT261" s="257" t="s">
        <v>254</v>
      </c>
      <c r="AU261" s="257" t="s">
        <v>93</v>
      </c>
      <c r="AY261" s="18" t="s">
        <v>251</v>
      </c>
      <c r="BE261" s="258">
        <f>IF(N261="základní",J261,0)</f>
        <v>0</v>
      </c>
      <c r="BF261" s="258">
        <f>IF(N261="snížená",J261,0)</f>
        <v>0</v>
      </c>
      <c r="BG261" s="258">
        <f>IF(N261="zákl. přenesená",J261,0)</f>
        <v>0</v>
      </c>
      <c r="BH261" s="258">
        <f>IF(N261="sníž. přenesená",J261,0)</f>
        <v>0</v>
      </c>
      <c r="BI261" s="258">
        <f>IF(N261="nulová",J261,0)</f>
        <v>0</v>
      </c>
      <c r="BJ261" s="18" t="s">
        <v>91</v>
      </c>
      <c r="BK261" s="258">
        <f>ROUND(I261*H261,2)</f>
        <v>0</v>
      </c>
      <c r="BL261" s="18" t="s">
        <v>501</v>
      </c>
      <c r="BM261" s="257" t="s">
        <v>2908</v>
      </c>
    </row>
    <row r="262" s="2" customFormat="1">
      <c r="A262" s="40"/>
      <c r="B262" s="41"/>
      <c r="C262" s="42"/>
      <c r="D262" s="259" t="s">
        <v>261</v>
      </c>
      <c r="E262" s="42"/>
      <c r="F262" s="260" t="s">
        <v>1020</v>
      </c>
      <c r="G262" s="42"/>
      <c r="H262" s="42"/>
      <c r="I262" s="157"/>
      <c r="J262" s="42"/>
      <c r="K262" s="42"/>
      <c r="L262" s="46"/>
      <c r="M262" s="261"/>
      <c r="N262" s="262"/>
      <c r="O262" s="93"/>
      <c r="P262" s="93"/>
      <c r="Q262" s="93"/>
      <c r="R262" s="93"/>
      <c r="S262" s="93"/>
      <c r="T262" s="94"/>
      <c r="U262" s="40"/>
      <c r="V262" s="40"/>
      <c r="W262" s="40"/>
      <c r="X262" s="40"/>
      <c r="Y262" s="40"/>
      <c r="Z262" s="40"/>
      <c r="AA262" s="40"/>
      <c r="AB262" s="40"/>
      <c r="AC262" s="40"/>
      <c r="AD262" s="40"/>
      <c r="AE262" s="40"/>
      <c r="AT262" s="18" t="s">
        <v>261</v>
      </c>
      <c r="AU262" s="18" t="s">
        <v>93</v>
      </c>
    </row>
    <row r="263" s="2" customFormat="1" ht="21.75" customHeight="1">
      <c r="A263" s="40"/>
      <c r="B263" s="41"/>
      <c r="C263" s="246" t="s">
        <v>1774</v>
      </c>
      <c r="D263" s="246" t="s">
        <v>254</v>
      </c>
      <c r="E263" s="247" t="s">
        <v>1207</v>
      </c>
      <c r="F263" s="248" t="s">
        <v>1208</v>
      </c>
      <c r="G263" s="249" t="s">
        <v>441</v>
      </c>
      <c r="H263" s="250">
        <v>3656</v>
      </c>
      <c r="I263" s="251"/>
      <c r="J263" s="252">
        <f>ROUND(I263*H263,2)</f>
        <v>0</v>
      </c>
      <c r="K263" s="248" t="s">
        <v>258</v>
      </c>
      <c r="L263" s="46"/>
      <c r="M263" s="253" t="s">
        <v>1</v>
      </c>
      <c r="N263" s="254" t="s">
        <v>48</v>
      </c>
      <c r="O263" s="93"/>
      <c r="P263" s="255">
        <f>O263*H263</f>
        <v>0</v>
      </c>
      <c r="Q263" s="255">
        <v>0</v>
      </c>
      <c r="R263" s="255">
        <f>Q263*H263</f>
        <v>0</v>
      </c>
      <c r="S263" s="255">
        <v>0</v>
      </c>
      <c r="T263" s="256">
        <f>S263*H263</f>
        <v>0</v>
      </c>
      <c r="U263" s="40"/>
      <c r="V263" s="40"/>
      <c r="W263" s="40"/>
      <c r="X263" s="40"/>
      <c r="Y263" s="40"/>
      <c r="Z263" s="40"/>
      <c r="AA263" s="40"/>
      <c r="AB263" s="40"/>
      <c r="AC263" s="40"/>
      <c r="AD263" s="40"/>
      <c r="AE263" s="40"/>
      <c r="AR263" s="257" t="s">
        <v>501</v>
      </c>
      <c r="AT263" s="257" t="s">
        <v>254</v>
      </c>
      <c r="AU263" s="257" t="s">
        <v>93</v>
      </c>
      <c r="AY263" s="18" t="s">
        <v>251</v>
      </c>
      <c r="BE263" s="258">
        <f>IF(N263="základní",J263,0)</f>
        <v>0</v>
      </c>
      <c r="BF263" s="258">
        <f>IF(N263="snížená",J263,0)</f>
        <v>0</v>
      </c>
      <c r="BG263" s="258">
        <f>IF(N263="zákl. přenesená",J263,0)</f>
        <v>0</v>
      </c>
      <c r="BH263" s="258">
        <f>IF(N263="sníž. přenesená",J263,0)</f>
        <v>0</v>
      </c>
      <c r="BI263" s="258">
        <f>IF(N263="nulová",J263,0)</f>
        <v>0</v>
      </c>
      <c r="BJ263" s="18" t="s">
        <v>91</v>
      </c>
      <c r="BK263" s="258">
        <f>ROUND(I263*H263,2)</f>
        <v>0</v>
      </c>
      <c r="BL263" s="18" t="s">
        <v>501</v>
      </c>
      <c r="BM263" s="257" t="s">
        <v>2909</v>
      </c>
    </row>
    <row r="264" s="2" customFormat="1">
      <c r="A264" s="40"/>
      <c r="B264" s="41"/>
      <c r="C264" s="42"/>
      <c r="D264" s="259" t="s">
        <v>261</v>
      </c>
      <c r="E264" s="42"/>
      <c r="F264" s="260" t="s">
        <v>2910</v>
      </c>
      <c r="G264" s="42"/>
      <c r="H264" s="42"/>
      <c r="I264" s="157"/>
      <c r="J264" s="42"/>
      <c r="K264" s="42"/>
      <c r="L264" s="46"/>
      <c r="M264" s="261"/>
      <c r="N264" s="262"/>
      <c r="O264" s="93"/>
      <c r="P264" s="93"/>
      <c r="Q264" s="93"/>
      <c r="R264" s="93"/>
      <c r="S264" s="93"/>
      <c r="T264" s="94"/>
      <c r="U264" s="40"/>
      <c r="V264" s="40"/>
      <c r="W264" s="40"/>
      <c r="X264" s="40"/>
      <c r="Y264" s="40"/>
      <c r="Z264" s="40"/>
      <c r="AA264" s="40"/>
      <c r="AB264" s="40"/>
      <c r="AC264" s="40"/>
      <c r="AD264" s="40"/>
      <c r="AE264" s="40"/>
      <c r="AT264" s="18" t="s">
        <v>261</v>
      </c>
      <c r="AU264" s="18" t="s">
        <v>93</v>
      </c>
    </row>
    <row r="265" s="2" customFormat="1" ht="21.75" customHeight="1">
      <c r="A265" s="40"/>
      <c r="B265" s="41"/>
      <c r="C265" s="246" t="s">
        <v>1779</v>
      </c>
      <c r="D265" s="246" t="s">
        <v>254</v>
      </c>
      <c r="E265" s="247" t="s">
        <v>1024</v>
      </c>
      <c r="F265" s="248" t="s">
        <v>1025</v>
      </c>
      <c r="G265" s="249" t="s">
        <v>441</v>
      </c>
      <c r="H265" s="250">
        <v>810.72000000000003</v>
      </c>
      <c r="I265" s="251"/>
      <c r="J265" s="252">
        <f>ROUND(I265*H265,2)</f>
        <v>0</v>
      </c>
      <c r="K265" s="248" t="s">
        <v>258</v>
      </c>
      <c r="L265" s="46"/>
      <c r="M265" s="253" t="s">
        <v>1</v>
      </c>
      <c r="N265" s="254" t="s">
        <v>48</v>
      </c>
      <c r="O265" s="93"/>
      <c r="P265" s="255">
        <f>O265*H265</f>
        <v>0</v>
      </c>
      <c r="Q265" s="255">
        <v>0</v>
      </c>
      <c r="R265" s="255">
        <f>Q265*H265</f>
        <v>0</v>
      </c>
      <c r="S265" s="255">
        <v>0</v>
      </c>
      <c r="T265" s="256">
        <f>S265*H265</f>
        <v>0</v>
      </c>
      <c r="U265" s="40"/>
      <c r="V265" s="40"/>
      <c r="W265" s="40"/>
      <c r="X265" s="40"/>
      <c r="Y265" s="40"/>
      <c r="Z265" s="40"/>
      <c r="AA265" s="40"/>
      <c r="AB265" s="40"/>
      <c r="AC265" s="40"/>
      <c r="AD265" s="40"/>
      <c r="AE265" s="40"/>
      <c r="AR265" s="257" t="s">
        <v>501</v>
      </c>
      <c r="AT265" s="257" t="s">
        <v>254</v>
      </c>
      <c r="AU265" s="257" t="s">
        <v>93</v>
      </c>
      <c r="AY265" s="18" t="s">
        <v>251</v>
      </c>
      <c r="BE265" s="258">
        <f>IF(N265="základní",J265,0)</f>
        <v>0</v>
      </c>
      <c r="BF265" s="258">
        <f>IF(N265="snížená",J265,0)</f>
        <v>0</v>
      </c>
      <c r="BG265" s="258">
        <f>IF(N265="zákl. přenesená",J265,0)</f>
        <v>0</v>
      </c>
      <c r="BH265" s="258">
        <f>IF(N265="sníž. přenesená",J265,0)</f>
        <v>0</v>
      </c>
      <c r="BI265" s="258">
        <f>IF(N265="nulová",J265,0)</f>
        <v>0</v>
      </c>
      <c r="BJ265" s="18" t="s">
        <v>91</v>
      </c>
      <c r="BK265" s="258">
        <f>ROUND(I265*H265,2)</f>
        <v>0</v>
      </c>
      <c r="BL265" s="18" t="s">
        <v>501</v>
      </c>
      <c r="BM265" s="257" t="s">
        <v>2911</v>
      </c>
    </row>
    <row r="266" s="2" customFormat="1" ht="21.75" customHeight="1">
      <c r="A266" s="40"/>
      <c r="B266" s="41"/>
      <c r="C266" s="246" t="s">
        <v>1784</v>
      </c>
      <c r="D266" s="246" t="s">
        <v>254</v>
      </c>
      <c r="E266" s="247" t="s">
        <v>1027</v>
      </c>
      <c r="F266" s="248" t="s">
        <v>1028</v>
      </c>
      <c r="G266" s="249" t="s">
        <v>441</v>
      </c>
      <c r="H266" s="250">
        <v>540.48000000000002</v>
      </c>
      <c r="I266" s="251"/>
      <c r="J266" s="252">
        <f>ROUND(I266*H266,2)</f>
        <v>0</v>
      </c>
      <c r="K266" s="248" t="s">
        <v>258</v>
      </c>
      <c r="L266" s="46"/>
      <c r="M266" s="253" t="s">
        <v>1</v>
      </c>
      <c r="N266" s="254" t="s">
        <v>48</v>
      </c>
      <c r="O266" s="93"/>
      <c r="P266" s="255">
        <f>O266*H266</f>
        <v>0</v>
      </c>
      <c r="Q266" s="255">
        <v>0</v>
      </c>
      <c r="R266" s="255">
        <f>Q266*H266</f>
        <v>0</v>
      </c>
      <c r="S266" s="255">
        <v>0</v>
      </c>
      <c r="T266" s="256">
        <f>S266*H266</f>
        <v>0</v>
      </c>
      <c r="U266" s="40"/>
      <c r="V266" s="40"/>
      <c r="W266" s="40"/>
      <c r="X266" s="40"/>
      <c r="Y266" s="40"/>
      <c r="Z266" s="40"/>
      <c r="AA266" s="40"/>
      <c r="AB266" s="40"/>
      <c r="AC266" s="40"/>
      <c r="AD266" s="40"/>
      <c r="AE266" s="40"/>
      <c r="AR266" s="257" t="s">
        <v>501</v>
      </c>
      <c r="AT266" s="257" t="s">
        <v>254</v>
      </c>
      <c r="AU266" s="257" t="s">
        <v>93</v>
      </c>
      <c r="AY266" s="18" t="s">
        <v>251</v>
      </c>
      <c r="BE266" s="258">
        <f>IF(N266="základní",J266,0)</f>
        <v>0</v>
      </c>
      <c r="BF266" s="258">
        <f>IF(N266="snížená",J266,0)</f>
        <v>0</v>
      </c>
      <c r="BG266" s="258">
        <f>IF(N266="zákl. přenesená",J266,0)</f>
        <v>0</v>
      </c>
      <c r="BH266" s="258">
        <f>IF(N266="sníž. přenesená",J266,0)</f>
        <v>0</v>
      </c>
      <c r="BI266" s="258">
        <f>IF(N266="nulová",J266,0)</f>
        <v>0</v>
      </c>
      <c r="BJ266" s="18" t="s">
        <v>91</v>
      </c>
      <c r="BK266" s="258">
        <f>ROUND(I266*H266,2)</f>
        <v>0</v>
      </c>
      <c r="BL266" s="18" t="s">
        <v>501</v>
      </c>
      <c r="BM266" s="257" t="s">
        <v>2912</v>
      </c>
    </row>
    <row r="267" s="2" customFormat="1" ht="21.75" customHeight="1">
      <c r="A267" s="40"/>
      <c r="B267" s="41"/>
      <c r="C267" s="246" t="s">
        <v>1789</v>
      </c>
      <c r="D267" s="246" t="s">
        <v>254</v>
      </c>
      <c r="E267" s="247" t="s">
        <v>2913</v>
      </c>
      <c r="F267" s="248" t="s">
        <v>2914</v>
      </c>
      <c r="G267" s="249" t="s">
        <v>441</v>
      </c>
      <c r="H267" s="250">
        <v>15.119999999999999</v>
      </c>
      <c r="I267" s="251"/>
      <c r="J267" s="252">
        <f>ROUND(I267*H267,2)</f>
        <v>0</v>
      </c>
      <c r="K267" s="248" t="s">
        <v>258</v>
      </c>
      <c r="L267" s="46"/>
      <c r="M267" s="253" t="s">
        <v>1</v>
      </c>
      <c r="N267" s="254" t="s">
        <v>48</v>
      </c>
      <c r="O267" s="93"/>
      <c r="P267" s="255">
        <f>O267*H267</f>
        <v>0</v>
      </c>
      <c r="Q267" s="255">
        <v>0</v>
      </c>
      <c r="R267" s="255">
        <f>Q267*H267</f>
        <v>0</v>
      </c>
      <c r="S267" s="255">
        <v>0</v>
      </c>
      <c r="T267" s="256">
        <f>S267*H267</f>
        <v>0</v>
      </c>
      <c r="U267" s="40"/>
      <c r="V267" s="40"/>
      <c r="W267" s="40"/>
      <c r="X267" s="40"/>
      <c r="Y267" s="40"/>
      <c r="Z267" s="40"/>
      <c r="AA267" s="40"/>
      <c r="AB267" s="40"/>
      <c r="AC267" s="40"/>
      <c r="AD267" s="40"/>
      <c r="AE267" s="40"/>
      <c r="AR267" s="257" t="s">
        <v>501</v>
      </c>
      <c r="AT267" s="257" t="s">
        <v>254</v>
      </c>
      <c r="AU267" s="257" t="s">
        <v>93</v>
      </c>
      <c r="AY267" s="18" t="s">
        <v>251</v>
      </c>
      <c r="BE267" s="258">
        <f>IF(N267="základní",J267,0)</f>
        <v>0</v>
      </c>
      <c r="BF267" s="258">
        <f>IF(N267="snížená",J267,0)</f>
        <v>0</v>
      </c>
      <c r="BG267" s="258">
        <f>IF(N267="zákl. přenesená",J267,0)</f>
        <v>0</v>
      </c>
      <c r="BH267" s="258">
        <f>IF(N267="sníž. přenesená",J267,0)</f>
        <v>0</v>
      </c>
      <c r="BI267" s="258">
        <f>IF(N267="nulová",J267,0)</f>
        <v>0</v>
      </c>
      <c r="BJ267" s="18" t="s">
        <v>91</v>
      </c>
      <c r="BK267" s="258">
        <f>ROUND(I267*H267,2)</f>
        <v>0</v>
      </c>
      <c r="BL267" s="18" t="s">
        <v>501</v>
      </c>
      <c r="BM267" s="257" t="s">
        <v>2915</v>
      </c>
    </row>
    <row r="268" s="2" customFormat="1" ht="21.75" customHeight="1">
      <c r="A268" s="40"/>
      <c r="B268" s="41"/>
      <c r="C268" s="246" t="s">
        <v>1793</v>
      </c>
      <c r="D268" s="246" t="s">
        <v>254</v>
      </c>
      <c r="E268" s="247" t="s">
        <v>2916</v>
      </c>
      <c r="F268" s="248" t="s">
        <v>2917</v>
      </c>
      <c r="G268" s="249" t="s">
        <v>441</v>
      </c>
      <c r="H268" s="250">
        <v>10.08</v>
      </c>
      <c r="I268" s="251"/>
      <c r="J268" s="252">
        <f>ROUND(I268*H268,2)</f>
        <v>0</v>
      </c>
      <c r="K268" s="248" t="s">
        <v>258</v>
      </c>
      <c r="L268" s="46"/>
      <c r="M268" s="253" t="s">
        <v>1</v>
      </c>
      <c r="N268" s="254" t="s">
        <v>48</v>
      </c>
      <c r="O268" s="93"/>
      <c r="P268" s="255">
        <f>O268*H268</f>
        <v>0</v>
      </c>
      <c r="Q268" s="255">
        <v>0</v>
      </c>
      <c r="R268" s="255">
        <f>Q268*H268</f>
        <v>0</v>
      </c>
      <c r="S268" s="255">
        <v>0</v>
      </c>
      <c r="T268" s="256">
        <f>S268*H268</f>
        <v>0</v>
      </c>
      <c r="U268" s="40"/>
      <c r="V268" s="40"/>
      <c r="W268" s="40"/>
      <c r="X268" s="40"/>
      <c r="Y268" s="40"/>
      <c r="Z268" s="40"/>
      <c r="AA268" s="40"/>
      <c r="AB268" s="40"/>
      <c r="AC268" s="40"/>
      <c r="AD268" s="40"/>
      <c r="AE268" s="40"/>
      <c r="AR268" s="257" t="s">
        <v>501</v>
      </c>
      <c r="AT268" s="257" t="s">
        <v>254</v>
      </c>
      <c r="AU268" s="257" t="s">
        <v>93</v>
      </c>
      <c r="AY268" s="18" t="s">
        <v>251</v>
      </c>
      <c r="BE268" s="258">
        <f>IF(N268="základní",J268,0)</f>
        <v>0</v>
      </c>
      <c r="BF268" s="258">
        <f>IF(N268="snížená",J268,0)</f>
        <v>0</v>
      </c>
      <c r="BG268" s="258">
        <f>IF(N268="zákl. přenesená",J268,0)</f>
        <v>0</v>
      </c>
      <c r="BH268" s="258">
        <f>IF(N268="sníž. přenesená",J268,0)</f>
        <v>0</v>
      </c>
      <c r="BI268" s="258">
        <f>IF(N268="nulová",J268,0)</f>
        <v>0</v>
      </c>
      <c r="BJ268" s="18" t="s">
        <v>91</v>
      </c>
      <c r="BK268" s="258">
        <f>ROUND(I268*H268,2)</f>
        <v>0</v>
      </c>
      <c r="BL268" s="18" t="s">
        <v>501</v>
      </c>
      <c r="BM268" s="257" t="s">
        <v>2918</v>
      </c>
    </row>
    <row r="269" s="12" customFormat="1" ht="25.92" customHeight="1">
      <c r="A269" s="12"/>
      <c r="B269" s="230"/>
      <c r="C269" s="231"/>
      <c r="D269" s="232" t="s">
        <v>82</v>
      </c>
      <c r="E269" s="233" t="s">
        <v>1030</v>
      </c>
      <c r="F269" s="233" t="s">
        <v>1031</v>
      </c>
      <c r="G269" s="231"/>
      <c r="H269" s="231"/>
      <c r="I269" s="234"/>
      <c r="J269" s="235">
        <f>BK269</f>
        <v>0</v>
      </c>
      <c r="K269" s="231"/>
      <c r="L269" s="236"/>
      <c r="M269" s="237"/>
      <c r="N269" s="238"/>
      <c r="O269" s="238"/>
      <c r="P269" s="239">
        <f>SUM(P270:P279)</f>
        <v>0</v>
      </c>
      <c r="Q269" s="238"/>
      <c r="R269" s="239">
        <f>SUM(R270:R279)</f>
        <v>0</v>
      </c>
      <c r="S269" s="238"/>
      <c r="T269" s="240">
        <f>SUM(T270:T279)</f>
        <v>0</v>
      </c>
      <c r="U269" s="12"/>
      <c r="V269" s="12"/>
      <c r="W269" s="12"/>
      <c r="X269" s="12"/>
      <c r="Y269" s="12"/>
      <c r="Z269" s="12"/>
      <c r="AA269" s="12"/>
      <c r="AB269" s="12"/>
      <c r="AC269" s="12"/>
      <c r="AD269" s="12"/>
      <c r="AE269" s="12"/>
      <c r="AR269" s="241" t="s">
        <v>182</v>
      </c>
      <c r="AT269" s="242" t="s">
        <v>82</v>
      </c>
      <c r="AU269" s="242" t="s">
        <v>83</v>
      </c>
      <c r="AY269" s="241" t="s">
        <v>251</v>
      </c>
      <c r="BK269" s="243">
        <f>SUM(BK270:BK279)</f>
        <v>0</v>
      </c>
    </row>
    <row r="270" s="2" customFormat="1" ht="21.75" customHeight="1">
      <c r="A270" s="40"/>
      <c r="B270" s="41"/>
      <c r="C270" s="246" t="s">
        <v>1799</v>
      </c>
      <c r="D270" s="246" t="s">
        <v>254</v>
      </c>
      <c r="E270" s="247" t="s">
        <v>1080</v>
      </c>
      <c r="F270" s="248" t="s">
        <v>1081</v>
      </c>
      <c r="G270" s="249" t="s">
        <v>346</v>
      </c>
      <c r="H270" s="250">
        <v>1</v>
      </c>
      <c r="I270" s="251"/>
      <c r="J270" s="252">
        <f>ROUND(I270*H270,2)</f>
        <v>0</v>
      </c>
      <c r="K270" s="248" t="s">
        <v>307</v>
      </c>
      <c r="L270" s="46"/>
      <c r="M270" s="253" t="s">
        <v>1</v>
      </c>
      <c r="N270" s="254" t="s">
        <v>48</v>
      </c>
      <c r="O270" s="93"/>
      <c r="P270" s="255">
        <f>O270*H270</f>
        <v>0</v>
      </c>
      <c r="Q270" s="255">
        <v>0</v>
      </c>
      <c r="R270" s="255">
        <f>Q270*H270</f>
        <v>0</v>
      </c>
      <c r="S270" s="255">
        <v>0</v>
      </c>
      <c r="T270" s="256">
        <f>S270*H270</f>
        <v>0</v>
      </c>
      <c r="U270" s="40"/>
      <c r="V270" s="40"/>
      <c r="W270" s="40"/>
      <c r="X270" s="40"/>
      <c r="Y270" s="40"/>
      <c r="Z270" s="40"/>
      <c r="AA270" s="40"/>
      <c r="AB270" s="40"/>
      <c r="AC270" s="40"/>
      <c r="AD270" s="40"/>
      <c r="AE270" s="40"/>
      <c r="AR270" s="257" t="s">
        <v>1035</v>
      </c>
      <c r="AT270" s="257" t="s">
        <v>254</v>
      </c>
      <c r="AU270" s="257" t="s">
        <v>91</v>
      </c>
      <c r="AY270" s="18" t="s">
        <v>251</v>
      </c>
      <c r="BE270" s="258">
        <f>IF(N270="základní",J270,0)</f>
        <v>0</v>
      </c>
      <c r="BF270" s="258">
        <f>IF(N270="snížená",J270,0)</f>
        <v>0</v>
      </c>
      <c r="BG270" s="258">
        <f>IF(N270="zákl. přenesená",J270,0)</f>
        <v>0</v>
      </c>
      <c r="BH270" s="258">
        <f>IF(N270="sníž. přenesená",J270,0)</f>
        <v>0</v>
      </c>
      <c r="BI270" s="258">
        <f>IF(N270="nulová",J270,0)</f>
        <v>0</v>
      </c>
      <c r="BJ270" s="18" t="s">
        <v>91</v>
      </c>
      <c r="BK270" s="258">
        <f>ROUND(I270*H270,2)</f>
        <v>0</v>
      </c>
      <c r="BL270" s="18" t="s">
        <v>1035</v>
      </c>
      <c r="BM270" s="257" t="s">
        <v>2919</v>
      </c>
    </row>
    <row r="271" s="2" customFormat="1">
      <c r="A271" s="40"/>
      <c r="B271" s="41"/>
      <c r="C271" s="42"/>
      <c r="D271" s="259" t="s">
        <v>261</v>
      </c>
      <c r="E271" s="42"/>
      <c r="F271" s="260" t="s">
        <v>2920</v>
      </c>
      <c r="G271" s="42"/>
      <c r="H271" s="42"/>
      <c r="I271" s="157"/>
      <c r="J271" s="42"/>
      <c r="K271" s="42"/>
      <c r="L271" s="46"/>
      <c r="M271" s="261"/>
      <c r="N271" s="262"/>
      <c r="O271" s="93"/>
      <c r="P271" s="93"/>
      <c r="Q271" s="93"/>
      <c r="R271" s="93"/>
      <c r="S271" s="93"/>
      <c r="T271" s="94"/>
      <c r="U271" s="40"/>
      <c r="V271" s="40"/>
      <c r="W271" s="40"/>
      <c r="X271" s="40"/>
      <c r="Y271" s="40"/>
      <c r="Z271" s="40"/>
      <c r="AA271" s="40"/>
      <c r="AB271" s="40"/>
      <c r="AC271" s="40"/>
      <c r="AD271" s="40"/>
      <c r="AE271" s="40"/>
      <c r="AT271" s="18" t="s">
        <v>261</v>
      </c>
      <c r="AU271" s="18" t="s">
        <v>91</v>
      </c>
    </row>
    <row r="272" s="2" customFormat="1" ht="16.5" customHeight="1">
      <c r="A272" s="40"/>
      <c r="B272" s="41"/>
      <c r="C272" s="246" t="s">
        <v>1804</v>
      </c>
      <c r="D272" s="246" t="s">
        <v>254</v>
      </c>
      <c r="E272" s="247" t="s">
        <v>1032</v>
      </c>
      <c r="F272" s="248" t="s">
        <v>1033</v>
      </c>
      <c r="G272" s="249" t="s">
        <v>1034</v>
      </c>
      <c r="H272" s="250">
        <v>1</v>
      </c>
      <c r="I272" s="251"/>
      <c r="J272" s="252">
        <f>ROUND(I272*H272,2)</f>
        <v>0</v>
      </c>
      <c r="K272" s="248" t="s">
        <v>307</v>
      </c>
      <c r="L272" s="46"/>
      <c r="M272" s="253" t="s">
        <v>1</v>
      </c>
      <c r="N272" s="254" t="s">
        <v>48</v>
      </c>
      <c r="O272" s="93"/>
      <c r="P272" s="255">
        <f>O272*H272</f>
        <v>0</v>
      </c>
      <c r="Q272" s="255">
        <v>0</v>
      </c>
      <c r="R272" s="255">
        <f>Q272*H272</f>
        <v>0</v>
      </c>
      <c r="S272" s="255">
        <v>0</v>
      </c>
      <c r="T272" s="256">
        <f>S272*H272</f>
        <v>0</v>
      </c>
      <c r="U272" s="40"/>
      <c r="V272" s="40"/>
      <c r="W272" s="40"/>
      <c r="X272" s="40"/>
      <c r="Y272" s="40"/>
      <c r="Z272" s="40"/>
      <c r="AA272" s="40"/>
      <c r="AB272" s="40"/>
      <c r="AC272" s="40"/>
      <c r="AD272" s="40"/>
      <c r="AE272" s="40"/>
      <c r="AR272" s="257" t="s">
        <v>1035</v>
      </c>
      <c r="AT272" s="257" t="s">
        <v>254</v>
      </c>
      <c r="AU272" s="257" t="s">
        <v>91</v>
      </c>
      <c r="AY272" s="18" t="s">
        <v>251</v>
      </c>
      <c r="BE272" s="258">
        <f>IF(N272="základní",J272,0)</f>
        <v>0</v>
      </c>
      <c r="BF272" s="258">
        <f>IF(N272="snížená",J272,0)</f>
        <v>0</v>
      </c>
      <c r="BG272" s="258">
        <f>IF(N272="zákl. přenesená",J272,0)</f>
        <v>0</v>
      </c>
      <c r="BH272" s="258">
        <f>IF(N272="sníž. přenesená",J272,0)</f>
        <v>0</v>
      </c>
      <c r="BI272" s="258">
        <f>IF(N272="nulová",J272,0)</f>
        <v>0</v>
      </c>
      <c r="BJ272" s="18" t="s">
        <v>91</v>
      </c>
      <c r="BK272" s="258">
        <f>ROUND(I272*H272,2)</f>
        <v>0</v>
      </c>
      <c r="BL272" s="18" t="s">
        <v>1035</v>
      </c>
      <c r="BM272" s="257" t="s">
        <v>2921</v>
      </c>
    </row>
    <row r="273" s="2" customFormat="1">
      <c r="A273" s="40"/>
      <c r="B273" s="41"/>
      <c r="C273" s="42"/>
      <c r="D273" s="259" t="s">
        <v>261</v>
      </c>
      <c r="E273" s="42"/>
      <c r="F273" s="260" t="s">
        <v>2922</v>
      </c>
      <c r="G273" s="42"/>
      <c r="H273" s="42"/>
      <c r="I273" s="157"/>
      <c r="J273" s="42"/>
      <c r="K273" s="42"/>
      <c r="L273" s="46"/>
      <c r="M273" s="261"/>
      <c r="N273" s="262"/>
      <c r="O273" s="93"/>
      <c r="P273" s="93"/>
      <c r="Q273" s="93"/>
      <c r="R273" s="93"/>
      <c r="S273" s="93"/>
      <c r="T273" s="94"/>
      <c r="U273" s="40"/>
      <c r="V273" s="40"/>
      <c r="W273" s="40"/>
      <c r="X273" s="40"/>
      <c r="Y273" s="40"/>
      <c r="Z273" s="40"/>
      <c r="AA273" s="40"/>
      <c r="AB273" s="40"/>
      <c r="AC273" s="40"/>
      <c r="AD273" s="40"/>
      <c r="AE273" s="40"/>
      <c r="AT273" s="18" t="s">
        <v>261</v>
      </c>
      <c r="AU273" s="18" t="s">
        <v>91</v>
      </c>
    </row>
    <row r="274" s="2" customFormat="1" ht="16.5" customHeight="1">
      <c r="A274" s="40"/>
      <c r="B274" s="41"/>
      <c r="C274" s="246" t="s">
        <v>1807</v>
      </c>
      <c r="D274" s="246" t="s">
        <v>254</v>
      </c>
      <c r="E274" s="247" t="s">
        <v>1038</v>
      </c>
      <c r="F274" s="248" t="s">
        <v>1039</v>
      </c>
      <c r="G274" s="249" t="s">
        <v>687</v>
      </c>
      <c r="H274" s="250">
        <v>24</v>
      </c>
      <c r="I274" s="251"/>
      <c r="J274" s="252">
        <f>ROUND(I274*H274,2)</f>
        <v>0</v>
      </c>
      <c r="K274" s="248" t="s">
        <v>307</v>
      </c>
      <c r="L274" s="46"/>
      <c r="M274" s="253" t="s">
        <v>1</v>
      </c>
      <c r="N274" s="254" t="s">
        <v>48</v>
      </c>
      <c r="O274" s="93"/>
      <c r="P274" s="255">
        <f>O274*H274</f>
        <v>0</v>
      </c>
      <c r="Q274" s="255">
        <v>0</v>
      </c>
      <c r="R274" s="255">
        <f>Q274*H274</f>
        <v>0</v>
      </c>
      <c r="S274" s="255">
        <v>0</v>
      </c>
      <c r="T274" s="256">
        <f>S274*H274</f>
        <v>0</v>
      </c>
      <c r="U274" s="40"/>
      <c r="V274" s="40"/>
      <c r="W274" s="40"/>
      <c r="X274" s="40"/>
      <c r="Y274" s="40"/>
      <c r="Z274" s="40"/>
      <c r="AA274" s="40"/>
      <c r="AB274" s="40"/>
      <c r="AC274" s="40"/>
      <c r="AD274" s="40"/>
      <c r="AE274" s="40"/>
      <c r="AR274" s="257" t="s">
        <v>1035</v>
      </c>
      <c r="AT274" s="257" t="s">
        <v>254</v>
      </c>
      <c r="AU274" s="257" t="s">
        <v>91</v>
      </c>
      <c r="AY274" s="18" t="s">
        <v>251</v>
      </c>
      <c r="BE274" s="258">
        <f>IF(N274="základní",J274,0)</f>
        <v>0</v>
      </c>
      <c r="BF274" s="258">
        <f>IF(N274="snížená",J274,0)</f>
        <v>0</v>
      </c>
      <c r="BG274" s="258">
        <f>IF(N274="zákl. přenesená",J274,0)</f>
        <v>0</v>
      </c>
      <c r="BH274" s="258">
        <f>IF(N274="sníž. přenesená",J274,0)</f>
        <v>0</v>
      </c>
      <c r="BI274" s="258">
        <f>IF(N274="nulová",J274,0)</f>
        <v>0</v>
      </c>
      <c r="BJ274" s="18" t="s">
        <v>91</v>
      </c>
      <c r="BK274" s="258">
        <f>ROUND(I274*H274,2)</f>
        <v>0</v>
      </c>
      <c r="BL274" s="18" t="s">
        <v>1035</v>
      </c>
      <c r="BM274" s="257" t="s">
        <v>2923</v>
      </c>
    </row>
    <row r="275" s="2" customFormat="1">
      <c r="A275" s="40"/>
      <c r="B275" s="41"/>
      <c r="C275" s="42"/>
      <c r="D275" s="259" t="s">
        <v>261</v>
      </c>
      <c r="E275" s="42"/>
      <c r="F275" s="260" t="s">
        <v>1041</v>
      </c>
      <c r="G275" s="42"/>
      <c r="H275" s="42"/>
      <c r="I275" s="157"/>
      <c r="J275" s="42"/>
      <c r="K275" s="42"/>
      <c r="L275" s="46"/>
      <c r="M275" s="261"/>
      <c r="N275" s="262"/>
      <c r="O275" s="93"/>
      <c r="P275" s="93"/>
      <c r="Q275" s="93"/>
      <c r="R275" s="93"/>
      <c r="S275" s="93"/>
      <c r="T275" s="94"/>
      <c r="U275" s="40"/>
      <c r="V275" s="40"/>
      <c r="W275" s="40"/>
      <c r="X275" s="40"/>
      <c r="Y275" s="40"/>
      <c r="Z275" s="40"/>
      <c r="AA275" s="40"/>
      <c r="AB275" s="40"/>
      <c r="AC275" s="40"/>
      <c r="AD275" s="40"/>
      <c r="AE275" s="40"/>
      <c r="AT275" s="18" t="s">
        <v>261</v>
      </c>
      <c r="AU275" s="18" t="s">
        <v>91</v>
      </c>
    </row>
    <row r="276" s="2" customFormat="1" ht="16.5" customHeight="1">
      <c r="A276" s="40"/>
      <c r="B276" s="41"/>
      <c r="C276" s="246" t="s">
        <v>1812</v>
      </c>
      <c r="D276" s="246" t="s">
        <v>254</v>
      </c>
      <c r="E276" s="247" t="s">
        <v>1042</v>
      </c>
      <c r="F276" s="248" t="s">
        <v>1039</v>
      </c>
      <c r="G276" s="249" t="s">
        <v>687</v>
      </c>
      <c r="H276" s="250">
        <v>16</v>
      </c>
      <c r="I276" s="251"/>
      <c r="J276" s="252">
        <f>ROUND(I276*H276,2)</f>
        <v>0</v>
      </c>
      <c r="K276" s="248" t="s">
        <v>307</v>
      </c>
      <c r="L276" s="46"/>
      <c r="M276" s="253" t="s">
        <v>1</v>
      </c>
      <c r="N276" s="254" t="s">
        <v>48</v>
      </c>
      <c r="O276" s="93"/>
      <c r="P276" s="255">
        <f>O276*H276</f>
        <v>0</v>
      </c>
      <c r="Q276" s="255">
        <v>0</v>
      </c>
      <c r="R276" s="255">
        <f>Q276*H276</f>
        <v>0</v>
      </c>
      <c r="S276" s="255">
        <v>0</v>
      </c>
      <c r="T276" s="256">
        <f>S276*H276</f>
        <v>0</v>
      </c>
      <c r="U276" s="40"/>
      <c r="V276" s="40"/>
      <c r="W276" s="40"/>
      <c r="X276" s="40"/>
      <c r="Y276" s="40"/>
      <c r="Z276" s="40"/>
      <c r="AA276" s="40"/>
      <c r="AB276" s="40"/>
      <c r="AC276" s="40"/>
      <c r="AD276" s="40"/>
      <c r="AE276" s="40"/>
      <c r="AR276" s="257" t="s">
        <v>1035</v>
      </c>
      <c r="AT276" s="257" t="s">
        <v>254</v>
      </c>
      <c r="AU276" s="257" t="s">
        <v>91</v>
      </c>
      <c r="AY276" s="18" t="s">
        <v>251</v>
      </c>
      <c r="BE276" s="258">
        <f>IF(N276="základní",J276,0)</f>
        <v>0</v>
      </c>
      <c r="BF276" s="258">
        <f>IF(N276="snížená",J276,0)</f>
        <v>0</v>
      </c>
      <c r="BG276" s="258">
        <f>IF(N276="zákl. přenesená",J276,0)</f>
        <v>0</v>
      </c>
      <c r="BH276" s="258">
        <f>IF(N276="sníž. přenesená",J276,0)</f>
        <v>0</v>
      </c>
      <c r="BI276" s="258">
        <f>IF(N276="nulová",J276,0)</f>
        <v>0</v>
      </c>
      <c r="BJ276" s="18" t="s">
        <v>91</v>
      </c>
      <c r="BK276" s="258">
        <f>ROUND(I276*H276,2)</f>
        <v>0</v>
      </c>
      <c r="BL276" s="18" t="s">
        <v>1035</v>
      </c>
      <c r="BM276" s="257" t="s">
        <v>2924</v>
      </c>
    </row>
    <row r="277" s="2" customFormat="1">
      <c r="A277" s="40"/>
      <c r="B277" s="41"/>
      <c r="C277" s="42"/>
      <c r="D277" s="259" t="s">
        <v>261</v>
      </c>
      <c r="E277" s="42"/>
      <c r="F277" s="260" t="s">
        <v>2925</v>
      </c>
      <c r="G277" s="42"/>
      <c r="H277" s="42"/>
      <c r="I277" s="157"/>
      <c r="J277" s="42"/>
      <c r="K277" s="42"/>
      <c r="L277" s="46"/>
      <c r="M277" s="261"/>
      <c r="N277" s="262"/>
      <c r="O277" s="93"/>
      <c r="P277" s="93"/>
      <c r="Q277" s="93"/>
      <c r="R277" s="93"/>
      <c r="S277" s="93"/>
      <c r="T277" s="94"/>
      <c r="U277" s="40"/>
      <c r="V277" s="40"/>
      <c r="W277" s="40"/>
      <c r="X277" s="40"/>
      <c r="Y277" s="40"/>
      <c r="Z277" s="40"/>
      <c r="AA277" s="40"/>
      <c r="AB277" s="40"/>
      <c r="AC277" s="40"/>
      <c r="AD277" s="40"/>
      <c r="AE277" s="40"/>
      <c r="AT277" s="18" t="s">
        <v>261</v>
      </c>
      <c r="AU277" s="18" t="s">
        <v>91</v>
      </c>
    </row>
    <row r="278" s="2" customFormat="1" ht="16.5" customHeight="1">
      <c r="A278" s="40"/>
      <c r="B278" s="41"/>
      <c r="C278" s="246" t="s">
        <v>1817</v>
      </c>
      <c r="D278" s="246" t="s">
        <v>254</v>
      </c>
      <c r="E278" s="247" t="s">
        <v>1045</v>
      </c>
      <c r="F278" s="248" t="s">
        <v>1046</v>
      </c>
      <c r="G278" s="249" t="s">
        <v>687</v>
      </c>
      <c r="H278" s="250">
        <v>80</v>
      </c>
      <c r="I278" s="251"/>
      <c r="J278" s="252">
        <f>ROUND(I278*H278,2)</f>
        <v>0</v>
      </c>
      <c r="K278" s="248" t="s">
        <v>307</v>
      </c>
      <c r="L278" s="46"/>
      <c r="M278" s="253" t="s">
        <v>1</v>
      </c>
      <c r="N278" s="254" t="s">
        <v>48</v>
      </c>
      <c r="O278" s="93"/>
      <c r="P278" s="255">
        <f>O278*H278</f>
        <v>0</v>
      </c>
      <c r="Q278" s="255">
        <v>0</v>
      </c>
      <c r="R278" s="255">
        <f>Q278*H278</f>
        <v>0</v>
      </c>
      <c r="S278" s="255">
        <v>0</v>
      </c>
      <c r="T278" s="256">
        <f>S278*H278</f>
        <v>0</v>
      </c>
      <c r="U278" s="40"/>
      <c r="V278" s="40"/>
      <c r="W278" s="40"/>
      <c r="X278" s="40"/>
      <c r="Y278" s="40"/>
      <c r="Z278" s="40"/>
      <c r="AA278" s="40"/>
      <c r="AB278" s="40"/>
      <c r="AC278" s="40"/>
      <c r="AD278" s="40"/>
      <c r="AE278" s="40"/>
      <c r="AR278" s="257" t="s">
        <v>1035</v>
      </c>
      <c r="AT278" s="257" t="s">
        <v>254</v>
      </c>
      <c r="AU278" s="257" t="s">
        <v>91</v>
      </c>
      <c r="AY278" s="18" t="s">
        <v>251</v>
      </c>
      <c r="BE278" s="258">
        <f>IF(N278="základní",J278,0)</f>
        <v>0</v>
      </c>
      <c r="BF278" s="258">
        <f>IF(N278="snížená",J278,0)</f>
        <v>0</v>
      </c>
      <c r="BG278" s="258">
        <f>IF(N278="zákl. přenesená",J278,0)</f>
        <v>0</v>
      </c>
      <c r="BH278" s="258">
        <f>IF(N278="sníž. přenesená",J278,0)</f>
        <v>0</v>
      </c>
      <c r="BI278" s="258">
        <f>IF(N278="nulová",J278,0)</f>
        <v>0</v>
      </c>
      <c r="BJ278" s="18" t="s">
        <v>91</v>
      </c>
      <c r="BK278" s="258">
        <f>ROUND(I278*H278,2)</f>
        <v>0</v>
      </c>
      <c r="BL278" s="18" t="s">
        <v>1035</v>
      </c>
      <c r="BM278" s="257" t="s">
        <v>2926</v>
      </c>
    </row>
    <row r="279" s="2" customFormat="1">
      <c r="A279" s="40"/>
      <c r="B279" s="41"/>
      <c r="C279" s="42"/>
      <c r="D279" s="259" t="s">
        <v>261</v>
      </c>
      <c r="E279" s="42"/>
      <c r="F279" s="260" t="s">
        <v>2927</v>
      </c>
      <c r="G279" s="42"/>
      <c r="H279" s="42"/>
      <c r="I279" s="157"/>
      <c r="J279" s="42"/>
      <c r="K279" s="42"/>
      <c r="L279" s="46"/>
      <c r="M279" s="263"/>
      <c r="N279" s="264"/>
      <c r="O279" s="265"/>
      <c r="P279" s="265"/>
      <c r="Q279" s="265"/>
      <c r="R279" s="265"/>
      <c r="S279" s="265"/>
      <c r="T279" s="266"/>
      <c r="U279" s="40"/>
      <c r="V279" s="40"/>
      <c r="W279" s="40"/>
      <c r="X279" s="40"/>
      <c r="Y279" s="40"/>
      <c r="Z279" s="40"/>
      <c r="AA279" s="40"/>
      <c r="AB279" s="40"/>
      <c r="AC279" s="40"/>
      <c r="AD279" s="40"/>
      <c r="AE279" s="40"/>
      <c r="AT279" s="18" t="s">
        <v>261</v>
      </c>
      <c r="AU279" s="18" t="s">
        <v>91</v>
      </c>
    </row>
    <row r="280" s="2" customFormat="1" ht="6.96" customHeight="1">
      <c r="A280" s="40"/>
      <c r="B280" s="68"/>
      <c r="C280" s="69"/>
      <c r="D280" s="69"/>
      <c r="E280" s="69"/>
      <c r="F280" s="69"/>
      <c r="G280" s="69"/>
      <c r="H280" s="69"/>
      <c r="I280" s="195"/>
      <c r="J280" s="69"/>
      <c r="K280" s="69"/>
      <c r="L280" s="46"/>
      <c r="M280" s="40"/>
      <c r="O280" s="40"/>
      <c r="P280" s="40"/>
      <c r="Q280" s="40"/>
      <c r="R280" s="40"/>
      <c r="S280" s="40"/>
      <c r="T280" s="40"/>
      <c r="U280" s="40"/>
      <c r="V280" s="40"/>
      <c r="W280" s="40"/>
      <c r="X280" s="40"/>
      <c r="Y280" s="40"/>
      <c r="Z280" s="40"/>
      <c r="AA280" s="40"/>
      <c r="AB280" s="40"/>
      <c r="AC280" s="40"/>
      <c r="AD280" s="40"/>
      <c r="AE280" s="40"/>
    </row>
  </sheetData>
  <sheetProtection sheet="1" autoFilter="0" formatColumns="0" formatRows="0" objects="1" scenarios="1" spinCount="100000" saltValue="VEVrjAkK40I0NufbxTy/jPHLehIRsYtywUe6JQidjc+AMH6IYLYa+Gbby311Oov8ybFAPmS/XR0vwxwUbA3vHA==" hashValue="L+FTCjvIYBCMi7ASp4D/timyh3JayUnqGjGHcl5ADdrPVVRASXd2xnFoqNXWAtmrQWxsh9AvY+PIanOcleyUOg==" algorithmName="SHA-512" password="E785"/>
  <autoFilter ref="C124:K279"/>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162</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2928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40</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40</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ROUND(J125,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ROUND((SUM(BE125:BE179)),  2)</f>
        <v>0</v>
      </c>
      <c r="G33" s="40"/>
      <c r="H33" s="40"/>
      <c r="I33" s="174">
        <v>0.20999999999999999</v>
      </c>
      <c r="J33" s="173">
        <f>ROUND(((SUM(BE125:BE179))*I33),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ROUND((SUM(BF125:BF179)),  2)</f>
        <v>0</v>
      </c>
      <c r="G34" s="40"/>
      <c r="H34" s="40"/>
      <c r="I34" s="174">
        <v>0.14999999999999999</v>
      </c>
      <c r="J34" s="173">
        <f>ROUND(((SUM(BF125:BF179))*I34),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ROUND((SUM(BG125:BG179)),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ROUND((SUM(BH125:BH179)),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ROUND((SUM(BI125:BI179)),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12 - Areálové rozvody slaboproudu</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 </v>
      </c>
      <c r="G91" s="42"/>
      <c r="H91" s="42"/>
      <c r="I91" s="159" t="s">
        <v>36</v>
      </c>
      <c r="J91" s="38" t="str">
        <f>E21</f>
        <v xml:space="preserve"> </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J125</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J126</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J127</f>
        <v>0</v>
      </c>
      <c r="K98" s="135"/>
      <c r="L98" s="217"/>
      <c r="S98" s="10"/>
      <c r="T98" s="10"/>
      <c r="U98" s="10"/>
      <c r="V98" s="10"/>
      <c r="W98" s="10"/>
      <c r="X98" s="10"/>
      <c r="Y98" s="10"/>
      <c r="Z98" s="10"/>
      <c r="AA98" s="10"/>
      <c r="AB98" s="10"/>
      <c r="AC98" s="10"/>
      <c r="AD98" s="10"/>
      <c r="AE98" s="10"/>
    </row>
    <row r="99" s="9" customFormat="1" ht="24.96" customHeight="1">
      <c r="A99" s="9"/>
      <c r="B99" s="205"/>
      <c r="C99" s="206"/>
      <c r="D99" s="207" t="s">
        <v>577</v>
      </c>
      <c r="E99" s="208"/>
      <c r="F99" s="208"/>
      <c r="G99" s="208"/>
      <c r="H99" s="208"/>
      <c r="I99" s="209"/>
      <c r="J99" s="210">
        <f>J130</f>
        <v>0</v>
      </c>
      <c r="K99" s="206"/>
      <c r="L99" s="211"/>
      <c r="S99" s="9"/>
      <c r="T99" s="9"/>
      <c r="U99" s="9"/>
      <c r="V99" s="9"/>
      <c r="W99" s="9"/>
      <c r="X99" s="9"/>
      <c r="Y99" s="9"/>
      <c r="Z99" s="9"/>
      <c r="AA99" s="9"/>
      <c r="AB99" s="9"/>
      <c r="AC99" s="9"/>
      <c r="AD99" s="9"/>
      <c r="AE99" s="9"/>
    </row>
    <row r="100" s="10" customFormat="1" ht="19.92" customHeight="1">
      <c r="A100" s="10"/>
      <c r="B100" s="212"/>
      <c r="C100" s="135"/>
      <c r="D100" s="213" t="s">
        <v>1050</v>
      </c>
      <c r="E100" s="214"/>
      <c r="F100" s="214"/>
      <c r="G100" s="214"/>
      <c r="H100" s="214"/>
      <c r="I100" s="215"/>
      <c r="J100" s="216">
        <f>J131</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1051</v>
      </c>
      <c r="E101" s="214"/>
      <c r="F101" s="214"/>
      <c r="G101" s="214"/>
      <c r="H101" s="214"/>
      <c r="I101" s="215"/>
      <c r="J101" s="216">
        <f>J133</f>
        <v>0</v>
      </c>
      <c r="K101" s="135"/>
      <c r="L101" s="217"/>
      <c r="S101" s="10"/>
      <c r="T101" s="10"/>
      <c r="U101" s="10"/>
      <c r="V101" s="10"/>
      <c r="W101" s="10"/>
      <c r="X101" s="10"/>
      <c r="Y101" s="10"/>
      <c r="Z101" s="10"/>
      <c r="AA101" s="10"/>
      <c r="AB101" s="10"/>
      <c r="AC101" s="10"/>
      <c r="AD101" s="10"/>
      <c r="AE101" s="10"/>
    </row>
    <row r="102" s="9" customFormat="1" ht="24.96" customHeight="1">
      <c r="A102" s="9"/>
      <c r="B102" s="205"/>
      <c r="C102" s="206"/>
      <c r="D102" s="207" t="s">
        <v>1052</v>
      </c>
      <c r="E102" s="208"/>
      <c r="F102" s="208"/>
      <c r="G102" s="208"/>
      <c r="H102" s="208"/>
      <c r="I102" s="209"/>
      <c r="J102" s="210">
        <f>J145</f>
        <v>0</v>
      </c>
      <c r="K102" s="206"/>
      <c r="L102" s="211"/>
      <c r="S102" s="9"/>
      <c r="T102" s="9"/>
      <c r="U102" s="9"/>
      <c r="V102" s="9"/>
      <c r="W102" s="9"/>
      <c r="X102" s="9"/>
      <c r="Y102" s="9"/>
      <c r="Z102" s="9"/>
      <c r="AA102" s="9"/>
      <c r="AB102" s="9"/>
      <c r="AC102" s="9"/>
      <c r="AD102" s="9"/>
      <c r="AE102" s="9"/>
    </row>
    <row r="103" s="10" customFormat="1" ht="19.92" customHeight="1">
      <c r="A103" s="10"/>
      <c r="B103" s="212"/>
      <c r="C103" s="135"/>
      <c r="D103" s="213" t="s">
        <v>2929</v>
      </c>
      <c r="E103" s="214"/>
      <c r="F103" s="214"/>
      <c r="G103" s="214"/>
      <c r="H103" s="214"/>
      <c r="I103" s="215"/>
      <c r="J103" s="216">
        <f>J146</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1053</v>
      </c>
      <c r="E104" s="214"/>
      <c r="F104" s="214"/>
      <c r="G104" s="214"/>
      <c r="H104" s="214"/>
      <c r="I104" s="215"/>
      <c r="J104" s="216">
        <f>J150</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1054</v>
      </c>
      <c r="E105" s="214"/>
      <c r="F105" s="214"/>
      <c r="G105" s="214"/>
      <c r="H105" s="214"/>
      <c r="I105" s="215"/>
      <c r="J105" s="216">
        <f>J172</f>
        <v>0</v>
      </c>
      <c r="K105" s="135"/>
      <c r="L105" s="217"/>
      <c r="S105" s="10"/>
      <c r="T105" s="10"/>
      <c r="U105" s="10"/>
      <c r="V105" s="10"/>
      <c r="W105" s="10"/>
      <c r="X105" s="10"/>
      <c r="Y105" s="10"/>
      <c r="Z105" s="10"/>
      <c r="AA105" s="10"/>
      <c r="AB105" s="10"/>
      <c r="AC105" s="10"/>
      <c r="AD105" s="10"/>
      <c r="AE105" s="10"/>
    </row>
    <row r="106" s="2" customFormat="1" ht="21.84"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195"/>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198"/>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236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99" t="str">
        <f>E7</f>
        <v>Sportovní areál ul. Leonovova, Karviná - Hranice</v>
      </c>
      <c r="F115" s="33"/>
      <c r="G115" s="33"/>
      <c r="H115" s="33"/>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222</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E9</f>
        <v>SO 12 - Areálové rozvody slaboproudu</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F12</f>
        <v xml:space="preserve"> </v>
      </c>
      <c r="G119" s="42"/>
      <c r="H119" s="42"/>
      <c r="I119" s="159" t="s">
        <v>24</v>
      </c>
      <c r="J119" s="81" t="str">
        <f>IF(J12="","",J12)</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E15</f>
        <v xml:space="preserve"> </v>
      </c>
      <c r="G121" s="42"/>
      <c r="H121" s="42"/>
      <c r="I121" s="159" t="s">
        <v>36</v>
      </c>
      <c r="J121" s="38" t="str">
        <f>E21</f>
        <v xml:space="preserve"> </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IF(E18="","",E18)</f>
        <v>Vyplň údaj</v>
      </c>
      <c r="G122" s="42"/>
      <c r="H122" s="42"/>
      <c r="I122" s="159" t="s">
        <v>39</v>
      </c>
      <c r="J122" s="38" t="str">
        <f>E24</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P126+P130+P145</f>
        <v>0</v>
      </c>
      <c r="Q125" s="106"/>
      <c r="R125" s="227">
        <f>R126+R130+R145</f>
        <v>139.60828000000001</v>
      </c>
      <c r="S125" s="106"/>
      <c r="T125" s="228">
        <f>T126+T130+T145</f>
        <v>0</v>
      </c>
      <c r="U125" s="40"/>
      <c r="V125" s="40"/>
      <c r="W125" s="40"/>
      <c r="X125" s="40"/>
      <c r="Y125" s="40"/>
      <c r="Z125" s="40"/>
      <c r="AA125" s="40"/>
      <c r="AB125" s="40"/>
      <c r="AC125" s="40"/>
      <c r="AD125" s="40"/>
      <c r="AE125" s="40"/>
      <c r="AT125" s="18" t="s">
        <v>82</v>
      </c>
      <c r="AU125" s="18" t="s">
        <v>228</v>
      </c>
      <c r="BK125" s="229">
        <f>BK126+BK130+BK145</f>
        <v>0</v>
      </c>
    </row>
    <row r="126" s="12" customFormat="1" ht="25.92" customHeight="1">
      <c r="A126" s="12"/>
      <c r="B126" s="230"/>
      <c r="C126" s="231"/>
      <c r="D126" s="232" t="s">
        <v>82</v>
      </c>
      <c r="E126" s="233" t="s">
        <v>408</v>
      </c>
      <c r="F126" s="233" t="s">
        <v>409</v>
      </c>
      <c r="G126" s="231"/>
      <c r="H126" s="231"/>
      <c r="I126" s="234"/>
      <c r="J126" s="235">
        <f>BK126</f>
        <v>0</v>
      </c>
      <c r="K126" s="231"/>
      <c r="L126" s="236"/>
      <c r="M126" s="237"/>
      <c r="N126" s="238"/>
      <c r="O126" s="238"/>
      <c r="P126" s="239">
        <f>P127</f>
        <v>0</v>
      </c>
      <c r="Q126" s="238"/>
      <c r="R126" s="239">
        <f>R127</f>
        <v>120</v>
      </c>
      <c r="S126" s="238"/>
      <c r="T126" s="240">
        <f>T127</f>
        <v>0</v>
      </c>
      <c r="U126" s="12"/>
      <c r="V126" s="12"/>
      <c r="W126" s="12"/>
      <c r="X126" s="12"/>
      <c r="Y126" s="12"/>
      <c r="Z126" s="12"/>
      <c r="AA126" s="12"/>
      <c r="AB126" s="12"/>
      <c r="AC126" s="12"/>
      <c r="AD126" s="12"/>
      <c r="AE126" s="12"/>
      <c r="AR126" s="241" t="s">
        <v>91</v>
      </c>
      <c r="AT126" s="242" t="s">
        <v>82</v>
      </c>
      <c r="AU126" s="242" t="s">
        <v>83</v>
      </c>
      <c r="AY126" s="241" t="s">
        <v>251</v>
      </c>
      <c r="BK126" s="243">
        <f>BK127</f>
        <v>0</v>
      </c>
    </row>
    <row r="127" s="12" customFormat="1" ht="22.8" customHeight="1">
      <c r="A127" s="12"/>
      <c r="B127" s="230"/>
      <c r="C127" s="231"/>
      <c r="D127" s="232" t="s">
        <v>82</v>
      </c>
      <c r="E127" s="244" t="s">
        <v>91</v>
      </c>
      <c r="F127" s="244" t="s">
        <v>410</v>
      </c>
      <c r="G127" s="231"/>
      <c r="H127" s="231"/>
      <c r="I127" s="234"/>
      <c r="J127" s="245">
        <f>BK127</f>
        <v>0</v>
      </c>
      <c r="K127" s="231"/>
      <c r="L127" s="236"/>
      <c r="M127" s="237"/>
      <c r="N127" s="238"/>
      <c r="O127" s="238"/>
      <c r="P127" s="239">
        <f>SUM(P128:P129)</f>
        <v>0</v>
      </c>
      <c r="Q127" s="238"/>
      <c r="R127" s="239">
        <f>SUM(R128:R129)</f>
        <v>120</v>
      </c>
      <c r="S127" s="238"/>
      <c r="T127" s="240">
        <f>SUM(T128:T129)</f>
        <v>0</v>
      </c>
      <c r="U127" s="12"/>
      <c r="V127" s="12"/>
      <c r="W127" s="12"/>
      <c r="X127" s="12"/>
      <c r="Y127" s="12"/>
      <c r="Z127" s="12"/>
      <c r="AA127" s="12"/>
      <c r="AB127" s="12"/>
      <c r="AC127" s="12"/>
      <c r="AD127" s="12"/>
      <c r="AE127" s="12"/>
      <c r="AR127" s="241" t="s">
        <v>91</v>
      </c>
      <c r="AT127" s="242" t="s">
        <v>82</v>
      </c>
      <c r="AU127" s="242" t="s">
        <v>91</v>
      </c>
      <c r="AY127" s="241" t="s">
        <v>251</v>
      </c>
      <c r="BK127" s="243">
        <f>SUM(BK128:BK129)</f>
        <v>0</v>
      </c>
    </row>
    <row r="128" s="2" customFormat="1" ht="21.75" customHeight="1">
      <c r="A128" s="40"/>
      <c r="B128" s="41"/>
      <c r="C128" s="246" t="s">
        <v>91</v>
      </c>
      <c r="D128" s="246" t="s">
        <v>254</v>
      </c>
      <c r="E128" s="247" t="s">
        <v>742</v>
      </c>
      <c r="F128" s="248" t="s">
        <v>1055</v>
      </c>
      <c r="G128" s="249" t="s">
        <v>446</v>
      </c>
      <c r="H128" s="250">
        <v>75</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2930</v>
      </c>
    </row>
    <row r="129" s="2" customFormat="1" ht="16.5" customHeight="1">
      <c r="A129" s="40"/>
      <c r="B129" s="41"/>
      <c r="C129" s="314" t="s">
        <v>93</v>
      </c>
      <c r="D129" s="314" t="s">
        <v>648</v>
      </c>
      <c r="E129" s="315" t="s">
        <v>1057</v>
      </c>
      <c r="F129" s="316" t="s">
        <v>1058</v>
      </c>
      <c r="G129" s="317" t="s">
        <v>398</v>
      </c>
      <c r="H129" s="318">
        <v>120</v>
      </c>
      <c r="I129" s="319"/>
      <c r="J129" s="320">
        <f>ROUND(I129*H129,2)</f>
        <v>0</v>
      </c>
      <c r="K129" s="316" t="s">
        <v>258</v>
      </c>
      <c r="L129" s="321"/>
      <c r="M129" s="322" t="s">
        <v>1</v>
      </c>
      <c r="N129" s="323" t="s">
        <v>48</v>
      </c>
      <c r="O129" s="93"/>
      <c r="P129" s="255">
        <f>O129*H129</f>
        <v>0</v>
      </c>
      <c r="Q129" s="255">
        <v>1</v>
      </c>
      <c r="R129" s="255">
        <f>Q129*H129</f>
        <v>120</v>
      </c>
      <c r="S129" s="255">
        <v>0</v>
      </c>
      <c r="T129" s="256">
        <f>S129*H129</f>
        <v>0</v>
      </c>
      <c r="U129" s="40"/>
      <c r="V129" s="40"/>
      <c r="W129" s="40"/>
      <c r="X129" s="40"/>
      <c r="Y129" s="40"/>
      <c r="Z129" s="40"/>
      <c r="AA129" s="40"/>
      <c r="AB129" s="40"/>
      <c r="AC129" s="40"/>
      <c r="AD129" s="40"/>
      <c r="AE129" s="40"/>
      <c r="AR129" s="257" t="s">
        <v>292</v>
      </c>
      <c r="AT129" s="257" t="s">
        <v>648</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2931</v>
      </c>
    </row>
    <row r="130" s="12" customFormat="1" ht="25.92" customHeight="1">
      <c r="A130" s="12"/>
      <c r="B130" s="230"/>
      <c r="C130" s="231"/>
      <c r="D130" s="232" t="s">
        <v>82</v>
      </c>
      <c r="E130" s="233" t="s">
        <v>666</v>
      </c>
      <c r="F130" s="233" t="s">
        <v>667</v>
      </c>
      <c r="G130" s="231"/>
      <c r="H130" s="231"/>
      <c r="I130" s="234"/>
      <c r="J130" s="235">
        <f>BK130</f>
        <v>0</v>
      </c>
      <c r="K130" s="231"/>
      <c r="L130" s="236"/>
      <c r="M130" s="237"/>
      <c r="N130" s="238"/>
      <c r="O130" s="238"/>
      <c r="P130" s="239">
        <f>P131+P133</f>
        <v>0</v>
      </c>
      <c r="Q130" s="238"/>
      <c r="R130" s="239">
        <f>R131+R133</f>
        <v>0</v>
      </c>
      <c r="S130" s="238"/>
      <c r="T130" s="240">
        <f>T131+T133</f>
        <v>0</v>
      </c>
      <c r="U130" s="12"/>
      <c r="V130" s="12"/>
      <c r="W130" s="12"/>
      <c r="X130" s="12"/>
      <c r="Y130" s="12"/>
      <c r="Z130" s="12"/>
      <c r="AA130" s="12"/>
      <c r="AB130" s="12"/>
      <c r="AC130" s="12"/>
      <c r="AD130" s="12"/>
      <c r="AE130" s="12"/>
      <c r="AR130" s="241" t="s">
        <v>93</v>
      </c>
      <c r="AT130" s="242" t="s">
        <v>82</v>
      </c>
      <c r="AU130" s="242" t="s">
        <v>83</v>
      </c>
      <c r="AY130" s="241" t="s">
        <v>251</v>
      </c>
      <c r="BK130" s="243">
        <f>BK131+BK133</f>
        <v>0</v>
      </c>
    </row>
    <row r="131" s="12" customFormat="1" ht="22.8" customHeight="1">
      <c r="A131" s="12"/>
      <c r="B131" s="230"/>
      <c r="C131" s="231"/>
      <c r="D131" s="232" t="s">
        <v>82</v>
      </c>
      <c r="E131" s="244" t="s">
        <v>1060</v>
      </c>
      <c r="F131" s="244" t="s">
        <v>1061</v>
      </c>
      <c r="G131" s="231"/>
      <c r="H131" s="231"/>
      <c r="I131" s="234"/>
      <c r="J131" s="245">
        <f>BK131</f>
        <v>0</v>
      </c>
      <c r="K131" s="231"/>
      <c r="L131" s="236"/>
      <c r="M131" s="237"/>
      <c r="N131" s="238"/>
      <c r="O131" s="238"/>
      <c r="P131" s="239">
        <f>P132</f>
        <v>0</v>
      </c>
      <c r="Q131" s="238"/>
      <c r="R131" s="239">
        <f>R132</f>
        <v>0</v>
      </c>
      <c r="S131" s="238"/>
      <c r="T131" s="240">
        <f>T132</f>
        <v>0</v>
      </c>
      <c r="U131" s="12"/>
      <c r="V131" s="12"/>
      <c r="W131" s="12"/>
      <c r="X131" s="12"/>
      <c r="Y131" s="12"/>
      <c r="Z131" s="12"/>
      <c r="AA131" s="12"/>
      <c r="AB131" s="12"/>
      <c r="AC131" s="12"/>
      <c r="AD131" s="12"/>
      <c r="AE131" s="12"/>
      <c r="AR131" s="241" t="s">
        <v>93</v>
      </c>
      <c r="AT131" s="242" t="s">
        <v>82</v>
      </c>
      <c r="AU131" s="242" t="s">
        <v>91</v>
      </c>
      <c r="AY131" s="241" t="s">
        <v>251</v>
      </c>
      <c r="BK131" s="243">
        <f>BK132</f>
        <v>0</v>
      </c>
    </row>
    <row r="132" s="2" customFormat="1" ht="21.75" customHeight="1">
      <c r="A132" s="40"/>
      <c r="B132" s="41"/>
      <c r="C132" s="246" t="s">
        <v>174</v>
      </c>
      <c r="D132" s="246" t="s">
        <v>254</v>
      </c>
      <c r="E132" s="247" t="s">
        <v>1080</v>
      </c>
      <c r="F132" s="248" t="s">
        <v>1081</v>
      </c>
      <c r="G132" s="249" t="s">
        <v>346</v>
      </c>
      <c r="H132" s="250">
        <v>1</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359</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359</v>
      </c>
      <c r="BM132" s="257" t="s">
        <v>2932</v>
      </c>
    </row>
    <row r="133" s="12" customFormat="1" ht="22.8" customHeight="1">
      <c r="A133" s="12"/>
      <c r="B133" s="230"/>
      <c r="C133" s="231"/>
      <c r="D133" s="232" t="s">
        <v>82</v>
      </c>
      <c r="E133" s="244" t="s">
        <v>1089</v>
      </c>
      <c r="F133" s="244" t="s">
        <v>1090</v>
      </c>
      <c r="G133" s="231"/>
      <c r="H133" s="231"/>
      <c r="I133" s="234"/>
      <c r="J133" s="245">
        <f>BK133</f>
        <v>0</v>
      </c>
      <c r="K133" s="231"/>
      <c r="L133" s="236"/>
      <c r="M133" s="237"/>
      <c r="N133" s="238"/>
      <c r="O133" s="238"/>
      <c r="P133" s="239">
        <f>SUM(P134:P144)</f>
        <v>0</v>
      </c>
      <c r="Q133" s="238"/>
      <c r="R133" s="239">
        <f>SUM(R134:R144)</f>
        <v>0</v>
      </c>
      <c r="S133" s="238"/>
      <c r="T133" s="240">
        <f>SUM(T134:T144)</f>
        <v>0</v>
      </c>
      <c r="U133" s="12"/>
      <c r="V133" s="12"/>
      <c r="W133" s="12"/>
      <c r="X133" s="12"/>
      <c r="Y133" s="12"/>
      <c r="Z133" s="12"/>
      <c r="AA133" s="12"/>
      <c r="AB133" s="12"/>
      <c r="AC133" s="12"/>
      <c r="AD133" s="12"/>
      <c r="AE133" s="12"/>
      <c r="AR133" s="241" t="s">
        <v>93</v>
      </c>
      <c r="AT133" s="242" t="s">
        <v>82</v>
      </c>
      <c r="AU133" s="242" t="s">
        <v>91</v>
      </c>
      <c r="AY133" s="241" t="s">
        <v>251</v>
      </c>
      <c r="BK133" s="243">
        <f>SUM(BK134:BK144)</f>
        <v>0</v>
      </c>
    </row>
    <row r="134" s="2" customFormat="1" ht="16.5" customHeight="1">
      <c r="A134" s="40"/>
      <c r="B134" s="41"/>
      <c r="C134" s="246" t="s">
        <v>182</v>
      </c>
      <c r="D134" s="246" t="s">
        <v>254</v>
      </c>
      <c r="E134" s="247" t="s">
        <v>2933</v>
      </c>
      <c r="F134" s="248" t="s">
        <v>2934</v>
      </c>
      <c r="G134" s="249" t="s">
        <v>346</v>
      </c>
      <c r="H134" s="250">
        <v>8</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359</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359</v>
      </c>
      <c r="BM134" s="257" t="s">
        <v>2935</v>
      </c>
    </row>
    <row r="135" s="2" customFormat="1" ht="16.5" customHeight="1">
      <c r="A135" s="40"/>
      <c r="B135" s="41"/>
      <c r="C135" s="314" t="s">
        <v>250</v>
      </c>
      <c r="D135" s="314" t="s">
        <v>648</v>
      </c>
      <c r="E135" s="315" t="s">
        <v>2936</v>
      </c>
      <c r="F135" s="316" t="s">
        <v>2937</v>
      </c>
      <c r="G135" s="317" t="s">
        <v>964</v>
      </c>
      <c r="H135" s="318">
        <v>8</v>
      </c>
      <c r="I135" s="319"/>
      <c r="J135" s="320">
        <f>ROUND(I135*H135,2)</f>
        <v>0</v>
      </c>
      <c r="K135" s="316" t="s">
        <v>307</v>
      </c>
      <c r="L135" s="321"/>
      <c r="M135" s="322" t="s">
        <v>1</v>
      </c>
      <c r="N135" s="323"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1125</v>
      </c>
      <c r="AT135" s="257" t="s">
        <v>648</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1125</v>
      </c>
      <c r="BM135" s="257" t="s">
        <v>2938</v>
      </c>
    </row>
    <row r="136" s="2" customFormat="1" ht="16.5" customHeight="1">
      <c r="A136" s="40"/>
      <c r="B136" s="41"/>
      <c r="C136" s="246" t="s">
        <v>278</v>
      </c>
      <c r="D136" s="246" t="s">
        <v>254</v>
      </c>
      <c r="E136" s="247" t="s">
        <v>2939</v>
      </c>
      <c r="F136" s="248" t="s">
        <v>2940</v>
      </c>
      <c r="G136" s="249" t="s">
        <v>346</v>
      </c>
      <c r="H136" s="250">
        <v>7</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359</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359</v>
      </c>
      <c r="BM136" s="257" t="s">
        <v>2941</v>
      </c>
    </row>
    <row r="137" s="2" customFormat="1" ht="16.5" customHeight="1">
      <c r="A137" s="40"/>
      <c r="B137" s="41"/>
      <c r="C137" s="314" t="s">
        <v>285</v>
      </c>
      <c r="D137" s="314" t="s">
        <v>648</v>
      </c>
      <c r="E137" s="315" t="s">
        <v>2942</v>
      </c>
      <c r="F137" s="316" t="s">
        <v>2943</v>
      </c>
      <c r="G137" s="317" t="s">
        <v>964</v>
      </c>
      <c r="H137" s="318">
        <v>7</v>
      </c>
      <c r="I137" s="319"/>
      <c r="J137" s="320">
        <f>ROUND(I137*H137,2)</f>
        <v>0</v>
      </c>
      <c r="K137" s="316" t="s">
        <v>307</v>
      </c>
      <c r="L137" s="321"/>
      <c r="M137" s="322" t="s">
        <v>1</v>
      </c>
      <c r="N137" s="323"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384</v>
      </c>
      <c r="AT137" s="257" t="s">
        <v>648</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359</v>
      </c>
      <c r="BM137" s="257" t="s">
        <v>2944</v>
      </c>
    </row>
    <row r="138" s="2" customFormat="1" ht="16.5" customHeight="1">
      <c r="A138" s="40"/>
      <c r="B138" s="41"/>
      <c r="C138" s="246" t="s">
        <v>292</v>
      </c>
      <c r="D138" s="246" t="s">
        <v>254</v>
      </c>
      <c r="E138" s="247" t="s">
        <v>2945</v>
      </c>
      <c r="F138" s="248" t="s">
        <v>2946</v>
      </c>
      <c r="G138" s="249" t="s">
        <v>346</v>
      </c>
      <c r="H138" s="250">
        <v>7</v>
      </c>
      <c r="I138" s="251"/>
      <c r="J138" s="252">
        <f>ROUND(I138*H138,2)</f>
        <v>0</v>
      </c>
      <c r="K138" s="248" t="s">
        <v>258</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359</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359</v>
      </c>
      <c r="BM138" s="257" t="s">
        <v>2947</v>
      </c>
    </row>
    <row r="139" s="2" customFormat="1" ht="16.5" customHeight="1">
      <c r="A139" s="40"/>
      <c r="B139" s="41"/>
      <c r="C139" s="246" t="s">
        <v>297</v>
      </c>
      <c r="D139" s="246" t="s">
        <v>254</v>
      </c>
      <c r="E139" s="247" t="s">
        <v>2948</v>
      </c>
      <c r="F139" s="248" t="s">
        <v>2949</v>
      </c>
      <c r="G139" s="249" t="s">
        <v>346</v>
      </c>
      <c r="H139" s="250">
        <v>1</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359</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359</v>
      </c>
      <c r="BM139" s="257" t="s">
        <v>2950</v>
      </c>
    </row>
    <row r="140" s="2" customFormat="1" ht="16.5" customHeight="1">
      <c r="A140" s="40"/>
      <c r="B140" s="41"/>
      <c r="C140" s="246" t="s">
        <v>304</v>
      </c>
      <c r="D140" s="246" t="s">
        <v>254</v>
      </c>
      <c r="E140" s="247" t="s">
        <v>2951</v>
      </c>
      <c r="F140" s="248" t="s">
        <v>2952</v>
      </c>
      <c r="G140" s="249" t="s">
        <v>346</v>
      </c>
      <c r="H140" s="250">
        <v>7</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359</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359</v>
      </c>
      <c r="BM140" s="257" t="s">
        <v>2953</v>
      </c>
    </row>
    <row r="141" s="2" customFormat="1" ht="21.75" customHeight="1">
      <c r="A141" s="40"/>
      <c r="B141" s="41"/>
      <c r="C141" s="314" t="s">
        <v>309</v>
      </c>
      <c r="D141" s="314" t="s">
        <v>648</v>
      </c>
      <c r="E141" s="315" t="s">
        <v>2954</v>
      </c>
      <c r="F141" s="316" t="s">
        <v>2955</v>
      </c>
      <c r="G141" s="317" t="s">
        <v>964</v>
      </c>
      <c r="H141" s="318">
        <v>7</v>
      </c>
      <c r="I141" s="319"/>
      <c r="J141" s="320">
        <f>ROUND(I141*H141,2)</f>
        <v>0</v>
      </c>
      <c r="K141" s="316" t="s">
        <v>307</v>
      </c>
      <c r="L141" s="321"/>
      <c r="M141" s="322" t="s">
        <v>1</v>
      </c>
      <c r="N141" s="323"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384</v>
      </c>
      <c r="AT141" s="257" t="s">
        <v>648</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359</v>
      </c>
      <c r="BM141" s="257" t="s">
        <v>2956</v>
      </c>
    </row>
    <row r="142" s="2" customFormat="1" ht="16.5" customHeight="1">
      <c r="A142" s="40"/>
      <c r="B142" s="41"/>
      <c r="C142" s="246" t="s">
        <v>313</v>
      </c>
      <c r="D142" s="246" t="s">
        <v>254</v>
      </c>
      <c r="E142" s="247" t="s">
        <v>2957</v>
      </c>
      <c r="F142" s="248" t="s">
        <v>2958</v>
      </c>
      <c r="G142" s="249" t="s">
        <v>346</v>
      </c>
      <c r="H142" s="250">
        <v>7</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359</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359</v>
      </c>
      <c r="BM142" s="257" t="s">
        <v>2959</v>
      </c>
    </row>
    <row r="143" s="2" customFormat="1" ht="16.5" customHeight="1">
      <c r="A143" s="40"/>
      <c r="B143" s="41"/>
      <c r="C143" s="246" t="s">
        <v>318</v>
      </c>
      <c r="D143" s="246" t="s">
        <v>254</v>
      </c>
      <c r="E143" s="247" t="s">
        <v>2960</v>
      </c>
      <c r="F143" s="248" t="s">
        <v>2961</v>
      </c>
      <c r="G143" s="249" t="s">
        <v>346</v>
      </c>
      <c r="H143" s="250">
        <v>2</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359</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359</v>
      </c>
      <c r="BM143" s="257" t="s">
        <v>2962</v>
      </c>
    </row>
    <row r="144" s="2" customFormat="1" ht="16.5" customHeight="1">
      <c r="A144" s="40"/>
      <c r="B144" s="41"/>
      <c r="C144" s="314" t="s">
        <v>325</v>
      </c>
      <c r="D144" s="314" t="s">
        <v>648</v>
      </c>
      <c r="E144" s="315" t="s">
        <v>2963</v>
      </c>
      <c r="F144" s="316" t="s">
        <v>2964</v>
      </c>
      <c r="G144" s="317" t="s">
        <v>964</v>
      </c>
      <c r="H144" s="318">
        <v>2</v>
      </c>
      <c r="I144" s="319"/>
      <c r="J144" s="320">
        <f>ROUND(I144*H144,2)</f>
        <v>0</v>
      </c>
      <c r="K144" s="316" t="s">
        <v>307</v>
      </c>
      <c r="L144" s="321"/>
      <c r="M144" s="322" t="s">
        <v>1</v>
      </c>
      <c r="N144" s="323"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384</v>
      </c>
      <c r="AT144" s="257" t="s">
        <v>648</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359</v>
      </c>
      <c r="BM144" s="257" t="s">
        <v>2965</v>
      </c>
    </row>
    <row r="145" s="12" customFormat="1" ht="25.92" customHeight="1">
      <c r="A145" s="12"/>
      <c r="B145" s="230"/>
      <c r="C145" s="231"/>
      <c r="D145" s="232" t="s">
        <v>82</v>
      </c>
      <c r="E145" s="233" t="s">
        <v>648</v>
      </c>
      <c r="F145" s="233" t="s">
        <v>1130</v>
      </c>
      <c r="G145" s="231"/>
      <c r="H145" s="231"/>
      <c r="I145" s="234"/>
      <c r="J145" s="235">
        <f>BK145</f>
        <v>0</v>
      </c>
      <c r="K145" s="231"/>
      <c r="L145" s="236"/>
      <c r="M145" s="237"/>
      <c r="N145" s="238"/>
      <c r="O145" s="238"/>
      <c r="P145" s="239">
        <f>P146+P150+P172</f>
        <v>0</v>
      </c>
      <c r="Q145" s="238"/>
      <c r="R145" s="239">
        <f>R146+R150+R172</f>
        <v>19.608280000000001</v>
      </c>
      <c r="S145" s="238"/>
      <c r="T145" s="240">
        <f>T146+T150+T172</f>
        <v>0</v>
      </c>
      <c r="U145" s="12"/>
      <c r="V145" s="12"/>
      <c r="W145" s="12"/>
      <c r="X145" s="12"/>
      <c r="Y145" s="12"/>
      <c r="Z145" s="12"/>
      <c r="AA145" s="12"/>
      <c r="AB145" s="12"/>
      <c r="AC145" s="12"/>
      <c r="AD145" s="12"/>
      <c r="AE145" s="12"/>
      <c r="AR145" s="241" t="s">
        <v>174</v>
      </c>
      <c r="AT145" s="242" t="s">
        <v>82</v>
      </c>
      <c r="AU145" s="242" t="s">
        <v>83</v>
      </c>
      <c r="AY145" s="241" t="s">
        <v>251</v>
      </c>
      <c r="BK145" s="243">
        <f>BK146+BK150+BK172</f>
        <v>0</v>
      </c>
    </row>
    <row r="146" s="12" customFormat="1" ht="22.8" customHeight="1">
      <c r="A146" s="12"/>
      <c r="B146" s="230"/>
      <c r="C146" s="231"/>
      <c r="D146" s="232" t="s">
        <v>82</v>
      </c>
      <c r="E146" s="244" t="s">
        <v>943</v>
      </c>
      <c r="F146" s="244" t="s">
        <v>2966</v>
      </c>
      <c r="G146" s="231"/>
      <c r="H146" s="231"/>
      <c r="I146" s="234"/>
      <c r="J146" s="245">
        <f>BK146</f>
        <v>0</v>
      </c>
      <c r="K146" s="231"/>
      <c r="L146" s="236"/>
      <c r="M146" s="237"/>
      <c r="N146" s="238"/>
      <c r="O146" s="238"/>
      <c r="P146" s="239">
        <f>SUM(P147:P149)</f>
        <v>0</v>
      </c>
      <c r="Q146" s="238"/>
      <c r="R146" s="239">
        <f>SUM(R147:R149)</f>
        <v>0.05083</v>
      </c>
      <c r="S146" s="238"/>
      <c r="T146" s="240">
        <f>SUM(T147:T149)</f>
        <v>0</v>
      </c>
      <c r="U146" s="12"/>
      <c r="V146" s="12"/>
      <c r="W146" s="12"/>
      <c r="X146" s="12"/>
      <c r="Y146" s="12"/>
      <c r="Z146" s="12"/>
      <c r="AA146" s="12"/>
      <c r="AB146" s="12"/>
      <c r="AC146" s="12"/>
      <c r="AD146" s="12"/>
      <c r="AE146" s="12"/>
      <c r="AR146" s="241" t="s">
        <v>174</v>
      </c>
      <c r="AT146" s="242" t="s">
        <v>82</v>
      </c>
      <c r="AU146" s="242" t="s">
        <v>91</v>
      </c>
      <c r="AY146" s="241" t="s">
        <v>251</v>
      </c>
      <c r="BK146" s="243">
        <f>SUM(BK147:BK149)</f>
        <v>0</v>
      </c>
    </row>
    <row r="147" s="2" customFormat="1" ht="21.75" customHeight="1">
      <c r="A147" s="40"/>
      <c r="B147" s="41"/>
      <c r="C147" s="246" t="s">
        <v>8</v>
      </c>
      <c r="D147" s="246" t="s">
        <v>254</v>
      </c>
      <c r="E147" s="247" t="s">
        <v>2866</v>
      </c>
      <c r="F147" s="248" t="s">
        <v>2867</v>
      </c>
      <c r="G147" s="249" t="s">
        <v>441</v>
      </c>
      <c r="H147" s="250">
        <v>260</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501</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501</v>
      </c>
      <c r="BM147" s="257" t="s">
        <v>2967</v>
      </c>
    </row>
    <row r="148" s="2" customFormat="1" ht="16.5" customHeight="1">
      <c r="A148" s="40"/>
      <c r="B148" s="41"/>
      <c r="C148" s="314" t="s">
        <v>359</v>
      </c>
      <c r="D148" s="314" t="s">
        <v>648</v>
      </c>
      <c r="E148" s="315" t="s">
        <v>1065</v>
      </c>
      <c r="F148" s="316" t="s">
        <v>1066</v>
      </c>
      <c r="G148" s="317" t="s">
        <v>441</v>
      </c>
      <c r="H148" s="318">
        <v>299</v>
      </c>
      <c r="I148" s="319"/>
      <c r="J148" s="320">
        <f>ROUND(I148*H148,2)</f>
        <v>0</v>
      </c>
      <c r="K148" s="316" t="s">
        <v>258</v>
      </c>
      <c r="L148" s="321"/>
      <c r="M148" s="322" t="s">
        <v>1</v>
      </c>
      <c r="N148" s="323" t="s">
        <v>48</v>
      </c>
      <c r="O148" s="93"/>
      <c r="P148" s="255">
        <f>O148*H148</f>
        <v>0</v>
      </c>
      <c r="Q148" s="255">
        <v>0.00017000000000000001</v>
      </c>
      <c r="R148" s="255">
        <f>Q148*H148</f>
        <v>0.05083</v>
      </c>
      <c r="S148" s="255">
        <v>0</v>
      </c>
      <c r="T148" s="256">
        <f>S148*H148</f>
        <v>0</v>
      </c>
      <c r="U148" s="40"/>
      <c r="V148" s="40"/>
      <c r="W148" s="40"/>
      <c r="X148" s="40"/>
      <c r="Y148" s="40"/>
      <c r="Z148" s="40"/>
      <c r="AA148" s="40"/>
      <c r="AB148" s="40"/>
      <c r="AC148" s="40"/>
      <c r="AD148" s="40"/>
      <c r="AE148" s="40"/>
      <c r="AR148" s="257" t="s">
        <v>1125</v>
      </c>
      <c r="AT148" s="257" t="s">
        <v>648</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1125</v>
      </c>
      <c r="BM148" s="257" t="s">
        <v>2968</v>
      </c>
    </row>
    <row r="149" s="13" customFormat="1">
      <c r="A149" s="13"/>
      <c r="B149" s="271"/>
      <c r="C149" s="272"/>
      <c r="D149" s="259" t="s">
        <v>414</v>
      </c>
      <c r="E149" s="273" t="s">
        <v>1</v>
      </c>
      <c r="F149" s="274" t="s">
        <v>2969</v>
      </c>
      <c r="G149" s="272"/>
      <c r="H149" s="275">
        <v>299</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91</v>
      </c>
      <c r="AY149" s="281" t="s">
        <v>251</v>
      </c>
    </row>
    <row r="150" s="12" customFormat="1" ht="22.8" customHeight="1">
      <c r="A150" s="12"/>
      <c r="B150" s="230"/>
      <c r="C150" s="231"/>
      <c r="D150" s="232" t="s">
        <v>82</v>
      </c>
      <c r="E150" s="244" t="s">
        <v>1131</v>
      </c>
      <c r="F150" s="244" t="s">
        <v>1132</v>
      </c>
      <c r="G150" s="231"/>
      <c r="H150" s="231"/>
      <c r="I150" s="234"/>
      <c r="J150" s="245">
        <f>BK150</f>
        <v>0</v>
      </c>
      <c r="K150" s="231"/>
      <c r="L150" s="236"/>
      <c r="M150" s="237"/>
      <c r="N150" s="238"/>
      <c r="O150" s="238"/>
      <c r="P150" s="239">
        <f>SUM(P151:P171)</f>
        <v>0</v>
      </c>
      <c r="Q150" s="238"/>
      <c r="R150" s="239">
        <f>SUM(R151:R171)</f>
        <v>19.496729999999999</v>
      </c>
      <c r="S150" s="238"/>
      <c r="T150" s="240">
        <f>SUM(T151:T171)</f>
        <v>0</v>
      </c>
      <c r="U150" s="12"/>
      <c r="V150" s="12"/>
      <c r="W150" s="12"/>
      <c r="X150" s="12"/>
      <c r="Y150" s="12"/>
      <c r="Z150" s="12"/>
      <c r="AA150" s="12"/>
      <c r="AB150" s="12"/>
      <c r="AC150" s="12"/>
      <c r="AD150" s="12"/>
      <c r="AE150" s="12"/>
      <c r="AR150" s="241" t="s">
        <v>174</v>
      </c>
      <c r="AT150" s="242" t="s">
        <v>82</v>
      </c>
      <c r="AU150" s="242" t="s">
        <v>91</v>
      </c>
      <c r="AY150" s="241" t="s">
        <v>251</v>
      </c>
      <c r="BK150" s="243">
        <f>SUM(BK151:BK171)</f>
        <v>0</v>
      </c>
    </row>
    <row r="151" s="2" customFormat="1" ht="16.5" customHeight="1">
      <c r="A151" s="40"/>
      <c r="B151" s="41"/>
      <c r="C151" s="314" t="s">
        <v>386</v>
      </c>
      <c r="D151" s="314" t="s">
        <v>648</v>
      </c>
      <c r="E151" s="315" t="s">
        <v>994</v>
      </c>
      <c r="F151" s="316" t="s">
        <v>995</v>
      </c>
      <c r="G151" s="317" t="s">
        <v>441</v>
      </c>
      <c r="H151" s="318">
        <v>3940</v>
      </c>
      <c r="I151" s="319"/>
      <c r="J151" s="320">
        <f>ROUND(I151*H151,2)</f>
        <v>0</v>
      </c>
      <c r="K151" s="316" t="s">
        <v>258</v>
      </c>
      <c r="L151" s="321"/>
      <c r="M151" s="322" t="s">
        <v>1</v>
      </c>
      <c r="N151" s="323" t="s">
        <v>48</v>
      </c>
      <c r="O151" s="93"/>
      <c r="P151" s="255">
        <f>O151*H151</f>
        <v>0</v>
      </c>
      <c r="Q151" s="255">
        <v>0.00019000000000000001</v>
      </c>
      <c r="R151" s="255">
        <f>Q151*H151</f>
        <v>0.74860000000000004</v>
      </c>
      <c r="S151" s="255">
        <v>0</v>
      </c>
      <c r="T151" s="256">
        <f>S151*H151</f>
        <v>0</v>
      </c>
      <c r="U151" s="40"/>
      <c r="V151" s="40"/>
      <c r="W151" s="40"/>
      <c r="X151" s="40"/>
      <c r="Y151" s="40"/>
      <c r="Z151" s="40"/>
      <c r="AA151" s="40"/>
      <c r="AB151" s="40"/>
      <c r="AC151" s="40"/>
      <c r="AD151" s="40"/>
      <c r="AE151" s="40"/>
      <c r="AR151" s="257" t="s">
        <v>1125</v>
      </c>
      <c r="AT151" s="257" t="s">
        <v>648</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1125</v>
      </c>
      <c r="BM151" s="257" t="s">
        <v>2970</v>
      </c>
    </row>
    <row r="152" s="2" customFormat="1" ht="16.5" customHeight="1">
      <c r="A152" s="40"/>
      <c r="B152" s="41"/>
      <c r="C152" s="246" t="s">
        <v>362</v>
      </c>
      <c r="D152" s="246" t="s">
        <v>254</v>
      </c>
      <c r="E152" s="247" t="s">
        <v>1134</v>
      </c>
      <c r="F152" s="248" t="s">
        <v>1135</v>
      </c>
      <c r="G152" s="249" t="s">
        <v>441</v>
      </c>
      <c r="H152" s="250">
        <v>3940</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501</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501</v>
      </c>
      <c r="BM152" s="257" t="s">
        <v>2971</v>
      </c>
    </row>
    <row r="153" s="2" customFormat="1" ht="16.5" customHeight="1">
      <c r="A153" s="40"/>
      <c r="B153" s="41"/>
      <c r="C153" s="246" t="s">
        <v>395</v>
      </c>
      <c r="D153" s="246" t="s">
        <v>254</v>
      </c>
      <c r="E153" s="247" t="s">
        <v>1137</v>
      </c>
      <c r="F153" s="248" t="s">
        <v>1138</v>
      </c>
      <c r="G153" s="249" t="s">
        <v>346</v>
      </c>
      <c r="H153" s="250">
        <v>1</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501</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501</v>
      </c>
      <c r="BM153" s="257" t="s">
        <v>2972</v>
      </c>
    </row>
    <row r="154" s="2" customFormat="1" ht="16.5" customHeight="1">
      <c r="A154" s="40"/>
      <c r="B154" s="41"/>
      <c r="C154" s="246" t="s">
        <v>366</v>
      </c>
      <c r="D154" s="246" t="s">
        <v>254</v>
      </c>
      <c r="E154" s="247" t="s">
        <v>2973</v>
      </c>
      <c r="F154" s="248" t="s">
        <v>2974</v>
      </c>
      <c r="G154" s="249" t="s">
        <v>441</v>
      </c>
      <c r="H154" s="250">
        <v>1940</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501</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501</v>
      </c>
      <c r="BM154" s="257" t="s">
        <v>2975</v>
      </c>
    </row>
    <row r="155" s="2" customFormat="1" ht="16.5" customHeight="1">
      <c r="A155" s="40"/>
      <c r="B155" s="41"/>
      <c r="C155" s="246" t="s">
        <v>7</v>
      </c>
      <c r="D155" s="246" t="s">
        <v>254</v>
      </c>
      <c r="E155" s="247" t="s">
        <v>1140</v>
      </c>
      <c r="F155" s="248" t="s">
        <v>1141</v>
      </c>
      <c r="G155" s="249" t="s">
        <v>1142</v>
      </c>
      <c r="H155" s="250">
        <v>4</v>
      </c>
      <c r="I155" s="251"/>
      <c r="J155" s="252">
        <f>ROUND(I155*H155,2)</f>
        <v>0</v>
      </c>
      <c r="K155" s="248" t="s">
        <v>258</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501</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501</v>
      </c>
      <c r="BM155" s="257" t="s">
        <v>2976</v>
      </c>
    </row>
    <row r="156" s="2" customFormat="1" ht="16.5" customHeight="1">
      <c r="A156" s="40"/>
      <c r="B156" s="41"/>
      <c r="C156" s="314" t="s">
        <v>369</v>
      </c>
      <c r="D156" s="314" t="s">
        <v>648</v>
      </c>
      <c r="E156" s="315" t="s">
        <v>1144</v>
      </c>
      <c r="F156" s="316" t="s">
        <v>1145</v>
      </c>
      <c r="G156" s="317" t="s">
        <v>346</v>
      </c>
      <c r="H156" s="318">
        <v>8</v>
      </c>
      <c r="I156" s="319"/>
      <c r="J156" s="320">
        <f>ROUND(I156*H156,2)</f>
        <v>0</v>
      </c>
      <c r="K156" s="316" t="s">
        <v>258</v>
      </c>
      <c r="L156" s="321"/>
      <c r="M156" s="322" t="s">
        <v>1</v>
      </c>
      <c r="N156" s="323" t="s">
        <v>48</v>
      </c>
      <c r="O156" s="93"/>
      <c r="P156" s="255">
        <f>O156*H156</f>
        <v>0</v>
      </c>
      <c r="Q156" s="255">
        <v>0.025000000000000001</v>
      </c>
      <c r="R156" s="255">
        <f>Q156*H156</f>
        <v>0.20000000000000001</v>
      </c>
      <c r="S156" s="255">
        <v>0</v>
      </c>
      <c r="T156" s="256">
        <f>S156*H156</f>
        <v>0</v>
      </c>
      <c r="U156" s="40"/>
      <c r="V156" s="40"/>
      <c r="W156" s="40"/>
      <c r="X156" s="40"/>
      <c r="Y156" s="40"/>
      <c r="Z156" s="40"/>
      <c r="AA156" s="40"/>
      <c r="AB156" s="40"/>
      <c r="AC156" s="40"/>
      <c r="AD156" s="40"/>
      <c r="AE156" s="40"/>
      <c r="AR156" s="257" t="s">
        <v>1125</v>
      </c>
      <c r="AT156" s="257" t="s">
        <v>648</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1125</v>
      </c>
      <c r="BM156" s="257" t="s">
        <v>2977</v>
      </c>
    </row>
    <row r="157" s="2" customFormat="1" ht="16.5" customHeight="1">
      <c r="A157" s="40"/>
      <c r="B157" s="41"/>
      <c r="C157" s="314" t="s">
        <v>509</v>
      </c>
      <c r="D157" s="314" t="s">
        <v>648</v>
      </c>
      <c r="E157" s="315" t="s">
        <v>1147</v>
      </c>
      <c r="F157" s="316" t="s">
        <v>1148</v>
      </c>
      <c r="G157" s="317" t="s">
        <v>346</v>
      </c>
      <c r="H157" s="318">
        <v>8</v>
      </c>
      <c r="I157" s="319"/>
      <c r="J157" s="320">
        <f>ROUND(I157*H157,2)</f>
        <v>0</v>
      </c>
      <c r="K157" s="316" t="s">
        <v>258</v>
      </c>
      <c r="L157" s="321"/>
      <c r="M157" s="322" t="s">
        <v>1</v>
      </c>
      <c r="N157" s="323" t="s">
        <v>48</v>
      </c>
      <c r="O157" s="93"/>
      <c r="P157" s="255">
        <f>O157*H157</f>
        <v>0</v>
      </c>
      <c r="Q157" s="255">
        <v>0.0080000000000000002</v>
      </c>
      <c r="R157" s="255">
        <f>Q157*H157</f>
        <v>0.064000000000000001</v>
      </c>
      <c r="S157" s="255">
        <v>0</v>
      </c>
      <c r="T157" s="256">
        <f>S157*H157</f>
        <v>0</v>
      </c>
      <c r="U157" s="40"/>
      <c r="V157" s="40"/>
      <c r="W157" s="40"/>
      <c r="X157" s="40"/>
      <c r="Y157" s="40"/>
      <c r="Z157" s="40"/>
      <c r="AA157" s="40"/>
      <c r="AB157" s="40"/>
      <c r="AC157" s="40"/>
      <c r="AD157" s="40"/>
      <c r="AE157" s="40"/>
      <c r="AR157" s="257" t="s">
        <v>1125</v>
      </c>
      <c r="AT157" s="257" t="s">
        <v>648</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1125</v>
      </c>
      <c r="BM157" s="257" t="s">
        <v>2978</v>
      </c>
    </row>
    <row r="158" s="2" customFormat="1" ht="16.5" customHeight="1">
      <c r="A158" s="40"/>
      <c r="B158" s="41"/>
      <c r="C158" s="314" t="s">
        <v>372</v>
      </c>
      <c r="D158" s="314" t="s">
        <v>648</v>
      </c>
      <c r="E158" s="315" t="s">
        <v>2979</v>
      </c>
      <c r="F158" s="316" t="s">
        <v>2980</v>
      </c>
      <c r="G158" s="317" t="s">
        <v>441</v>
      </c>
      <c r="H158" s="318">
        <v>380</v>
      </c>
      <c r="I158" s="319"/>
      <c r="J158" s="320">
        <f>ROUND(I158*H158,2)</f>
        <v>0</v>
      </c>
      <c r="K158" s="316" t="s">
        <v>307</v>
      </c>
      <c r="L158" s="321"/>
      <c r="M158" s="322" t="s">
        <v>1</v>
      </c>
      <c r="N158" s="323" t="s">
        <v>48</v>
      </c>
      <c r="O158" s="93"/>
      <c r="P158" s="255">
        <f>O158*H158</f>
        <v>0</v>
      </c>
      <c r="Q158" s="255">
        <v>0.00033</v>
      </c>
      <c r="R158" s="255">
        <f>Q158*H158</f>
        <v>0.12540000000000001</v>
      </c>
      <c r="S158" s="255">
        <v>0</v>
      </c>
      <c r="T158" s="256">
        <f>S158*H158</f>
        <v>0</v>
      </c>
      <c r="U158" s="40"/>
      <c r="V158" s="40"/>
      <c r="W158" s="40"/>
      <c r="X158" s="40"/>
      <c r="Y158" s="40"/>
      <c r="Z158" s="40"/>
      <c r="AA158" s="40"/>
      <c r="AB158" s="40"/>
      <c r="AC158" s="40"/>
      <c r="AD158" s="40"/>
      <c r="AE158" s="40"/>
      <c r="AR158" s="257" t="s">
        <v>1125</v>
      </c>
      <c r="AT158" s="257" t="s">
        <v>648</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1125</v>
      </c>
      <c r="BM158" s="257" t="s">
        <v>2981</v>
      </c>
    </row>
    <row r="159" s="2" customFormat="1" ht="16.5" customHeight="1">
      <c r="A159" s="40"/>
      <c r="B159" s="41"/>
      <c r="C159" s="314" t="s">
        <v>519</v>
      </c>
      <c r="D159" s="314" t="s">
        <v>648</v>
      </c>
      <c r="E159" s="315" t="s">
        <v>2982</v>
      </c>
      <c r="F159" s="316" t="s">
        <v>2983</v>
      </c>
      <c r="G159" s="317" t="s">
        <v>441</v>
      </c>
      <c r="H159" s="318">
        <v>835</v>
      </c>
      <c r="I159" s="319"/>
      <c r="J159" s="320">
        <f>ROUND(I159*H159,2)</f>
        <v>0</v>
      </c>
      <c r="K159" s="316" t="s">
        <v>307</v>
      </c>
      <c r="L159" s="321"/>
      <c r="M159" s="322" t="s">
        <v>1</v>
      </c>
      <c r="N159" s="323" t="s">
        <v>48</v>
      </c>
      <c r="O159" s="93"/>
      <c r="P159" s="255">
        <f>O159*H159</f>
        <v>0</v>
      </c>
      <c r="Q159" s="255">
        <v>0.00033</v>
      </c>
      <c r="R159" s="255">
        <f>Q159*H159</f>
        <v>0.27555000000000002</v>
      </c>
      <c r="S159" s="255">
        <v>0</v>
      </c>
      <c r="T159" s="256">
        <f>S159*H159</f>
        <v>0</v>
      </c>
      <c r="U159" s="40"/>
      <c r="V159" s="40"/>
      <c r="W159" s="40"/>
      <c r="X159" s="40"/>
      <c r="Y159" s="40"/>
      <c r="Z159" s="40"/>
      <c r="AA159" s="40"/>
      <c r="AB159" s="40"/>
      <c r="AC159" s="40"/>
      <c r="AD159" s="40"/>
      <c r="AE159" s="40"/>
      <c r="AR159" s="257" t="s">
        <v>1125</v>
      </c>
      <c r="AT159" s="257" t="s">
        <v>648</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1125</v>
      </c>
      <c r="BM159" s="257" t="s">
        <v>2984</v>
      </c>
    </row>
    <row r="160" s="2" customFormat="1" ht="16.5" customHeight="1">
      <c r="A160" s="40"/>
      <c r="B160" s="41"/>
      <c r="C160" s="314" t="s">
        <v>375</v>
      </c>
      <c r="D160" s="314" t="s">
        <v>648</v>
      </c>
      <c r="E160" s="315" t="s">
        <v>2985</v>
      </c>
      <c r="F160" s="316" t="s">
        <v>2986</v>
      </c>
      <c r="G160" s="317" t="s">
        <v>441</v>
      </c>
      <c r="H160" s="318">
        <v>550</v>
      </c>
      <c r="I160" s="319"/>
      <c r="J160" s="320">
        <f>ROUND(I160*H160,2)</f>
        <v>0</v>
      </c>
      <c r="K160" s="316" t="s">
        <v>307</v>
      </c>
      <c r="L160" s="321"/>
      <c r="M160" s="322" t="s">
        <v>1</v>
      </c>
      <c r="N160" s="323" t="s">
        <v>48</v>
      </c>
      <c r="O160" s="93"/>
      <c r="P160" s="255">
        <f>O160*H160</f>
        <v>0</v>
      </c>
      <c r="Q160" s="255">
        <v>0.00033</v>
      </c>
      <c r="R160" s="255">
        <f>Q160*H160</f>
        <v>0.1815</v>
      </c>
      <c r="S160" s="255">
        <v>0</v>
      </c>
      <c r="T160" s="256">
        <f>S160*H160</f>
        <v>0</v>
      </c>
      <c r="U160" s="40"/>
      <c r="V160" s="40"/>
      <c r="W160" s="40"/>
      <c r="X160" s="40"/>
      <c r="Y160" s="40"/>
      <c r="Z160" s="40"/>
      <c r="AA160" s="40"/>
      <c r="AB160" s="40"/>
      <c r="AC160" s="40"/>
      <c r="AD160" s="40"/>
      <c r="AE160" s="40"/>
      <c r="AR160" s="257" t="s">
        <v>1125</v>
      </c>
      <c r="AT160" s="257" t="s">
        <v>648</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1125</v>
      </c>
      <c r="BM160" s="257" t="s">
        <v>2987</v>
      </c>
    </row>
    <row r="161" s="2" customFormat="1" ht="16.5" customHeight="1">
      <c r="A161" s="40"/>
      <c r="B161" s="41"/>
      <c r="C161" s="246" t="s">
        <v>531</v>
      </c>
      <c r="D161" s="246" t="s">
        <v>254</v>
      </c>
      <c r="E161" s="247" t="s">
        <v>1156</v>
      </c>
      <c r="F161" s="248" t="s">
        <v>1157</v>
      </c>
      <c r="G161" s="249" t="s">
        <v>441</v>
      </c>
      <c r="H161" s="250">
        <v>1765</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2988</v>
      </c>
    </row>
    <row r="162" s="2" customFormat="1" ht="16.5" customHeight="1">
      <c r="A162" s="40"/>
      <c r="B162" s="41"/>
      <c r="C162" s="246" t="s">
        <v>378</v>
      </c>
      <c r="D162" s="246" t="s">
        <v>254</v>
      </c>
      <c r="E162" s="247" t="s">
        <v>1159</v>
      </c>
      <c r="F162" s="248" t="s">
        <v>1160</v>
      </c>
      <c r="G162" s="249" t="s">
        <v>346</v>
      </c>
      <c r="H162" s="250">
        <v>94</v>
      </c>
      <c r="I162" s="251"/>
      <c r="J162" s="252">
        <f>ROUND(I162*H162,2)</f>
        <v>0</v>
      </c>
      <c r="K162" s="248" t="s">
        <v>307</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501</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501</v>
      </c>
      <c r="BM162" s="257" t="s">
        <v>2989</v>
      </c>
    </row>
    <row r="163" s="2" customFormat="1" ht="16.5" customHeight="1">
      <c r="A163" s="40"/>
      <c r="B163" s="41"/>
      <c r="C163" s="246" t="s">
        <v>540</v>
      </c>
      <c r="D163" s="246" t="s">
        <v>254</v>
      </c>
      <c r="E163" s="247" t="s">
        <v>1162</v>
      </c>
      <c r="F163" s="248" t="s">
        <v>1163</v>
      </c>
      <c r="G163" s="249" t="s">
        <v>346</v>
      </c>
      <c r="H163" s="250">
        <v>94</v>
      </c>
      <c r="I163" s="251"/>
      <c r="J163" s="252">
        <f>ROUND(I163*H163,2)</f>
        <v>0</v>
      </c>
      <c r="K163" s="248" t="s">
        <v>307</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501</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501</v>
      </c>
      <c r="BM163" s="257" t="s">
        <v>2990</v>
      </c>
    </row>
    <row r="164" s="2" customFormat="1" ht="16.5" customHeight="1">
      <c r="A164" s="40"/>
      <c r="B164" s="41"/>
      <c r="C164" s="246" t="s">
        <v>381</v>
      </c>
      <c r="D164" s="246" t="s">
        <v>254</v>
      </c>
      <c r="E164" s="247" t="s">
        <v>1165</v>
      </c>
      <c r="F164" s="248" t="s">
        <v>1166</v>
      </c>
      <c r="G164" s="249" t="s">
        <v>346</v>
      </c>
      <c r="H164" s="250">
        <v>94</v>
      </c>
      <c r="I164" s="251"/>
      <c r="J164" s="252">
        <f>ROUND(I164*H164,2)</f>
        <v>0</v>
      </c>
      <c r="K164" s="248" t="s">
        <v>307</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501</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501</v>
      </c>
      <c r="BM164" s="257" t="s">
        <v>2991</v>
      </c>
    </row>
    <row r="165" s="2" customFormat="1" ht="16.5" customHeight="1">
      <c r="A165" s="40"/>
      <c r="B165" s="41"/>
      <c r="C165" s="246" t="s">
        <v>552</v>
      </c>
      <c r="D165" s="246" t="s">
        <v>254</v>
      </c>
      <c r="E165" s="247" t="s">
        <v>1168</v>
      </c>
      <c r="F165" s="248" t="s">
        <v>1169</v>
      </c>
      <c r="G165" s="249" t="s">
        <v>687</v>
      </c>
      <c r="H165" s="250">
        <v>40</v>
      </c>
      <c r="I165" s="251"/>
      <c r="J165" s="252">
        <f>ROUND(I165*H165,2)</f>
        <v>0</v>
      </c>
      <c r="K165" s="248" t="s">
        <v>307</v>
      </c>
      <c r="L165" s="46"/>
      <c r="M165" s="253" t="s">
        <v>1</v>
      </c>
      <c r="N165" s="254"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501</v>
      </c>
      <c r="AT165" s="257" t="s">
        <v>254</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501</v>
      </c>
      <c r="BM165" s="257" t="s">
        <v>2992</v>
      </c>
    </row>
    <row r="166" s="2" customFormat="1" ht="21.75" customHeight="1">
      <c r="A166" s="40"/>
      <c r="B166" s="41"/>
      <c r="C166" s="246" t="s">
        <v>384</v>
      </c>
      <c r="D166" s="246" t="s">
        <v>254</v>
      </c>
      <c r="E166" s="247" t="s">
        <v>1171</v>
      </c>
      <c r="F166" s="248" t="s">
        <v>1172</v>
      </c>
      <c r="G166" s="249" t="s">
        <v>346</v>
      </c>
      <c r="H166" s="250">
        <v>8</v>
      </c>
      <c r="I166" s="251"/>
      <c r="J166" s="252">
        <f>ROUND(I166*H166,2)</f>
        <v>0</v>
      </c>
      <c r="K166" s="248" t="s">
        <v>258</v>
      </c>
      <c r="L166" s="46"/>
      <c r="M166" s="253" t="s">
        <v>1</v>
      </c>
      <c r="N166" s="254" t="s">
        <v>48</v>
      </c>
      <c r="O166" s="93"/>
      <c r="P166" s="255">
        <f>O166*H166</f>
        <v>0</v>
      </c>
      <c r="Q166" s="255">
        <v>0.84145999999999999</v>
      </c>
      <c r="R166" s="255">
        <f>Q166*H166</f>
        <v>6.7316799999999999</v>
      </c>
      <c r="S166" s="255">
        <v>0</v>
      </c>
      <c r="T166" s="256">
        <f>S166*H166</f>
        <v>0</v>
      </c>
      <c r="U166" s="40"/>
      <c r="V166" s="40"/>
      <c r="W166" s="40"/>
      <c r="X166" s="40"/>
      <c r="Y166" s="40"/>
      <c r="Z166" s="40"/>
      <c r="AA166" s="40"/>
      <c r="AB166" s="40"/>
      <c r="AC166" s="40"/>
      <c r="AD166" s="40"/>
      <c r="AE166" s="40"/>
      <c r="AR166" s="257" t="s">
        <v>501</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501</v>
      </c>
      <c r="BM166" s="257" t="s">
        <v>2993</v>
      </c>
    </row>
    <row r="167" s="2" customFormat="1" ht="16.5" customHeight="1">
      <c r="A167" s="40"/>
      <c r="B167" s="41"/>
      <c r="C167" s="246" t="s">
        <v>560</v>
      </c>
      <c r="D167" s="246" t="s">
        <v>254</v>
      </c>
      <c r="E167" s="247" t="s">
        <v>1174</v>
      </c>
      <c r="F167" s="248" t="s">
        <v>1175</v>
      </c>
      <c r="G167" s="249" t="s">
        <v>346</v>
      </c>
      <c r="H167" s="250">
        <v>8</v>
      </c>
      <c r="I167" s="251"/>
      <c r="J167" s="252">
        <f>ROUND(I167*H167,2)</f>
        <v>0</v>
      </c>
      <c r="K167" s="248" t="s">
        <v>258</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501</v>
      </c>
      <c r="AT167" s="257" t="s">
        <v>254</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501</v>
      </c>
      <c r="BM167" s="257" t="s">
        <v>2994</v>
      </c>
    </row>
    <row r="168" s="2" customFormat="1" ht="16.5" customHeight="1">
      <c r="A168" s="40"/>
      <c r="B168" s="41"/>
      <c r="C168" s="314" t="s">
        <v>388</v>
      </c>
      <c r="D168" s="314" t="s">
        <v>648</v>
      </c>
      <c r="E168" s="315" t="s">
        <v>1183</v>
      </c>
      <c r="F168" s="316" t="s">
        <v>1184</v>
      </c>
      <c r="G168" s="317" t="s">
        <v>446</v>
      </c>
      <c r="H168" s="318">
        <v>5</v>
      </c>
      <c r="I168" s="319"/>
      <c r="J168" s="320">
        <f>ROUND(I168*H168,2)</f>
        <v>0</v>
      </c>
      <c r="K168" s="316" t="s">
        <v>258</v>
      </c>
      <c r="L168" s="321"/>
      <c r="M168" s="322" t="s">
        <v>1</v>
      </c>
      <c r="N168" s="323" t="s">
        <v>48</v>
      </c>
      <c r="O168" s="93"/>
      <c r="P168" s="255">
        <f>O168*H168</f>
        <v>0</v>
      </c>
      <c r="Q168" s="255">
        <v>2.234</v>
      </c>
      <c r="R168" s="255">
        <f>Q168*H168</f>
        <v>11.17</v>
      </c>
      <c r="S168" s="255">
        <v>0</v>
      </c>
      <c r="T168" s="256">
        <f>S168*H168</f>
        <v>0</v>
      </c>
      <c r="U168" s="40"/>
      <c r="V168" s="40"/>
      <c r="W168" s="40"/>
      <c r="X168" s="40"/>
      <c r="Y168" s="40"/>
      <c r="Z168" s="40"/>
      <c r="AA168" s="40"/>
      <c r="AB168" s="40"/>
      <c r="AC168" s="40"/>
      <c r="AD168" s="40"/>
      <c r="AE168" s="40"/>
      <c r="AR168" s="257" t="s">
        <v>1125</v>
      </c>
      <c r="AT168" s="257" t="s">
        <v>648</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1125</v>
      </c>
      <c r="BM168" s="257" t="s">
        <v>2995</v>
      </c>
    </row>
    <row r="169" s="2" customFormat="1" ht="16.5" customHeight="1">
      <c r="A169" s="40"/>
      <c r="B169" s="41"/>
      <c r="C169" s="246" t="s">
        <v>570</v>
      </c>
      <c r="D169" s="246" t="s">
        <v>254</v>
      </c>
      <c r="E169" s="247" t="s">
        <v>1186</v>
      </c>
      <c r="F169" s="248" t="s">
        <v>1187</v>
      </c>
      <c r="G169" s="249" t="s">
        <v>446</v>
      </c>
      <c r="H169" s="250">
        <v>5</v>
      </c>
      <c r="I169" s="251"/>
      <c r="J169" s="252">
        <f>ROUND(I169*H169,2)</f>
        <v>0</v>
      </c>
      <c r="K169" s="248" t="s">
        <v>307</v>
      </c>
      <c r="L169" s="46"/>
      <c r="M169" s="253" t="s">
        <v>1</v>
      </c>
      <c r="N169" s="254"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501</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501</v>
      </c>
      <c r="BM169" s="257" t="s">
        <v>2996</v>
      </c>
    </row>
    <row r="170" s="2" customFormat="1" ht="16.5" customHeight="1">
      <c r="A170" s="40"/>
      <c r="B170" s="41"/>
      <c r="C170" s="314" t="s">
        <v>391</v>
      </c>
      <c r="D170" s="314" t="s">
        <v>648</v>
      </c>
      <c r="E170" s="315" t="s">
        <v>1189</v>
      </c>
      <c r="F170" s="316" t="s">
        <v>1190</v>
      </c>
      <c r="G170" s="317" t="s">
        <v>964</v>
      </c>
      <c r="H170" s="318">
        <v>4</v>
      </c>
      <c r="I170" s="319"/>
      <c r="J170" s="320">
        <f>ROUND(I170*H170,2)</f>
        <v>0</v>
      </c>
      <c r="K170" s="316" t="s">
        <v>307</v>
      </c>
      <c r="L170" s="321"/>
      <c r="M170" s="322" t="s">
        <v>1</v>
      </c>
      <c r="N170" s="323"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1109</v>
      </c>
      <c r="AT170" s="257" t="s">
        <v>648</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501</v>
      </c>
      <c r="BM170" s="257" t="s">
        <v>2997</v>
      </c>
    </row>
    <row r="171" s="2" customFormat="1" ht="16.5" customHeight="1">
      <c r="A171" s="40"/>
      <c r="B171" s="41"/>
      <c r="C171" s="246" t="s">
        <v>863</v>
      </c>
      <c r="D171" s="246" t="s">
        <v>254</v>
      </c>
      <c r="E171" s="247" t="s">
        <v>1192</v>
      </c>
      <c r="F171" s="248" t="s">
        <v>1193</v>
      </c>
      <c r="G171" s="249" t="s">
        <v>964</v>
      </c>
      <c r="H171" s="250">
        <v>4</v>
      </c>
      <c r="I171" s="251"/>
      <c r="J171" s="252">
        <f>ROUND(I171*H171,2)</f>
        <v>0</v>
      </c>
      <c r="K171" s="248" t="s">
        <v>307</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501</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501</v>
      </c>
      <c r="BM171" s="257" t="s">
        <v>2998</v>
      </c>
    </row>
    <row r="172" s="12" customFormat="1" ht="22.8" customHeight="1">
      <c r="A172" s="12"/>
      <c r="B172" s="230"/>
      <c r="C172" s="231"/>
      <c r="D172" s="232" t="s">
        <v>82</v>
      </c>
      <c r="E172" s="244" t="s">
        <v>1005</v>
      </c>
      <c r="F172" s="244" t="s">
        <v>1195</v>
      </c>
      <c r="G172" s="231"/>
      <c r="H172" s="231"/>
      <c r="I172" s="234"/>
      <c r="J172" s="245">
        <f>BK172</f>
        <v>0</v>
      </c>
      <c r="K172" s="231"/>
      <c r="L172" s="236"/>
      <c r="M172" s="237"/>
      <c r="N172" s="238"/>
      <c r="O172" s="238"/>
      <c r="P172" s="239">
        <f>SUM(P173:P179)</f>
        <v>0</v>
      </c>
      <c r="Q172" s="238"/>
      <c r="R172" s="239">
        <f>SUM(R173:R179)</f>
        <v>0.060720000000000003</v>
      </c>
      <c r="S172" s="238"/>
      <c r="T172" s="240">
        <f>SUM(T173:T179)</f>
        <v>0</v>
      </c>
      <c r="U172" s="12"/>
      <c r="V172" s="12"/>
      <c r="W172" s="12"/>
      <c r="X172" s="12"/>
      <c r="Y172" s="12"/>
      <c r="Z172" s="12"/>
      <c r="AA172" s="12"/>
      <c r="AB172" s="12"/>
      <c r="AC172" s="12"/>
      <c r="AD172" s="12"/>
      <c r="AE172" s="12"/>
      <c r="AR172" s="241" t="s">
        <v>174</v>
      </c>
      <c r="AT172" s="242" t="s">
        <v>82</v>
      </c>
      <c r="AU172" s="242" t="s">
        <v>91</v>
      </c>
      <c r="AY172" s="241" t="s">
        <v>251</v>
      </c>
      <c r="BK172" s="243">
        <f>SUM(BK173:BK179)</f>
        <v>0</v>
      </c>
    </row>
    <row r="173" s="2" customFormat="1" ht="16.5" customHeight="1">
      <c r="A173" s="40"/>
      <c r="B173" s="41"/>
      <c r="C173" s="246" t="s">
        <v>399</v>
      </c>
      <c r="D173" s="246" t="s">
        <v>254</v>
      </c>
      <c r="E173" s="247" t="s">
        <v>475</v>
      </c>
      <c r="F173" s="248" t="s">
        <v>476</v>
      </c>
      <c r="G173" s="249" t="s">
        <v>446</v>
      </c>
      <c r="H173" s="250">
        <v>75</v>
      </c>
      <c r="I173" s="251"/>
      <c r="J173" s="252">
        <f>ROUND(I173*H173,2)</f>
        <v>0</v>
      </c>
      <c r="K173" s="248" t="s">
        <v>258</v>
      </c>
      <c r="L173" s="46"/>
      <c r="M173" s="253" t="s">
        <v>1</v>
      </c>
      <c r="N173" s="254"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2999</v>
      </c>
    </row>
    <row r="174" s="2" customFormat="1" ht="33" customHeight="1">
      <c r="A174" s="40"/>
      <c r="B174" s="41"/>
      <c r="C174" s="246" t="s">
        <v>872</v>
      </c>
      <c r="D174" s="246" t="s">
        <v>254</v>
      </c>
      <c r="E174" s="247" t="s">
        <v>1200</v>
      </c>
      <c r="F174" s="248" t="s">
        <v>1201</v>
      </c>
      <c r="G174" s="249" t="s">
        <v>441</v>
      </c>
      <c r="H174" s="250">
        <v>1010</v>
      </c>
      <c r="I174" s="251"/>
      <c r="J174" s="252">
        <f>ROUND(I174*H174,2)</f>
        <v>0</v>
      </c>
      <c r="K174" s="248" t="s">
        <v>258</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501</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501</v>
      </c>
      <c r="BM174" s="257" t="s">
        <v>3000</v>
      </c>
    </row>
    <row r="175" s="2" customFormat="1" ht="33" customHeight="1">
      <c r="A175" s="40"/>
      <c r="B175" s="41"/>
      <c r="C175" s="246" t="s">
        <v>877</v>
      </c>
      <c r="D175" s="246" t="s">
        <v>254</v>
      </c>
      <c r="E175" s="247" t="s">
        <v>1203</v>
      </c>
      <c r="F175" s="248" t="s">
        <v>1204</v>
      </c>
      <c r="G175" s="249" t="s">
        <v>441</v>
      </c>
      <c r="H175" s="250">
        <v>20</v>
      </c>
      <c r="I175" s="251"/>
      <c r="J175" s="252">
        <f>ROUND(I175*H175,2)</f>
        <v>0</v>
      </c>
      <c r="K175" s="248" t="s">
        <v>258</v>
      </c>
      <c r="L175" s="46"/>
      <c r="M175" s="253" t="s">
        <v>1</v>
      </c>
      <c r="N175" s="254" t="s">
        <v>48</v>
      </c>
      <c r="O175" s="93"/>
      <c r="P175" s="255">
        <f>O175*H175</f>
        <v>0</v>
      </c>
      <c r="Q175" s="255">
        <v>0</v>
      </c>
      <c r="R175" s="255">
        <f>Q175*H175</f>
        <v>0</v>
      </c>
      <c r="S175" s="255">
        <v>0</v>
      </c>
      <c r="T175" s="256">
        <f>S175*H175</f>
        <v>0</v>
      </c>
      <c r="U175" s="40"/>
      <c r="V175" s="40"/>
      <c r="W175" s="40"/>
      <c r="X175" s="40"/>
      <c r="Y175" s="40"/>
      <c r="Z175" s="40"/>
      <c r="AA175" s="40"/>
      <c r="AB175" s="40"/>
      <c r="AC175" s="40"/>
      <c r="AD175" s="40"/>
      <c r="AE175" s="40"/>
      <c r="AR175" s="257" t="s">
        <v>501</v>
      </c>
      <c r="AT175" s="257" t="s">
        <v>254</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501</v>
      </c>
      <c r="BM175" s="257" t="s">
        <v>3001</v>
      </c>
    </row>
    <row r="176" s="2" customFormat="1" ht="21.75" customHeight="1">
      <c r="A176" s="40"/>
      <c r="B176" s="41"/>
      <c r="C176" s="246" t="s">
        <v>882</v>
      </c>
      <c r="D176" s="246" t="s">
        <v>254</v>
      </c>
      <c r="E176" s="247" t="s">
        <v>1207</v>
      </c>
      <c r="F176" s="248" t="s">
        <v>1208</v>
      </c>
      <c r="G176" s="249" t="s">
        <v>441</v>
      </c>
      <c r="H176" s="250">
        <v>66</v>
      </c>
      <c r="I176" s="251"/>
      <c r="J176" s="252">
        <f>ROUND(I176*H176,2)</f>
        <v>0</v>
      </c>
      <c r="K176" s="248" t="s">
        <v>258</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501</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501</v>
      </c>
      <c r="BM176" s="257" t="s">
        <v>3002</v>
      </c>
    </row>
    <row r="177" s="2" customFormat="1" ht="16.5" customHeight="1">
      <c r="A177" s="40"/>
      <c r="B177" s="41"/>
      <c r="C177" s="314" t="s">
        <v>885</v>
      </c>
      <c r="D177" s="314" t="s">
        <v>648</v>
      </c>
      <c r="E177" s="315" t="s">
        <v>1210</v>
      </c>
      <c r="F177" s="316" t="s">
        <v>1211</v>
      </c>
      <c r="G177" s="317" t="s">
        <v>441</v>
      </c>
      <c r="H177" s="318">
        <v>66</v>
      </c>
      <c r="I177" s="319"/>
      <c r="J177" s="320">
        <f>ROUND(I177*H177,2)</f>
        <v>0</v>
      </c>
      <c r="K177" s="316" t="s">
        <v>258</v>
      </c>
      <c r="L177" s="321"/>
      <c r="M177" s="322" t="s">
        <v>1</v>
      </c>
      <c r="N177" s="323" t="s">
        <v>48</v>
      </c>
      <c r="O177" s="93"/>
      <c r="P177" s="255">
        <f>O177*H177</f>
        <v>0</v>
      </c>
      <c r="Q177" s="255">
        <v>0.00092000000000000003</v>
      </c>
      <c r="R177" s="255">
        <f>Q177*H177</f>
        <v>0.060720000000000003</v>
      </c>
      <c r="S177" s="255">
        <v>0</v>
      </c>
      <c r="T177" s="256">
        <f>S177*H177</f>
        <v>0</v>
      </c>
      <c r="U177" s="40"/>
      <c r="V177" s="40"/>
      <c r="W177" s="40"/>
      <c r="X177" s="40"/>
      <c r="Y177" s="40"/>
      <c r="Z177" s="40"/>
      <c r="AA177" s="40"/>
      <c r="AB177" s="40"/>
      <c r="AC177" s="40"/>
      <c r="AD177" s="40"/>
      <c r="AE177" s="40"/>
      <c r="AR177" s="257" t="s">
        <v>1125</v>
      </c>
      <c r="AT177" s="257" t="s">
        <v>648</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1125</v>
      </c>
      <c r="BM177" s="257" t="s">
        <v>3003</v>
      </c>
    </row>
    <row r="178" s="2" customFormat="1" ht="21.75" customHeight="1">
      <c r="A178" s="40"/>
      <c r="B178" s="41"/>
      <c r="C178" s="246" t="s">
        <v>887</v>
      </c>
      <c r="D178" s="246" t="s">
        <v>254</v>
      </c>
      <c r="E178" s="247" t="s">
        <v>1217</v>
      </c>
      <c r="F178" s="248" t="s">
        <v>1218</v>
      </c>
      <c r="G178" s="249" t="s">
        <v>441</v>
      </c>
      <c r="H178" s="250">
        <v>20</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501</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501</v>
      </c>
      <c r="BM178" s="257" t="s">
        <v>3004</v>
      </c>
    </row>
    <row r="179" s="2" customFormat="1" ht="21.75" customHeight="1">
      <c r="A179" s="40"/>
      <c r="B179" s="41"/>
      <c r="C179" s="246" t="s">
        <v>889</v>
      </c>
      <c r="D179" s="246" t="s">
        <v>254</v>
      </c>
      <c r="E179" s="247" t="s">
        <v>1214</v>
      </c>
      <c r="F179" s="248" t="s">
        <v>1215</v>
      </c>
      <c r="G179" s="249" t="s">
        <v>441</v>
      </c>
      <c r="H179" s="250">
        <v>1010</v>
      </c>
      <c r="I179" s="251"/>
      <c r="J179" s="252">
        <f>ROUND(I179*H179,2)</f>
        <v>0</v>
      </c>
      <c r="K179" s="248" t="s">
        <v>258</v>
      </c>
      <c r="L179" s="46"/>
      <c r="M179" s="267" t="s">
        <v>1</v>
      </c>
      <c r="N179" s="268" t="s">
        <v>48</v>
      </c>
      <c r="O179" s="265"/>
      <c r="P179" s="269">
        <f>O179*H179</f>
        <v>0</v>
      </c>
      <c r="Q179" s="269">
        <v>0</v>
      </c>
      <c r="R179" s="269">
        <f>Q179*H179</f>
        <v>0</v>
      </c>
      <c r="S179" s="269">
        <v>0</v>
      </c>
      <c r="T179" s="270">
        <f>S179*H179</f>
        <v>0</v>
      </c>
      <c r="U179" s="40"/>
      <c r="V179" s="40"/>
      <c r="W179" s="40"/>
      <c r="X179" s="40"/>
      <c r="Y179" s="40"/>
      <c r="Z179" s="40"/>
      <c r="AA179" s="40"/>
      <c r="AB179" s="40"/>
      <c r="AC179" s="40"/>
      <c r="AD179" s="40"/>
      <c r="AE179" s="40"/>
      <c r="AR179" s="257" t="s">
        <v>501</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501</v>
      </c>
      <c r="BM179" s="257" t="s">
        <v>3005</v>
      </c>
    </row>
    <row r="180" s="2" customFormat="1" ht="6.96" customHeight="1">
      <c r="A180" s="40"/>
      <c r="B180" s="68"/>
      <c r="C180" s="69"/>
      <c r="D180" s="69"/>
      <c r="E180" s="69"/>
      <c r="F180" s="69"/>
      <c r="G180" s="69"/>
      <c r="H180" s="69"/>
      <c r="I180" s="195"/>
      <c r="J180" s="69"/>
      <c r="K180" s="69"/>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k5WjbqM1gWRm70DiN04RTzZYMjF0g16xxzNl4dxCYMocGCI4GSuVtyJGy8wJBHgGjWS+MGCjHJAMMk0ivzbkrg==" hashValue="S/RUYZCFX+eoKs9NVEuUtsY1l+6786zebflBCNtgT+Dne/Z2JCyAHYyto7iiLS5aUmqE6W5KPP24H0haKx3VAw==" algorithmName="SHA-512" password="E785"/>
  <autoFilter ref="C124:K179"/>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168</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1" customFormat="1" ht="12" customHeight="1">
      <c r="B8" s="21"/>
      <c r="D8" s="155" t="s">
        <v>222</v>
      </c>
      <c r="I8" s="149"/>
      <c r="L8" s="21"/>
    </row>
    <row r="9" s="2" customFormat="1" ht="16.5" customHeight="1">
      <c r="A9" s="40"/>
      <c r="B9" s="46"/>
      <c r="C9" s="40"/>
      <c r="D9" s="40"/>
      <c r="E9" s="156" t="s">
        <v>3006</v>
      </c>
      <c r="F9" s="40"/>
      <c r="G9" s="40"/>
      <c r="H9" s="40"/>
      <c r="I9" s="157"/>
      <c r="J9" s="40"/>
      <c r="K9" s="40"/>
      <c r="L9" s="65"/>
      <c r="S9" s="40"/>
      <c r="T9" s="40"/>
      <c r="U9" s="40"/>
      <c r="V9" s="40"/>
      <c r="W9" s="40"/>
      <c r="X9" s="40"/>
      <c r="Y9" s="40"/>
      <c r="Z9" s="40"/>
      <c r="AA9" s="40"/>
      <c r="AB9" s="40"/>
      <c r="AC9" s="40"/>
      <c r="AD9" s="40"/>
      <c r="AE9" s="40"/>
    </row>
    <row r="10" s="2" customFormat="1" ht="12" customHeight="1">
      <c r="A10" s="40"/>
      <c r="B10" s="46"/>
      <c r="C10" s="40"/>
      <c r="D10" s="155" t="s">
        <v>1980</v>
      </c>
      <c r="E10" s="40"/>
      <c r="F10" s="40"/>
      <c r="G10" s="40"/>
      <c r="H10" s="40"/>
      <c r="I10" s="157"/>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8" t="s">
        <v>3007</v>
      </c>
      <c r="F11" s="40"/>
      <c r="G11" s="40"/>
      <c r="H11" s="40"/>
      <c r="I11" s="157"/>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157"/>
      <c r="J12" s="40"/>
      <c r="K12" s="40"/>
      <c r="L12" s="65"/>
      <c r="S12" s="40"/>
      <c r="T12" s="40"/>
      <c r="U12" s="40"/>
      <c r="V12" s="40"/>
      <c r="W12" s="40"/>
      <c r="X12" s="40"/>
      <c r="Y12" s="40"/>
      <c r="Z12" s="40"/>
      <c r="AA12" s="40"/>
      <c r="AB12" s="40"/>
      <c r="AC12" s="40"/>
      <c r="AD12" s="40"/>
      <c r="AE12" s="40"/>
    </row>
    <row r="13" s="2" customFormat="1" ht="12" customHeight="1">
      <c r="A13" s="40"/>
      <c r="B13" s="46"/>
      <c r="C13" s="40"/>
      <c r="D13" s="155" t="s">
        <v>18</v>
      </c>
      <c r="E13" s="40"/>
      <c r="F13" s="143" t="s">
        <v>19</v>
      </c>
      <c r="G13" s="40"/>
      <c r="H13" s="40"/>
      <c r="I13" s="159"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5" t="s">
        <v>22</v>
      </c>
      <c r="E14" s="40"/>
      <c r="F14" s="143" t="s">
        <v>23</v>
      </c>
      <c r="G14" s="40"/>
      <c r="H14" s="40"/>
      <c r="I14" s="159" t="s">
        <v>24</v>
      </c>
      <c r="J14" s="160" t="str">
        <f>'Rekapitulace stavby'!AN8</f>
        <v>27. 2. 2020</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157"/>
      <c r="J15" s="40"/>
      <c r="K15" s="40"/>
      <c r="L15" s="65"/>
      <c r="S15" s="40"/>
      <c r="T15" s="40"/>
      <c r="U15" s="40"/>
      <c r="V15" s="40"/>
      <c r="W15" s="40"/>
      <c r="X15" s="40"/>
      <c r="Y15" s="40"/>
      <c r="Z15" s="40"/>
      <c r="AA15" s="40"/>
      <c r="AB15" s="40"/>
      <c r="AC15" s="40"/>
      <c r="AD15" s="40"/>
      <c r="AE15" s="40"/>
    </row>
    <row r="16" s="2" customFormat="1" ht="12" customHeight="1">
      <c r="A16" s="40"/>
      <c r="B16" s="46"/>
      <c r="C16" s="40"/>
      <c r="D16" s="155" t="s">
        <v>30</v>
      </c>
      <c r="E16" s="40"/>
      <c r="F16" s="40"/>
      <c r="G16" s="40"/>
      <c r="H16" s="40"/>
      <c r="I16" s="159"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32</v>
      </c>
      <c r="F17" s="40"/>
      <c r="G17" s="40"/>
      <c r="H17" s="40"/>
      <c r="I17" s="159"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157"/>
      <c r="J18" s="40"/>
      <c r="K18" s="40"/>
      <c r="L18" s="65"/>
      <c r="S18" s="40"/>
      <c r="T18" s="40"/>
      <c r="U18" s="40"/>
      <c r="V18" s="40"/>
      <c r="W18" s="40"/>
      <c r="X18" s="40"/>
      <c r="Y18" s="40"/>
      <c r="Z18" s="40"/>
      <c r="AA18" s="40"/>
      <c r="AB18" s="40"/>
      <c r="AC18" s="40"/>
      <c r="AD18" s="40"/>
      <c r="AE18" s="40"/>
    </row>
    <row r="19" s="2" customFormat="1" ht="12" customHeight="1">
      <c r="A19" s="40"/>
      <c r="B19" s="46"/>
      <c r="C19" s="40"/>
      <c r="D19" s="155" t="s">
        <v>34</v>
      </c>
      <c r="E19" s="40"/>
      <c r="F19" s="40"/>
      <c r="G19" s="40"/>
      <c r="H19" s="40"/>
      <c r="I19" s="159"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9"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157"/>
      <c r="J21" s="40"/>
      <c r="K21" s="40"/>
      <c r="L21" s="65"/>
      <c r="S21" s="40"/>
      <c r="T21" s="40"/>
      <c r="U21" s="40"/>
      <c r="V21" s="40"/>
      <c r="W21" s="40"/>
      <c r="X21" s="40"/>
      <c r="Y21" s="40"/>
      <c r="Z21" s="40"/>
      <c r="AA21" s="40"/>
      <c r="AB21" s="40"/>
      <c r="AC21" s="40"/>
      <c r="AD21" s="40"/>
      <c r="AE21" s="40"/>
    </row>
    <row r="22" s="2" customFormat="1" ht="12" customHeight="1">
      <c r="A22" s="40"/>
      <c r="B22" s="46"/>
      <c r="C22" s="40"/>
      <c r="D22" s="155" t="s">
        <v>36</v>
      </c>
      <c r="E22" s="40"/>
      <c r="F22" s="40"/>
      <c r="G22" s="40"/>
      <c r="H22" s="40"/>
      <c r="I22" s="159"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37</v>
      </c>
      <c r="F23" s="40"/>
      <c r="G23" s="40"/>
      <c r="H23" s="40"/>
      <c r="I23" s="159"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157"/>
      <c r="J24" s="40"/>
      <c r="K24" s="40"/>
      <c r="L24" s="65"/>
      <c r="S24" s="40"/>
      <c r="T24" s="40"/>
      <c r="U24" s="40"/>
      <c r="V24" s="40"/>
      <c r="W24" s="40"/>
      <c r="X24" s="40"/>
      <c r="Y24" s="40"/>
      <c r="Z24" s="40"/>
      <c r="AA24" s="40"/>
      <c r="AB24" s="40"/>
      <c r="AC24" s="40"/>
      <c r="AD24" s="40"/>
      <c r="AE24" s="40"/>
    </row>
    <row r="25" s="2" customFormat="1" ht="12" customHeight="1">
      <c r="A25" s="40"/>
      <c r="B25" s="46"/>
      <c r="C25" s="40"/>
      <c r="D25" s="155" t="s">
        <v>39</v>
      </c>
      <c r="E25" s="40"/>
      <c r="F25" s="40"/>
      <c r="G25" s="40"/>
      <c r="H25" s="40"/>
      <c r="I25" s="159"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9"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157"/>
      <c r="J27" s="40"/>
      <c r="K27" s="40"/>
      <c r="L27" s="65"/>
      <c r="S27" s="40"/>
      <c r="T27" s="40"/>
      <c r="U27" s="40"/>
      <c r="V27" s="40"/>
      <c r="W27" s="40"/>
      <c r="X27" s="40"/>
      <c r="Y27" s="40"/>
      <c r="Z27" s="40"/>
      <c r="AA27" s="40"/>
      <c r="AB27" s="40"/>
      <c r="AC27" s="40"/>
      <c r="AD27" s="40"/>
      <c r="AE27" s="40"/>
    </row>
    <row r="28" s="2" customFormat="1" ht="12" customHeight="1">
      <c r="A28" s="40"/>
      <c r="B28" s="46"/>
      <c r="C28" s="40"/>
      <c r="D28" s="155" t="s">
        <v>41</v>
      </c>
      <c r="E28" s="40"/>
      <c r="F28" s="40"/>
      <c r="G28" s="40"/>
      <c r="H28" s="40"/>
      <c r="I28" s="157"/>
      <c r="J28" s="40"/>
      <c r="K28" s="40"/>
      <c r="L28" s="65"/>
      <c r="S28" s="40"/>
      <c r="T28" s="40"/>
      <c r="U28" s="40"/>
      <c r="V28" s="40"/>
      <c r="W28" s="40"/>
      <c r="X28" s="40"/>
      <c r="Y28" s="40"/>
      <c r="Z28" s="40"/>
      <c r="AA28" s="40"/>
      <c r="AB28" s="40"/>
      <c r="AC28" s="40"/>
      <c r="AD28" s="40"/>
      <c r="AE28" s="40"/>
    </row>
    <row r="29" s="8" customFormat="1" ht="83.25" customHeight="1">
      <c r="A29" s="161"/>
      <c r="B29" s="162"/>
      <c r="C29" s="161"/>
      <c r="D29" s="161"/>
      <c r="E29" s="163" t="s">
        <v>42</v>
      </c>
      <c r="F29" s="163"/>
      <c r="G29" s="163"/>
      <c r="H29" s="163"/>
      <c r="I29" s="164"/>
      <c r="J29" s="161"/>
      <c r="K29" s="161"/>
      <c r="L29" s="165"/>
      <c r="S29" s="161"/>
      <c r="T29" s="161"/>
      <c r="U29" s="161"/>
      <c r="V29" s="161"/>
      <c r="W29" s="161"/>
      <c r="X29" s="161"/>
      <c r="Y29" s="161"/>
      <c r="Z29" s="161"/>
      <c r="AA29" s="161"/>
      <c r="AB29" s="161"/>
      <c r="AC29" s="161"/>
      <c r="AD29" s="161"/>
      <c r="AE29" s="161"/>
    </row>
    <row r="30" s="2" customFormat="1" ht="6.96" customHeight="1">
      <c r="A30" s="40"/>
      <c r="B30" s="46"/>
      <c r="C30" s="40"/>
      <c r="D30" s="40"/>
      <c r="E30" s="40"/>
      <c r="F30" s="40"/>
      <c r="G30" s="40"/>
      <c r="H30" s="40"/>
      <c r="I30" s="157"/>
      <c r="J30" s="40"/>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25.44" customHeight="1">
      <c r="A32" s="40"/>
      <c r="B32" s="46"/>
      <c r="C32" s="40"/>
      <c r="D32" s="168" t="s">
        <v>43</v>
      </c>
      <c r="E32" s="40"/>
      <c r="F32" s="40"/>
      <c r="G32" s="40"/>
      <c r="H32" s="40"/>
      <c r="I32" s="157"/>
      <c r="J32" s="169">
        <f>ROUND(J142, 2)</f>
        <v>0</v>
      </c>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14.4" customHeight="1">
      <c r="A34" s="40"/>
      <c r="B34" s="46"/>
      <c r="C34" s="40"/>
      <c r="D34" s="40"/>
      <c r="E34" s="40"/>
      <c r="F34" s="170" t="s">
        <v>45</v>
      </c>
      <c r="G34" s="40"/>
      <c r="H34" s="40"/>
      <c r="I34" s="171" t="s">
        <v>44</v>
      </c>
      <c r="J34" s="170" t="s">
        <v>46</v>
      </c>
      <c r="K34" s="40"/>
      <c r="L34" s="65"/>
      <c r="S34" s="40"/>
      <c r="T34" s="40"/>
      <c r="U34" s="40"/>
      <c r="V34" s="40"/>
      <c r="W34" s="40"/>
      <c r="X34" s="40"/>
      <c r="Y34" s="40"/>
      <c r="Z34" s="40"/>
      <c r="AA34" s="40"/>
      <c r="AB34" s="40"/>
      <c r="AC34" s="40"/>
      <c r="AD34" s="40"/>
      <c r="AE34" s="40"/>
    </row>
    <row r="35" s="2" customFormat="1" ht="14.4" customHeight="1">
      <c r="A35" s="40"/>
      <c r="B35" s="46"/>
      <c r="C35" s="40"/>
      <c r="D35" s="172" t="s">
        <v>47</v>
      </c>
      <c r="E35" s="155" t="s">
        <v>48</v>
      </c>
      <c r="F35" s="173">
        <f>ROUND((SUM(BE142:BE693)),  2)</f>
        <v>0</v>
      </c>
      <c r="G35" s="40"/>
      <c r="H35" s="40"/>
      <c r="I35" s="174">
        <v>0.20999999999999999</v>
      </c>
      <c r="J35" s="173">
        <f>ROUND(((SUM(BE142:BE693))*I35),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5" t="s">
        <v>49</v>
      </c>
      <c r="F36" s="173">
        <f>ROUND((SUM(BF142:BF693)),  2)</f>
        <v>0</v>
      </c>
      <c r="G36" s="40"/>
      <c r="H36" s="40"/>
      <c r="I36" s="174">
        <v>0.14999999999999999</v>
      </c>
      <c r="J36" s="173">
        <f>ROUND(((SUM(BF142:BF693))*I36),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50</v>
      </c>
      <c r="F37" s="173">
        <f>ROUND((SUM(BG142:BG693)),  2)</f>
        <v>0</v>
      </c>
      <c r="G37" s="40"/>
      <c r="H37" s="40"/>
      <c r="I37" s="174">
        <v>0.20999999999999999</v>
      </c>
      <c r="J37" s="173">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5" t="s">
        <v>51</v>
      </c>
      <c r="F38" s="173">
        <f>ROUND((SUM(BH142:BH693)),  2)</f>
        <v>0</v>
      </c>
      <c r="G38" s="40"/>
      <c r="H38" s="40"/>
      <c r="I38" s="174">
        <v>0.14999999999999999</v>
      </c>
      <c r="J38" s="173">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52</v>
      </c>
      <c r="F39" s="173">
        <f>ROUND((SUM(BI142:BI693)),  2)</f>
        <v>0</v>
      </c>
      <c r="G39" s="40"/>
      <c r="H39" s="40"/>
      <c r="I39" s="174">
        <v>0</v>
      </c>
      <c r="J39" s="173">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2" customFormat="1" ht="25.44" customHeight="1">
      <c r="A41" s="40"/>
      <c r="B41" s="46"/>
      <c r="C41" s="175"/>
      <c r="D41" s="176" t="s">
        <v>53</v>
      </c>
      <c r="E41" s="177"/>
      <c r="F41" s="177"/>
      <c r="G41" s="178" t="s">
        <v>54</v>
      </c>
      <c r="H41" s="179" t="s">
        <v>55</v>
      </c>
      <c r="I41" s="180"/>
      <c r="J41" s="181">
        <f>SUM(J32:J39)</f>
        <v>0</v>
      </c>
      <c r="K41" s="182"/>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2" customFormat="1" ht="16.5" customHeight="1">
      <c r="A87" s="40"/>
      <c r="B87" s="41"/>
      <c r="C87" s="42"/>
      <c r="D87" s="42"/>
      <c r="E87" s="199" t="s">
        <v>3006</v>
      </c>
      <c r="F87" s="42"/>
      <c r="G87" s="42"/>
      <c r="H87" s="42"/>
      <c r="I87" s="157"/>
      <c r="J87" s="42"/>
      <c r="K87" s="42"/>
      <c r="L87" s="65"/>
      <c r="S87" s="40"/>
      <c r="T87" s="40"/>
      <c r="U87" s="40"/>
      <c r="V87" s="40"/>
      <c r="W87" s="40"/>
      <c r="X87" s="40"/>
      <c r="Y87" s="40"/>
      <c r="Z87" s="40"/>
      <c r="AA87" s="40"/>
      <c r="AB87" s="40"/>
      <c r="AC87" s="40"/>
      <c r="AD87" s="40"/>
      <c r="AE87" s="40"/>
    </row>
    <row r="88" s="2" customFormat="1" ht="12" customHeight="1">
      <c r="A88" s="40"/>
      <c r="B88" s="41"/>
      <c r="C88" s="33" t="s">
        <v>1980</v>
      </c>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D.1.1 - Architektonicko-stavební řešení</v>
      </c>
      <c r="F89" s="42"/>
      <c r="G89" s="42"/>
      <c r="H89" s="42"/>
      <c r="I89" s="157"/>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Karviná - Hranice</v>
      </c>
      <c r="G91" s="42"/>
      <c r="H91" s="42"/>
      <c r="I91" s="159" t="s">
        <v>24</v>
      </c>
      <c r="J91" s="81" t="str">
        <f>IF(J14="","",J14)</f>
        <v>27. 2. 2020</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Statutární město Karviná </v>
      </c>
      <c r="G93" s="42"/>
      <c r="H93" s="42"/>
      <c r="I93" s="159" t="s">
        <v>36</v>
      </c>
      <c r="J93" s="38" t="str">
        <f>E23</f>
        <v>ADEA projekt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159"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9.28" customHeight="1">
      <c r="A96" s="40"/>
      <c r="B96" s="41"/>
      <c r="C96" s="200" t="s">
        <v>225</v>
      </c>
      <c r="D96" s="201"/>
      <c r="E96" s="201"/>
      <c r="F96" s="201"/>
      <c r="G96" s="201"/>
      <c r="H96" s="201"/>
      <c r="I96" s="202"/>
      <c r="J96" s="203" t="s">
        <v>226</v>
      </c>
      <c r="K96" s="201"/>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2.8" customHeight="1">
      <c r="A98" s="40"/>
      <c r="B98" s="41"/>
      <c r="C98" s="204" t="s">
        <v>227</v>
      </c>
      <c r="D98" s="42"/>
      <c r="E98" s="42"/>
      <c r="F98" s="42"/>
      <c r="G98" s="42"/>
      <c r="H98" s="42"/>
      <c r="I98" s="157"/>
      <c r="J98" s="112">
        <f>J142</f>
        <v>0</v>
      </c>
      <c r="K98" s="42"/>
      <c r="L98" s="65"/>
      <c r="S98" s="40"/>
      <c r="T98" s="40"/>
      <c r="U98" s="40"/>
      <c r="V98" s="40"/>
      <c r="W98" s="40"/>
      <c r="X98" s="40"/>
      <c r="Y98" s="40"/>
      <c r="Z98" s="40"/>
      <c r="AA98" s="40"/>
      <c r="AB98" s="40"/>
      <c r="AC98" s="40"/>
      <c r="AD98" s="40"/>
      <c r="AE98" s="40"/>
      <c r="AU98" s="18" t="s">
        <v>228</v>
      </c>
    </row>
    <row r="99" s="9" customFormat="1" ht="24.96" customHeight="1">
      <c r="A99" s="9"/>
      <c r="B99" s="205"/>
      <c r="C99" s="206"/>
      <c r="D99" s="207" t="s">
        <v>401</v>
      </c>
      <c r="E99" s="208"/>
      <c r="F99" s="208"/>
      <c r="G99" s="208"/>
      <c r="H99" s="208"/>
      <c r="I99" s="209"/>
      <c r="J99" s="210">
        <f>J143</f>
        <v>0</v>
      </c>
      <c r="K99" s="206"/>
      <c r="L99" s="211"/>
      <c r="S99" s="9"/>
      <c r="T99" s="9"/>
      <c r="U99" s="9"/>
      <c r="V99" s="9"/>
      <c r="W99" s="9"/>
      <c r="X99" s="9"/>
      <c r="Y99" s="9"/>
      <c r="Z99" s="9"/>
      <c r="AA99" s="9"/>
      <c r="AB99" s="9"/>
      <c r="AC99" s="9"/>
      <c r="AD99" s="9"/>
      <c r="AE99" s="9"/>
    </row>
    <row r="100" s="10" customFormat="1" ht="19.92" customHeight="1">
      <c r="A100" s="10"/>
      <c r="B100" s="212"/>
      <c r="C100" s="135"/>
      <c r="D100" s="213" t="s">
        <v>402</v>
      </c>
      <c r="E100" s="214"/>
      <c r="F100" s="214"/>
      <c r="G100" s="214"/>
      <c r="H100" s="214"/>
      <c r="I100" s="215"/>
      <c r="J100" s="216">
        <f>J144</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681</v>
      </c>
      <c r="E101" s="214"/>
      <c r="F101" s="214"/>
      <c r="G101" s="214"/>
      <c r="H101" s="214"/>
      <c r="I101" s="215"/>
      <c r="J101" s="216">
        <f>J194</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682</v>
      </c>
      <c r="E102" s="214"/>
      <c r="F102" s="214"/>
      <c r="G102" s="214"/>
      <c r="H102" s="214"/>
      <c r="I102" s="215"/>
      <c r="J102" s="216">
        <f>J233</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1563</v>
      </c>
      <c r="E103" s="214"/>
      <c r="F103" s="214"/>
      <c r="G103" s="214"/>
      <c r="H103" s="214"/>
      <c r="I103" s="215"/>
      <c r="J103" s="216">
        <f>J238</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405</v>
      </c>
      <c r="E104" s="214"/>
      <c r="F104" s="214"/>
      <c r="G104" s="214"/>
      <c r="H104" s="214"/>
      <c r="I104" s="215"/>
      <c r="J104" s="216">
        <f>J348</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406</v>
      </c>
      <c r="E105" s="214"/>
      <c r="F105" s="214"/>
      <c r="G105" s="214"/>
      <c r="H105" s="214"/>
      <c r="I105" s="215"/>
      <c r="J105" s="216">
        <f>J439</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407</v>
      </c>
      <c r="E106" s="214"/>
      <c r="F106" s="214"/>
      <c r="G106" s="214"/>
      <c r="H106" s="214"/>
      <c r="I106" s="215"/>
      <c r="J106" s="216">
        <f>J447</f>
        <v>0</v>
      </c>
      <c r="K106" s="135"/>
      <c r="L106" s="217"/>
      <c r="S106" s="10"/>
      <c r="T106" s="10"/>
      <c r="U106" s="10"/>
      <c r="V106" s="10"/>
      <c r="W106" s="10"/>
      <c r="X106" s="10"/>
      <c r="Y106" s="10"/>
      <c r="Z106" s="10"/>
      <c r="AA106" s="10"/>
      <c r="AB106" s="10"/>
      <c r="AC106" s="10"/>
      <c r="AD106" s="10"/>
      <c r="AE106" s="10"/>
    </row>
    <row r="107" s="9" customFormat="1" ht="24.96" customHeight="1">
      <c r="A107" s="9"/>
      <c r="B107" s="205"/>
      <c r="C107" s="206"/>
      <c r="D107" s="207" t="s">
        <v>577</v>
      </c>
      <c r="E107" s="208"/>
      <c r="F107" s="208"/>
      <c r="G107" s="208"/>
      <c r="H107" s="208"/>
      <c r="I107" s="209"/>
      <c r="J107" s="210">
        <f>J449</f>
        <v>0</v>
      </c>
      <c r="K107" s="206"/>
      <c r="L107" s="211"/>
      <c r="S107" s="9"/>
      <c r="T107" s="9"/>
      <c r="U107" s="9"/>
      <c r="V107" s="9"/>
      <c r="W107" s="9"/>
      <c r="X107" s="9"/>
      <c r="Y107" s="9"/>
      <c r="Z107" s="9"/>
      <c r="AA107" s="9"/>
      <c r="AB107" s="9"/>
      <c r="AC107" s="9"/>
      <c r="AD107" s="9"/>
      <c r="AE107" s="9"/>
    </row>
    <row r="108" s="10" customFormat="1" ht="19.92" customHeight="1">
      <c r="A108" s="10"/>
      <c r="B108" s="212"/>
      <c r="C108" s="135"/>
      <c r="D108" s="213" t="s">
        <v>1564</v>
      </c>
      <c r="E108" s="214"/>
      <c r="F108" s="214"/>
      <c r="G108" s="214"/>
      <c r="H108" s="214"/>
      <c r="I108" s="215"/>
      <c r="J108" s="216">
        <f>J450</f>
        <v>0</v>
      </c>
      <c r="K108" s="135"/>
      <c r="L108" s="217"/>
      <c r="S108" s="10"/>
      <c r="T108" s="10"/>
      <c r="U108" s="10"/>
      <c r="V108" s="10"/>
      <c r="W108" s="10"/>
      <c r="X108" s="10"/>
      <c r="Y108" s="10"/>
      <c r="Z108" s="10"/>
      <c r="AA108" s="10"/>
      <c r="AB108" s="10"/>
      <c r="AC108" s="10"/>
      <c r="AD108" s="10"/>
      <c r="AE108" s="10"/>
    </row>
    <row r="109" s="10" customFormat="1" ht="19.92" customHeight="1">
      <c r="A109" s="10"/>
      <c r="B109" s="212"/>
      <c r="C109" s="135"/>
      <c r="D109" s="213" t="s">
        <v>3008</v>
      </c>
      <c r="E109" s="214"/>
      <c r="F109" s="214"/>
      <c r="G109" s="214"/>
      <c r="H109" s="214"/>
      <c r="I109" s="215"/>
      <c r="J109" s="216">
        <f>J498</f>
        <v>0</v>
      </c>
      <c r="K109" s="135"/>
      <c r="L109" s="217"/>
      <c r="S109" s="10"/>
      <c r="T109" s="10"/>
      <c r="U109" s="10"/>
      <c r="V109" s="10"/>
      <c r="W109" s="10"/>
      <c r="X109" s="10"/>
      <c r="Y109" s="10"/>
      <c r="Z109" s="10"/>
      <c r="AA109" s="10"/>
      <c r="AB109" s="10"/>
      <c r="AC109" s="10"/>
      <c r="AD109" s="10"/>
      <c r="AE109" s="10"/>
    </row>
    <row r="110" s="10" customFormat="1" ht="19.92" customHeight="1">
      <c r="A110" s="10"/>
      <c r="B110" s="212"/>
      <c r="C110" s="135"/>
      <c r="D110" s="213" t="s">
        <v>3009</v>
      </c>
      <c r="E110" s="214"/>
      <c r="F110" s="214"/>
      <c r="G110" s="214"/>
      <c r="H110" s="214"/>
      <c r="I110" s="215"/>
      <c r="J110" s="216">
        <f>J525</f>
        <v>0</v>
      </c>
      <c r="K110" s="135"/>
      <c r="L110" s="217"/>
      <c r="S110" s="10"/>
      <c r="T110" s="10"/>
      <c r="U110" s="10"/>
      <c r="V110" s="10"/>
      <c r="W110" s="10"/>
      <c r="X110" s="10"/>
      <c r="Y110" s="10"/>
      <c r="Z110" s="10"/>
      <c r="AA110" s="10"/>
      <c r="AB110" s="10"/>
      <c r="AC110" s="10"/>
      <c r="AD110" s="10"/>
      <c r="AE110" s="10"/>
    </row>
    <row r="111" s="10" customFormat="1" ht="19.92" customHeight="1">
      <c r="A111" s="10"/>
      <c r="B111" s="212"/>
      <c r="C111" s="135"/>
      <c r="D111" s="213" t="s">
        <v>3010</v>
      </c>
      <c r="E111" s="214"/>
      <c r="F111" s="214"/>
      <c r="G111" s="214"/>
      <c r="H111" s="214"/>
      <c r="I111" s="215"/>
      <c r="J111" s="216">
        <f>J534</f>
        <v>0</v>
      </c>
      <c r="K111" s="135"/>
      <c r="L111" s="217"/>
      <c r="S111" s="10"/>
      <c r="T111" s="10"/>
      <c r="U111" s="10"/>
      <c r="V111" s="10"/>
      <c r="W111" s="10"/>
      <c r="X111" s="10"/>
      <c r="Y111" s="10"/>
      <c r="Z111" s="10"/>
      <c r="AA111" s="10"/>
      <c r="AB111" s="10"/>
      <c r="AC111" s="10"/>
      <c r="AD111" s="10"/>
      <c r="AE111" s="10"/>
    </row>
    <row r="112" s="10" customFormat="1" ht="19.92" customHeight="1">
      <c r="A112" s="10"/>
      <c r="B112" s="212"/>
      <c r="C112" s="135"/>
      <c r="D112" s="213" t="s">
        <v>578</v>
      </c>
      <c r="E112" s="214"/>
      <c r="F112" s="214"/>
      <c r="G112" s="214"/>
      <c r="H112" s="214"/>
      <c r="I112" s="215"/>
      <c r="J112" s="216">
        <f>J556</f>
        <v>0</v>
      </c>
      <c r="K112" s="135"/>
      <c r="L112" s="217"/>
      <c r="S112" s="10"/>
      <c r="T112" s="10"/>
      <c r="U112" s="10"/>
      <c r="V112" s="10"/>
      <c r="W112" s="10"/>
      <c r="X112" s="10"/>
      <c r="Y112" s="10"/>
      <c r="Z112" s="10"/>
      <c r="AA112" s="10"/>
      <c r="AB112" s="10"/>
      <c r="AC112" s="10"/>
      <c r="AD112" s="10"/>
      <c r="AE112" s="10"/>
    </row>
    <row r="113" s="10" customFormat="1" ht="19.92" customHeight="1">
      <c r="A113" s="10"/>
      <c r="B113" s="212"/>
      <c r="C113" s="135"/>
      <c r="D113" s="213" t="s">
        <v>3011</v>
      </c>
      <c r="E113" s="214"/>
      <c r="F113" s="214"/>
      <c r="G113" s="214"/>
      <c r="H113" s="214"/>
      <c r="I113" s="215"/>
      <c r="J113" s="216">
        <f>J567</f>
        <v>0</v>
      </c>
      <c r="K113" s="135"/>
      <c r="L113" s="217"/>
      <c r="S113" s="10"/>
      <c r="T113" s="10"/>
      <c r="U113" s="10"/>
      <c r="V113" s="10"/>
      <c r="W113" s="10"/>
      <c r="X113" s="10"/>
      <c r="Y113" s="10"/>
      <c r="Z113" s="10"/>
      <c r="AA113" s="10"/>
      <c r="AB113" s="10"/>
      <c r="AC113" s="10"/>
      <c r="AD113" s="10"/>
      <c r="AE113" s="10"/>
    </row>
    <row r="114" s="10" customFormat="1" ht="19.92" customHeight="1">
      <c r="A114" s="10"/>
      <c r="B114" s="212"/>
      <c r="C114" s="135"/>
      <c r="D114" s="213" t="s">
        <v>3012</v>
      </c>
      <c r="E114" s="214"/>
      <c r="F114" s="214"/>
      <c r="G114" s="214"/>
      <c r="H114" s="214"/>
      <c r="I114" s="215"/>
      <c r="J114" s="216">
        <f>J589</f>
        <v>0</v>
      </c>
      <c r="K114" s="135"/>
      <c r="L114" s="217"/>
      <c r="S114" s="10"/>
      <c r="T114" s="10"/>
      <c r="U114" s="10"/>
      <c r="V114" s="10"/>
      <c r="W114" s="10"/>
      <c r="X114" s="10"/>
      <c r="Y114" s="10"/>
      <c r="Z114" s="10"/>
      <c r="AA114" s="10"/>
      <c r="AB114" s="10"/>
      <c r="AC114" s="10"/>
      <c r="AD114" s="10"/>
      <c r="AE114" s="10"/>
    </row>
    <row r="115" s="10" customFormat="1" ht="19.92" customHeight="1">
      <c r="A115" s="10"/>
      <c r="B115" s="212"/>
      <c r="C115" s="135"/>
      <c r="D115" s="213" t="s">
        <v>3013</v>
      </c>
      <c r="E115" s="214"/>
      <c r="F115" s="214"/>
      <c r="G115" s="214"/>
      <c r="H115" s="214"/>
      <c r="I115" s="215"/>
      <c r="J115" s="216">
        <f>J602</f>
        <v>0</v>
      </c>
      <c r="K115" s="135"/>
      <c r="L115" s="217"/>
      <c r="S115" s="10"/>
      <c r="T115" s="10"/>
      <c r="U115" s="10"/>
      <c r="V115" s="10"/>
      <c r="W115" s="10"/>
      <c r="X115" s="10"/>
      <c r="Y115" s="10"/>
      <c r="Z115" s="10"/>
      <c r="AA115" s="10"/>
      <c r="AB115" s="10"/>
      <c r="AC115" s="10"/>
      <c r="AD115" s="10"/>
      <c r="AE115" s="10"/>
    </row>
    <row r="116" s="10" customFormat="1" ht="19.92" customHeight="1">
      <c r="A116" s="10"/>
      <c r="B116" s="212"/>
      <c r="C116" s="135"/>
      <c r="D116" s="213" t="s">
        <v>1565</v>
      </c>
      <c r="E116" s="214"/>
      <c r="F116" s="214"/>
      <c r="G116" s="214"/>
      <c r="H116" s="214"/>
      <c r="I116" s="215"/>
      <c r="J116" s="216">
        <f>J628</f>
        <v>0</v>
      </c>
      <c r="K116" s="135"/>
      <c r="L116" s="217"/>
      <c r="S116" s="10"/>
      <c r="T116" s="10"/>
      <c r="U116" s="10"/>
      <c r="V116" s="10"/>
      <c r="W116" s="10"/>
      <c r="X116" s="10"/>
      <c r="Y116" s="10"/>
      <c r="Z116" s="10"/>
      <c r="AA116" s="10"/>
      <c r="AB116" s="10"/>
      <c r="AC116" s="10"/>
      <c r="AD116" s="10"/>
      <c r="AE116" s="10"/>
    </row>
    <row r="117" s="10" customFormat="1" ht="19.92" customHeight="1">
      <c r="A117" s="10"/>
      <c r="B117" s="212"/>
      <c r="C117" s="135"/>
      <c r="D117" s="213" t="s">
        <v>3014</v>
      </c>
      <c r="E117" s="214"/>
      <c r="F117" s="214"/>
      <c r="G117" s="214"/>
      <c r="H117" s="214"/>
      <c r="I117" s="215"/>
      <c r="J117" s="216">
        <f>J640</f>
        <v>0</v>
      </c>
      <c r="K117" s="135"/>
      <c r="L117" s="217"/>
      <c r="S117" s="10"/>
      <c r="T117" s="10"/>
      <c r="U117" s="10"/>
      <c r="V117" s="10"/>
      <c r="W117" s="10"/>
      <c r="X117" s="10"/>
      <c r="Y117" s="10"/>
      <c r="Z117" s="10"/>
      <c r="AA117" s="10"/>
      <c r="AB117" s="10"/>
      <c r="AC117" s="10"/>
      <c r="AD117" s="10"/>
      <c r="AE117" s="10"/>
    </row>
    <row r="118" s="9" customFormat="1" ht="24.96" customHeight="1">
      <c r="A118" s="9"/>
      <c r="B118" s="205"/>
      <c r="C118" s="206"/>
      <c r="D118" s="207" t="s">
        <v>3015</v>
      </c>
      <c r="E118" s="208"/>
      <c r="F118" s="208"/>
      <c r="G118" s="208"/>
      <c r="H118" s="208"/>
      <c r="I118" s="209"/>
      <c r="J118" s="210">
        <f>J643</f>
        <v>0</v>
      </c>
      <c r="K118" s="206"/>
      <c r="L118" s="211"/>
      <c r="S118" s="9"/>
      <c r="T118" s="9"/>
      <c r="U118" s="9"/>
      <c r="V118" s="9"/>
      <c r="W118" s="9"/>
      <c r="X118" s="9"/>
      <c r="Y118" s="9"/>
      <c r="Z118" s="9"/>
      <c r="AA118" s="9"/>
      <c r="AB118" s="9"/>
      <c r="AC118" s="9"/>
      <c r="AD118" s="9"/>
      <c r="AE118" s="9"/>
    </row>
    <row r="119" s="9" customFormat="1" ht="24.96" customHeight="1">
      <c r="A119" s="9"/>
      <c r="B119" s="205"/>
      <c r="C119" s="206"/>
      <c r="D119" s="207" t="s">
        <v>683</v>
      </c>
      <c r="E119" s="208"/>
      <c r="F119" s="208"/>
      <c r="G119" s="208"/>
      <c r="H119" s="208"/>
      <c r="I119" s="209"/>
      <c r="J119" s="210">
        <f>J648</f>
        <v>0</v>
      </c>
      <c r="K119" s="206"/>
      <c r="L119" s="211"/>
      <c r="S119" s="9"/>
      <c r="T119" s="9"/>
      <c r="U119" s="9"/>
      <c r="V119" s="9"/>
      <c r="W119" s="9"/>
      <c r="X119" s="9"/>
      <c r="Y119" s="9"/>
      <c r="Z119" s="9"/>
      <c r="AA119" s="9"/>
      <c r="AB119" s="9"/>
      <c r="AC119" s="9"/>
      <c r="AD119" s="9"/>
      <c r="AE119" s="9"/>
    </row>
    <row r="120" s="10" customFormat="1" ht="19.92" customHeight="1">
      <c r="A120" s="10"/>
      <c r="B120" s="212"/>
      <c r="C120" s="135"/>
      <c r="D120" s="213" t="s">
        <v>3016</v>
      </c>
      <c r="E120" s="214"/>
      <c r="F120" s="214"/>
      <c r="G120" s="214"/>
      <c r="H120" s="214"/>
      <c r="I120" s="215"/>
      <c r="J120" s="216">
        <f>J649</f>
        <v>0</v>
      </c>
      <c r="K120" s="135"/>
      <c r="L120" s="217"/>
      <c r="S120" s="10"/>
      <c r="T120" s="10"/>
      <c r="U120" s="10"/>
      <c r="V120" s="10"/>
      <c r="W120" s="10"/>
      <c r="X120" s="10"/>
      <c r="Y120" s="10"/>
      <c r="Z120" s="10"/>
      <c r="AA120" s="10"/>
      <c r="AB120" s="10"/>
      <c r="AC120" s="10"/>
      <c r="AD120" s="10"/>
      <c r="AE120" s="10"/>
    </row>
    <row r="121" s="2" customFormat="1" ht="21.84"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6.96" customHeight="1">
      <c r="A122" s="40"/>
      <c r="B122" s="68"/>
      <c r="C122" s="69"/>
      <c r="D122" s="69"/>
      <c r="E122" s="69"/>
      <c r="F122" s="69"/>
      <c r="G122" s="69"/>
      <c r="H122" s="69"/>
      <c r="I122" s="195"/>
      <c r="J122" s="69"/>
      <c r="K122" s="69"/>
      <c r="L122" s="65"/>
      <c r="S122" s="40"/>
      <c r="T122" s="40"/>
      <c r="U122" s="40"/>
      <c r="V122" s="40"/>
      <c r="W122" s="40"/>
      <c r="X122" s="40"/>
      <c r="Y122" s="40"/>
      <c r="Z122" s="40"/>
      <c r="AA122" s="40"/>
      <c r="AB122" s="40"/>
      <c r="AC122" s="40"/>
      <c r="AD122" s="40"/>
      <c r="AE122" s="40"/>
    </row>
    <row r="126" s="2" customFormat="1" ht="6.96" customHeight="1">
      <c r="A126" s="40"/>
      <c r="B126" s="70"/>
      <c r="C126" s="71"/>
      <c r="D126" s="71"/>
      <c r="E126" s="71"/>
      <c r="F126" s="71"/>
      <c r="G126" s="71"/>
      <c r="H126" s="71"/>
      <c r="I126" s="198"/>
      <c r="J126" s="71"/>
      <c r="K126" s="71"/>
      <c r="L126" s="65"/>
      <c r="S126" s="40"/>
      <c r="T126" s="40"/>
      <c r="U126" s="40"/>
      <c r="V126" s="40"/>
      <c r="W126" s="40"/>
      <c r="X126" s="40"/>
      <c r="Y126" s="40"/>
      <c r="Z126" s="40"/>
      <c r="AA126" s="40"/>
      <c r="AB126" s="40"/>
      <c r="AC126" s="40"/>
      <c r="AD126" s="40"/>
      <c r="AE126" s="40"/>
    </row>
    <row r="127" s="2" customFormat="1" ht="24.96" customHeight="1">
      <c r="A127" s="40"/>
      <c r="B127" s="41"/>
      <c r="C127" s="24" t="s">
        <v>236</v>
      </c>
      <c r="D127" s="42"/>
      <c r="E127" s="42"/>
      <c r="F127" s="42"/>
      <c r="G127" s="42"/>
      <c r="H127" s="42"/>
      <c r="I127" s="157"/>
      <c r="J127" s="42"/>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157"/>
      <c r="J128" s="42"/>
      <c r="K128" s="42"/>
      <c r="L128" s="65"/>
      <c r="S128" s="40"/>
      <c r="T128" s="40"/>
      <c r="U128" s="40"/>
      <c r="V128" s="40"/>
      <c r="W128" s="40"/>
      <c r="X128" s="40"/>
      <c r="Y128" s="40"/>
      <c r="Z128" s="40"/>
      <c r="AA128" s="40"/>
      <c r="AB128" s="40"/>
      <c r="AC128" s="40"/>
      <c r="AD128" s="40"/>
      <c r="AE128" s="40"/>
    </row>
    <row r="129" s="2" customFormat="1" ht="12" customHeight="1">
      <c r="A129" s="40"/>
      <c r="B129" s="41"/>
      <c r="C129" s="33" t="s">
        <v>16</v>
      </c>
      <c r="D129" s="42"/>
      <c r="E129" s="42"/>
      <c r="F129" s="42"/>
      <c r="G129" s="42"/>
      <c r="H129" s="42"/>
      <c r="I129" s="157"/>
      <c r="J129" s="42"/>
      <c r="K129" s="42"/>
      <c r="L129" s="65"/>
      <c r="S129" s="40"/>
      <c r="T129" s="40"/>
      <c r="U129" s="40"/>
      <c r="V129" s="40"/>
      <c r="W129" s="40"/>
      <c r="X129" s="40"/>
      <c r="Y129" s="40"/>
      <c r="Z129" s="40"/>
      <c r="AA129" s="40"/>
      <c r="AB129" s="40"/>
      <c r="AC129" s="40"/>
      <c r="AD129" s="40"/>
      <c r="AE129" s="40"/>
    </row>
    <row r="130" s="2" customFormat="1" ht="16.5" customHeight="1">
      <c r="A130" s="40"/>
      <c r="B130" s="41"/>
      <c r="C130" s="42"/>
      <c r="D130" s="42"/>
      <c r="E130" s="199" t="str">
        <f>E7</f>
        <v>Sportovní areál ul. Leonovova, Karviná - Hranice</v>
      </c>
      <c r="F130" s="33"/>
      <c r="G130" s="33"/>
      <c r="H130" s="33"/>
      <c r="I130" s="157"/>
      <c r="J130" s="42"/>
      <c r="K130" s="42"/>
      <c r="L130" s="65"/>
      <c r="S130" s="40"/>
      <c r="T130" s="40"/>
      <c r="U130" s="40"/>
      <c r="V130" s="40"/>
      <c r="W130" s="40"/>
      <c r="X130" s="40"/>
      <c r="Y130" s="40"/>
      <c r="Z130" s="40"/>
      <c r="AA130" s="40"/>
      <c r="AB130" s="40"/>
      <c r="AC130" s="40"/>
      <c r="AD130" s="40"/>
      <c r="AE130" s="40"/>
    </row>
    <row r="131" s="1" customFormat="1" ht="12" customHeight="1">
      <c r="B131" s="22"/>
      <c r="C131" s="33" t="s">
        <v>222</v>
      </c>
      <c r="D131" s="23"/>
      <c r="E131" s="23"/>
      <c r="F131" s="23"/>
      <c r="G131" s="23"/>
      <c r="H131" s="23"/>
      <c r="I131" s="149"/>
      <c r="J131" s="23"/>
      <c r="K131" s="23"/>
      <c r="L131" s="21"/>
    </row>
    <row r="132" s="2" customFormat="1" ht="16.5" customHeight="1">
      <c r="A132" s="40"/>
      <c r="B132" s="41"/>
      <c r="C132" s="42"/>
      <c r="D132" s="42"/>
      <c r="E132" s="199" t="s">
        <v>3006</v>
      </c>
      <c r="F132" s="42"/>
      <c r="G132" s="42"/>
      <c r="H132" s="42"/>
      <c r="I132" s="157"/>
      <c r="J132" s="42"/>
      <c r="K132" s="42"/>
      <c r="L132" s="65"/>
      <c r="S132" s="40"/>
      <c r="T132" s="40"/>
      <c r="U132" s="40"/>
      <c r="V132" s="40"/>
      <c r="W132" s="40"/>
      <c r="X132" s="40"/>
      <c r="Y132" s="40"/>
      <c r="Z132" s="40"/>
      <c r="AA132" s="40"/>
      <c r="AB132" s="40"/>
      <c r="AC132" s="40"/>
      <c r="AD132" s="40"/>
      <c r="AE132" s="40"/>
    </row>
    <row r="133" s="2" customFormat="1" ht="12" customHeight="1">
      <c r="A133" s="40"/>
      <c r="B133" s="41"/>
      <c r="C133" s="33" t="s">
        <v>1980</v>
      </c>
      <c r="D133" s="42"/>
      <c r="E133" s="42"/>
      <c r="F133" s="42"/>
      <c r="G133" s="42"/>
      <c r="H133" s="42"/>
      <c r="I133" s="157"/>
      <c r="J133" s="42"/>
      <c r="K133" s="42"/>
      <c r="L133" s="65"/>
      <c r="S133" s="40"/>
      <c r="T133" s="40"/>
      <c r="U133" s="40"/>
      <c r="V133" s="40"/>
      <c r="W133" s="40"/>
      <c r="X133" s="40"/>
      <c r="Y133" s="40"/>
      <c r="Z133" s="40"/>
      <c r="AA133" s="40"/>
      <c r="AB133" s="40"/>
      <c r="AC133" s="40"/>
      <c r="AD133" s="40"/>
      <c r="AE133" s="40"/>
    </row>
    <row r="134" s="2" customFormat="1" ht="16.5" customHeight="1">
      <c r="A134" s="40"/>
      <c r="B134" s="41"/>
      <c r="C134" s="42"/>
      <c r="D134" s="42"/>
      <c r="E134" s="78" t="str">
        <f>E11</f>
        <v>D.1.1 - Architektonicko-stavební řešení</v>
      </c>
      <c r="F134" s="42"/>
      <c r="G134" s="42"/>
      <c r="H134" s="42"/>
      <c r="I134" s="157"/>
      <c r="J134" s="42"/>
      <c r="K134" s="42"/>
      <c r="L134" s="65"/>
      <c r="S134" s="40"/>
      <c r="T134" s="40"/>
      <c r="U134" s="40"/>
      <c r="V134" s="40"/>
      <c r="W134" s="40"/>
      <c r="X134" s="40"/>
      <c r="Y134" s="40"/>
      <c r="Z134" s="40"/>
      <c r="AA134" s="40"/>
      <c r="AB134" s="40"/>
      <c r="AC134" s="40"/>
      <c r="AD134" s="40"/>
      <c r="AE134" s="40"/>
    </row>
    <row r="135" s="2" customFormat="1" ht="6.96" customHeight="1">
      <c r="A135" s="40"/>
      <c r="B135" s="41"/>
      <c r="C135" s="42"/>
      <c r="D135" s="42"/>
      <c r="E135" s="42"/>
      <c r="F135" s="42"/>
      <c r="G135" s="42"/>
      <c r="H135" s="42"/>
      <c r="I135" s="157"/>
      <c r="J135" s="42"/>
      <c r="K135" s="42"/>
      <c r="L135" s="65"/>
      <c r="S135" s="40"/>
      <c r="T135" s="40"/>
      <c r="U135" s="40"/>
      <c r="V135" s="40"/>
      <c r="W135" s="40"/>
      <c r="X135" s="40"/>
      <c r="Y135" s="40"/>
      <c r="Z135" s="40"/>
      <c r="AA135" s="40"/>
      <c r="AB135" s="40"/>
      <c r="AC135" s="40"/>
      <c r="AD135" s="40"/>
      <c r="AE135" s="40"/>
    </row>
    <row r="136" s="2" customFormat="1" ht="12" customHeight="1">
      <c r="A136" s="40"/>
      <c r="B136" s="41"/>
      <c r="C136" s="33" t="s">
        <v>22</v>
      </c>
      <c r="D136" s="42"/>
      <c r="E136" s="42"/>
      <c r="F136" s="28" t="str">
        <f>F14</f>
        <v>Karviná - Hranice</v>
      </c>
      <c r="G136" s="42"/>
      <c r="H136" s="42"/>
      <c r="I136" s="159" t="s">
        <v>24</v>
      </c>
      <c r="J136" s="81" t="str">
        <f>IF(J14="","",J14)</f>
        <v>27. 2. 2020</v>
      </c>
      <c r="K136" s="42"/>
      <c r="L136" s="65"/>
      <c r="S136" s="40"/>
      <c r="T136" s="40"/>
      <c r="U136" s="40"/>
      <c r="V136" s="40"/>
      <c r="W136" s="40"/>
      <c r="X136" s="40"/>
      <c r="Y136" s="40"/>
      <c r="Z136" s="40"/>
      <c r="AA136" s="40"/>
      <c r="AB136" s="40"/>
      <c r="AC136" s="40"/>
      <c r="AD136" s="40"/>
      <c r="AE136" s="40"/>
    </row>
    <row r="137" s="2" customFormat="1" ht="6.96" customHeight="1">
      <c r="A137" s="40"/>
      <c r="B137" s="41"/>
      <c r="C137" s="42"/>
      <c r="D137" s="42"/>
      <c r="E137" s="42"/>
      <c r="F137" s="42"/>
      <c r="G137" s="42"/>
      <c r="H137" s="42"/>
      <c r="I137" s="157"/>
      <c r="J137" s="42"/>
      <c r="K137" s="42"/>
      <c r="L137" s="65"/>
      <c r="S137" s="40"/>
      <c r="T137" s="40"/>
      <c r="U137" s="40"/>
      <c r="V137" s="40"/>
      <c r="W137" s="40"/>
      <c r="X137" s="40"/>
      <c r="Y137" s="40"/>
      <c r="Z137" s="40"/>
      <c r="AA137" s="40"/>
      <c r="AB137" s="40"/>
      <c r="AC137" s="40"/>
      <c r="AD137" s="40"/>
      <c r="AE137" s="40"/>
    </row>
    <row r="138" s="2" customFormat="1" ht="15.15" customHeight="1">
      <c r="A138" s="40"/>
      <c r="B138" s="41"/>
      <c r="C138" s="33" t="s">
        <v>30</v>
      </c>
      <c r="D138" s="42"/>
      <c r="E138" s="42"/>
      <c r="F138" s="28" t="str">
        <f>E17</f>
        <v xml:space="preserve">Statutární město Karviná </v>
      </c>
      <c r="G138" s="42"/>
      <c r="H138" s="42"/>
      <c r="I138" s="159" t="s">
        <v>36</v>
      </c>
      <c r="J138" s="38" t="str">
        <f>E23</f>
        <v>ADEA projekt s.r.o.</v>
      </c>
      <c r="K138" s="42"/>
      <c r="L138" s="65"/>
      <c r="S138" s="40"/>
      <c r="T138" s="40"/>
      <c r="U138" s="40"/>
      <c r="V138" s="40"/>
      <c r="W138" s="40"/>
      <c r="X138" s="40"/>
      <c r="Y138" s="40"/>
      <c r="Z138" s="40"/>
      <c r="AA138" s="40"/>
      <c r="AB138" s="40"/>
      <c r="AC138" s="40"/>
      <c r="AD138" s="40"/>
      <c r="AE138" s="40"/>
    </row>
    <row r="139" s="2" customFormat="1" ht="15.15" customHeight="1">
      <c r="A139" s="40"/>
      <c r="B139" s="41"/>
      <c r="C139" s="33" t="s">
        <v>34</v>
      </c>
      <c r="D139" s="42"/>
      <c r="E139" s="42"/>
      <c r="F139" s="28" t="str">
        <f>IF(E20="","",E20)</f>
        <v>Vyplň údaj</v>
      </c>
      <c r="G139" s="42"/>
      <c r="H139" s="42"/>
      <c r="I139" s="159" t="s">
        <v>39</v>
      </c>
      <c r="J139" s="38" t="str">
        <f>E26</f>
        <v xml:space="preserve"> </v>
      </c>
      <c r="K139" s="42"/>
      <c r="L139" s="65"/>
      <c r="S139" s="40"/>
      <c r="T139" s="40"/>
      <c r="U139" s="40"/>
      <c r="V139" s="40"/>
      <c r="W139" s="40"/>
      <c r="X139" s="40"/>
      <c r="Y139" s="40"/>
      <c r="Z139" s="40"/>
      <c r="AA139" s="40"/>
      <c r="AB139" s="40"/>
      <c r="AC139" s="40"/>
      <c r="AD139" s="40"/>
      <c r="AE139" s="40"/>
    </row>
    <row r="140" s="2" customFormat="1" ht="10.32" customHeight="1">
      <c r="A140" s="40"/>
      <c r="B140" s="41"/>
      <c r="C140" s="42"/>
      <c r="D140" s="42"/>
      <c r="E140" s="42"/>
      <c r="F140" s="42"/>
      <c r="G140" s="42"/>
      <c r="H140" s="42"/>
      <c r="I140" s="157"/>
      <c r="J140" s="42"/>
      <c r="K140" s="42"/>
      <c r="L140" s="65"/>
      <c r="S140" s="40"/>
      <c r="T140" s="40"/>
      <c r="U140" s="40"/>
      <c r="V140" s="40"/>
      <c r="W140" s="40"/>
      <c r="X140" s="40"/>
      <c r="Y140" s="40"/>
      <c r="Z140" s="40"/>
      <c r="AA140" s="40"/>
      <c r="AB140" s="40"/>
      <c r="AC140" s="40"/>
      <c r="AD140" s="40"/>
      <c r="AE140" s="40"/>
    </row>
    <row r="141" s="11" customFormat="1" ht="29.28" customHeight="1">
      <c r="A141" s="218"/>
      <c r="B141" s="219"/>
      <c r="C141" s="220" t="s">
        <v>237</v>
      </c>
      <c r="D141" s="221" t="s">
        <v>68</v>
      </c>
      <c r="E141" s="221" t="s">
        <v>64</v>
      </c>
      <c r="F141" s="221" t="s">
        <v>65</v>
      </c>
      <c r="G141" s="221" t="s">
        <v>238</v>
      </c>
      <c r="H141" s="221" t="s">
        <v>239</v>
      </c>
      <c r="I141" s="222" t="s">
        <v>240</v>
      </c>
      <c r="J141" s="221" t="s">
        <v>226</v>
      </c>
      <c r="K141" s="223" t="s">
        <v>241</v>
      </c>
      <c r="L141" s="224"/>
      <c r="M141" s="102" t="s">
        <v>1</v>
      </c>
      <c r="N141" s="103" t="s">
        <v>47</v>
      </c>
      <c r="O141" s="103" t="s">
        <v>242</v>
      </c>
      <c r="P141" s="103" t="s">
        <v>243</v>
      </c>
      <c r="Q141" s="103" t="s">
        <v>244</v>
      </c>
      <c r="R141" s="103" t="s">
        <v>245</v>
      </c>
      <c r="S141" s="103" t="s">
        <v>246</v>
      </c>
      <c r="T141" s="104" t="s">
        <v>247</v>
      </c>
      <c r="U141" s="218"/>
      <c r="V141" s="218"/>
      <c r="W141" s="218"/>
      <c r="X141" s="218"/>
      <c r="Y141" s="218"/>
      <c r="Z141" s="218"/>
      <c r="AA141" s="218"/>
      <c r="AB141" s="218"/>
      <c r="AC141" s="218"/>
      <c r="AD141" s="218"/>
      <c r="AE141" s="218"/>
    </row>
    <row r="142" s="2" customFormat="1" ht="22.8" customHeight="1">
      <c r="A142" s="40"/>
      <c r="B142" s="41"/>
      <c r="C142" s="109" t="s">
        <v>248</v>
      </c>
      <c r="D142" s="42"/>
      <c r="E142" s="42"/>
      <c r="F142" s="42"/>
      <c r="G142" s="42"/>
      <c r="H142" s="42"/>
      <c r="I142" s="157"/>
      <c r="J142" s="225">
        <f>BK142</f>
        <v>0</v>
      </c>
      <c r="K142" s="42"/>
      <c r="L142" s="46"/>
      <c r="M142" s="105"/>
      <c r="N142" s="226"/>
      <c r="O142" s="106"/>
      <c r="P142" s="227">
        <f>P143+P449+P643+P648</f>
        <v>0</v>
      </c>
      <c r="Q142" s="106"/>
      <c r="R142" s="227">
        <f>R143+R449+R643+R648</f>
        <v>140.77538046999999</v>
      </c>
      <c r="S142" s="106"/>
      <c r="T142" s="228">
        <f>T143+T449+T643+T648</f>
        <v>118.34509951000001</v>
      </c>
      <c r="U142" s="40"/>
      <c r="V142" s="40"/>
      <c r="W142" s="40"/>
      <c r="X142" s="40"/>
      <c r="Y142" s="40"/>
      <c r="Z142" s="40"/>
      <c r="AA142" s="40"/>
      <c r="AB142" s="40"/>
      <c r="AC142" s="40"/>
      <c r="AD142" s="40"/>
      <c r="AE142" s="40"/>
      <c r="AT142" s="18" t="s">
        <v>82</v>
      </c>
      <c r="AU142" s="18" t="s">
        <v>228</v>
      </c>
      <c r="BK142" s="229">
        <f>BK143+BK449+BK643+BK648</f>
        <v>0</v>
      </c>
    </row>
    <row r="143" s="12" customFormat="1" ht="25.92" customHeight="1">
      <c r="A143" s="12"/>
      <c r="B143" s="230"/>
      <c r="C143" s="231"/>
      <c r="D143" s="232" t="s">
        <v>82</v>
      </c>
      <c r="E143" s="233" t="s">
        <v>408</v>
      </c>
      <c r="F143" s="233" t="s">
        <v>409</v>
      </c>
      <c r="G143" s="231"/>
      <c r="H143" s="231"/>
      <c r="I143" s="234"/>
      <c r="J143" s="235">
        <f>BK143</f>
        <v>0</v>
      </c>
      <c r="K143" s="231"/>
      <c r="L143" s="236"/>
      <c r="M143" s="237"/>
      <c r="N143" s="238"/>
      <c r="O143" s="238"/>
      <c r="P143" s="239">
        <f>P144+P194+P233+P238+P348+P439+P447</f>
        <v>0</v>
      </c>
      <c r="Q143" s="238"/>
      <c r="R143" s="239">
        <f>R144+R194+R233+R238+R348+R439+R447</f>
        <v>138.01362121999998</v>
      </c>
      <c r="S143" s="238"/>
      <c r="T143" s="240">
        <f>T144+T194+T233+T238+T348+T439+T447</f>
        <v>116.77983800000001</v>
      </c>
      <c r="U143" s="12"/>
      <c r="V143" s="12"/>
      <c r="W143" s="12"/>
      <c r="X143" s="12"/>
      <c r="Y143" s="12"/>
      <c r="Z143" s="12"/>
      <c r="AA143" s="12"/>
      <c r="AB143" s="12"/>
      <c r="AC143" s="12"/>
      <c r="AD143" s="12"/>
      <c r="AE143" s="12"/>
      <c r="AR143" s="241" t="s">
        <v>91</v>
      </c>
      <c r="AT143" s="242" t="s">
        <v>82</v>
      </c>
      <c r="AU143" s="242" t="s">
        <v>83</v>
      </c>
      <c r="AY143" s="241" t="s">
        <v>251</v>
      </c>
      <c r="BK143" s="243">
        <f>BK144+BK194+BK233+BK238+BK348+BK439+BK447</f>
        <v>0</v>
      </c>
    </row>
    <row r="144" s="12" customFormat="1" ht="22.8" customHeight="1">
      <c r="A144" s="12"/>
      <c r="B144" s="230"/>
      <c r="C144" s="231"/>
      <c r="D144" s="232" t="s">
        <v>82</v>
      </c>
      <c r="E144" s="244" t="s">
        <v>91</v>
      </c>
      <c r="F144" s="244" t="s">
        <v>410</v>
      </c>
      <c r="G144" s="231"/>
      <c r="H144" s="231"/>
      <c r="I144" s="234"/>
      <c r="J144" s="245">
        <f>BK144</f>
        <v>0</v>
      </c>
      <c r="K144" s="231"/>
      <c r="L144" s="236"/>
      <c r="M144" s="237"/>
      <c r="N144" s="238"/>
      <c r="O144" s="238"/>
      <c r="P144" s="239">
        <f>SUM(P145:P193)</f>
        <v>0</v>
      </c>
      <c r="Q144" s="238"/>
      <c r="R144" s="239">
        <f>SUM(R145:R193)</f>
        <v>53.933</v>
      </c>
      <c r="S144" s="238"/>
      <c r="T144" s="240">
        <f>SUM(T145:T193)</f>
        <v>0</v>
      </c>
      <c r="U144" s="12"/>
      <c r="V144" s="12"/>
      <c r="W144" s="12"/>
      <c r="X144" s="12"/>
      <c r="Y144" s="12"/>
      <c r="Z144" s="12"/>
      <c r="AA144" s="12"/>
      <c r="AB144" s="12"/>
      <c r="AC144" s="12"/>
      <c r="AD144" s="12"/>
      <c r="AE144" s="12"/>
      <c r="AR144" s="241" t="s">
        <v>91</v>
      </c>
      <c r="AT144" s="242" t="s">
        <v>82</v>
      </c>
      <c r="AU144" s="242" t="s">
        <v>91</v>
      </c>
      <c r="AY144" s="241" t="s">
        <v>251</v>
      </c>
      <c r="BK144" s="243">
        <f>SUM(BK145:BK193)</f>
        <v>0</v>
      </c>
    </row>
    <row r="145" s="2" customFormat="1" ht="16.5" customHeight="1">
      <c r="A145" s="40"/>
      <c r="B145" s="41"/>
      <c r="C145" s="246" t="s">
        <v>91</v>
      </c>
      <c r="D145" s="246" t="s">
        <v>254</v>
      </c>
      <c r="E145" s="247" t="s">
        <v>1378</v>
      </c>
      <c r="F145" s="248" t="s">
        <v>1379</v>
      </c>
      <c r="G145" s="249" t="s">
        <v>687</v>
      </c>
      <c r="H145" s="250">
        <v>125</v>
      </c>
      <c r="I145" s="251"/>
      <c r="J145" s="252">
        <f>ROUND(I145*H145,2)</f>
        <v>0</v>
      </c>
      <c r="K145" s="248" t="s">
        <v>258</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3017</v>
      </c>
    </row>
    <row r="146" s="13" customFormat="1">
      <c r="A146" s="13"/>
      <c r="B146" s="271"/>
      <c r="C146" s="272"/>
      <c r="D146" s="259" t="s">
        <v>414</v>
      </c>
      <c r="E146" s="273" t="s">
        <v>1</v>
      </c>
      <c r="F146" s="274" t="s">
        <v>2139</v>
      </c>
      <c r="G146" s="272"/>
      <c r="H146" s="275">
        <v>125</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4" customFormat="1">
      <c r="A147" s="14"/>
      <c r="B147" s="282"/>
      <c r="C147" s="283"/>
      <c r="D147" s="259" t="s">
        <v>414</v>
      </c>
      <c r="E147" s="284" t="s">
        <v>1</v>
      </c>
      <c r="F147" s="285" t="s">
        <v>416</v>
      </c>
      <c r="G147" s="283"/>
      <c r="H147" s="286">
        <v>125</v>
      </c>
      <c r="I147" s="287"/>
      <c r="J147" s="283"/>
      <c r="K147" s="283"/>
      <c r="L147" s="288"/>
      <c r="M147" s="289"/>
      <c r="N147" s="290"/>
      <c r="O147" s="290"/>
      <c r="P147" s="290"/>
      <c r="Q147" s="290"/>
      <c r="R147" s="290"/>
      <c r="S147" s="290"/>
      <c r="T147" s="291"/>
      <c r="U147" s="14"/>
      <c r="V147" s="14"/>
      <c r="W147" s="14"/>
      <c r="X147" s="14"/>
      <c r="Y147" s="14"/>
      <c r="Z147" s="14"/>
      <c r="AA147" s="14"/>
      <c r="AB147" s="14"/>
      <c r="AC147" s="14"/>
      <c r="AD147" s="14"/>
      <c r="AE147" s="14"/>
      <c r="AT147" s="292" t="s">
        <v>414</v>
      </c>
      <c r="AU147" s="292" t="s">
        <v>93</v>
      </c>
      <c r="AV147" s="14" t="s">
        <v>182</v>
      </c>
      <c r="AW147" s="14" t="s">
        <v>38</v>
      </c>
      <c r="AX147" s="14" t="s">
        <v>91</v>
      </c>
      <c r="AY147" s="292" t="s">
        <v>251</v>
      </c>
    </row>
    <row r="148" s="2" customFormat="1" ht="16.5" customHeight="1">
      <c r="A148" s="40"/>
      <c r="B148" s="41"/>
      <c r="C148" s="246" t="s">
        <v>93</v>
      </c>
      <c r="D148" s="246" t="s">
        <v>254</v>
      </c>
      <c r="E148" s="247" t="s">
        <v>1572</v>
      </c>
      <c r="F148" s="248" t="s">
        <v>1573</v>
      </c>
      <c r="G148" s="249" t="s">
        <v>446</v>
      </c>
      <c r="H148" s="250">
        <v>44.25</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3018</v>
      </c>
    </row>
    <row r="149" s="15" customFormat="1">
      <c r="A149" s="15"/>
      <c r="B149" s="293"/>
      <c r="C149" s="294"/>
      <c r="D149" s="259" t="s">
        <v>414</v>
      </c>
      <c r="E149" s="295" t="s">
        <v>1</v>
      </c>
      <c r="F149" s="296" t="s">
        <v>3019</v>
      </c>
      <c r="G149" s="294"/>
      <c r="H149" s="295" t="s">
        <v>1</v>
      </c>
      <c r="I149" s="297"/>
      <c r="J149" s="294"/>
      <c r="K149" s="294"/>
      <c r="L149" s="298"/>
      <c r="M149" s="299"/>
      <c r="N149" s="300"/>
      <c r="O149" s="300"/>
      <c r="P149" s="300"/>
      <c r="Q149" s="300"/>
      <c r="R149" s="300"/>
      <c r="S149" s="300"/>
      <c r="T149" s="301"/>
      <c r="U149" s="15"/>
      <c r="V149" s="15"/>
      <c r="W149" s="15"/>
      <c r="X149" s="15"/>
      <c r="Y149" s="15"/>
      <c r="Z149" s="15"/>
      <c r="AA149" s="15"/>
      <c r="AB149" s="15"/>
      <c r="AC149" s="15"/>
      <c r="AD149" s="15"/>
      <c r="AE149" s="15"/>
      <c r="AT149" s="302" t="s">
        <v>414</v>
      </c>
      <c r="AU149" s="302" t="s">
        <v>93</v>
      </c>
      <c r="AV149" s="15" t="s">
        <v>91</v>
      </c>
      <c r="AW149" s="15" t="s">
        <v>38</v>
      </c>
      <c r="AX149" s="15" t="s">
        <v>83</v>
      </c>
      <c r="AY149" s="302" t="s">
        <v>251</v>
      </c>
    </row>
    <row r="150" s="13" customFormat="1">
      <c r="A150" s="13"/>
      <c r="B150" s="271"/>
      <c r="C150" s="272"/>
      <c r="D150" s="259" t="s">
        <v>414</v>
      </c>
      <c r="E150" s="273" t="s">
        <v>1</v>
      </c>
      <c r="F150" s="274" t="s">
        <v>3020</v>
      </c>
      <c r="G150" s="272"/>
      <c r="H150" s="275">
        <v>44.25</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4" customFormat="1">
      <c r="A151" s="14"/>
      <c r="B151" s="282"/>
      <c r="C151" s="283"/>
      <c r="D151" s="259" t="s">
        <v>414</v>
      </c>
      <c r="E151" s="284" t="s">
        <v>1</v>
      </c>
      <c r="F151" s="285" t="s">
        <v>416</v>
      </c>
      <c r="G151" s="283"/>
      <c r="H151" s="286">
        <v>44.25</v>
      </c>
      <c r="I151" s="287"/>
      <c r="J151" s="283"/>
      <c r="K151" s="283"/>
      <c r="L151" s="288"/>
      <c r="M151" s="289"/>
      <c r="N151" s="290"/>
      <c r="O151" s="290"/>
      <c r="P151" s="290"/>
      <c r="Q151" s="290"/>
      <c r="R151" s="290"/>
      <c r="S151" s="290"/>
      <c r="T151" s="291"/>
      <c r="U151" s="14"/>
      <c r="V151" s="14"/>
      <c r="W151" s="14"/>
      <c r="X151" s="14"/>
      <c r="Y151" s="14"/>
      <c r="Z151" s="14"/>
      <c r="AA151" s="14"/>
      <c r="AB151" s="14"/>
      <c r="AC151" s="14"/>
      <c r="AD151" s="14"/>
      <c r="AE151" s="14"/>
      <c r="AT151" s="292" t="s">
        <v>414</v>
      </c>
      <c r="AU151" s="292" t="s">
        <v>93</v>
      </c>
      <c r="AV151" s="14" t="s">
        <v>182</v>
      </c>
      <c r="AW151" s="14" t="s">
        <v>38</v>
      </c>
      <c r="AX151" s="14" t="s">
        <v>91</v>
      </c>
      <c r="AY151" s="292" t="s">
        <v>251</v>
      </c>
    </row>
    <row r="152" s="2" customFormat="1" ht="16.5" customHeight="1">
      <c r="A152" s="40"/>
      <c r="B152" s="41"/>
      <c r="C152" s="246" t="s">
        <v>174</v>
      </c>
      <c r="D152" s="246" t="s">
        <v>254</v>
      </c>
      <c r="E152" s="247" t="s">
        <v>584</v>
      </c>
      <c r="F152" s="248" t="s">
        <v>3021</v>
      </c>
      <c r="G152" s="249" t="s">
        <v>446</v>
      </c>
      <c r="H152" s="250">
        <v>11.488</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3022</v>
      </c>
    </row>
    <row r="153" s="15" customFormat="1">
      <c r="A153" s="15"/>
      <c r="B153" s="293"/>
      <c r="C153" s="294"/>
      <c r="D153" s="259" t="s">
        <v>414</v>
      </c>
      <c r="E153" s="295" t="s">
        <v>1</v>
      </c>
      <c r="F153" s="296" t="s">
        <v>3019</v>
      </c>
      <c r="G153" s="294"/>
      <c r="H153" s="295" t="s">
        <v>1</v>
      </c>
      <c r="I153" s="297"/>
      <c r="J153" s="294"/>
      <c r="K153" s="294"/>
      <c r="L153" s="298"/>
      <c r="M153" s="299"/>
      <c r="N153" s="300"/>
      <c r="O153" s="300"/>
      <c r="P153" s="300"/>
      <c r="Q153" s="300"/>
      <c r="R153" s="300"/>
      <c r="S153" s="300"/>
      <c r="T153" s="301"/>
      <c r="U153" s="15"/>
      <c r="V153" s="15"/>
      <c r="W153" s="15"/>
      <c r="X153" s="15"/>
      <c r="Y153" s="15"/>
      <c r="Z153" s="15"/>
      <c r="AA153" s="15"/>
      <c r="AB153" s="15"/>
      <c r="AC153" s="15"/>
      <c r="AD153" s="15"/>
      <c r="AE153" s="15"/>
      <c r="AT153" s="302" t="s">
        <v>414</v>
      </c>
      <c r="AU153" s="302" t="s">
        <v>93</v>
      </c>
      <c r="AV153" s="15" t="s">
        <v>91</v>
      </c>
      <c r="AW153" s="15" t="s">
        <v>38</v>
      </c>
      <c r="AX153" s="15" t="s">
        <v>83</v>
      </c>
      <c r="AY153" s="302" t="s">
        <v>251</v>
      </c>
    </row>
    <row r="154" s="13" customFormat="1">
      <c r="A154" s="13"/>
      <c r="B154" s="271"/>
      <c r="C154" s="272"/>
      <c r="D154" s="259" t="s">
        <v>414</v>
      </c>
      <c r="E154" s="273" t="s">
        <v>1</v>
      </c>
      <c r="F154" s="274" t="s">
        <v>3023</v>
      </c>
      <c r="G154" s="272"/>
      <c r="H154" s="275">
        <v>11.488</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4" customFormat="1">
      <c r="A155" s="14"/>
      <c r="B155" s="282"/>
      <c r="C155" s="283"/>
      <c r="D155" s="259" t="s">
        <v>414</v>
      </c>
      <c r="E155" s="284" t="s">
        <v>1</v>
      </c>
      <c r="F155" s="285" t="s">
        <v>416</v>
      </c>
      <c r="G155" s="283"/>
      <c r="H155" s="286">
        <v>11.488</v>
      </c>
      <c r="I155" s="287"/>
      <c r="J155" s="283"/>
      <c r="K155" s="283"/>
      <c r="L155" s="288"/>
      <c r="M155" s="289"/>
      <c r="N155" s="290"/>
      <c r="O155" s="290"/>
      <c r="P155" s="290"/>
      <c r="Q155" s="290"/>
      <c r="R155" s="290"/>
      <c r="S155" s="290"/>
      <c r="T155" s="291"/>
      <c r="U155" s="14"/>
      <c r="V155" s="14"/>
      <c r="W155" s="14"/>
      <c r="X155" s="14"/>
      <c r="Y155" s="14"/>
      <c r="Z155" s="14"/>
      <c r="AA155" s="14"/>
      <c r="AB155" s="14"/>
      <c r="AC155" s="14"/>
      <c r="AD155" s="14"/>
      <c r="AE155" s="14"/>
      <c r="AT155" s="292" t="s">
        <v>414</v>
      </c>
      <c r="AU155" s="292" t="s">
        <v>93</v>
      </c>
      <c r="AV155" s="14" t="s">
        <v>182</v>
      </c>
      <c r="AW155" s="14" t="s">
        <v>38</v>
      </c>
      <c r="AX155" s="14" t="s">
        <v>91</v>
      </c>
      <c r="AY155" s="292" t="s">
        <v>251</v>
      </c>
    </row>
    <row r="156" s="2" customFormat="1" ht="16.5" customHeight="1">
      <c r="A156" s="40"/>
      <c r="B156" s="41"/>
      <c r="C156" s="246" t="s">
        <v>182</v>
      </c>
      <c r="D156" s="246" t="s">
        <v>254</v>
      </c>
      <c r="E156" s="247" t="s">
        <v>3024</v>
      </c>
      <c r="F156" s="248" t="s">
        <v>3025</v>
      </c>
      <c r="G156" s="249" t="s">
        <v>446</v>
      </c>
      <c r="H156" s="250">
        <v>1.4630000000000001</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3026</v>
      </c>
    </row>
    <row r="157" s="15" customFormat="1">
      <c r="A157" s="15"/>
      <c r="B157" s="293"/>
      <c r="C157" s="294"/>
      <c r="D157" s="259" t="s">
        <v>414</v>
      </c>
      <c r="E157" s="295" t="s">
        <v>1</v>
      </c>
      <c r="F157" s="296" t="s">
        <v>3019</v>
      </c>
      <c r="G157" s="294"/>
      <c r="H157" s="295" t="s">
        <v>1</v>
      </c>
      <c r="I157" s="297"/>
      <c r="J157" s="294"/>
      <c r="K157" s="294"/>
      <c r="L157" s="298"/>
      <c r="M157" s="299"/>
      <c r="N157" s="300"/>
      <c r="O157" s="300"/>
      <c r="P157" s="300"/>
      <c r="Q157" s="300"/>
      <c r="R157" s="300"/>
      <c r="S157" s="300"/>
      <c r="T157" s="301"/>
      <c r="U157" s="15"/>
      <c r="V157" s="15"/>
      <c r="W157" s="15"/>
      <c r="X157" s="15"/>
      <c r="Y157" s="15"/>
      <c r="Z157" s="15"/>
      <c r="AA157" s="15"/>
      <c r="AB157" s="15"/>
      <c r="AC157" s="15"/>
      <c r="AD157" s="15"/>
      <c r="AE157" s="15"/>
      <c r="AT157" s="302" t="s">
        <v>414</v>
      </c>
      <c r="AU157" s="302" t="s">
        <v>93</v>
      </c>
      <c r="AV157" s="15" t="s">
        <v>91</v>
      </c>
      <c r="AW157" s="15" t="s">
        <v>38</v>
      </c>
      <c r="AX157" s="15" t="s">
        <v>83</v>
      </c>
      <c r="AY157" s="302" t="s">
        <v>251</v>
      </c>
    </row>
    <row r="158" s="13" customFormat="1">
      <c r="A158" s="13"/>
      <c r="B158" s="271"/>
      <c r="C158" s="272"/>
      <c r="D158" s="259" t="s">
        <v>414</v>
      </c>
      <c r="E158" s="273" t="s">
        <v>1</v>
      </c>
      <c r="F158" s="274" t="s">
        <v>3027</v>
      </c>
      <c r="G158" s="272"/>
      <c r="H158" s="275">
        <v>1.4630000000000001</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1.4630000000000001</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250</v>
      </c>
      <c r="D160" s="246" t="s">
        <v>254</v>
      </c>
      <c r="E160" s="247" t="s">
        <v>720</v>
      </c>
      <c r="F160" s="248" t="s">
        <v>721</v>
      </c>
      <c r="G160" s="249" t="s">
        <v>446</v>
      </c>
      <c r="H160" s="250">
        <v>16.719999999999999</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3028</v>
      </c>
    </row>
    <row r="161" s="2" customFormat="1" ht="16.5" customHeight="1">
      <c r="A161" s="40"/>
      <c r="B161" s="41"/>
      <c r="C161" s="246" t="s">
        <v>278</v>
      </c>
      <c r="D161" s="246" t="s">
        <v>254</v>
      </c>
      <c r="E161" s="247" t="s">
        <v>3029</v>
      </c>
      <c r="F161" s="248" t="s">
        <v>3030</v>
      </c>
      <c r="G161" s="249" t="s">
        <v>446</v>
      </c>
      <c r="H161" s="250">
        <v>1.4630000000000001</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3031</v>
      </c>
    </row>
    <row r="162" s="2" customFormat="1" ht="16.5" customHeight="1">
      <c r="A162" s="40"/>
      <c r="B162" s="41"/>
      <c r="C162" s="246" t="s">
        <v>285</v>
      </c>
      <c r="D162" s="246" t="s">
        <v>254</v>
      </c>
      <c r="E162" s="247" t="s">
        <v>458</v>
      </c>
      <c r="F162" s="248" t="s">
        <v>459</v>
      </c>
      <c r="G162" s="249" t="s">
        <v>446</v>
      </c>
      <c r="H162" s="250">
        <v>10</v>
      </c>
      <c r="I162" s="251"/>
      <c r="J162" s="252">
        <f>ROUND(I162*H162,2)</f>
        <v>0</v>
      </c>
      <c r="K162" s="248" t="s">
        <v>258</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3032</v>
      </c>
    </row>
    <row r="163" s="2" customFormat="1">
      <c r="A163" s="40"/>
      <c r="B163" s="41"/>
      <c r="C163" s="42"/>
      <c r="D163" s="259" t="s">
        <v>261</v>
      </c>
      <c r="E163" s="42"/>
      <c r="F163" s="260" t="s">
        <v>461</v>
      </c>
      <c r="G163" s="42"/>
      <c r="H163" s="42"/>
      <c r="I163" s="157"/>
      <c r="J163" s="42"/>
      <c r="K163" s="42"/>
      <c r="L163" s="46"/>
      <c r="M163" s="261"/>
      <c r="N163" s="262"/>
      <c r="O163" s="93"/>
      <c r="P163" s="93"/>
      <c r="Q163" s="93"/>
      <c r="R163" s="93"/>
      <c r="S163" s="93"/>
      <c r="T163" s="94"/>
      <c r="U163" s="40"/>
      <c r="V163" s="40"/>
      <c r="W163" s="40"/>
      <c r="X163" s="40"/>
      <c r="Y163" s="40"/>
      <c r="Z163" s="40"/>
      <c r="AA163" s="40"/>
      <c r="AB163" s="40"/>
      <c r="AC163" s="40"/>
      <c r="AD163" s="40"/>
      <c r="AE163" s="40"/>
      <c r="AT163" s="18" t="s">
        <v>261</v>
      </c>
      <c r="AU163" s="18" t="s">
        <v>93</v>
      </c>
    </row>
    <row r="164" s="13" customFormat="1">
      <c r="A164" s="13"/>
      <c r="B164" s="271"/>
      <c r="C164" s="272"/>
      <c r="D164" s="259" t="s">
        <v>414</v>
      </c>
      <c r="E164" s="272"/>
      <c r="F164" s="274" t="s">
        <v>3033</v>
      </c>
      <c r="G164" s="272"/>
      <c r="H164" s="275">
        <v>10</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4</v>
      </c>
      <c r="AX164" s="13" t="s">
        <v>91</v>
      </c>
      <c r="AY164" s="281" t="s">
        <v>251</v>
      </c>
    </row>
    <row r="165" s="2" customFormat="1" ht="16.5" customHeight="1">
      <c r="A165" s="40"/>
      <c r="B165" s="41"/>
      <c r="C165" s="246" t="s">
        <v>292</v>
      </c>
      <c r="D165" s="246" t="s">
        <v>254</v>
      </c>
      <c r="E165" s="247" t="s">
        <v>463</v>
      </c>
      <c r="F165" s="248" t="s">
        <v>464</v>
      </c>
      <c r="G165" s="249" t="s">
        <v>446</v>
      </c>
      <c r="H165" s="250">
        <v>22.238</v>
      </c>
      <c r="I165" s="251"/>
      <c r="J165" s="252">
        <f>ROUND(I165*H165,2)</f>
        <v>0</v>
      </c>
      <c r="K165" s="248" t="s">
        <v>258</v>
      </c>
      <c r="L165" s="46"/>
      <c r="M165" s="253" t="s">
        <v>1</v>
      </c>
      <c r="N165" s="254"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182</v>
      </c>
      <c r="AT165" s="257" t="s">
        <v>254</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3034</v>
      </c>
    </row>
    <row r="166" s="15" customFormat="1">
      <c r="A166" s="15"/>
      <c r="B166" s="293"/>
      <c r="C166" s="294"/>
      <c r="D166" s="259" t="s">
        <v>414</v>
      </c>
      <c r="E166" s="295" t="s">
        <v>1</v>
      </c>
      <c r="F166" s="296" t="s">
        <v>3019</v>
      </c>
      <c r="G166" s="294"/>
      <c r="H166" s="295" t="s">
        <v>1</v>
      </c>
      <c r="I166" s="297"/>
      <c r="J166" s="294"/>
      <c r="K166" s="294"/>
      <c r="L166" s="298"/>
      <c r="M166" s="299"/>
      <c r="N166" s="300"/>
      <c r="O166" s="300"/>
      <c r="P166" s="300"/>
      <c r="Q166" s="300"/>
      <c r="R166" s="300"/>
      <c r="S166" s="300"/>
      <c r="T166" s="301"/>
      <c r="U166" s="15"/>
      <c r="V166" s="15"/>
      <c r="W166" s="15"/>
      <c r="X166" s="15"/>
      <c r="Y166" s="15"/>
      <c r="Z166" s="15"/>
      <c r="AA166" s="15"/>
      <c r="AB166" s="15"/>
      <c r="AC166" s="15"/>
      <c r="AD166" s="15"/>
      <c r="AE166" s="15"/>
      <c r="AT166" s="302" t="s">
        <v>414</v>
      </c>
      <c r="AU166" s="302" t="s">
        <v>93</v>
      </c>
      <c r="AV166" s="15" t="s">
        <v>91</v>
      </c>
      <c r="AW166" s="15" t="s">
        <v>38</v>
      </c>
      <c r="AX166" s="15" t="s">
        <v>83</v>
      </c>
      <c r="AY166" s="302" t="s">
        <v>251</v>
      </c>
    </row>
    <row r="167" s="13" customFormat="1">
      <c r="A167" s="13"/>
      <c r="B167" s="271"/>
      <c r="C167" s="272"/>
      <c r="D167" s="259" t="s">
        <v>414</v>
      </c>
      <c r="E167" s="273" t="s">
        <v>1</v>
      </c>
      <c r="F167" s="274" t="s">
        <v>3035</v>
      </c>
      <c r="G167" s="272"/>
      <c r="H167" s="275">
        <v>7.5</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83</v>
      </c>
      <c r="AY167" s="281" t="s">
        <v>251</v>
      </c>
    </row>
    <row r="168" s="13" customFormat="1">
      <c r="A168" s="13"/>
      <c r="B168" s="271"/>
      <c r="C168" s="272"/>
      <c r="D168" s="259" t="s">
        <v>414</v>
      </c>
      <c r="E168" s="273" t="s">
        <v>1</v>
      </c>
      <c r="F168" s="274" t="s">
        <v>3036</v>
      </c>
      <c r="G168" s="272"/>
      <c r="H168" s="275">
        <v>1.4630000000000001</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3" customFormat="1">
      <c r="A169" s="13"/>
      <c r="B169" s="271"/>
      <c r="C169" s="272"/>
      <c r="D169" s="259" t="s">
        <v>414</v>
      </c>
      <c r="E169" s="273" t="s">
        <v>1</v>
      </c>
      <c r="F169" s="274" t="s">
        <v>3037</v>
      </c>
      <c r="G169" s="272"/>
      <c r="H169" s="275">
        <v>13.275</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4" customFormat="1">
      <c r="A170" s="14"/>
      <c r="B170" s="282"/>
      <c r="C170" s="283"/>
      <c r="D170" s="259" t="s">
        <v>414</v>
      </c>
      <c r="E170" s="284" t="s">
        <v>1</v>
      </c>
      <c r="F170" s="285" t="s">
        <v>416</v>
      </c>
      <c r="G170" s="283"/>
      <c r="H170" s="286">
        <v>22.238</v>
      </c>
      <c r="I170" s="287"/>
      <c r="J170" s="283"/>
      <c r="K170" s="283"/>
      <c r="L170" s="288"/>
      <c r="M170" s="289"/>
      <c r="N170" s="290"/>
      <c r="O170" s="290"/>
      <c r="P170" s="290"/>
      <c r="Q170" s="290"/>
      <c r="R170" s="290"/>
      <c r="S170" s="290"/>
      <c r="T170" s="291"/>
      <c r="U170" s="14"/>
      <c r="V170" s="14"/>
      <c r="W170" s="14"/>
      <c r="X170" s="14"/>
      <c r="Y170" s="14"/>
      <c r="Z170" s="14"/>
      <c r="AA170" s="14"/>
      <c r="AB170" s="14"/>
      <c r="AC170" s="14"/>
      <c r="AD170" s="14"/>
      <c r="AE170" s="14"/>
      <c r="AT170" s="292" t="s">
        <v>414</v>
      </c>
      <c r="AU170" s="292" t="s">
        <v>93</v>
      </c>
      <c r="AV170" s="14" t="s">
        <v>182</v>
      </c>
      <c r="AW170" s="14" t="s">
        <v>38</v>
      </c>
      <c r="AX170" s="14" t="s">
        <v>91</v>
      </c>
      <c r="AY170" s="292" t="s">
        <v>251</v>
      </c>
    </row>
    <row r="171" s="2" customFormat="1" ht="16.5" customHeight="1">
      <c r="A171" s="40"/>
      <c r="B171" s="41"/>
      <c r="C171" s="246" t="s">
        <v>297</v>
      </c>
      <c r="D171" s="246" t="s">
        <v>254</v>
      </c>
      <c r="E171" s="247" t="s">
        <v>475</v>
      </c>
      <c r="F171" s="248" t="s">
        <v>476</v>
      </c>
      <c r="G171" s="249" t="s">
        <v>446</v>
      </c>
      <c r="H171" s="250">
        <v>22.238</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3038</v>
      </c>
    </row>
    <row r="172" s="2" customFormat="1" ht="16.5" customHeight="1">
      <c r="A172" s="40"/>
      <c r="B172" s="41"/>
      <c r="C172" s="246" t="s">
        <v>304</v>
      </c>
      <c r="D172" s="246" t="s">
        <v>254</v>
      </c>
      <c r="E172" s="247" t="s">
        <v>478</v>
      </c>
      <c r="F172" s="248" t="s">
        <v>479</v>
      </c>
      <c r="G172" s="249" t="s">
        <v>398</v>
      </c>
      <c r="H172" s="250">
        <v>40.027999999999999</v>
      </c>
      <c r="I172" s="251"/>
      <c r="J172" s="252">
        <f>ROUND(I172*H172,2)</f>
        <v>0</v>
      </c>
      <c r="K172" s="248" t="s">
        <v>307</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3039</v>
      </c>
    </row>
    <row r="173" s="13" customFormat="1">
      <c r="A173" s="13"/>
      <c r="B173" s="271"/>
      <c r="C173" s="272"/>
      <c r="D173" s="259" t="s">
        <v>414</v>
      </c>
      <c r="E173" s="272"/>
      <c r="F173" s="274" t="s">
        <v>3040</v>
      </c>
      <c r="G173" s="272"/>
      <c r="H173" s="275">
        <v>40.027999999999999</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4</v>
      </c>
      <c r="AX173" s="13" t="s">
        <v>91</v>
      </c>
      <c r="AY173" s="281" t="s">
        <v>251</v>
      </c>
    </row>
    <row r="174" s="2" customFormat="1" ht="16.5" customHeight="1">
      <c r="A174" s="40"/>
      <c r="B174" s="41"/>
      <c r="C174" s="246" t="s">
        <v>309</v>
      </c>
      <c r="D174" s="246" t="s">
        <v>254</v>
      </c>
      <c r="E174" s="247" t="s">
        <v>491</v>
      </c>
      <c r="F174" s="248" t="s">
        <v>492</v>
      </c>
      <c r="G174" s="249" t="s">
        <v>446</v>
      </c>
      <c r="H174" s="250">
        <v>5</v>
      </c>
      <c r="I174" s="251"/>
      <c r="J174" s="252">
        <f>ROUND(I174*H174,2)</f>
        <v>0</v>
      </c>
      <c r="K174" s="248" t="s">
        <v>258</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182</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3041</v>
      </c>
    </row>
    <row r="175" s="13" customFormat="1">
      <c r="A175" s="13"/>
      <c r="B175" s="271"/>
      <c r="C175" s="272"/>
      <c r="D175" s="259" t="s">
        <v>414</v>
      </c>
      <c r="E175" s="273" t="s">
        <v>1</v>
      </c>
      <c r="F175" s="274" t="s">
        <v>3042</v>
      </c>
      <c r="G175" s="272"/>
      <c r="H175" s="275">
        <v>5</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5</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2" customFormat="1" ht="16.5" customHeight="1">
      <c r="A177" s="40"/>
      <c r="B177" s="41"/>
      <c r="C177" s="246" t="s">
        <v>313</v>
      </c>
      <c r="D177" s="246" t="s">
        <v>254</v>
      </c>
      <c r="E177" s="247" t="s">
        <v>491</v>
      </c>
      <c r="F177" s="248" t="s">
        <v>492</v>
      </c>
      <c r="G177" s="249" t="s">
        <v>446</v>
      </c>
      <c r="H177" s="250">
        <v>28.5</v>
      </c>
      <c r="I177" s="251"/>
      <c r="J177" s="252">
        <f>ROUND(I177*H177,2)</f>
        <v>0</v>
      </c>
      <c r="K177" s="248" t="s">
        <v>258</v>
      </c>
      <c r="L177" s="46"/>
      <c r="M177" s="253" t="s">
        <v>1</v>
      </c>
      <c r="N177" s="254" t="s">
        <v>48</v>
      </c>
      <c r="O177" s="93"/>
      <c r="P177" s="255">
        <f>O177*H177</f>
        <v>0</v>
      </c>
      <c r="Q177" s="255">
        <v>0</v>
      </c>
      <c r="R177" s="255">
        <f>Q177*H177</f>
        <v>0</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3043</v>
      </c>
    </row>
    <row r="178" s="15" customFormat="1">
      <c r="A178" s="15"/>
      <c r="B178" s="293"/>
      <c r="C178" s="294"/>
      <c r="D178" s="259" t="s">
        <v>414</v>
      </c>
      <c r="E178" s="295" t="s">
        <v>1</v>
      </c>
      <c r="F178" s="296" t="s">
        <v>3019</v>
      </c>
      <c r="G178" s="294"/>
      <c r="H178" s="295" t="s">
        <v>1</v>
      </c>
      <c r="I178" s="297"/>
      <c r="J178" s="294"/>
      <c r="K178" s="294"/>
      <c r="L178" s="298"/>
      <c r="M178" s="299"/>
      <c r="N178" s="300"/>
      <c r="O178" s="300"/>
      <c r="P178" s="300"/>
      <c r="Q178" s="300"/>
      <c r="R178" s="300"/>
      <c r="S178" s="300"/>
      <c r="T178" s="301"/>
      <c r="U178" s="15"/>
      <c r="V178" s="15"/>
      <c r="W178" s="15"/>
      <c r="X178" s="15"/>
      <c r="Y178" s="15"/>
      <c r="Z178" s="15"/>
      <c r="AA178" s="15"/>
      <c r="AB178" s="15"/>
      <c r="AC178" s="15"/>
      <c r="AD178" s="15"/>
      <c r="AE178" s="15"/>
      <c r="AT178" s="302" t="s">
        <v>414</v>
      </c>
      <c r="AU178" s="302" t="s">
        <v>93</v>
      </c>
      <c r="AV178" s="15" t="s">
        <v>91</v>
      </c>
      <c r="AW178" s="15" t="s">
        <v>38</v>
      </c>
      <c r="AX178" s="15" t="s">
        <v>83</v>
      </c>
      <c r="AY178" s="302" t="s">
        <v>251</v>
      </c>
    </row>
    <row r="179" s="13" customFormat="1">
      <c r="A179" s="13"/>
      <c r="B179" s="271"/>
      <c r="C179" s="272"/>
      <c r="D179" s="259" t="s">
        <v>414</v>
      </c>
      <c r="E179" s="273" t="s">
        <v>1</v>
      </c>
      <c r="F179" s="274" t="s">
        <v>3044</v>
      </c>
      <c r="G179" s="272"/>
      <c r="H179" s="275">
        <v>28.5</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38</v>
      </c>
      <c r="AX179" s="13" t="s">
        <v>83</v>
      </c>
      <c r="AY179" s="281" t="s">
        <v>251</v>
      </c>
    </row>
    <row r="180" s="14" customFormat="1">
      <c r="A180" s="14"/>
      <c r="B180" s="282"/>
      <c r="C180" s="283"/>
      <c r="D180" s="259" t="s">
        <v>414</v>
      </c>
      <c r="E180" s="284" t="s">
        <v>1</v>
      </c>
      <c r="F180" s="285" t="s">
        <v>416</v>
      </c>
      <c r="G180" s="283"/>
      <c r="H180" s="286">
        <v>28.5</v>
      </c>
      <c r="I180" s="287"/>
      <c r="J180" s="283"/>
      <c r="K180" s="283"/>
      <c r="L180" s="288"/>
      <c r="M180" s="289"/>
      <c r="N180" s="290"/>
      <c r="O180" s="290"/>
      <c r="P180" s="290"/>
      <c r="Q180" s="290"/>
      <c r="R180" s="290"/>
      <c r="S180" s="290"/>
      <c r="T180" s="291"/>
      <c r="U180" s="14"/>
      <c r="V180" s="14"/>
      <c r="W180" s="14"/>
      <c r="X180" s="14"/>
      <c r="Y180" s="14"/>
      <c r="Z180" s="14"/>
      <c r="AA180" s="14"/>
      <c r="AB180" s="14"/>
      <c r="AC180" s="14"/>
      <c r="AD180" s="14"/>
      <c r="AE180" s="14"/>
      <c r="AT180" s="292" t="s">
        <v>414</v>
      </c>
      <c r="AU180" s="292" t="s">
        <v>93</v>
      </c>
      <c r="AV180" s="14" t="s">
        <v>182</v>
      </c>
      <c r="AW180" s="14" t="s">
        <v>38</v>
      </c>
      <c r="AX180" s="14" t="s">
        <v>91</v>
      </c>
      <c r="AY180" s="292" t="s">
        <v>251</v>
      </c>
    </row>
    <row r="181" s="2" customFormat="1" ht="16.5" customHeight="1">
      <c r="A181" s="40"/>
      <c r="B181" s="41"/>
      <c r="C181" s="314" t="s">
        <v>318</v>
      </c>
      <c r="D181" s="314" t="s">
        <v>648</v>
      </c>
      <c r="E181" s="315" t="s">
        <v>3045</v>
      </c>
      <c r="F181" s="316" t="s">
        <v>3046</v>
      </c>
      <c r="G181" s="317" t="s">
        <v>398</v>
      </c>
      <c r="H181" s="318">
        <v>51.299999999999997</v>
      </c>
      <c r="I181" s="319"/>
      <c r="J181" s="320">
        <f>ROUND(I181*H181,2)</f>
        <v>0</v>
      </c>
      <c r="K181" s="316" t="s">
        <v>258</v>
      </c>
      <c r="L181" s="321"/>
      <c r="M181" s="322" t="s">
        <v>1</v>
      </c>
      <c r="N181" s="323" t="s">
        <v>48</v>
      </c>
      <c r="O181" s="93"/>
      <c r="P181" s="255">
        <f>O181*H181</f>
        <v>0</v>
      </c>
      <c r="Q181" s="255">
        <v>1</v>
      </c>
      <c r="R181" s="255">
        <f>Q181*H181</f>
        <v>51.299999999999997</v>
      </c>
      <c r="S181" s="255">
        <v>0</v>
      </c>
      <c r="T181" s="256">
        <f>S181*H181</f>
        <v>0</v>
      </c>
      <c r="U181" s="40"/>
      <c r="V181" s="40"/>
      <c r="W181" s="40"/>
      <c r="X181" s="40"/>
      <c r="Y181" s="40"/>
      <c r="Z181" s="40"/>
      <c r="AA181" s="40"/>
      <c r="AB181" s="40"/>
      <c r="AC181" s="40"/>
      <c r="AD181" s="40"/>
      <c r="AE181" s="40"/>
      <c r="AR181" s="257" t="s">
        <v>292</v>
      </c>
      <c r="AT181" s="257" t="s">
        <v>648</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182</v>
      </c>
      <c r="BM181" s="257" t="s">
        <v>3047</v>
      </c>
    </row>
    <row r="182" s="13" customFormat="1">
      <c r="A182" s="13"/>
      <c r="B182" s="271"/>
      <c r="C182" s="272"/>
      <c r="D182" s="259" t="s">
        <v>414</v>
      </c>
      <c r="E182" s="272"/>
      <c r="F182" s="274" t="s">
        <v>3048</v>
      </c>
      <c r="G182" s="272"/>
      <c r="H182" s="275">
        <v>51.299999999999997</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4</v>
      </c>
      <c r="AX182" s="13" t="s">
        <v>91</v>
      </c>
      <c r="AY182" s="281" t="s">
        <v>251</v>
      </c>
    </row>
    <row r="183" s="2" customFormat="1" ht="16.5" customHeight="1">
      <c r="A183" s="40"/>
      <c r="B183" s="41"/>
      <c r="C183" s="246" t="s">
        <v>325</v>
      </c>
      <c r="D183" s="246" t="s">
        <v>254</v>
      </c>
      <c r="E183" s="247" t="s">
        <v>3049</v>
      </c>
      <c r="F183" s="248" t="s">
        <v>3050</v>
      </c>
      <c r="G183" s="249" t="s">
        <v>446</v>
      </c>
      <c r="H183" s="250">
        <v>1.4630000000000001</v>
      </c>
      <c r="I183" s="251"/>
      <c r="J183" s="252">
        <f>ROUND(I183*H183,2)</f>
        <v>0</v>
      </c>
      <c r="K183" s="248" t="s">
        <v>258</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3051</v>
      </c>
    </row>
    <row r="184" s="15" customFormat="1">
      <c r="A184" s="15"/>
      <c r="B184" s="293"/>
      <c r="C184" s="294"/>
      <c r="D184" s="259" t="s">
        <v>414</v>
      </c>
      <c r="E184" s="295" t="s">
        <v>1</v>
      </c>
      <c r="F184" s="296" t="s">
        <v>3019</v>
      </c>
      <c r="G184" s="294"/>
      <c r="H184" s="295" t="s">
        <v>1</v>
      </c>
      <c r="I184" s="297"/>
      <c r="J184" s="294"/>
      <c r="K184" s="294"/>
      <c r="L184" s="298"/>
      <c r="M184" s="299"/>
      <c r="N184" s="300"/>
      <c r="O184" s="300"/>
      <c r="P184" s="300"/>
      <c r="Q184" s="300"/>
      <c r="R184" s="300"/>
      <c r="S184" s="300"/>
      <c r="T184" s="301"/>
      <c r="U184" s="15"/>
      <c r="V184" s="15"/>
      <c r="W184" s="15"/>
      <c r="X184" s="15"/>
      <c r="Y184" s="15"/>
      <c r="Z184" s="15"/>
      <c r="AA184" s="15"/>
      <c r="AB184" s="15"/>
      <c r="AC184" s="15"/>
      <c r="AD184" s="15"/>
      <c r="AE184" s="15"/>
      <c r="AT184" s="302" t="s">
        <v>414</v>
      </c>
      <c r="AU184" s="302" t="s">
        <v>93</v>
      </c>
      <c r="AV184" s="15" t="s">
        <v>91</v>
      </c>
      <c r="AW184" s="15" t="s">
        <v>38</v>
      </c>
      <c r="AX184" s="15" t="s">
        <v>83</v>
      </c>
      <c r="AY184" s="302" t="s">
        <v>251</v>
      </c>
    </row>
    <row r="185" s="13" customFormat="1">
      <c r="A185" s="13"/>
      <c r="B185" s="271"/>
      <c r="C185" s="272"/>
      <c r="D185" s="259" t="s">
        <v>414</v>
      </c>
      <c r="E185" s="273" t="s">
        <v>1</v>
      </c>
      <c r="F185" s="274" t="s">
        <v>3027</v>
      </c>
      <c r="G185" s="272"/>
      <c r="H185" s="275">
        <v>1.4630000000000001</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1.4630000000000001</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314" t="s">
        <v>8</v>
      </c>
      <c r="D187" s="314" t="s">
        <v>648</v>
      </c>
      <c r="E187" s="315" t="s">
        <v>3045</v>
      </c>
      <c r="F187" s="316" t="s">
        <v>3046</v>
      </c>
      <c r="G187" s="317" t="s">
        <v>398</v>
      </c>
      <c r="H187" s="318">
        <v>2.633</v>
      </c>
      <c r="I187" s="319"/>
      <c r="J187" s="320">
        <f>ROUND(I187*H187,2)</f>
        <v>0</v>
      </c>
      <c r="K187" s="316" t="s">
        <v>258</v>
      </c>
      <c r="L187" s="321"/>
      <c r="M187" s="322" t="s">
        <v>1</v>
      </c>
      <c r="N187" s="323" t="s">
        <v>48</v>
      </c>
      <c r="O187" s="93"/>
      <c r="P187" s="255">
        <f>O187*H187</f>
        <v>0</v>
      </c>
      <c r="Q187" s="255">
        <v>1</v>
      </c>
      <c r="R187" s="255">
        <f>Q187*H187</f>
        <v>2.633</v>
      </c>
      <c r="S187" s="255">
        <v>0</v>
      </c>
      <c r="T187" s="256">
        <f>S187*H187</f>
        <v>0</v>
      </c>
      <c r="U187" s="40"/>
      <c r="V187" s="40"/>
      <c r="W187" s="40"/>
      <c r="X187" s="40"/>
      <c r="Y187" s="40"/>
      <c r="Z187" s="40"/>
      <c r="AA187" s="40"/>
      <c r="AB187" s="40"/>
      <c r="AC187" s="40"/>
      <c r="AD187" s="40"/>
      <c r="AE187" s="40"/>
      <c r="AR187" s="257" t="s">
        <v>292</v>
      </c>
      <c r="AT187" s="257" t="s">
        <v>648</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3052</v>
      </c>
    </row>
    <row r="188" s="13" customFormat="1">
      <c r="A188" s="13"/>
      <c r="B188" s="271"/>
      <c r="C188" s="272"/>
      <c r="D188" s="259" t="s">
        <v>414</v>
      </c>
      <c r="E188" s="272"/>
      <c r="F188" s="274" t="s">
        <v>3053</v>
      </c>
      <c r="G188" s="272"/>
      <c r="H188" s="275">
        <v>2.633</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4</v>
      </c>
      <c r="AX188" s="13" t="s">
        <v>91</v>
      </c>
      <c r="AY188" s="281" t="s">
        <v>251</v>
      </c>
    </row>
    <row r="189" s="2" customFormat="1" ht="16.5" customHeight="1">
      <c r="A189" s="40"/>
      <c r="B189" s="41"/>
      <c r="C189" s="246" t="s">
        <v>359</v>
      </c>
      <c r="D189" s="246" t="s">
        <v>254</v>
      </c>
      <c r="E189" s="247" t="s">
        <v>606</v>
      </c>
      <c r="F189" s="248" t="s">
        <v>1429</v>
      </c>
      <c r="G189" s="249" t="s">
        <v>342</v>
      </c>
      <c r="H189" s="250">
        <v>17.32</v>
      </c>
      <c r="I189" s="251"/>
      <c r="J189" s="252">
        <f>ROUND(I189*H189,2)</f>
        <v>0</v>
      </c>
      <c r="K189" s="248" t="s">
        <v>307</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182</v>
      </c>
      <c r="AT189" s="257" t="s">
        <v>254</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3054</v>
      </c>
    </row>
    <row r="190" s="15" customFormat="1">
      <c r="A190" s="15"/>
      <c r="B190" s="293"/>
      <c r="C190" s="294"/>
      <c r="D190" s="259" t="s">
        <v>414</v>
      </c>
      <c r="E190" s="295" t="s">
        <v>1</v>
      </c>
      <c r="F190" s="296" t="s">
        <v>3019</v>
      </c>
      <c r="G190" s="294"/>
      <c r="H190" s="295" t="s">
        <v>1</v>
      </c>
      <c r="I190" s="297"/>
      <c r="J190" s="294"/>
      <c r="K190" s="294"/>
      <c r="L190" s="298"/>
      <c r="M190" s="299"/>
      <c r="N190" s="300"/>
      <c r="O190" s="300"/>
      <c r="P190" s="300"/>
      <c r="Q190" s="300"/>
      <c r="R190" s="300"/>
      <c r="S190" s="300"/>
      <c r="T190" s="301"/>
      <c r="U190" s="15"/>
      <c r="V190" s="15"/>
      <c r="W190" s="15"/>
      <c r="X190" s="15"/>
      <c r="Y190" s="15"/>
      <c r="Z190" s="15"/>
      <c r="AA190" s="15"/>
      <c r="AB190" s="15"/>
      <c r="AC190" s="15"/>
      <c r="AD190" s="15"/>
      <c r="AE190" s="15"/>
      <c r="AT190" s="302" t="s">
        <v>414</v>
      </c>
      <c r="AU190" s="302" t="s">
        <v>93</v>
      </c>
      <c r="AV190" s="15" t="s">
        <v>91</v>
      </c>
      <c r="AW190" s="15" t="s">
        <v>38</v>
      </c>
      <c r="AX190" s="15" t="s">
        <v>83</v>
      </c>
      <c r="AY190" s="302" t="s">
        <v>251</v>
      </c>
    </row>
    <row r="191" s="13" customFormat="1">
      <c r="A191" s="13"/>
      <c r="B191" s="271"/>
      <c r="C191" s="272"/>
      <c r="D191" s="259" t="s">
        <v>414</v>
      </c>
      <c r="E191" s="273" t="s">
        <v>1</v>
      </c>
      <c r="F191" s="274" t="s">
        <v>3055</v>
      </c>
      <c r="G191" s="272"/>
      <c r="H191" s="275">
        <v>17.32</v>
      </c>
      <c r="I191" s="276"/>
      <c r="J191" s="272"/>
      <c r="K191" s="272"/>
      <c r="L191" s="277"/>
      <c r="M191" s="278"/>
      <c r="N191" s="279"/>
      <c r="O191" s="279"/>
      <c r="P191" s="279"/>
      <c r="Q191" s="279"/>
      <c r="R191" s="279"/>
      <c r="S191" s="279"/>
      <c r="T191" s="280"/>
      <c r="U191" s="13"/>
      <c r="V191" s="13"/>
      <c r="W191" s="13"/>
      <c r="X191" s="13"/>
      <c r="Y191" s="13"/>
      <c r="Z191" s="13"/>
      <c r="AA191" s="13"/>
      <c r="AB191" s="13"/>
      <c r="AC191" s="13"/>
      <c r="AD191" s="13"/>
      <c r="AE191" s="13"/>
      <c r="AT191" s="281" t="s">
        <v>414</v>
      </c>
      <c r="AU191" s="281" t="s">
        <v>93</v>
      </c>
      <c r="AV191" s="13" t="s">
        <v>93</v>
      </c>
      <c r="AW191" s="13" t="s">
        <v>38</v>
      </c>
      <c r="AX191" s="13" t="s">
        <v>83</v>
      </c>
      <c r="AY191" s="281" t="s">
        <v>251</v>
      </c>
    </row>
    <row r="192" s="14" customFormat="1">
      <c r="A192" s="14"/>
      <c r="B192" s="282"/>
      <c r="C192" s="283"/>
      <c r="D192" s="259" t="s">
        <v>414</v>
      </c>
      <c r="E192" s="284" t="s">
        <v>1</v>
      </c>
      <c r="F192" s="285" t="s">
        <v>416</v>
      </c>
      <c r="G192" s="283"/>
      <c r="H192" s="286">
        <v>17.32</v>
      </c>
      <c r="I192" s="287"/>
      <c r="J192" s="283"/>
      <c r="K192" s="283"/>
      <c r="L192" s="288"/>
      <c r="M192" s="289"/>
      <c r="N192" s="290"/>
      <c r="O192" s="290"/>
      <c r="P192" s="290"/>
      <c r="Q192" s="290"/>
      <c r="R192" s="290"/>
      <c r="S192" s="290"/>
      <c r="T192" s="291"/>
      <c r="U192" s="14"/>
      <c r="V192" s="14"/>
      <c r="W192" s="14"/>
      <c r="X192" s="14"/>
      <c r="Y192" s="14"/>
      <c r="Z192" s="14"/>
      <c r="AA192" s="14"/>
      <c r="AB192" s="14"/>
      <c r="AC192" s="14"/>
      <c r="AD192" s="14"/>
      <c r="AE192" s="14"/>
      <c r="AT192" s="292" t="s">
        <v>414</v>
      </c>
      <c r="AU192" s="292" t="s">
        <v>93</v>
      </c>
      <c r="AV192" s="14" t="s">
        <v>182</v>
      </c>
      <c r="AW192" s="14" t="s">
        <v>38</v>
      </c>
      <c r="AX192" s="14" t="s">
        <v>91</v>
      </c>
      <c r="AY192" s="292" t="s">
        <v>251</v>
      </c>
    </row>
    <row r="193" s="2" customFormat="1" ht="16.5" customHeight="1">
      <c r="A193" s="40"/>
      <c r="B193" s="41"/>
      <c r="C193" s="246" t="s">
        <v>386</v>
      </c>
      <c r="D193" s="246" t="s">
        <v>254</v>
      </c>
      <c r="E193" s="247" t="s">
        <v>499</v>
      </c>
      <c r="F193" s="248" t="s">
        <v>500</v>
      </c>
      <c r="G193" s="249" t="s">
        <v>446</v>
      </c>
      <c r="H193" s="250">
        <v>5</v>
      </c>
      <c r="I193" s="251"/>
      <c r="J193" s="252">
        <f>ROUND(I193*H193,2)</f>
        <v>0</v>
      </c>
      <c r="K193" s="248" t="s">
        <v>258</v>
      </c>
      <c r="L193" s="46"/>
      <c r="M193" s="253" t="s">
        <v>1</v>
      </c>
      <c r="N193" s="254" t="s">
        <v>48</v>
      </c>
      <c r="O193" s="93"/>
      <c r="P193" s="255">
        <f>O193*H193</f>
        <v>0</v>
      </c>
      <c r="Q193" s="255">
        <v>0</v>
      </c>
      <c r="R193" s="255">
        <f>Q193*H193</f>
        <v>0</v>
      </c>
      <c r="S193" s="255">
        <v>0</v>
      </c>
      <c r="T193" s="256">
        <f>S193*H193</f>
        <v>0</v>
      </c>
      <c r="U193" s="40"/>
      <c r="V193" s="40"/>
      <c r="W193" s="40"/>
      <c r="X193" s="40"/>
      <c r="Y193" s="40"/>
      <c r="Z193" s="40"/>
      <c r="AA193" s="40"/>
      <c r="AB193" s="40"/>
      <c r="AC193" s="40"/>
      <c r="AD193" s="40"/>
      <c r="AE193" s="40"/>
      <c r="AR193" s="257" t="s">
        <v>501</v>
      </c>
      <c r="AT193" s="257" t="s">
        <v>254</v>
      </c>
      <c r="AU193" s="257" t="s">
        <v>93</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501</v>
      </c>
      <c r="BM193" s="257" t="s">
        <v>3056</v>
      </c>
    </row>
    <row r="194" s="12" customFormat="1" ht="22.8" customHeight="1">
      <c r="A194" s="12"/>
      <c r="B194" s="230"/>
      <c r="C194" s="231"/>
      <c r="D194" s="232" t="s">
        <v>82</v>
      </c>
      <c r="E194" s="244" t="s">
        <v>174</v>
      </c>
      <c r="F194" s="244" t="s">
        <v>766</v>
      </c>
      <c r="G194" s="231"/>
      <c r="H194" s="231"/>
      <c r="I194" s="234"/>
      <c r="J194" s="245">
        <f>BK194</f>
        <v>0</v>
      </c>
      <c r="K194" s="231"/>
      <c r="L194" s="236"/>
      <c r="M194" s="237"/>
      <c r="N194" s="238"/>
      <c r="O194" s="238"/>
      <c r="P194" s="239">
        <f>SUM(P195:P232)</f>
        <v>0</v>
      </c>
      <c r="Q194" s="238"/>
      <c r="R194" s="239">
        <f>SUM(R195:R232)</f>
        <v>44.046977199999994</v>
      </c>
      <c r="S194" s="238"/>
      <c r="T194" s="240">
        <f>SUM(T195:T232)</f>
        <v>0</v>
      </c>
      <c r="U194" s="12"/>
      <c r="V194" s="12"/>
      <c r="W194" s="12"/>
      <c r="X194" s="12"/>
      <c r="Y194" s="12"/>
      <c r="Z194" s="12"/>
      <c r="AA194" s="12"/>
      <c r="AB194" s="12"/>
      <c r="AC194" s="12"/>
      <c r="AD194" s="12"/>
      <c r="AE194" s="12"/>
      <c r="AR194" s="241" t="s">
        <v>91</v>
      </c>
      <c r="AT194" s="242" t="s">
        <v>82</v>
      </c>
      <c r="AU194" s="242" t="s">
        <v>91</v>
      </c>
      <c r="AY194" s="241" t="s">
        <v>251</v>
      </c>
      <c r="BK194" s="243">
        <f>SUM(BK195:BK232)</f>
        <v>0</v>
      </c>
    </row>
    <row r="195" s="2" customFormat="1" ht="16.5" customHeight="1">
      <c r="A195" s="40"/>
      <c r="B195" s="41"/>
      <c r="C195" s="246" t="s">
        <v>362</v>
      </c>
      <c r="D195" s="246" t="s">
        <v>254</v>
      </c>
      <c r="E195" s="247" t="s">
        <v>3057</v>
      </c>
      <c r="F195" s="248" t="s">
        <v>3058</v>
      </c>
      <c r="G195" s="249" t="s">
        <v>342</v>
      </c>
      <c r="H195" s="250">
        <v>5.4450000000000003</v>
      </c>
      <c r="I195" s="251"/>
      <c r="J195" s="252">
        <f>ROUND(I195*H195,2)</f>
        <v>0</v>
      </c>
      <c r="K195" s="248" t="s">
        <v>258</v>
      </c>
      <c r="L195" s="46"/>
      <c r="M195" s="253" t="s">
        <v>1</v>
      </c>
      <c r="N195" s="254" t="s">
        <v>48</v>
      </c>
      <c r="O195" s="93"/>
      <c r="P195" s="255">
        <f>O195*H195</f>
        <v>0</v>
      </c>
      <c r="Q195" s="255">
        <v>0.22158</v>
      </c>
      <c r="R195" s="255">
        <f>Q195*H195</f>
        <v>1.2065031000000002</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3059</v>
      </c>
    </row>
    <row r="196" s="13" customFormat="1">
      <c r="A196" s="13"/>
      <c r="B196" s="271"/>
      <c r="C196" s="272"/>
      <c r="D196" s="259" t="s">
        <v>414</v>
      </c>
      <c r="E196" s="273" t="s">
        <v>1</v>
      </c>
      <c r="F196" s="274" t="s">
        <v>3060</v>
      </c>
      <c r="G196" s="272"/>
      <c r="H196" s="275">
        <v>5.4450000000000003</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38</v>
      </c>
      <c r="AX196" s="13" t="s">
        <v>83</v>
      </c>
      <c r="AY196" s="281" t="s">
        <v>251</v>
      </c>
    </row>
    <row r="197" s="14" customFormat="1">
      <c r="A197" s="14"/>
      <c r="B197" s="282"/>
      <c r="C197" s="283"/>
      <c r="D197" s="259" t="s">
        <v>414</v>
      </c>
      <c r="E197" s="284" t="s">
        <v>1</v>
      </c>
      <c r="F197" s="285" t="s">
        <v>416</v>
      </c>
      <c r="G197" s="283"/>
      <c r="H197" s="286">
        <v>5.4450000000000003</v>
      </c>
      <c r="I197" s="287"/>
      <c r="J197" s="283"/>
      <c r="K197" s="283"/>
      <c r="L197" s="288"/>
      <c r="M197" s="289"/>
      <c r="N197" s="290"/>
      <c r="O197" s="290"/>
      <c r="P197" s="290"/>
      <c r="Q197" s="290"/>
      <c r="R197" s="290"/>
      <c r="S197" s="290"/>
      <c r="T197" s="291"/>
      <c r="U197" s="14"/>
      <c r="V197" s="14"/>
      <c r="W197" s="14"/>
      <c r="X197" s="14"/>
      <c r="Y197" s="14"/>
      <c r="Z197" s="14"/>
      <c r="AA197" s="14"/>
      <c r="AB197" s="14"/>
      <c r="AC197" s="14"/>
      <c r="AD197" s="14"/>
      <c r="AE197" s="14"/>
      <c r="AT197" s="292" t="s">
        <v>414</v>
      </c>
      <c r="AU197" s="292" t="s">
        <v>93</v>
      </c>
      <c r="AV197" s="14" t="s">
        <v>182</v>
      </c>
      <c r="AW197" s="14" t="s">
        <v>38</v>
      </c>
      <c r="AX197" s="14" t="s">
        <v>91</v>
      </c>
      <c r="AY197" s="292" t="s">
        <v>251</v>
      </c>
    </row>
    <row r="198" s="2" customFormat="1" ht="16.5" customHeight="1">
      <c r="A198" s="40"/>
      <c r="B198" s="41"/>
      <c r="C198" s="246" t="s">
        <v>395</v>
      </c>
      <c r="D198" s="246" t="s">
        <v>254</v>
      </c>
      <c r="E198" s="247" t="s">
        <v>3061</v>
      </c>
      <c r="F198" s="248" t="s">
        <v>3062</v>
      </c>
      <c r="G198" s="249" t="s">
        <v>346</v>
      </c>
      <c r="H198" s="250">
        <v>8</v>
      </c>
      <c r="I198" s="251"/>
      <c r="J198" s="252">
        <f>ROUND(I198*H198,2)</f>
        <v>0</v>
      </c>
      <c r="K198" s="248" t="s">
        <v>258</v>
      </c>
      <c r="L198" s="46"/>
      <c r="M198" s="253" t="s">
        <v>1</v>
      </c>
      <c r="N198" s="254" t="s">
        <v>48</v>
      </c>
      <c r="O198" s="93"/>
      <c r="P198" s="255">
        <f>O198*H198</f>
        <v>0</v>
      </c>
      <c r="Q198" s="255">
        <v>0.026929999999999999</v>
      </c>
      <c r="R198" s="255">
        <f>Q198*H198</f>
        <v>0.21543999999999999</v>
      </c>
      <c r="S198" s="255">
        <v>0</v>
      </c>
      <c r="T198" s="256">
        <f>S198*H198</f>
        <v>0</v>
      </c>
      <c r="U198" s="40"/>
      <c r="V198" s="40"/>
      <c r="W198" s="40"/>
      <c r="X198" s="40"/>
      <c r="Y198" s="40"/>
      <c r="Z198" s="40"/>
      <c r="AA198" s="40"/>
      <c r="AB198" s="40"/>
      <c r="AC198" s="40"/>
      <c r="AD198" s="40"/>
      <c r="AE198" s="40"/>
      <c r="AR198" s="257" t="s">
        <v>182</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182</v>
      </c>
      <c r="BM198" s="257" t="s">
        <v>3063</v>
      </c>
    </row>
    <row r="199" s="2" customFormat="1" ht="16.5" customHeight="1">
      <c r="A199" s="40"/>
      <c r="B199" s="41"/>
      <c r="C199" s="246" t="s">
        <v>366</v>
      </c>
      <c r="D199" s="246" t="s">
        <v>254</v>
      </c>
      <c r="E199" s="247" t="s">
        <v>3064</v>
      </c>
      <c r="F199" s="248" t="s">
        <v>3065</v>
      </c>
      <c r="G199" s="249" t="s">
        <v>398</v>
      </c>
      <c r="H199" s="250">
        <v>0.098000000000000004</v>
      </c>
      <c r="I199" s="251"/>
      <c r="J199" s="252">
        <f>ROUND(I199*H199,2)</f>
        <v>0</v>
      </c>
      <c r="K199" s="248" t="s">
        <v>258</v>
      </c>
      <c r="L199" s="46"/>
      <c r="M199" s="253" t="s">
        <v>1</v>
      </c>
      <c r="N199" s="254" t="s">
        <v>48</v>
      </c>
      <c r="O199" s="93"/>
      <c r="P199" s="255">
        <f>O199*H199</f>
        <v>0</v>
      </c>
      <c r="Q199" s="255">
        <v>1.0900000000000001</v>
      </c>
      <c r="R199" s="255">
        <f>Q199*H199</f>
        <v>0.10682000000000001</v>
      </c>
      <c r="S199" s="255">
        <v>0</v>
      </c>
      <c r="T199" s="256">
        <f>S199*H199</f>
        <v>0</v>
      </c>
      <c r="U199" s="40"/>
      <c r="V199" s="40"/>
      <c r="W199" s="40"/>
      <c r="X199" s="40"/>
      <c r="Y199" s="40"/>
      <c r="Z199" s="40"/>
      <c r="AA199" s="40"/>
      <c r="AB199" s="40"/>
      <c r="AC199" s="40"/>
      <c r="AD199" s="40"/>
      <c r="AE199" s="40"/>
      <c r="AR199" s="257" t="s">
        <v>182</v>
      </c>
      <c r="AT199" s="257" t="s">
        <v>254</v>
      </c>
      <c r="AU199" s="257" t="s">
        <v>93</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182</v>
      </c>
      <c r="BM199" s="257" t="s">
        <v>3066</v>
      </c>
    </row>
    <row r="200" s="13" customFormat="1">
      <c r="A200" s="13"/>
      <c r="B200" s="271"/>
      <c r="C200" s="272"/>
      <c r="D200" s="259" t="s">
        <v>414</v>
      </c>
      <c r="E200" s="273" t="s">
        <v>1</v>
      </c>
      <c r="F200" s="274" t="s">
        <v>3067</v>
      </c>
      <c r="G200" s="272"/>
      <c r="H200" s="275">
        <v>0.098000000000000004</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4" customFormat="1">
      <c r="A201" s="14"/>
      <c r="B201" s="282"/>
      <c r="C201" s="283"/>
      <c r="D201" s="259" t="s">
        <v>414</v>
      </c>
      <c r="E201" s="284" t="s">
        <v>1</v>
      </c>
      <c r="F201" s="285" t="s">
        <v>416</v>
      </c>
      <c r="G201" s="283"/>
      <c r="H201" s="286">
        <v>0.098000000000000004</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93</v>
      </c>
      <c r="AV201" s="14" t="s">
        <v>182</v>
      </c>
      <c r="AW201" s="14" t="s">
        <v>38</v>
      </c>
      <c r="AX201" s="14" t="s">
        <v>91</v>
      </c>
      <c r="AY201" s="292" t="s">
        <v>251</v>
      </c>
    </row>
    <row r="202" s="2" customFormat="1" ht="16.5" customHeight="1">
      <c r="A202" s="40"/>
      <c r="B202" s="41"/>
      <c r="C202" s="246" t="s">
        <v>7</v>
      </c>
      <c r="D202" s="246" t="s">
        <v>254</v>
      </c>
      <c r="E202" s="247" t="s">
        <v>3068</v>
      </c>
      <c r="F202" s="248" t="s">
        <v>3069</v>
      </c>
      <c r="G202" s="249" t="s">
        <v>342</v>
      </c>
      <c r="H202" s="250">
        <v>17.518000000000001</v>
      </c>
      <c r="I202" s="251"/>
      <c r="J202" s="252">
        <f>ROUND(I202*H202,2)</f>
        <v>0</v>
      </c>
      <c r="K202" s="248" t="s">
        <v>258</v>
      </c>
      <c r="L202" s="46"/>
      <c r="M202" s="253" t="s">
        <v>1</v>
      </c>
      <c r="N202" s="254" t="s">
        <v>48</v>
      </c>
      <c r="O202" s="93"/>
      <c r="P202" s="255">
        <f>O202*H202</f>
        <v>0</v>
      </c>
      <c r="Q202" s="255">
        <v>0.028570000000000002</v>
      </c>
      <c r="R202" s="255">
        <f>Q202*H202</f>
        <v>0.50048926000000005</v>
      </c>
      <c r="S202" s="255">
        <v>0</v>
      </c>
      <c r="T202" s="256">
        <f>S202*H202</f>
        <v>0</v>
      </c>
      <c r="U202" s="40"/>
      <c r="V202" s="40"/>
      <c r="W202" s="40"/>
      <c r="X202" s="40"/>
      <c r="Y202" s="40"/>
      <c r="Z202" s="40"/>
      <c r="AA202" s="40"/>
      <c r="AB202" s="40"/>
      <c r="AC202" s="40"/>
      <c r="AD202" s="40"/>
      <c r="AE202" s="40"/>
      <c r="AR202" s="257" t="s">
        <v>182</v>
      </c>
      <c r="AT202" s="257" t="s">
        <v>254</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182</v>
      </c>
      <c r="BM202" s="257" t="s">
        <v>3070</v>
      </c>
    </row>
    <row r="203" s="2" customFormat="1" ht="16.5" customHeight="1">
      <c r="A203" s="40"/>
      <c r="B203" s="41"/>
      <c r="C203" s="246" t="s">
        <v>369</v>
      </c>
      <c r="D203" s="246" t="s">
        <v>254</v>
      </c>
      <c r="E203" s="247" t="s">
        <v>3071</v>
      </c>
      <c r="F203" s="248" t="s">
        <v>3072</v>
      </c>
      <c r="G203" s="249" t="s">
        <v>446</v>
      </c>
      <c r="H203" s="250">
        <v>10.647</v>
      </c>
      <c r="I203" s="251"/>
      <c r="J203" s="252">
        <f>ROUND(I203*H203,2)</f>
        <v>0</v>
      </c>
      <c r="K203" s="248" t="s">
        <v>258</v>
      </c>
      <c r="L203" s="46"/>
      <c r="M203" s="253" t="s">
        <v>1</v>
      </c>
      <c r="N203" s="254" t="s">
        <v>48</v>
      </c>
      <c r="O203" s="93"/>
      <c r="P203" s="255">
        <f>O203*H203</f>
        <v>0</v>
      </c>
      <c r="Q203" s="255">
        <v>2.45329</v>
      </c>
      <c r="R203" s="255">
        <f>Q203*H203</f>
        <v>26.120178630000002</v>
      </c>
      <c r="S203" s="255">
        <v>0</v>
      </c>
      <c r="T203" s="256">
        <f>S203*H203</f>
        <v>0</v>
      </c>
      <c r="U203" s="40"/>
      <c r="V203" s="40"/>
      <c r="W203" s="40"/>
      <c r="X203" s="40"/>
      <c r="Y203" s="40"/>
      <c r="Z203" s="40"/>
      <c r="AA203" s="40"/>
      <c r="AB203" s="40"/>
      <c r="AC203" s="40"/>
      <c r="AD203" s="40"/>
      <c r="AE203" s="40"/>
      <c r="AR203" s="257" t="s">
        <v>182</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182</v>
      </c>
      <c r="BM203" s="257" t="s">
        <v>3073</v>
      </c>
    </row>
    <row r="204" s="15" customFormat="1">
      <c r="A204" s="15"/>
      <c r="B204" s="293"/>
      <c r="C204" s="294"/>
      <c r="D204" s="259" t="s">
        <v>414</v>
      </c>
      <c r="E204" s="295" t="s">
        <v>1</v>
      </c>
      <c r="F204" s="296" t="s">
        <v>3019</v>
      </c>
      <c r="G204" s="294"/>
      <c r="H204" s="295" t="s">
        <v>1</v>
      </c>
      <c r="I204" s="297"/>
      <c r="J204" s="294"/>
      <c r="K204" s="294"/>
      <c r="L204" s="298"/>
      <c r="M204" s="299"/>
      <c r="N204" s="300"/>
      <c r="O204" s="300"/>
      <c r="P204" s="300"/>
      <c r="Q204" s="300"/>
      <c r="R204" s="300"/>
      <c r="S204" s="300"/>
      <c r="T204" s="301"/>
      <c r="U204" s="15"/>
      <c r="V204" s="15"/>
      <c r="W204" s="15"/>
      <c r="X204" s="15"/>
      <c r="Y204" s="15"/>
      <c r="Z204" s="15"/>
      <c r="AA204" s="15"/>
      <c r="AB204" s="15"/>
      <c r="AC204" s="15"/>
      <c r="AD204" s="15"/>
      <c r="AE204" s="15"/>
      <c r="AT204" s="302" t="s">
        <v>414</v>
      </c>
      <c r="AU204" s="302" t="s">
        <v>93</v>
      </c>
      <c r="AV204" s="15" t="s">
        <v>91</v>
      </c>
      <c r="AW204" s="15" t="s">
        <v>38</v>
      </c>
      <c r="AX204" s="15" t="s">
        <v>83</v>
      </c>
      <c r="AY204" s="302" t="s">
        <v>251</v>
      </c>
    </row>
    <row r="205" s="15" customFormat="1">
      <c r="A205" s="15"/>
      <c r="B205" s="293"/>
      <c r="C205" s="294"/>
      <c r="D205" s="259" t="s">
        <v>414</v>
      </c>
      <c r="E205" s="295" t="s">
        <v>1</v>
      </c>
      <c r="F205" s="296" t="s">
        <v>3074</v>
      </c>
      <c r="G205" s="294"/>
      <c r="H205" s="295" t="s">
        <v>1</v>
      </c>
      <c r="I205" s="297"/>
      <c r="J205" s="294"/>
      <c r="K205" s="294"/>
      <c r="L205" s="298"/>
      <c r="M205" s="299"/>
      <c r="N205" s="300"/>
      <c r="O205" s="300"/>
      <c r="P205" s="300"/>
      <c r="Q205" s="300"/>
      <c r="R205" s="300"/>
      <c r="S205" s="300"/>
      <c r="T205" s="301"/>
      <c r="U205" s="15"/>
      <c r="V205" s="15"/>
      <c r="W205" s="15"/>
      <c r="X205" s="15"/>
      <c r="Y205" s="15"/>
      <c r="Z205" s="15"/>
      <c r="AA205" s="15"/>
      <c r="AB205" s="15"/>
      <c r="AC205" s="15"/>
      <c r="AD205" s="15"/>
      <c r="AE205" s="15"/>
      <c r="AT205" s="302" t="s">
        <v>414</v>
      </c>
      <c r="AU205" s="302" t="s">
        <v>93</v>
      </c>
      <c r="AV205" s="15" t="s">
        <v>91</v>
      </c>
      <c r="AW205" s="15" t="s">
        <v>38</v>
      </c>
      <c r="AX205" s="15" t="s">
        <v>83</v>
      </c>
      <c r="AY205" s="302" t="s">
        <v>251</v>
      </c>
    </row>
    <row r="206" s="13" customFormat="1">
      <c r="A206" s="13"/>
      <c r="B206" s="271"/>
      <c r="C206" s="272"/>
      <c r="D206" s="259" t="s">
        <v>414</v>
      </c>
      <c r="E206" s="273" t="s">
        <v>1</v>
      </c>
      <c r="F206" s="274" t="s">
        <v>3075</v>
      </c>
      <c r="G206" s="272"/>
      <c r="H206" s="275">
        <v>10.647</v>
      </c>
      <c r="I206" s="276"/>
      <c r="J206" s="272"/>
      <c r="K206" s="272"/>
      <c r="L206" s="277"/>
      <c r="M206" s="278"/>
      <c r="N206" s="279"/>
      <c r="O206" s="279"/>
      <c r="P206" s="279"/>
      <c r="Q206" s="279"/>
      <c r="R206" s="279"/>
      <c r="S206" s="279"/>
      <c r="T206" s="280"/>
      <c r="U206" s="13"/>
      <c r="V206" s="13"/>
      <c r="W206" s="13"/>
      <c r="X206" s="13"/>
      <c r="Y206" s="13"/>
      <c r="Z206" s="13"/>
      <c r="AA206" s="13"/>
      <c r="AB206" s="13"/>
      <c r="AC206" s="13"/>
      <c r="AD206" s="13"/>
      <c r="AE206" s="13"/>
      <c r="AT206" s="281" t="s">
        <v>414</v>
      </c>
      <c r="AU206" s="281" t="s">
        <v>93</v>
      </c>
      <c r="AV206" s="13" t="s">
        <v>93</v>
      </c>
      <c r="AW206" s="13" t="s">
        <v>38</v>
      </c>
      <c r="AX206" s="13" t="s">
        <v>83</v>
      </c>
      <c r="AY206" s="281" t="s">
        <v>251</v>
      </c>
    </row>
    <row r="207" s="14" customFormat="1">
      <c r="A207" s="14"/>
      <c r="B207" s="282"/>
      <c r="C207" s="283"/>
      <c r="D207" s="259" t="s">
        <v>414</v>
      </c>
      <c r="E207" s="284" t="s">
        <v>1</v>
      </c>
      <c r="F207" s="285" t="s">
        <v>416</v>
      </c>
      <c r="G207" s="283"/>
      <c r="H207" s="286">
        <v>10.647</v>
      </c>
      <c r="I207" s="287"/>
      <c r="J207" s="283"/>
      <c r="K207" s="283"/>
      <c r="L207" s="288"/>
      <c r="M207" s="289"/>
      <c r="N207" s="290"/>
      <c r="O207" s="290"/>
      <c r="P207" s="290"/>
      <c r="Q207" s="290"/>
      <c r="R207" s="290"/>
      <c r="S207" s="290"/>
      <c r="T207" s="291"/>
      <c r="U207" s="14"/>
      <c r="V207" s="14"/>
      <c r="W207" s="14"/>
      <c r="X207" s="14"/>
      <c r="Y207" s="14"/>
      <c r="Z207" s="14"/>
      <c r="AA207" s="14"/>
      <c r="AB207" s="14"/>
      <c r="AC207" s="14"/>
      <c r="AD207" s="14"/>
      <c r="AE207" s="14"/>
      <c r="AT207" s="292" t="s">
        <v>414</v>
      </c>
      <c r="AU207" s="292" t="s">
        <v>93</v>
      </c>
      <c r="AV207" s="14" t="s">
        <v>182</v>
      </c>
      <c r="AW207" s="14" t="s">
        <v>38</v>
      </c>
      <c r="AX207" s="14" t="s">
        <v>91</v>
      </c>
      <c r="AY207" s="292" t="s">
        <v>251</v>
      </c>
    </row>
    <row r="208" s="2" customFormat="1" ht="16.5" customHeight="1">
      <c r="A208" s="40"/>
      <c r="B208" s="41"/>
      <c r="C208" s="246" t="s">
        <v>509</v>
      </c>
      <c r="D208" s="246" t="s">
        <v>254</v>
      </c>
      <c r="E208" s="247" t="s">
        <v>3076</v>
      </c>
      <c r="F208" s="248" t="s">
        <v>3077</v>
      </c>
      <c r="G208" s="249" t="s">
        <v>342</v>
      </c>
      <c r="H208" s="250">
        <v>73.513000000000005</v>
      </c>
      <c r="I208" s="251"/>
      <c r="J208" s="252">
        <f>ROUND(I208*H208,2)</f>
        <v>0</v>
      </c>
      <c r="K208" s="248" t="s">
        <v>258</v>
      </c>
      <c r="L208" s="46"/>
      <c r="M208" s="253" t="s">
        <v>1</v>
      </c>
      <c r="N208" s="254" t="s">
        <v>48</v>
      </c>
      <c r="O208" s="93"/>
      <c r="P208" s="255">
        <f>O208*H208</f>
        <v>0</v>
      </c>
      <c r="Q208" s="255">
        <v>0.0023700000000000001</v>
      </c>
      <c r="R208" s="255">
        <f>Q208*H208</f>
        <v>0.17422581000000004</v>
      </c>
      <c r="S208" s="255">
        <v>0</v>
      </c>
      <c r="T208" s="256">
        <f>S208*H208</f>
        <v>0</v>
      </c>
      <c r="U208" s="40"/>
      <c r="V208" s="40"/>
      <c r="W208" s="40"/>
      <c r="X208" s="40"/>
      <c r="Y208" s="40"/>
      <c r="Z208" s="40"/>
      <c r="AA208" s="40"/>
      <c r="AB208" s="40"/>
      <c r="AC208" s="40"/>
      <c r="AD208" s="40"/>
      <c r="AE208" s="40"/>
      <c r="AR208" s="257" t="s">
        <v>182</v>
      </c>
      <c r="AT208" s="257" t="s">
        <v>254</v>
      </c>
      <c r="AU208" s="257" t="s">
        <v>93</v>
      </c>
      <c r="AY208" s="18" t="s">
        <v>251</v>
      </c>
      <c r="BE208" s="258">
        <f>IF(N208="základní",J208,0)</f>
        <v>0</v>
      </c>
      <c r="BF208" s="258">
        <f>IF(N208="snížená",J208,0)</f>
        <v>0</v>
      </c>
      <c r="BG208" s="258">
        <f>IF(N208="zákl. přenesená",J208,0)</f>
        <v>0</v>
      </c>
      <c r="BH208" s="258">
        <f>IF(N208="sníž. přenesená",J208,0)</f>
        <v>0</v>
      </c>
      <c r="BI208" s="258">
        <f>IF(N208="nulová",J208,0)</f>
        <v>0</v>
      </c>
      <c r="BJ208" s="18" t="s">
        <v>91</v>
      </c>
      <c r="BK208" s="258">
        <f>ROUND(I208*H208,2)</f>
        <v>0</v>
      </c>
      <c r="BL208" s="18" t="s">
        <v>182</v>
      </c>
      <c r="BM208" s="257" t="s">
        <v>3078</v>
      </c>
    </row>
    <row r="209" s="15" customFormat="1">
      <c r="A209" s="15"/>
      <c r="B209" s="293"/>
      <c r="C209" s="294"/>
      <c r="D209" s="259" t="s">
        <v>414</v>
      </c>
      <c r="E209" s="295" t="s">
        <v>1</v>
      </c>
      <c r="F209" s="296" t="s">
        <v>3019</v>
      </c>
      <c r="G209" s="294"/>
      <c r="H209" s="295" t="s">
        <v>1</v>
      </c>
      <c r="I209" s="297"/>
      <c r="J209" s="294"/>
      <c r="K209" s="294"/>
      <c r="L209" s="298"/>
      <c r="M209" s="299"/>
      <c r="N209" s="300"/>
      <c r="O209" s="300"/>
      <c r="P209" s="300"/>
      <c r="Q209" s="300"/>
      <c r="R209" s="300"/>
      <c r="S209" s="300"/>
      <c r="T209" s="301"/>
      <c r="U209" s="15"/>
      <c r="V209" s="15"/>
      <c r="W209" s="15"/>
      <c r="X209" s="15"/>
      <c r="Y209" s="15"/>
      <c r="Z209" s="15"/>
      <c r="AA209" s="15"/>
      <c r="AB209" s="15"/>
      <c r="AC209" s="15"/>
      <c r="AD209" s="15"/>
      <c r="AE209" s="15"/>
      <c r="AT209" s="302" t="s">
        <v>414</v>
      </c>
      <c r="AU209" s="302" t="s">
        <v>93</v>
      </c>
      <c r="AV209" s="15" t="s">
        <v>91</v>
      </c>
      <c r="AW209" s="15" t="s">
        <v>38</v>
      </c>
      <c r="AX209" s="15" t="s">
        <v>83</v>
      </c>
      <c r="AY209" s="302" t="s">
        <v>251</v>
      </c>
    </row>
    <row r="210" s="15" customFormat="1">
      <c r="A210" s="15"/>
      <c r="B210" s="293"/>
      <c r="C210" s="294"/>
      <c r="D210" s="259" t="s">
        <v>414</v>
      </c>
      <c r="E210" s="295" t="s">
        <v>1</v>
      </c>
      <c r="F210" s="296" t="s">
        <v>3074</v>
      </c>
      <c r="G210" s="294"/>
      <c r="H210" s="295" t="s">
        <v>1</v>
      </c>
      <c r="I210" s="297"/>
      <c r="J210" s="294"/>
      <c r="K210" s="294"/>
      <c r="L210" s="298"/>
      <c r="M210" s="299"/>
      <c r="N210" s="300"/>
      <c r="O210" s="300"/>
      <c r="P210" s="300"/>
      <c r="Q210" s="300"/>
      <c r="R210" s="300"/>
      <c r="S210" s="300"/>
      <c r="T210" s="301"/>
      <c r="U210" s="15"/>
      <c r="V210" s="15"/>
      <c r="W210" s="15"/>
      <c r="X210" s="15"/>
      <c r="Y210" s="15"/>
      <c r="Z210" s="15"/>
      <c r="AA210" s="15"/>
      <c r="AB210" s="15"/>
      <c r="AC210" s="15"/>
      <c r="AD210" s="15"/>
      <c r="AE210" s="15"/>
      <c r="AT210" s="302" t="s">
        <v>414</v>
      </c>
      <c r="AU210" s="302" t="s">
        <v>93</v>
      </c>
      <c r="AV210" s="15" t="s">
        <v>91</v>
      </c>
      <c r="AW210" s="15" t="s">
        <v>38</v>
      </c>
      <c r="AX210" s="15" t="s">
        <v>83</v>
      </c>
      <c r="AY210" s="302" t="s">
        <v>251</v>
      </c>
    </row>
    <row r="211" s="13" customFormat="1">
      <c r="A211" s="13"/>
      <c r="B211" s="271"/>
      <c r="C211" s="272"/>
      <c r="D211" s="259" t="s">
        <v>414</v>
      </c>
      <c r="E211" s="273" t="s">
        <v>1</v>
      </c>
      <c r="F211" s="274" t="s">
        <v>3079</v>
      </c>
      <c r="G211" s="272"/>
      <c r="H211" s="275">
        <v>73.513000000000005</v>
      </c>
      <c r="I211" s="276"/>
      <c r="J211" s="272"/>
      <c r="K211" s="272"/>
      <c r="L211" s="277"/>
      <c r="M211" s="278"/>
      <c r="N211" s="279"/>
      <c r="O211" s="279"/>
      <c r="P211" s="279"/>
      <c r="Q211" s="279"/>
      <c r="R211" s="279"/>
      <c r="S211" s="279"/>
      <c r="T211" s="280"/>
      <c r="U211" s="13"/>
      <c r="V211" s="13"/>
      <c r="W211" s="13"/>
      <c r="X211" s="13"/>
      <c r="Y211" s="13"/>
      <c r="Z211" s="13"/>
      <c r="AA211" s="13"/>
      <c r="AB211" s="13"/>
      <c r="AC211" s="13"/>
      <c r="AD211" s="13"/>
      <c r="AE211" s="13"/>
      <c r="AT211" s="281" t="s">
        <v>414</v>
      </c>
      <c r="AU211" s="281" t="s">
        <v>93</v>
      </c>
      <c r="AV211" s="13" t="s">
        <v>93</v>
      </c>
      <c r="AW211" s="13" t="s">
        <v>38</v>
      </c>
      <c r="AX211" s="13" t="s">
        <v>83</v>
      </c>
      <c r="AY211" s="281" t="s">
        <v>251</v>
      </c>
    </row>
    <row r="212" s="14" customFormat="1">
      <c r="A212" s="14"/>
      <c r="B212" s="282"/>
      <c r="C212" s="283"/>
      <c r="D212" s="259" t="s">
        <v>414</v>
      </c>
      <c r="E212" s="284" t="s">
        <v>1</v>
      </c>
      <c r="F212" s="285" t="s">
        <v>416</v>
      </c>
      <c r="G212" s="283"/>
      <c r="H212" s="286">
        <v>73.513000000000005</v>
      </c>
      <c r="I212" s="287"/>
      <c r="J212" s="283"/>
      <c r="K212" s="283"/>
      <c r="L212" s="288"/>
      <c r="M212" s="289"/>
      <c r="N212" s="290"/>
      <c r="O212" s="290"/>
      <c r="P212" s="290"/>
      <c r="Q212" s="290"/>
      <c r="R212" s="290"/>
      <c r="S212" s="290"/>
      <c r="T212" s="291"/>
      <c r="U212" s="14"/>
      <c r="V212" s="14"/>
      <c r="W212" s="14"/>
      <c r="X212" s="14"/>
      <c r="Y212" s="14"/>
      <c r="Z212" s="14"/>
      <c r="AA212" s="14"/>
      <c r="AB212" s="14"/>
      <c r="AC212" s="14"/>
      <c r="AD212" s="14"/>
      <c r="AE212" s="14"/>
      <c r="AT212" s="292" t="s">
        <v>414</v>
      </c>
      <c r="AU212" s="292" t="s">
        <v>93</v>
      </c>
      <c r="AV212" s="14" t="s">
        <v>182</v>
      </c>
      <c r="AW212" s="14" t="s">
        <v>38</v>
      </c>
      <c r="AX212" s="14" t="s">
        <v>91</v>
      </c>
      <c r="AY212" s="292" t="s">
        <v>251</v>
      </c>
    </row>
    <row r="213" s="2" customFormat="1" ht="16.5" customHeight="1">
      <c r="A213" s="40"/>
      <c r="B213" s="41"/>
      <c r="C213" s="246" t="s">
        <v>372</v>
      </c>
      <c r="D213" s="246" t="s">
        <v>254</v>
      </c>
      <c r="E213" s="247" t="s">
        <v>3080</v>
      </c>
      <c r="F213" s="248" t="s">
        <v>3081</v>
      </c>
      <c r="G213" s="249" t="s">
        <v>342</v>
      </c>
      <c r="H213" s="250">
        <v>73.513000000000005</v>
      </c>
      <c r="I213" s="251"/>
      <c r="J213" s="252">
        <f>ROUND(I213*H213,2)</f>
        <v>0</v>
      </c>
      <c r="K213" s="248" t="s">
        <v>258</v>
      </c>
      <c r="L213" s="46"/>
      <c r="M213" s="253" t="s">
        <v>1</v>
      </c>
      <c r="N213" s="254" t="s">
        <v>48</v>
      </c>
      <c r="O213" s="93"/>
      <c r="P213" s="255">
        <f>O213*H213</f>
        <v>0</v>
      </c>
      <c r="Q213" s="255">
        <v>0</v>
      </c>
      <c r="R213" s="255">
        <f>Q213*H213</f>
        <v>0</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3082</v>
      </c>
    </row>
    <row r="214" s="2" customFormat="1" ht="16.5" customHeight="1">
      <c r="A214" s="40"/>
      <c r="B214" s="41"/>
      <c r="C214" s="246" t="s">
        <v>519</v>
      </c>
      <c r="D214" s="246" t="s">
        <v>254</v>
      </c>
      <c r="E214" s="247" t="s">
        <v>3083</v>
      </c>
      <c r="F214" s="248" t="s">
        <v>3084</v>
      </c>
      <c r="G214" s="249" t="s">
        <v>398</v>
      </c>
      <c r="H214" s="250">
        <v>1.065</v>
      </c>
      <c r="I214" s="251"/>
      <c r="J214" s="252">
        <f>ROUND(I214*H214,2)</f>
        <v>0</v>
      </c>
      <c r="K214" s="248" t="s">
        <v>258</v>
      </c>
      <c r="L214" s="46"/>
      <c r="M214" s="253" t="s">
        <v>1</v>
      </c>
      <c r="N214" s="254" t="s">
        <v>48</v>
      </c>
      <c r="O214" s="93"/>
      <c r="P214" s="255">
        <f>O214*H214</f>
        <v>0</v>
      </c>
      <c r="Q214" s="255">
        <v>1.04331</v>
      </c>
      <c r="R214" s="255">
        <f>Q214*H214</f>
        <v>1.1111251499999999</v>
      </c>
      <c r="S214" s="255">
        <v>0</v>
      </c>
      <c r="T214" s="256">
        <f>S214*H214</f>
        <v>0</v>
      </c>
      <c r="U214" s="40"/>
      <c r="V214" s="40"/>
      <c r="W214" s="40"/>
      <c r="X214" s="40"/>
      <c r="Y214" s="40"/>
      <c r="Z214" s="40"/>
      <c r="AA214" s="40"/>
      <c r="AB214" s="40"/>
      <c r="AC214" s="40"/>
      <c r="AD214" s="40"/>
      <c r="AE214" s="40"/>
      <c r="AR214" s="257" t="s">
        <v>182</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3085</v>
      </c>
    </row>
    <row r="215" s="15" customFormat="1">
      <c r="A215" s="15"/>
      <c r="B215" s="293"/>
      <c r="C215" s="294"/>
      <c r="D215" s="259" t="s">
        <v>414</v>
      </c>
      <c r="E215" s="295" t="s">
        <v>1</v>
      </c>
      <c r="F215" s="296" t="s">
        <v>3019</v>
      </c>
      <c r="G215" s="294"/>
      <c r="H215" s="295" t="s">
        <v>1</v>
      </c>
      <c r="I215" s="297"/>
      <c r="J215" s="294"/>
      <c r="K215" s="294"/>
      <c r="L215" s="298"/>
      <c r="M215" s="299"/>
      <c r="N215" s="300"/>
      <c r="O215" s="300"/>
      <c r="P215" s="300"/>
      <c r="Q215" s="300"/>
      <c r="R215" s="300"/>
      <c r="S215" s="300"/>
      <c r="T215" s="301"/>
      <c r="U215" s="15"/>
      <c r="V215" s="15"/>
      <c r="W215" s="15"/>
      <c r="X215" s="15"/>
      <c r="Y215" s="15"/>
      <c r="Z215" s="15"/>
      <c r="AA215" s="15"/>
      <c r="AB215" s="15"/>
      <c r="AC215" s="15"/>
      <c r="AD215" s="15"/>
      <c r="AE215" s="15"/>
      <c r="AT215" s="302" t="s">
        <v>414</v>
      </c>
      <c r="AU215" s="302" t="s">
        <v>93</v>
      </c>
      <c r="AV215" s="15" t="s">
        <v>91</v>
      </c>
      <c r="AW215" s="15" t="s">
        <v>38</v>
      </c>
      <c r="AX215" s="15" t="s">
        <v>83</v>
      </c>
      <c r="AY215" s="302" t="s">
        <v>251</v>
      </c>
    </row>
    <row r="216" s="15" customFormat="1">
      <c r="A216" s="15"/>
      <c r="B216" s="293"/>
      <c r="C216" s="294"/>
      <c r="D216" s="259" t="s">
        <v>414</v>
      </c>
      <c r="E216" s="295" t="s">
        <v>1</v>
      </c>
      <c r="F216" s="296" t="s">
        <v>3074</v>
      </c>
      <c r="G216" s="294"/>
      <c r="H216" s="295" t="s">
        <v>1</v>
      </c>
      <c r="I216" s="297"/>
      <c r="J216" s="294"/>
      <c r="K216" s="294"/>
      <c r="L216" s="298"/>
      <c r="M216" s="299"/>
      <c r="N216" s="300"/>
      <c r="O216" s="300"/>
      <c r="P216" s="300"/>
      <c r="Q216" s="300"/>
      <c r="R216" s="300"/>
      <c r="S216" s="300"/>
      <c r="T216" s="301"/>
      <c r="U216" s="15"/>
      <c r="V216" s="15"/>
      <c r="W216" s="15"/>
      <c r="X216" s="15"/>
      <c r="Y216" s="15"/>
      <c r="Z216" s="15"/>
      <c r="AA216" s="15"/>
      <c r="AB216" s="15"/>
      <c r="AC216" s="15"/>
      <c r="AD216" s="15"/>
      <c r="AE216" s="15"/>
      <c r="AT216" s="302" t="s">
        <v>414</v>
      </c>
      <c r="AU216" s="302" t="s">
        <v>93</v>
      </c>
      <c r="AV216" s="15" t="s">
        <v>91</v>
      </c>
      <c r="AW216" s="15" t="s">
        <v>38</v>
      </c>
      <c r="AX216" s="15" t="s">
        <v>83</v>
      </c>
      <c r="AY216" s="302" t="s">
        <v>251</v>
      </c>
    </row>
    <row r="217" s="13" customFormat="1">
      <c r="A217" s="13"/>
      <c r="B217" s="271"/>
      <c r="C217" s="272"/>
      <c r="D217" s="259" t="s">
        <v>414</v>
      </c>
      <c r="E217" s="273" t="s">
        <v>1</v>
      </c>
      <c r="F217" s="274" t="s">
        <v>3086</v>
      </c>
      <c r="G217" s="272"/>
      <c r="H217" s="275">
        <v>1.065</v>
      </c>
      <c r="I217" s="276"/>
      <c r="J217" s="272"/>
      <c r="K217" s="272"/>
      <c r="L217" s="277"/>
      <c r="M217" s="278"/>
      <c r="N217" s="279"/>
      <c r="O217" s="279"/>
      <c r="P217" s="279"/>
      <c r="Q217" s="279"/>
      <c r="R217" s="279"/>
      <c r="S217" s="279"/>
      <c r="T217" s="280"/>
      <c r="U217" s="13"/>
      <c r="V217" s="13"/>
      <c r="W217" s="13"/>
      <c r="X217" s="13"/>
      <c r="Y217" s="13"/>
      <c r="Z217" s="13"/>
      <c r="AA217" s="13"/>
      <c r="AB217" s="13"/>
      <c r="AC217" s="13"/>
      <c r="AD217" s="13"/>
      <c r="AE217" s="13"/>
      <c r="AT217" s="281" t="s">
        <v>414</v>
      </c>
      <c r="AU217" s="281" t="s">
        <v>93</v>
      </c>
      <c r="AV217" s="13" t="s">
        <v>93</v>
      </c>
      <c r="AW217" s="13" t="s">
        <v>38</v>
      </c>
      <c r="AX217" s="13" t="s">
        <v>83</v>
      </c>
      <c r="AY217" s="281" t="s">
        <v>251</v>
      </c>
    </row>
    <row r="218" s="14" customFormat="1">
      <c r="A218" s="14"/>
      <c r="B218" s="282"/>
      <c r="C218" s="283"/>
      <c r="D218" s="259" t="s">
        <v>414</v>
      </c>
      <c r="E218" s="284" t="s">
        <v>1</v>
      </c>
      <c r="F218" s="285" t="s">
        <v>416</v>
      </c>
      <c r="G218" s="283"/>
      <c r="H218" s="286">
        <v>1.065</v>
      </c>
      <c r="I218" s="287"/>
      <c r="J218" s="283"/>
      <c r="K218" s="283"/>
      <c r="L218" s="288"/>
      <c r="M218" s="289"/>
      <c r="N218" s="290"/>
      <c r="O218" s="290"/>
      <c r="P218" s="290"/>
      <c r="Q218" s="290"/>
      <c r="R218" s="290"/>
      <c r="S218" s="290"/>
      <c r="T218" s="291"/>
      <c r="U218" s="14"/>
      <c r="V218" s="14"/>
      <c r="W218" s="14"/>
      <c r="X218" s="14"/>
      <c r="Y218" s="14"/>
      <c r="Z218" s="14"/>
      <c r="AA218" s="14"/>
      <c r="AB218" s="14"/>
      <c r="AC218" s="14"/>
      <c r="AD218" s="14"/>
      <c r="AE218" s="14"/>
      <c r="AT218" s="292" t="s">
        <v>414</v>
      </c>
      <c r="AU218" s="292" t="s">
        <v>93</v>
      </c>
      <c r="AV218" s="14" t="s">
        <v>182</v>
      </c>
      <c r="AW218" s="14" t="s">
        <v>38</v>
      </c>
      <c r="AX218" s="14" t="s">
        <v>91</v>
      </c>
      <c r="AY218" s="292" t="s">
        <v>251</v>
      </c>
    </row>
    <row r="219" s="2" customFormat="1" ht="16.5" customHeight="1">
      <c r="A219" s="40"/>
      <c r="B219" s="41"/>
      <c r="C219" s="246" t="s">
        <v>375</v>
      </c>
      <c r="D219" s="246" t="s">
        <v>254</v>
      </c>
      <c r="E219" s="247" t="s">
        <v>1608</v>
      </c>
      <c r="F219" s="248" t="s">
        <v>3087</v>
      </c>
      <c r="G219" s="249" t="s">
        <v>342</v>
      </c>
      <c r="H219" s="250">
        <v>13.516</v>
      </c>
      <c r="I219" s="251"/>
      <c r="J219" s="252">
        <f>ROUND(I219*H219,2)</f>
        <v>0</v>
      </c>
      <c r="K219" s="248" t="s">
        <v>258</v>
      </c>
      <c r="L219" s="46"/>
      <c r="M219" s="253" t="s">
        <v>1</v>
      </c>
      <c r="N219" s="254" t="s">
        <v>48</v>
      </c>
      <c r="O219" s="93"/>
      <c r="P219" s="255">
        <f>O219*H219</f>
        <v>0</v>
      </c>
      <c r="Q219" s="255">
        <v>0.1094</v>
      </c>
      <c r="R219" s="255">
        <f>Q219*H219</f>
        <v>1.4786504</v>
      </c>
      <c r="S219" s="255">
        <v>0</v>
      </c>
      <c r="T219" s="256">
        <f>S219*H219</f>
        <v>0</v>
      </c>
      <c r="U219" s="40"/>
      <c r="V219" s="40"/>
      <c r="W219" s="40"/>
      <c r="X219" s="40"/>
      <c r="Y219" s="40"/>
      <c r="Z219" s="40"/>
      <c r="AA219" s="40"/>
      <c r="AB219" s="40"/>
      <c r="AC219" s="40"/>
      <c r="AD219" s="40"/>
      <c r="AE219" s="40"/>
      <c r="AR219" s="257" t="s">
        <v>182</v>
      </c>
      <c r="AT219" s="257" t="s">
        <v>254</v>
      </c>
      <c r="AU219" s="257" t="s">
        <v>93</v>
      </c>
      <c r="AY219" s="18" t="s">
        <v>251</v>
      </c>
      <c r="BE219" s="258">
        <f>IF(N219="základní",J219,0)</f>
        <v>0</v>
      </c>
      <c r="BF219" s="258">
        <f>IF(N219="snížená",J219,0)</f>
        <v>0</v>
      </c>
      <c r="BG219" s="258">
        <f>IF(N219="zákl. přenesená",J219,0)</f>
        <v>0</v>
      </c>
      <c r="BH219" s="258">
        <f>IF(N219="sníž. přenesená",J219,0)</f>
        <v>0</v>
      </c>
      <c r="BI219" s="258">
        <f>IF(N219="nulová",J219,0)</f>
        <v>0</v>
      </c>
      <c r="BJ219" s="18" t="s">
        <v>91</v>
      </c>
      <c r="BK219" s="258">
        <f>ROUND(I219*H219,2)</f>
        <v>0</v>
      </c>
      <c r="BL219" s="18" t="s">
        <v>182</v>
      </c>
      <c r="BM219" s="257" t="s">
        <v>3088</v>
      </c>
    </row>
    <row r="220" s="15" customFormat="1">
      <c r="A220" s="15"/>
      <c r="B220" s="293"/>
      <c r="C220" s="294"/>
      <c r="D220" s="259" t="s">
        <v>414</v>
      </c>
      <c r="E220" s="295" t="s">
        <v>1</v>
      </c>
      <c r="F220" s="296" t="s">
        <v>3019</v>
      </c>
      <c r="G220" s="294"/>
      <c r="H220" s="295" t="s">
        <v>1</v>
      </c>
      <c r="I220" s="297"/>
      <c r="J220" s="294"/>
      <c r="K220" s="294"/>
      <c r="L220" s="298"/>
      <c r="M220" s="299"/>
      <c r="N220" s="300"/>
      <c r="O220" s="300"/>
      <c r="P220" s="300"/>
      <c r="Q220" s="300"/>
      <c r="R220" s="300"/>
      <c r="S220" s="300"/>
      <c r="T220" s="301"/>
      <c r="U220" s="15"/>
      <c r="V220" s="15"/>
      <c r="W220" s="15"/>
      <c r="X220" s="15"/>
      <c r="Y220" s="15"/>
      <c r="Z220" s="15"/>
      <c r="AA220" s="15"/>
      <c r="AB220" s="15"/>
      <c r="AC220" s="15"/>
      <c r="AD220" s="15"/>
      <c r="AE220" s="15"/>
      <c r="AT220" s="302" t="s">
        <v>414</v>
      </c>
      <c r="AU220" s="302" t="s">
        <v>93</v>
      </c>
      <c r="AV220" s="15" t="s">
        <v>91</v>
      </c>
      <c r="AW220" s="15" t="s">
        <v>38</v>
      </c>
      <c r="AX220" s="15" t="s">
        <v>83</v>
      </c>
      <c r="AY220" s="302" t="s">
        <v>251</v>
      </c>
    </row>
    <row r="221" s="13" customFormat="1">
      <c r="A221" s="13"/>
      <c r="B221" s="271"/>
      <c r="C221" s="272"/>
      <c r="D221" s="259" t="s">
        <v>414</v>
      </c>
      <c r="E221" s="273" t="s">
        <v>1</v>
      </c>
      <c r="F221" s="274" t="s">
        <v>3089</v>
      </c>
      <c r="G221" s="272"/>
      <c r="H221" s="275">
        <v>3.625</v>
      </c>
      <c r="I221" s="276"/>
      <c r="J221" s="272"/>
      <c r="K221" s="272"/>
      <c r="L221" s="277"/>
      <c r="M221" s="278"/>
      <c r="N221" s="279"/>
      <c r="O221" s="279"/>
      <c r="P221" s="279"/>
      <c r="Q221" s="279"/>
      <c r="R221" s="279"/>
      <c r="S221" s="279"/>
      <c r="T221" s="280"/>
      <c r="U221" s="13"/>
      <c r="V221" s="13"/>
      <c r="W221" s="13"/>
      <c r="X221" s="13"/>
      <c r="Y221" s="13"/>
      <c r="Z221" s="13"/>
      <c r="AA221" s="13"/>
      <c r="AB221" s="13"/>
      <c r="AC221" s="13"/>
      <c r="AD221" s="13"/>
      <c r="AE221" s="13"/>
      <c r="AT221" s="281" t="s">
        <v>414</v>
      </c>
      <c r="AU221" s="281" t="s">
        <v>93</v>
      </c>
      <c r="AV221" s="13" t="s">
        <v>93</v>
      </c>
      <c r="AW221" s="13" t="s">
        <v>38</v>
      </c>
      <c r="AX221" s="13" t="s">
        <v>83</v>
      </c>
      <c r="AY221" s="281" t="s">
        <v>251</v>
      </c>
    </row>
    <row r="222" s="13" customFormat="1">
      <c r="A222" s="13"/>
      <c r="B222" s="271"/>
      <c r="C222" s="272"/>
      <c r="D222" s="259" t="s">
        <v>414</v>
      </c>
      <c r="E222" s="273" t="s">
        <v>1</v>
      </c>
      <c r="F222" s="274" t="s">
        <v>3090</v>
      </c>
      <c r="G222" s="272"/>
      <c r="H222" s="275">
        <v>9.891</v>
      </c>
      <c r="I222" s="276"/>
      <c r="J222" s="272"/>
      <c r="K222" s="272"/>
      <c r="L222" s="277"/>
      <c r="M222" s="278"/>
      <c r="N222" s="279"/>
      <c r="O222" s="279"/>
      <c r="P222" s="279"/>
      <c r="Q222" s="279"/>
      <c r="R222" s="279"/>
      <c r="S222" s="279"/>
      <c r="T222" s="280"/>
      <c r="U222" s="13"/>
      <c r="V222" s="13"/>
      <c r="W222" s="13"/>
      <c r="X222" s="13"/>
      <c r="Y222" s="13"/>
      <c r="Z222" s="13"/>
      <c r="AA222" s="13"/>
      <c r="AB222" s="13"/>
      <c r="AC222" s="13"/>
      <c r="AD222" s="13"/>
      <c r="AE222" s="13"/>
      <c r="AT222" s="281" t="s">
        <v>414</v>
      </c>
      <c r="AU222" s="281" t="s">
        <v>93</v>
      </c>
      <c r="AV222" s="13" t="s">
        <v>93</v>
      </c>
      <c r="AW222" s="13" t="s">
        <v>38</v>
      </c>
      <c r="AX222" s="13" t="s">
        <v>83</v>
      </c>
      <c r="AY222" s="281" t="s">
        <v>251</v>
      </c>
    </row>
    <row r="223" s="14" customFormat="1">
      <c r="A223" s="14"/>
      <c r="B223" s="282"/>
      <c r="C223" s="283"/>
      <c r="D223" s="259" t="s">
        <v>414</v>
      </c>
      <c r="E223" s="284" t="s">
        <v>1</v>
      </c>
      <c r="F223" s="285" t="s">
        <v>416</v>
      </c>
      <c r="G223" s="283"/>
      <c r="H223" s="286">
        <v>13.516</v>
      </c>
      <c r="I223" s="287"/>
      <c r="J223" s="283"/>
      <c r="K223" s="283"/>
      <c r="L223" s="288"/>
      <c r="M223" s="289"/>
      <c r="N223" s="290"/>
      <c r="O223" s="290"/>
      <c r="P223" s="290"/>
      <c r="Q223" s="290"/>
      <c r="R223" s="290"/>
      <c r="S223" s="290"/>
      <c r="T223" s="291"/>
      <c r="U223" s="14"/>
      <c r="V223" s="14"/>
      <c r="W223" s="14"/>
      <c r="X223" s="14"/>
      <c r="Y223" s="14"/>
      <c r="Z223" s="14"/>
      <c r="AA223" s="14"/>
      <c r="AB223" s="14"/>
      <c r="AC223" s="14"/>
      <c r="AD223" s="14"/>
      <c r="AE223" s="14"/>
      <c r="AT223" s="292" t="s">
        <v>414</v>
      </c>
      <c r="AU223" s="292" t="s">
        <v>93</v>
      </c>
      <c r="AV223" s="14" t="s">
        <v>182</v>
      </c>
      <c r="AW223" s="14" t="s">
        <v>38</v>
      </c>
      <c r="AX223" s="14" t="s">
        <v>91</v>
      </c>
      <c r="AY223" s="292" t="s">
        <v>251</v>
      </c>
    </row>
    <row r="224" s="2" customFormat="1" ht="16.5" customHeight="1">
      <c r="A224" s="40"/>
      <c r="B224" s="41"/>
      <c r="C224" s="246" t="s">
        <v>531</v>
      </c>
      <c r="D224" s="246" t="s">
        <v>254</v>
      </c>
      <c r="E224" s="247" t="s">
        <v>3091</v>
      </c>
      <c r="F224" s="248" t="s">
        <v>3092</v>
      </c>
      <c r="G224" s="249" t="s">
        <v>342</v>
      </c>
      <c r="H224" s="250">
        <v>3.7949999999999999</v>
      </c>
      <c r="I224" s="251"/>
      <c r="J224" s="252">
        <f>ROUND(I224*H224,2)</f>
        <v>0</v>
      </c>
      <c r="K224" s="248" t="s">
        <v>258</v>
      </c>
      <c r="L224" s="46"/>
      <c r="M224" s="253" t="s">
        <v>1</v>
      </c>
      <c r="N224" s="254" t="s">
        <v>48</v>
      </c>
      <c r="O224" s="93"/>
      <c r="P224" s="255">
        <f>O224*H224</f>
        <v>0</v>
      </c>
      <c r="Q224" s="255">
        <v>0.068430000000000005</v>
      </c>
      <c r="R224" s="255">
        <f>Q224*H224</f>
        <v>0.25969185</v>
      </c>
      <c r="S224" s="255">
        <v>0</v>
      </c>
      <c r="T224" s="256">
        <f>S224*H224</f>
        <v>0</v>
      </c>
      <c r="U224" s="40"/>
      <c r="V224" s="40"/>
      <c r="W224" s="40"/>
      <c r="X224" s="40"/>
      <c r="Y224" s="40"/>
      <c r="Z224" s="40"/>
      <c r="AA224" s="40"/>
      <c r="AB224" s="40"/>
      <c r="AC224" s="40"/>
      <c r="AD224" s="40"/>
      <c r="AE224" s="40"/>
      <c r="AR224" s="257" t="s">
        <v>182</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182</v>
      </c>
      <c r="BM224" s="257" t="s">
        <v>3093</v>
      </c>
    </row>
    <row r="225" s="13" customFormat="1">
      <c r="A225" s="13"/>
      <c r="B225" s="271"/>
      <c r="C225" s="272"/>
      <c r="D225" s="259" t="s">
        <v>414</v>
      </c>
      <c r="E225" s="273" t="s">
        <v>1</v>
      </c>
      <c r="F225" s="274" t="s">
        <v>3094</v>
      </c>
      <c r="G225" s="272"/>
      <c r="H225" s="275">
        <v>3.7949999999999999</v>
      </c>
      <c r="I225" s="276"/>
      <c r="J225" s="272"/>
      <c r="K225" s="272"/>
      <c r="L225" s="277"/>
      <c r="M225" s="278"/>
      <c r="N225" s="279"/>
      <c r="O225" s="279"/>
      <c r="P225" s="279"/>
      <c r="Q225" s="279"/>
      <c r="R225" s="279"/>
      <c r="S225" s="279"/>
      <c r="T225" s="280"/>
      <c r="U225" s="13"/>
      <c r="V225" s="13"/>
      <c r="W225" s="13"/>
      <c r="X225" s="13"/>
      <c r="Y225" s="13"/>
      <c r="Z225" s="13"/>
      <c r="AA225" s="13"/>
      <c r="AB225" s="13"/>
      <c r="AC225" s="13"/>
      <c r="AD225" s="13"/>
      <c r="AE225" s="13"/>
      <c r="AT225" s="281" t="s">
        <v>414</v>
      </c>
      <c r="AU225" s="281" t="s">
        <v>93</v>
      </c>
      <c r="AV225" s="13" t="s">
        <v>93</v>
      </c>
      <c r="AW225" s="13" t="s">
        <v>38</v>
      </c>
      <c r="AX225" s="13" t="s">
        <v>83</v>
      </c>
      <c r="AY225" s="281" t="s">
        <v>251</v>
      </c>
    </row>
    <row r="226" s="14" customFormat="1">
      <c r="A226" s="14"/>
      <c r="B226" s="282"/>
      <c r="C226" s="283"/>
      <c r="D226" s="259" t="s">
        <v>414</v>
      </c>
      <c r="E226" s="284" t="s">
        <v>1</v>
      </c>
      <c r="F226" s="285" t="s">
        <v>416</v>
      </c>
      <c r="G226" s="283"/>
      <c r="H226" s="286">
        <v>3.7949999999999999</v>
      </c>
      <c r="I226" s="287"/>
      <c r="J226" s="283"/>
      <c r="K226" s="283"/>
      <c r="L226" s="288"/>
      <c r="M226" s="289"/>
      <c r="N226" s="290"/>
      <c r="O226" s="290"/>
      <c r="P226" s="290"/>
      <c r="Q226" s="290"/>
      <c r="R226" s="290"/>
      <c r="S226" s="290"/>
      <c r="T226" s="291"/>
      <c r="U226" s="14"/>
      <c r="V226" s="14"/>
      <c r="W226" s="14"/>
      <c r="X226" s="14"/>
      <c r="Y226" s="14"/>
      <c r="Z226" s="14"/>
      <c r="AA226" s="14"/>
      <c r="AB226" s="14"/>
      <c r="AC226" s="14"/>
      <c r="AD226" s="14"/>
      <c r="AE226" s="14"/>
      <c r="AT226" s="292" t="s">
        <v>414</v>
      </c>
      <c r="AU226" s="292" t="s">
        <v>93</v>
      </c>
      <c r="AV226" s="14" t="s">
        <v>182</v>
      </c>
      <c r="AW226" s="14" t="s">
        <v>38</v>
      </c>
      <c r="AX226" s="14" t="s">
        <v>91</v>
      </c>
      <c r="AY226" s="292" t="s">
        <v>251</v>
      </c>
    </row>
    <row r="227" s="2" customFormat="1" ht="16.5" customHeight="1">
      <c r="A227" s="40"/>
      <c r="B227" s="41"/>
      <c r="C227" s="246" t="s">
        <v>378</v>
      </c>
      <c r="D227" s="246" t="s">
        <v>254</v>
      </c>
      <c r="E227" s="247" t="s">
        <v>3095</v>
      </c>
      <c r="F227" s="248" t="s">
        <v>3096</v>
      </c>
      <c r="G227" s="249" t="s">
        <v>342</v>
      </c>
      <c r="H227" s="250">
        <v>123.14</v>
      </c>
      <c r="I227" s="251"/>
      <c r="J227" s="252">
        <f>ROUND(I227*H227,2)</f>
        <v>0</v>
      </c>
      <c r="K227" s="248" t="s">
        <v>258</v>
      </c>
      <c r="L227" s="46"/>
      <c r="M227" s="253" t="s">
        <v>1</v>
      </c>
      <c r="N227" s="254" t="s">
        <v>48</v>
      </c>
      <c r="O227" s="93"/>
      <c r="P227" s="255">
        <f>O227*H227</f>
        <v>0</v>
      </c>
      <c r="Q227" s="255">
        <v>0.10445</v>
      </c>
      <c r="R227" s="255">
        <f>Q227*H227</f>
        <v>12.861973000000001</v>
      </c>
      <c r="S227" s="255">
        <v>0</v>
      </c>
      <c r="T227" s="256">
        <f>S227*H227</f>
        <v>0</v>
      </c>
      <c r="U227" s="40"/>
      <c r="V227" s="40"/>
      <c r="W227" s="40"/>
      <c r="X227" s="40"/>
      <c r="Y227" s="40"/>
      <c r="Z227" s="40"/>
      <c r="AA227" s="40"/>
      <c r="AB227" s="40"/>
      <c r="AC227" s="40"/>
      <c r="AD227" s="40"/>
      <c r="AE227" s="40"/>
      <c r="AR227" s="257" t="s">
        <v>182</v>
      </c>
      <c r="AT227" s="257" t="s">
        <v>254</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182</v>
      </c>
      <c r="BM227" s="257" t="s">
        <v>3097</v>
      </c>
    </row>
    <row r="228" s="13" customFormat="1">
      <c r="A228" s="13"/>
      <c r="B228" s="271"/>
      <c r="C228" s="272"/>
      <c r="D228" s="259" t="s">
        <v>414</v>
      </c>
      <c r="E228" s="273" t="s">
        <v>1</v>
      </c>
      <c r="F228" s="274" t="s">
        <v>3098</v>
      </c>
      <c r="G228" s="272"/>
      <c r="H228" s="275">
        <v>123.14</v>
      </c>
      <c r="I228" s="276"/>
      <c r="J228" s="272"/>
      <c r="K228" s="272"/>
      <c r="L228" s="277"/>
      <c r="M228" s="278"/>
      <c r="N228" s="279"/>
      <c r="O228" s="279"/>
      <c r="P228" s="279"/>
      <c r="Q228" s="279"/>
      <c r="R228" s="279"/>
      <c r="S228" s="279"/>
      <c r="T228" s="280"/>
      <c r="U228" s="13"/>
      <c r="V228" s="13"/>
      <c r="W228" s="13"/>
      <c r="X228" s="13"/>
      <c r="Y228" s="13"/>
      <c r="Z228" s="13"/>
      <c r="AA228" s="13"/>
      <c r="AB228" s="13"/>
      <c r="AC228" s="13"/>
      <c r="AD228" s="13"/>
      <c r="AE228" s="13"/>
      <c r="AT228" s="281" t="s">
        <v>414</v>
      </c>
      <c r="AU228" s="281" t="s">
        <v>93</v>
      </c>
      <c r="AV228" s="13" t="s">
        <v>93</v>
      </c>
      <c r="AW228" s="13" t="s">
        <v>38</v>
      </c>
      <c r="AX228" s="13" t="s">
        <v>83</v>
      </c>
      <c r="AY228" s="281" t="s">
        <v>251</v>
      </c>
    </row>
    <row r="229" s="14" customFormat="1">
      <c r="A229" s="14"/>
      <c r="B229" s="282"/>
      <c r="C229" s="283"/>
      <c r="D229" s="259" t="s">
        <v>414</v>
      </c>
      <c r="E229" s="284" t="s">
        <v>1</v>
      </c>
      <c r="F229" s="285" t="s">
        <v>416</v>
      </c>
      <c r="G229" s="283"/>
      <c r="H229" s="286">
        <v>123.14</v>
      </c>
      <c r="I229" s="287"/>
      <c r="J229" s="283"/>
      <c r="K229" s="283"/>
      <c r="L229" s="288"/>
      <c r="M229" s="289"/>
      <c r="N229" s="290"/>
      <c r="O229" s="290"/>
      <c r="P229" s="290"/>
      <c r="Q229" s="290"/>
      <c r="R229" s="290"/>
      <c r="S229" s="290"/>
      <c r="T229" s="291"/>
      <c r="U229" s="14"/>
      <c r="V229" s="14"/>
      <c r="W229" s="14"/>
      <c r="X229" s="14"/>
      <c r="Y229" s="14"/>
      <c r="Z229" s="14"/>
      <c r="AA229" s="14"/>
      <c r="AB229" s="14"/>
      <c r="AC229" s="14"/>
      <c r="AD229" s="14"/>
      <c r="AE229" s="14"/>
      <c r="AT229" s="292" t="s">
        <v>414</v>
      </c>
      <c r="AU229" s="292" t="s">
        <v>93</v>
      </c>
      <c r="AV229" s="14" t="s">
        <v>182</v>
      </c>
      <c r="AW229" s="14" t="s">
        <v>38</v>
      </c>
      <c r="AX229" s="14" t="s">
        <v>91</v>
      </c>
      <c r="AY229" s="292" t="s">
        <v>251</v>
      </c>
    </row>
    <row r="230" s="2" customFormat="1" ht="16.5" customHeight="1">
      <c r="A230" s="40"/>
      <c r="B230" s="41"/>
      <c r="C230" s="246" t="s">
        <v>540</v>
      </c>
      <c r="D230" s="246" t="s">
        <v>254</v>
      </c>
      <c r="E230" s="247" t="s">
        <v>3099</v>
      </c>
      <c r="F230" s="248" t="s">
        <v>3100</v>
      </c>
      <c r="G230" s="249" t="s">
        <v>441</v>
      </c>
      <c r="H230" s="250">
        <v>59.399999999999999</v>
      </c>
      <c r="I230" s="251"/>
      <c r="J230" s="252">
        <f>ROUND(I230*H230,2)</f>
        <v>0</v>
      </c>
      <c r="K230" s="248" t="s">
        <v>258</v>
      </c>
      <c r="L230" s="46"/>
      <c r="M230" s="253" t="s">
        <v>1</v>
      </c>
      <c r="N230" s="254" t="s">
        <v>48</v>
      </c>
      <c r="O230" s="93"/>
      <c r="P230" s="255">
        <f>O230*H230</f>
        <v>0</v>
      </c>
      <c r="Q230" s="255">
        <v>0.00020000000000000001</v>
      </c>
      <c r="R230" s="255">
        <f>Q230*H230</f>
        <v>0.01188</v>
      </c>
      <c r="S230" s="255">
        <v>0</v>
      </c>
      <c r="T230" s="256">
        <f>S230*H230</f>
        <v>0</v>
      </c>
      <c r="U230" s="40"/>
      <c r="V230" s="40"/>
      <c r="W230" s="40"/>
      <c r="X230" s="40"/>
      <c r="Y230" s="40"/>
      <c r="Z230" s="40"/>
      <c r="AA230" s="40"/>
      <c r="AB230" s="40"/>
      <c r="AC230" s="40"/>
      <c r="AD230" s="40"/>
      <c r="AE230" s="40"/>
      <c r="AR230" s="257" t="s">
        <v>182</v>
      </c>
      <c r="AT230" s="257" t="s">
        <v>254</v>
      </c>
      <c r="AU230" s="257" t="s">
        <v>93</v>
      </c>
      <c r="AY230" s="18" t="s">
        <v>251</v>
      </c>
      <c r="BE230" s="258">
        <f>IF(N230="základní",J230,0)</f>
        <v>0</v>
      </c>
      <c r="BF230" s="258">
        <f>IF(N230="snížená",J230,0)</f>
        <v>0</v>
      </c>
      <c r="BG230" s="258">
        <f>IF(N230="zákl. přenesená",J230,0)</f>
        <v>0</v>
      </c>
      <c r="BH230" s="258">
        <f>IF(N230="sníž. přenesená",J230,0)</f>
        <v>0</v>
      </c>
      <c r="BI230" s="258">
        <f>IF(N230="nulová",J230,0)</f>
        <v>0</v>
      </c>
      <c r="BJ230" s="18" t="s">
        <v>91</v>
      </c>
      <c r="BK230" s="258">
        <f>ROUND(I230*H230,2)</f>
        <v>0</v>
      </c>
      <c r="BL230" s="18" t="s">
        <v>182</v>
      </c>
      <c r="BM230" s="257" t="s">
        <v>3101</v>
      </c>
    </row>
    <row r="231" s="13" customFormat="1">
      <c r="A231" s="13"/>
      <c r="B231" s="271"/>
      <c r="C231" s="272"/>
      <c r="D231" s="259" t="s">
        <v>414</v>
      </c>
      <c r="E231" s="273" t="s">
        <v>1</v>
      </c>
      <c r="F231" s="274" t="s">
        <v>3102</v>
      </c>
      <c r="G231" s="272"/>
      <c r="H231" s="275">
        <v>59.399999999999999</v>
      </c>
      <c r="I231" s="276"/>
      <c r="J231" s="272"/>
      <c r="K231" s="272"/>
      <c r="L231" s="277"/>
      <c r="M231" s="278"/>
      <c r="N231" s="279"/>
      <c r="O231" s="279"/>
      <c r="P231" s="279"/>
      <c r="Q231" s="279"/>
      <c r="R231" s="279"/>
      <c r="S231" s="279"/>
      <c r="T231" s="280"/>
      <c r="U231" s="13"/>
      <c r="V231" s="13"/>
      <c r="W231" s="13"/>
      <c r="X231" s="13"/>
      <c r="Y231" s="13"/>
      <c r="Z231" s="13"/>
      <c r="AA231" s="13"/>
      <c r="AB231" s="13"/>
      <c r="AC231" s="13"/>
      <c r="AD231" s="13"/>
      <c r="AE231" s="13"/>
      <c r="AT231" s="281" t="s">
        <v>414</v>
      </c>
      <c r="AU231" s="281" t="s">
        <v>93</v>
      </c>
      <c r="AV231" s="13" t="s">
        <v>93</v>
      </c>
      <c r="AW231" s="13" t="s">
        <v>38</v>
      </c>
      <c r="AX231" s="13" t="s">
        <v>83</v>
      </c>
      <c r="AY231" s="281" t="s">
        <v>251</v>
      </c>
    </row>
    <row r="232" s="14" customFormat="1">
      <c r="A232" s="14"/>
      <c r="B232" s="282"/>
      <c r="C232" s="283"/>
      <c r="D232" s="259" t="s">
        <v>414</v>
      </c>
      <c r="E232" s="284" t="s">
        <v>1</v>
      </c>
      <c r="F232" s="285" t="s">
        <v>416</v>
      </c>
      <c r="G232" s="283"/>
      <c r="H232" s="286">
        <v>59.399999999999999</v>
      </c>
      <c r="I232" s="287"/>
      <c r="J232" s="283"/>
      <c r="K232" s="283"/>
      <c r="L232" s="288"/>
      <c r="M232" s="289"/>
      <c r="N232" s="290"/>
      <c r="O232" s="290"/>
      <c r="P232" s="290"/>
      <c r="Q232" s="290"/>
      <c r="R232" s="290"/>
      <c r="S232" s="290"/>
      <c r="T232" s="291"/>
      <c r="U232" s="14"/>
      <c r="V232" s="14"/>
      <c r="W232" s="14"/>
      <c r="X232" s="14"/>
      <c r="Y232" s="14"/>
      <c r="Z232" s="14"/>
      <c r="AA232" s="14"/>
      <c r="AB232" s="14"/>
      <c r="AC232" s="14"/>
      <c r="AD232" s="14"/>
      <c r="AE232" s="14"/>
      <c r="AT232" s="292" t="s">
        <v>414</v>
      </c>
      <c r="AU232" s="292" t="s">
        <v>93</v>
      </c>
      <c r="AV232" s="14" t="s">
        <v>182</v>
      </c>
      <c r="AW232" s="14" t="s">
        <v>38</v>
      </c>
      <c r="AX232" s="14" t="s">
        <v>91</v>
      </c>
      <c r="AY232" s="292" t="s">
        <v>251</v>
      </c>
    </row>
    <row r="233" s="12" customFormat="1" ht="22.8" customHeight="1">
      <c r="A233" s="12"/>
      <c r="B233" s="230"/>
      <c r="C233" s="231"/>
      <c r="D233" s="232" t="s">
        <v>82</v>
      </c>
      <c r="E233" s="244" t="s">
        <v>182</v>
      </c>
      <c r="F233" s="244" t="s">
        <v>774</v>
      </c>
      <c r="G233" s="231"/>
      <c r="H233" s="231"/>
      <c r="I233" s="234"/>
      <c r="J233" s="245">
        <f>BK233</f>
        <v>0</v>
      </c>
      <c r="K233" s="231"/>
      <c r="L233" s="236"/>
      <c r="M233" s="237"/>
      <c r="N233" s="238"/>
      <c r="O233" s="238"/>
      <c r="P233" s="239">
        <f>SUM(P234:P237)</f>
        <v>0</v>
      </c>
      <c r="Q233" s="238"/>
      <c r="R233" s="239">
        <f>SUM(R234:R237)</f>
        <v>3.9486135999999998</v>
      </c>
      <c r="S233" s="238"/>
      <c r="T233" s="240">
        <f>SUM(T234:T237)</f>
        <v>0</v>
      </c>
      <c r="U233" s="12"/>
      <c r="V233" s="12"/>
      <c r="W233" s="12"/>
      <c r="X233" s="12"/>
      <c r="Y233" s="12"/>
      <c r="Z233" s="12"/>
      <c r="AA233" s="12"/>
      <c r="AB233" s="12"/>
      <c r="AC233" s="12"/>
      <c r="AD233" s="12"/>
      <c r="AE233" s="12"/>
      <c r="AR233" s="241" t="s">
        <v>91</v>
      </c>
      <c r="AT233" s="242" t="s">
        <v>82</v>
      </c>
      <c r="AU233" s="242" t="s">
        <v>91</v>
      </c>
      <c r="AY233" s="241" t="s">
        <v>251</v>
      </c>
      <c r="BK233" s="243">
        <f>SUM(BK234:BK237)</f>
        <v>0</v>
      </c>
    </row>
    <row r="234" s="2" customFormat="1" ht="16.5" customHeight="1">
      <c r="A234" s="40"/>
      <c r="B234" s="41"/>
      <c r="C234" s="246" t="s">
        <v>381</v>
      </c>
      <c r="D234" s="246" t="s">
        <v>254</v>
      </c>
      <c r="E234" s="247" t="s">
        <v>3103</v>
      </c>
      <c r="F234" s="248" t="s">
        <v>3104</v>
      </c>
      <c r="G234" s="249" t="s">
        <v>342</v>
      </c>
      <c r="H234" s="250">
        <v>17.32</v>
      </c>
      <c r="I234" s="251"/>
      <c r="J234" s="252">
        <f>ROUND(I234*H234,2)</f>
        <v>0</v>
      </c>
      <c r="K234" s="248" t="s">
        <v>258</v>
      </c>
      <c r="L234" s="46"/>
      <c r="M234" s="253" t="s">
        <v>1</v>
      </c>
      <c r="N234" s="254" t="s">
        <v>48</v>
      </c>
      <c r="O234" s="93"/>
      <c r="P234" s="255">
        <f>O234*H234</f>
        <v>0</v>
      </c>
      <c r="Q234" s="255">
        <v>0.22797999999999999</v>
      </c>
      <c r="R234" s="255">
        <f>Q234*H234</f>
        <v>3.9486135999999998</v>
      </c>
      <c r="S234" s="255">
        <v>0</v>
      </c>
      <c r="T234" s="256">
        <f>S234*H234</f>
        <v>0</v>
      </c>
      <c r="U234" s="40"/>
      <c r="V234" s="40"/>
      <c r="W234" s="40"/>
      <c r="X234" s="40"/>
      <c r="Y234" s="40"/>
      <c r="Z234" s="40"/>
      <c r="AA234" s="40"/>
      <c r="AB234" s="40"/>
      <c r="AC234" s="40"/>
      <c r="AD234" s="40"/>
      <c r="AE234" s="40"/>
      <c r="AR234" s="257" t="s">
        <v>182</v>
      </c>
      <c r="AT234" s="257" t="s">
        <v>254</v>
      </c>
      <c r="AU234" s="257" t="s">
        <v>93</v>
      </c>
      <c r="AY234" s="18" t="s">
        <v>251</v>
      </c>
      <c r="BE234" s="258">
        <f>IF(N234="základní",J234,0)</f>
        <v>0</v>
      </c>
      <c r="BF234" s="258">
        <f>IF(N234="snížená",J234,0)</f>
        <v>0</v>
      </c>
      <c r="BG234" s="258">
        <f>IF(N234="zákl. přenesená",J234,0)</f>
        <v>0</v>
      </c>
      <c r="BH234" s="258">
        <f>IF(N234="sníž. přenesená",J234,0)</f>
        <v>0</v>
      </c>
      <c r="BI234" s="258">
        <f>IF(N234="nulová",J234,0)</f>
        <v>0</v>
      </c>
      <c r="BJ234" s="18" t="s">
        <v>91</v>
      </c>
      <c r="BK234" s="258">
        <f>ROUND(I234*H234,2)</f>
        <v>0</v>
      </c>
      <c r="BL234" s="18" t="s">
        <v>182</v>
      </c>
      <c r="BM234" s="257" t="s">
        <v>3105</v>
      </c>
    </row>
    <row r="235" s="15" customFormat="1">
      <c r="A235" s="15"/>
      <c r="B235" s="293"/>
      <c r="C235" s="294"/>
      <c r="D235" s="259" t="s">
        <v>414</v>
      </c>
      <c r="E235" s="295" t="s">
        <v>1</v>
      </c>
      <c r="F235" s="296" t="s">
        <v>3019</v>
      </c>
      <c r="G235" s="294"/>
      <c r="H235" s="295" t="s">
        <v>1</v>
      </c>
      <c r="I235" s="297"/>
      <c r="J235" s="294"/>
      <c r="K235" s="294"/>
      <c r="L235" s="298"/>
      <c r="M235" s="299"/>
      <c r="N235" s="300"/>
      <c r="O235" s="300"/>
      <c r="P235" s="300"/>
      <c r="Q235" s="300"/>
      <c r="R235" s="300"/>
      <c r="S235" s="300"/>
      <c r="T235" s="301"/>
      <c r="U235" s="15"/>
      <c r="V235" s="15"/>
      <c r="W235" s="15"/>
      <c r="X235" s="15"/>
      <c r="Y235" s="15"/>
      <c r="Z235" s="15"/>
      <c r="AA235" s="15"/>
      <c r="AB235" s="15"/>
      <c r="AC235" s="15"/>
      <c r="AD235" s="15"/>
      <c r="AE235" s="15"/>
      <c r="AT235" s="302" t="s">
        <v>414</v>
      </c>
      <c r="AU235" s="302" t="s">
        <v>93</v>
      </c>
      <c r="AV235" s="15" t="s">
        <v>91</v>
      </c>
      <c r="AW235" s="15" t="s">
        <v>38</v>
      </c>
      <c r="AX235" s="15" t="s">
        <v>83</v>
      </c>
      <c r="AY235" s="302" t="s">
        <v>251</v>
      </c>
    </row>
    <row r="236" s="13" customFormat="1">
      <c r="A236" s="13"/>
      <c r="B236" s="271"/>
      <c r="C236" s="272"/>
      <c r="D236" s="259" t="s">
        <v>414</v>
      </c>
      <c r="E236" s="273" t="s">
        <v>1</v>
      </c>
      <c r="F236" s="274" t="s">
        <v>3055</v>
      </c>
      <c r="G236" s="272"/>
      <c r="H236" s="275">
        <v>17.32</v>
      </c>
      <c r="I236" s="276"/>
      <c r="J236" s="272"/>
      <c r="K236" s="272"/>
      <c r="L236" s="277"/>
      <c r="M236" s="278"/>
      <c r="N236" s="279"/>
      <c r="O236" s="279"/>
      <c r="P236" s="279"/>
      <c r="Q236" s="279"/>
      <c r="R236" s="279"/>
      <c r="S236" s="279"/>
      <c r="T236" s="280"/>
      <c r="U236" s="13"/>
      <c r="V236" s="13"/>
      <c r="W236" s="13"/>
      <c r="X236" s="13"/>
      <c r="Y236" s="13"/>
      <c r="Z236" s="13"/>
      <c r="AA236" s="13"/>
      <c r="AB236" s="13"/>
      <c r="AC236" s="13"/>
      <c r="AD236" s="13"/>
      <c r="AE236" s="13"/>
      <c r="AT236" s="281" t="s">
        <v>414</v>
      </c>
      <c r="AU236" s="281" t="s">
        <v>93</v>
      </c>
      <c r="AV236" s="13" t="s">
        <v>93</v>
      </c>
      <c r="AW236" s="13" t="s">
        <v>38</v>
      </c>
      <c r="AX236" s="13" t="s">
        <v>83</v>
      </c>
      <c r="AY236" s="281" t="s">
        <v>251</v>
      </c>
    </row>
    <row r="237" s="14" customFormat="1">
      <c r="A237" s="14"/>
      <c r="B237" s="282"/>
      <c r="C237" s="283"/>
      <c r="D237" s="259" t="s">
        <v>414</v>
      </c>
      <c r="E237" s="284" t="s">
        <v>1</v>
      </c>
      <c r="F237" s="285" t="s">
        <v>416</v>
      </c>
      <c r="G237" s="283"/>
      <c r="H237" s="286">
        <v>17.32</v>
      </c>
      <c r="I237" s="287"/>
      <c r="J237" s="283"/>
      <c r="K237" s="283"/>
      <c r="L237" s="288"/>
      <c r="M237" s="289"/>
      <c r="N237" s="290"/>
      <c r="O237" s="290"/>
      <c r="P237" s="290"/>
      <c r="Q237" s="290"/>
      <c r="R237" s="290"/>
      <c r="S237" s="290"/>
      <c r="T237" s="291"/>
      <c r="U237" s="14"/>
      <c r="V237" s="14"/>
      <c r="W237" s="14"/>
      <c r="X237" s="14"/>
      <c r="Y237" s="14"/>
      <c r="Z237" s="14"/>
      <c r="AA237" s="14"/>
      <c r="AB237" s="14"/>
      <c r="AC237" s="14"/>
      <c r="AD237" s="14"/>
      <c r="AE237" s="14"/>
      <c r="AT237" s="292" t="s">
        <v>414</v>
      </c>
      <c r="AU237" s="292" t="s">
        <v>93</v>
      </c>
      <c r="AV237" s="14" t="s">
        <v>182</v>
      </c>
      <c r="AW237" s="14" t="s">
        <v>38</v>
      </c>
      <c r="AX237" s="14" t="s">
        <v>91</v>
      </c>
      <c r="AY237" s="292" t="s">
        <v>251</v>
      </c>
    </row>
    <row r="238" s="12" customFormat="1" ht="22.8" customHeight="1">
      <c r="A238" s="12"/>
      <c r="B238" s="230"/>
      <c r="C238" s="231"/>
      <c r="D238" s="232" t="s">
        <v>82</v>
      </c>
      <c r="E238" s="244" t="s">
        <v>278</v>
      </c>
      <c r="F238" s="244" t="s">
        <v>1675</v>
      </c>
      <c r="G238" s="231"/>
      <c r="H238" s="231"/>
      <c r="I238" s="234"/>
      <c r="J238" s="245">
        <f>BK238</f>
        <v>0</v>
      </c>
      <c r="K238" s="231"/>
      <c r="L238" s="236"/>
      <c r="M238" s="237"/>
      <c r="N238" s="238"/>
      <c r="O238" s="238"/>
      <c r="P238" s="239">
        <f>SUM(P239:P347)</f>
        <v>0</v>
      </c>
      <c r="Q238" s="238"/>
      <c r="R238" s="239">
        <f>SUM(R239:R347)</f>
        <v>36.034263899999999</v>
      </c>
      <c r="S238" s="238"/>
      <c r="T238" s="240">
        <f>SUM(T239:T347)</f>
        <v>0</v>
      </c>
      <c r="U238" s="12"/>
      <c r="V238" s="12"/>
      <c r="W238" s="12"/>
      <c r="X238" s="12"/>
      <c r="Y238" s="12"/>
      <c r="Z238" s="12"/>
      <c r="AA238" s="12"/>
      <c r="AB238" s="12"/>
      <c r="AC238" s="12"/>
      <c r="AD238" s="12"/>
      <c r="AE238" s="12"/>
      <c r="AR238" s="241" t="s">
        <v>91</v>
      </c>
      <c r="AT238" s="242" t="s">
        <v>82</v>
      </c>
      <c r="AU238" s="242" t="s">
        <v>91</v>
      </c>
      <c r="AY238" s="241" t="s">
        <v>251</v>
      </c>
      <c r="BK238" s="243">
        <f>SUM(BK239:BK347)</f>
        <v>0</v>
      </c>
    </row>
    <row r="239" s="2" customFormat="1" ht="16.5" customHeight="1">
      <c r="A239" s="40"/>
      <c r="B239" s="41"/>
      <c r="C239" s="246" t="s">
        <v>552</v>
      </c>
      <c r="D239" s="246" t="s">
        <v>254</v>
      </c>
      <c r="E239" s="247" t="s">
        <v>3106</v>
      </c>
      <c r="F239" s="248" t="s">
        <v>3107</v>
      </c>
      <c r="G239" s="249" t="s">
        <v>342</v>
      </c>
      <c r="H239" s="250">
        <v>14.595000000000001</v>
      </c>
      <c r="I239" s="251"/>
      <c r="J239" s="252">
        <f>ROUND(I239*H239,2)</f>
        <v>0</v>
      </c>
      <c r="K239" s="248" t="s">
        <v>258</v>
      </c>
      <c r="L239" s="46"/>
      <c r="M239" s="253" t="s">
        <v>1</v>
      </c>
      <c r="N239" s="254" t="s">
        <v>48</v>
      </c>
      <c r="O239" s="93"/>
      <c r="P239" s="255">
        <f>O239*H239</f>
        <v>0</v>
      </c>
      <c r="Q239" s="255">
        <v>0.0073499999999999998</v>
      </c>
      <c r="R239" s="255">
        <f>Q239*H239</f>
        <v>0.10727325</v>
      </c>
      <c r="S239" s="255">
        <v>0</v>
      </c>
      <c r="T239" s="256">
        <f>S239*H239</f>
        <v>0</v>
      </c>
      <c r="U239" s="40"/>
      <c r="V239" s="40"/>
      <c r="W239" s="40"/>
      <c r="X239" s="40"/>
      <c r="Y239" s="40"/>
      <c r="Z239" s="40"/>
      <c r="AA239" s="40"/>
      <c r="AB239" s="40"/>
      <c r="AC239" s="40"/>
      <c r="AD239" s="40"/>
      <c r="AE239" s="40"/>
      <c r="AR239" s="257" t="s">
        <v>182</v>
      </c>
      <c r="AT239" s="257" t="s">
        <v>254</v>
      </c>
      <c r="AU239" s="257" t="s">
        <v>93</v>
      </c>
      <c r="AY239" s="18" t="s">
        <v>251</v>
      </c>
      <c r="BE239" s="258">
        <f>IF(N239="základní",J239,0)</f>
        <v>0</v>
      </c>
      <c r="BF239" s="258">
        <f>IF(N239="snížená",J239,0)</f>
        <v>0</v>
      </c>
      <c r="BG239" s="258">
        <f>IF(N239="zákl. přenesená",J239,0)</f>
        <v>0</v>
      </c>
      <c r="BH239" s="258">
        <f>IF(N239="sníž. přenesená",J239,0)</f>
        <v>0</v>
      </c>
      <c r="BI239" s="258">
        <f>IF(N239="nulová",J239,0)</f>
        <v>0</v>
      </c>
      <c r="BJ239" s="18" t="s">
        <v>91</v>
      </c>
      <c r="BK239" s="258">
        <f>ROUND(I239*H239,2)</f>
        <v>0</v>
      </c>
      <c r="BL239" s="18" t="s">
        <v>182</v>
      </c>
      <c r="BM239" s="257" t="s">
        <v>3108</v>
      </c>
    </row>
    <row r="240" s="15" customFormat="1">
      <c r="A240" s="15"/>
      <c r="B240" s="293"/>
      <c r="C240" s="294"/>
      <c r="D240" s="259" t="s">
        <v>414</v>
      </c>
      <c r="E240" s="295" t="s">
        <v>1</v>
      </c>
      <c r="F240" s="296" t="s">
        <v>3019</v>
      </c>
      <c r="G240" s="294"/>
      <c r="H240" s="295" t="s">
        <v>1</v>
      </c>
      <c r="I240" s="297"/>
      <c r="J240" s="294"/>
      <c r="K240" s="294"/>
      <c r="L240" s="298"/>
      <c r="M240" s="299"/>
      <c r="N240" s="300"/>
      <c r="O240" s="300"/>
      <c r="P240" s="300"/>
      <c r="Q240" s="300"/>
      <c r="R240" s="300"/>
      <c r="S240" s="300"/>
      <c r="T240" s="301"/>
      <c r="U240" s="15"/>
      <c r="V240" s="15"/>
      <c r="W240" s="15"/>
      <c r="X240" s="15"/>
      <c r="Y240" s="15"/>
      <c r="Z240" s="15"/>
      <c r="AA240" s="15"/>
      <c r="AB240" s="15"/>
      <c r="AC240" s="15"/>
      <c r="AD240" s="15"/>
      <c r="AE240" s="15"/>
      <c r="AT240" s="302" t="s">
        <v>414</v>
      </c>
      <c r="AU240" s="302" t="s">
        <v>93</v>
      </c>
      <c r="AV240" s="15" t="s">
        <v>91</v>
      </c>
      <c r="AW240" s="15" t="s">
        <v>38</v>
      </c>
      <c r="AX240" s="15" t="s">
        <v>83</v>
      </c>
      <c r="AY240" s="302" t="s">
        <v>251</v>
      </c>
    </row>
    <row r="241" s="15" customFormat="1">
      <c r="A241" s="15"/>
      <c r="B241" s="293"/>
      <c r="C241" s="294"/>
      <c r="D241" s="259" t="s">
        <v>414</v>
      </c>
      <c r="E241" s="295" t="s">
        <v>1</v>
      </c>
      <c r="F241" s="296" t="s">
        <v>3109</v>
      </c>
      <c r="G241" s="294"/>
      <c r="H241" s="295" t="s">
        <v>1</v>
      </c>
      <c r="I241" s="297"/>
      <c r="J241" s="294"/>
      <c r="K241" s="294"/>
      <c r="L241" s="298"/>
      <c r="M241" s="299"/>
      <c r="N241" s="300"/>
      <c r="O241" s="300"/>
      <c r="P241" s="300"/>
      <c r="Q241" s="300"/>
      <c r="R241" s="300"/>
      <c r="S241" s="300"/>
      <c r="T241" s="301"/>
      <c r="U241" s="15"/>
      <c r="V241" s="15"/>
      <c r="W241" s="15"/>
      <c r="X241" s="15"/>
      <c r="Y241" s="15"/>
      <c r="Z241" s="15"/>
      <c r="AA241" s="15"/>
      <c r="AB241" s="15"/>
      <c r="AC241" s="15"/>
      <c r="AD241" s="15"/>
      <c r="AE241" s="15"/>
      <c r="AT241" s="302" t="s">
        <v>414</v>
      </c>
      <c r="AU241" s="302" t="s">
        <v>93</v>
      </c>
      <c r="AV241" s="15" t="s">
        <v>91</v>
      </c>
      <c r="AW241" s="15" t="s">
        <v>38</v>
      </c>
      <c r="AX241" s="15" t="s">
        <v>83</v>
      </c>
      <c r="AY241" s="302" t="s">
        <v>251</v>
      </c>
    </row>
    <row r="242" s="13" customFormat="1">
      <c r="A242" s="13"/>
      <c r="B242" s="271"/>
      <c r="C242" s="272"/>
      <c r="D242" s="259" t="s">
        <v>414</v>
      </c>
      <c r="E242" s="273" t="s">
        <v>1</v>
      </c>
      <c r="F242" s="274" t="s">
        <v>3110</v>
      </c>
      <c r="G242" s="272"/>
      <c r="H242" s="275">
        <v>14.595000000000001</v>
      </c>
      <c r="I242" s="276"/>
      <c r="J242" s="272"/>
      <c r="K242" s="272"/>
      <c r="L242" s="277"/>
      <c r="M242" s="278"/>
      <c r="N242" s="279"/>
      <c r="O242" s="279"/>
      <c r="P242" s="279"/>
      <c r="Q242" s="279"/>
      <c r="R242" s="279"/>
      <c r="S242" s="279"/>
      <c r="T242" s="280"/>
      <c r="U242" s="13"/>
      <c r="V242" s="13"/>
      <c r="W242" s="13"/>
      <c r="X242" s="13"/>
      <c r="Y242" s="13"/>
      <c r="Z242" s="13"/>
      <c r="AA242" s="13"/>
      <c r="AB242" s="13"/>
      <c r="AC242" s="13"/>
      <c r="AD242" s="13"/>
      <c r="AE242" s="13"/>
      <c r="AT242" s="281" t="s">
        <v>414</v>
      </c>
      <c r="AU242" s="281" t="s">
        <v>93</v>
      </c>
      <c r="AV242" s="13" t="s">
        <v>93</v>
      </c>
      <c r="AW242" s="13" t="s">
        <v>38</v>
      </c>
      <c r="AX242" s="13" t="s">
        <v>83</v>
      </c>
      <c r="AY242" s="281" t="s">
        <v>251</v>
      </c>
    </row>
    <row r="243" s="14" customFormat="1">
      <c r="A243" s="14"/>
      <c r="B243" s="282"/>
      <c r="C243" s="283"/>
      <c r="D243" s="259" t="s">
        <v>414</v>
      </c>
      <c r="E243" s="284" t="s">
        <v>1</v>
      </c>
      <c r="F243" s="285" t="s">
        <v>416</v>
      </c>
      <c r="G243" s="283"/>
      <c r="H243" s="286">
        <v>14.595000000000001</v>
      </c>
      <c r="I243" s="287"/>
      <c r="J243" s="283"/>
      <c r="K243" s="283"/>
      <c r="L243" s="288"/>
      <c r="M243" s="289"/>
      <c r="N243" s="290"/>
      <c r="O243" s="290"/>
      <c r="P243" s="290"/>
      <c r="Q243" s="290"/>
      <c r="R243" s="290"/>
      <c r="S243" s="290"/>
      <c r="T243" s="291"/>
      <c r="U243" s="14"/>
      <c r="V243" s="14"/>
      <c r="W243" s="14"/>
      <c r="X243" s="14"/>
      <c r="Y243" s="14"/>
      <c r="Z243" s="14"/>
      <c r="AA243" s="14"/>
      <c r="AB243" s="14"/>
      <c r="AC243" s="14"/>
      <c r="AD243" s="14"/>
      <c r="AE243" s="14"/>
      <c r="AT243" s="292" t="s">
        <v>414</v>
      </c>
      <c r="AU243" s="292" t="s">
        <v>93</v>
      </c>
      <c r="AV243" s="14" t="s">
        <v>182</v>
      </c>
      <c r="AW243" s="14" t="s">
        <v>38</v>
      </c>
      <c r="AX243" s="14" t="s">
        <v>91</v>
      </c>
      <c r="AY243" s="292" t="s">
        <v>251</v>
      </c>
    </row>
    <row r="244" s="2" customFormat="1" ht="16.5" customHeight="1">
      <c r="A244" s="40"/>
      <c r="B244" s="41"/>
      <c r="C244" s="246" t="s">
        <v>384</v>
      </c>
      <c r="D244" s="246" t="s">
        <v>254</v>
      </c>
      <c r="E244" s="247" t="s">
        <v>3111</v>
      </c>
      <c r="F244" s="248" t="s">
        <v>3112</v>
      </c>
      <c r="G244" s="249" t="s">
        <v>342</v>
      </c>
      <c r="H244" s="250">
        <v>14.595000000000001</v>
      </c>
      <c r="I244" s="251"/>
      <c r="J244" s="252">
        <f>ROUND(I244*H244,2)</f>
        <v>0</v>
      </c>
      <c r="K244" s="248" t="s">
        <v>258</v>
      </c>
      <c r="L244" s="46"/>
      <c r="M244" s="253" t="s">
        <v>1</v>
      </c>
      <c r="N244" s="254" t="s">
        <v>48</v>
      </c>
      <c r="O244" s="93"/>
      <c r="P244" s="255">
        <f>O244*H244</f>
        <v>0</v>
      </c>
      <c r="Q244" s="255">
        <v>0.00025999999999999998</v>
      </c>
      <c r="R244" s="255">
        <f>Q244*H244</f>
        <v>0.0037946999999999998</v>
      </c>
      <c r="S244" s="255">
        <v>0</v>
      </c>
      <c r="T244" s="256">
        <f>S244*H244</f>
        <v>0</v>
      </c>
      <c r="U244" s="40"/>
      <c r="V244" s="40"/>
      <c r="W244" s="40"/>
      <c r="X244" s="40"/>
      <c r="Y244" s="40"/>
      <c r="Z244" s="40"/>
      <c r="AA244" s="40"/>
      <c r="AB244" s="40"/>
      <c r="AC244" s="40"/>
      <c r="AD244" s="40"/>
      <c r="AE244" s="40"/>
      <c r="AR244" s="257" t="s">
        <v>182</v>
      </c>
      <c r="AT244" s="257" t="s">
        <v>254</v>
      </c>
      <c r="AU244" s="257" t="s">
        <v>93</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182</v>
      </c>
      <c r="BM244" s="257" t="s">
        <v>3113</v>
      </c>
    </row>
    <row r="245" s="15" customFormat="1">
      <c r="A245" s="15"/>
      <c r="B245" s="293"/>
      <c r="C245" s="294"/>
      <c r="D245" s="259" t="s">
        <v>414</v>
      </c>
      <c r="E245" s="295" t="s">
        <v>1</v>
      </c>
      <c r="F245" s="296" t="s">
        <v>3019</v>
      </c>
      <c r="G245" s="294"/>
      <c r="H245" s="295" t="s">
        <v>1</v>
      </c>
      <c r="I245" s="297"/>
      <c r="J245" s="294"/>
      <c r="K245" s="294"/>
      <c r="L245" s="298"/>
      <c r="M245" s="299"/>
      <c r="N245" s="300"/>
      <c r="O245" s="300"/>
      <c r="P245" s="300"/>
      <c r="Q245" s="300"/>
      <c r="R245" s="300"/>
      <c r="S245" s="300"/>
      <c r="T245" s="301"/>
      <c r="U245" s="15"/>
      <c r="V245" s="15"/>
      <c r="W245" s="15"/>
      <c r="X245" s="15"/>
      <c r="Y245" s="15"/>
      <c r="Z245" s="15"/>
      <c r="AA245" s="15"/>
      <c r="AB245" s="15"/>
      <c r="AC245" s="15"/>
      <c r="AD245" s="15"/>
      <c r="AE245" s="15"/>
      <c r="AT245" s="302" t="s">
        <v>414</v>
      </c>
      <c r="AU245" s="302" t="s">
        <v>93</v>
      </c>
      <c r="AV245" s="15" t="s">
        <v>91</v>
      </c>
      <c r="AW245" s="15" t="s">
        <v>38</v>
      </c>
      <c r="AX245" s="15" t="s">
        <v>83</v>
      </c>
      <c r="AY245" s="302" t="s">
        <v>251</v>
      </c>
    </row>
    <row r="246" s="15" customFormat="1">
      <c r="A246" s="15"/>
      <c r="B246" s="293"/>
      <c r="C246" s="294"/>
      <c r="D246" s="259" t="s">
        <v>414</v>
      </c>
      <c r="E246" s="295" t="s">
        <v>1</v>
      </c>
      <c r="F246" s="296" t="s">
        <v>3109</v>
      </c>
      <c r="G246" s="294"/>
      <c r="H246" s="295" t="s">
        <v>1</v>
      </c>
      <c r="I246" s="297"/>
      <c r="J246" s="294"/>
      <c r="K246" s="294"/>
      <c r="L246" s="298"/>
      <c r="M246" s="299"/>
      <c r="N246" s="300"/>
      <c r="O246" s="300"/>
      <c r="P246" s="300"/>
      <c r="Q246" s="300"/>
      <c r="R246" s="300"/>
      <c r="S246" s="300"/>
      <c r="T246" s="301"/>
      <c r="U246" s="15"/>
      <c r="V246" s="15"/>
      <c r="W246" s="15"/>
      <c r="X246" s="15"/>
      <c r="Y246" s="15"/>
      <c r="Z246" s="15"/>
      <c r="AA246" s="15"/>
      <c r="AB246" s="15"/>
      <c r="AC246" s="15"/>
      <c r="AD246" s="15"/>
      <c r="AE246" s="15"/>
      <c r="AT246" s="302" t="s">
        <v>414</v>
      </c>
      <c r="AU246" s="302" t="s">
        <v>93</v>
      </c>
      <c r="AV246" s="15" t="s">
        <v>91</v>
      </c>
      <c r="AW246" s="15" t="s">
        <v>38</v>
      </c>
      <c r="AX246" s="15" t="s">
        <v>83</v>
      </c>
      <c r="AY246" s="302" t="s">
        <v>251</v>
      </c>
    </row>
    <row r="247" s="13" customFormat="1">
      <c r="A247" s="13"/>
      <c r="B247" s="271"/>
      <c r="C247" s="272"/>
      <c r="D247" s="259" t="s">
        <v>414</v>
      </c>
      <c r="E247" s="273" t="s">
        <v>1</v>
      </c>
      <c r="F247" s="274" t="s">
        <v>3110</v>
      </c>
      <c r="G247" s="272"/>
      <c r="H247" s="275">
        <v>14.595000000000001</v>
      </c>
      <c r="I247" s="276"/>
      <c r="J247" s="272"/>
      <c r="K247" s="272"/>
      <c r="L247" s="277"/>
      <c r="M247" s="278"/>
      <c r="N247" s="279"/>
      <c r="O247" s="279"/>
      <c r="P247" s="279"/>
      <c r="Q247" s="279"/>
      <c r="R247" s="279"/>
      <c r="S247" s="279"/>
      <c r="T247" s="280"/>
      <c r="U247" s="13"/>
      <c r="V247" s="13"/>
      <c r="W247" s="13"/>
      <c r="X247" s="13"/>
      <c r="Y247" s="13"/>
      <c r="Z247" s="13"/>
      <c r="AA247" s="13"/>
      <c r="AB247" s="13"/>
      <c r="AC247" s="13"/>
      <c r="AD247" s="13"/>
      <c r="AE247" s="13"/>
      <c r="AT247" s="281" t="s">
        <v>414</v>
      </c>
      <c r="AU247" s="281" t="s">
        <v>93</v>
      </c>
      <c r="AV247" s="13" t="s">
        <v>93</v>
      </c>
      <c r="AW247" s="13" t="s">
        <v>38</v>
      </c>
      <c r="AX247" s="13" t="s">
        <v>83</v>
      </c>
      <c r="AY247" s="281" t="s">
        <v>251</v>
      </c>
    </row>
    <row r="248" s="14" customFormat="1">
      <c r="A248" s="14"/>
      <c r="B248" s="282"/>
      <c r="C248" s="283"/>
      <c r="D248" s="259" t="s">
        <v>414</v>
      </c>
      <c r="E248" s="284" t="s">
        <v>1</v>
      </c>
      <c r="F248" s="285" t="s">
        <v>416</v>
      </c>
      <c r="G248" s="283"/>
      <c r="H248" s="286">
        <v>14.595000000000001</v>
      </c>
      <c r="I248" s="287"/>
      <c r="J248" s="283"/>
      <c r="K248" s="283"/>
      <c r="L248" s="288"/>
      <c r="M248" s="289"/>
      <c r="N248" s="290"/>
      <c r="O248" s="290"/>
      <c r="P248" s="290"/>
      <c r="Q248" s="290"/>
      <c r="R248" s="290"/>
      <c r="S248" s="290"/>
      <c r="T248" s="291"/>
      <c r="U248" s="14"/>
      <c r="V248" s="14"/>
      <c r="W248" s="14"/>
      <c r="X248" s="14"/>
      <c r="Y248" s="14"/>
      <c r="Z248" s="14"/>
      <c r="AA248" s="14"/>
      <c r="AB248" s="14"/>
      <c r="AC248" s="14"/>
      <c r="AD248" s="14"/>
      <c r="AE248" s="14"/>
      <c r="AT248" s="292" t="s">
        <v>414</v>
      </c>
      <c r="AU248" s="292" t="s">
        <v>93</v>
      </c>
      <c r="AV248" s="14" t="s">
        <v>182</v>
      </c>
      <c r="AW248" s="14" t="s">
        <v>38</v>
      </c>
      <c r="AX248" s="14" t="s">
        <v>91</v>
      </c>
      <c r="AY248" s="292" t="s">
        <v>251</v>
      </c>
    </row>
    <row r="249" s="2" customFormat="1" ht="16.5" customHeight="1">
      <c r="A249" s="40"/>
      <c r="B249" s="41"/>
      <c r="C249" s="246" t="s">
        <v>560</v>
      </c>
      <c r="D249" s="246" t="s">
        <v>254</v>
      </c>
      <c r="E249" s="247" t="s">
        <v>3114</v>
      </c>
      <c r="F249" s="248" t="s">
        <v>3115</v>
      </c>
      <c r="G249" s="249" t="s">
        <v>342</v>
      </c>
      <c r="H249" s="250">
        <v>14.595000000000001</v>
      </c>
      <c r="I249" s="251"/>
      <c r="J249" s="252">
        <f>ROUND(I249*H249,2)</f>
        <v>0</v>
      </c>
      <c r="K249" s="248" t="s">
        <v>258</v>
      </c>
      <c r="L249" s="46"/>
      <c r="M249" s="253" t="s">
        <v>1</v>
      </c>
      <c r="N249" s="254" t="s">
        <v>48</v>
      </c>
      <c r="O249" s="93"/>
      <c r="P249" s="255">
        <f>O249*H249</f>
        <v>0</v>
      </c>
      <c r="Q249" s="255">
        <v>0.0043800000000000002</v>
      </c>
      <c r="R249" s="255">
        <f>Q249*H249</f>
        <v>0.0639261</v>
      </c>
      <c r="S249" s="255">
        <v>0</v>
      </c>
      <c r="T249" s="256">
        <f>S249*H249</f>
        <v>0</v>
      </c>
      <c r="U249" s="40"/>
      <c r="V249" s="40"/>
      <c r="W249" s="40"/>
      <c r="X249" s="40"/>
      <c r="Y249" s="40"/>
      <c r="Z249" s="40"/>
      <c r="AA249" s="40"/>
      <c r="AB249" s="40"/>
      <c r="AC249" s="40"/>
      <c r="AD249" s="40"/>
      <c r="AE249" s="40"/>
      <c r="AR249" s="257" t="s">
        <v>182</v>
      </c>
      <c r="AT249" s="257" t="s">
        <v>254</v>
      </c>
      <c r="AU249" s="257" t="s">
        <v>93</v>
      </c>
      <c r="AY249" s="18" t="s">
        <v>251</v>
      </c>
      <c r="BE249" s="258">
        <f>IF(N249="základní",J249,0)</f>
        <v>0</v>
      </c>
      <c r="BF249" s="258">
        <f>IF(N249="snížená",J249,0)</f>
        <v>0</v>
      </c>
      <c r="BG249" s="258">
        <f>IF(N249="zákl. přenesená",J249,0)</f>
        <v>0</v>
      </c>
      <c r="BH249" s="258">
        <f>IF(N249="sníž. přenesená",J249,0)</f>
        <v>0</v>
      </c>
      <c r="BI249" s="258">
        <f>IF(N249="nulová",J249,0)</f>
        <v>0</v>
      </c>
      <c r="BJ249" s="18" t="s">
        <v>91</v>
      </c>
      <c r="BK249" s="258">
        <f>ROUND(I249*H249,2)</f>
        <v>0</v>
      </c>
      <c r="BL249" s="18" t="s">
        <v>182</v>
      </c>
      <c r="BM249" s="257" t="s">
        <v>3116</v>
      </c>
    </row>
    <row r="250" s="15" customFormat="1">
      <c r="A250" s="15"/>
      <c r="B250" s="293"/>
      <c r="C250" s="294"/>
      <c r="D250" s="259" t="s">
        <v>414</v>
      </c>
      <c r="E250" s="295" t="s">
        <v>1</v>
      </c>
      <c r="F250" s="296" t="s">
        <v>3019</v>
      </c>
      <c r="G250" s="294"/>
      <c r="H250" s="295" t="s">
        <v>1</v>
      </c>
      <c r="I250" s="297"/>
      <c r="J250" s="294"/>
      <c r="K250" s="294"/>
      <c r="L250" s="298"/>
      <c r="M250" s="299"/>
      <c r="N250" s="300"/>
      <c r="O250" s="300"/>
      <c r="P250" s="300"/>
      <c r="Q250" s="300"/>
      <c r="R250" s="300"/>
      <c r="S250" s="300"/>
      <c r="T250" s="301"/>
      <c r="U250" s="15"/>
      <c r="V250" s="15"/>
      <c r="W250" s="15"/>
      <c r="X250" s="15"/>
      <c r="Y250" s="15"/>
      <c r="Z250" s="15"/>
      <c r="AA250" s="15"/>
      <c r="AB250" s="15"/>
      <c r="AC250" s="15"/>
      <c r="AD250" s="15"/>
      <c r="AE250" s="15"/>
      <c r="AT250" s="302" t="s">
        <v>414</v>
      </c>
      <c r="AU250" s="302" t="s">
        <v>93</v>
      </c>
      <c r="AV250" s="15" t="s">
        <v>91</v>
      </c>
      <c r="AW250" s="15" t="s">
        <v>38</v>
      </c>
      <c r="AX250" s="15" t="s">
        <v>83</v>
      </c>
      <c r="AY250" s="302" t="s">
        <v>251</v>
      </c>
    </row>
    <row r="251" s="15" customFormat="1">
      <c r="A251" s="15"/>
      <c r="B251" s="293"/>
      <c r="C251" s="294"/>
      <c r="D251" s="259" t="s">
        <v>414</v>
      </c>
      <c r="E251" s="295" t="s">
        <v>1</v>
      </c>
      <c r="F251" s="296" t="s">
        <v>3109</v>
      </c>
      <c r="G251" s="294"/>
      <c r="H251" s="295" t="s">
        <v>1</v>
      </c>
      <c r="I251" s="297"/>
      <c r="J251" s="294"/>
      <c r="K251" s="294"/>
      <c r="L251" s="298"/>
      <c r="M251" s="299"/>
      <c r="N251" s="300"/>
      <c r="O251" s="300"/>
      <c r="P251" s="300"/>
      <c r="Q251" s="300"/>
      <c r="R251" s="300"/>
      <c r="S251" s="300"/>
      <c r="T251" s="301"/>
      <c r="U251" s="15"/>
      <c r="V251" s="15"/>
      <c r="W251" s="15"/>
      <c r="X251" s="15"/>
      <c r="Y251" s="15"/>
      <c r="Z251" s="15"/>
      <c r="AA251" s="15"/>
      <c r="AB251" s="15"/>
      <c r="AC251" s="15"/>
      <c r="AD251" s="15"/>
      <c r="AE251" s="15"/>
      <c r="AT251" s="302" t="s">
        <v>414</v>
      </c>
      <c r="AU251" s="302" t="s">
        <v>93</v>
      </c>
      <c r="AV251" s="15" t="s">
        <v>91</v>
      </c>
      <c r="AW251" s="15" t="s">
        <v>38</v>
      </c>
      <c r="AX251" s="15" t="s">
        <v>83</v>
      </c>
      <c r="AY251" s="302" t="s">
        <v>251</v>
      </c>
    </row>
    <row r="252" s="13" customFormat="1">
      <c r="A252" s="13"/>
      <c r="B252" s="271"/>
      <c r="C252" s="272"/>
      <c r="D252" s="259" t="s">
        <v>414</v>
      </c>
      <c r="E252" s="273" t="s">
        <v>1</v>
      </c>
      <c r="F252" s="274" t="s">
        <v>3110</v>
      </c>
      <c r="G252" s="272"/>
      <c r="H252" s="275">
        <v>14.595000000000001</v>
      </c>
      <c r="I252" s="276"/>
      <c r="J252" s="272"/>
      <c r="K252" s="272"/>
      <c r="L252" s="277"/>
      <c r="M252" s="278"/>
      <c r="N252" s="279"/>
      <c r="O252" s="279"/>
      <c r="P252" s="279"/>
      <c r="Q252" s="279"/>
      <c r="R252" s="279"/>
      <c r="S252" s="279"/>
      <c r="T252" s="280"/>
      <c r="U252" s="13"/>
      <c r="V252" s="13"/>
      <c r="W252" s="13"/>
      <c r="X252" s="13"/>
      <c r="Y252" s="13"/>
      <c r="Z252" s="13"/>
      <c r="AA252" s="13"/>
      <c r="AB252" s="13"/>
      <c r="AC252" s="13"/>
      <c r="AD252" s="13"/>
      <c r="AE252" s="13"/>
      <c r="AT252" s="281" t="s">
        <v>414</v>
      </c>
      <c r="AU252" s="281" t="s">
        <v>93</v>
      </c>
      <c r="AV252" s="13" t="s">
        <v>93</v>
      </c>
      <c r="AW252" s="13" t="s">
        <v>38</v>
      </c>
      <c r="AX252" s="13" t="s">
        <v>83</v>
      </c>
      <c r="AY252" s="281" t="s">
        <v>251</v>
      </c>
    </row>
    <row r="253" s="14" customFormat="1">
      <c r="A253" s="14"/>
      <c r="B253" s="282"/>
      <c r="C253" s="283"/>
      <c r="D253" s="259" t="s">
        <v>414</v>
      </c>
      <c r="E253" s="284" t="s">
        <v>1</v>
      </c>
      <c r="F253" s="285" t="s">
        <v>416</v>
      </c>
      <c r="G253" s="283"/>
      <c r="H253" s="286">
        <v>14.595000000000001</v>
      </c>
      <c r="I253" s="287"/>
      <c r="J253" s="283"/>
      <c r="K253" s="283"/>
      <c r="L253" s="288"/>
      <c r="M253" s="289"/>
      <c r="N253" s="290"/>
      <c r="O253" s="290"/>
      <c r="P253" s="290"/>
      <c r="Q253" s="290"/>
      <c r="R253" s="290"/>
      <c r="S253" s="290"/>
      <c r="T253" s="291"/>
      <c r="U253" s="14"/>
      <c r="V253" s="14"/>
      <c r="W253" s="14"/>
      <c r="X253" s="14"/>
      <c r="Y253" s="14"/>
      <c r="Z253" s="14"/>
      <c r="AA253" s="14"/>
      <c r="AB253" s="14"/>
      <c r="AC253" s="14"/>
      <c r="AD253" s="14"/>
      <c r="AE253" s="14"/>
      <c r="AT253" s="292" t="s">
        <v>414</v>
      </c>
      <c r="AU253" s="292" t="s">
        <v>93</v>
      </c>
      <c r="AV253" s="14" t="s">
        <v>182</v>
      </c>
      <c r="AW253" s="14" t="s">
        <v>38</v>
      </c>
      <c r="AX253" s="14" t="s">
        <v>91</v>
      </c>
      <c r="AY253" s="292" t="s">
        <v>251</v>
      </c>
    </row>
    <row r="254" s="2" customFormat="1" ht="16.5" customHeight="1">
      <c r="A254" s="40"/>
      <c r="B254" s="41"/>
      <c r="C254" s="246" t="s">
        <v>388</v>
      </c>
      <c r="D254" s="246" t="s">
        <v>254</v>
      </c>
      <c r="E254" s="247" t="s">
        <v>3117</v>
      </c>
      <c r="F254" s="248" t="s">
        <v>3118</v>
      </c>
      <c r="G254" s="249" t="s">
        <v>342</v>
      </c>
      <c r="H254" s="250">
        <v>14.595000000000001</v>
      </c>
      <c r="I254" s="251"/>
      <c r="J254" s="252">
        <f>ROUND(I254*H254,2)</f>
        <v>0</v>
      </c>
      <c r="K254" s="248" t="s">
        <v>258</v>
      </c>
      <c r="L254" s="46"/>
      <c r="M254" s="253" t="s">
        <v>1</v>
      </c>
      <c r="N254" s="254" t="s">
        <v>48</v>
      </c>
      <c r="O254" s="93"/>
      <c r="P254" s="255">
        <f>O254*H254</f>
        <v>0</v>
      </c>
      <c r="Q254" s="255">
        <v>0.0030000000000000001</v>
      </c>
      <c r="R254" s="255">
        <f>Q254*H254</f>
        <v>0.043785000000000004</v>
      </c>
      <c r="S254" s="255">
        <v>0</v>
      </c>
      <c r="T254" s="256">
        <f>S254*H254</f>
        <v>0</v>
      </c>
      <c r="U254" s="40"/>
      <c r="V254" s="40"/>
      <c r="W254" s="40"/>
      <c r="X254" s="40"/>
      <c r="Y254" s="40"/>
      <c r="Z254" s="40"/>
      <c r="AA254" s="40"/>
      <c r="AB254" s="40"/>
      <c r="AC254" s="40"/>
      <c r="AD254" s="40"/>
      <c r="AE254" s="40"/>
      <c r="AR254" s="257" t="s">
        <v>182</v>
      </c>
      <c r="AT254" s="257" t="s">
        <v>254</v>
      </c>
      <c r="AU254" s="257" t="s">
        <v>93</v>
      </c>
      <c r="AY254" s="18" t="s">
        <v>251</v>
      </c>
      <c r="BE254" s="258">
        <f>IF(N254="základní",J254,0)</f>
        <v>0</v>
      </c>
      <c r="BF254" s="258">
        <f>IF(N254="snížená",J254,0)</f>
        <v>0</v>
      </c>
      <c r="BG254" s="258">
        <f>IF(N254="zákl. přenesená",J254,0)</f>
        <v>0</v>
      </c>
      <c r="BH254" s="258">
        <f>IF(N254="sníž. přenesená",J254,0)</f>
        <v>0</v>
      </c>
      <c r="BI254" s="258">
        <f>IF(N254="nulová",J254,0)</f>
        <v>0</v>
      </c>
      <c r="BJ254" s="18" t="s">
        <v>91</v>
      </c>
      <c r="BK254" s="258">
        <f>ROUND(I254*H254,2)</f>
        <v>0</v>
      </c>
      <c r="BL254" s="18" t="s">
        <v>182</v>
      </c>
      <c r="BM254" s="257" t="s">
        <v>3119</v>
      </c>
    </row>
    <row r="255" s="15" customFormat="1">
      <c r="A255" s="15"/>
      <c r="B255" s="293"/>
      <c r="C255" s="294"/>
      <c r="D255" s="259" t="s">
        <v>414</v>
      </c>
      <c r="E255" s="295" t="s">
        <v>1</v>
      </c>
      <c r="F255" s="296" t="s">
        <v>3019</v>
      </c>
      <c r="G255" s="294"/>
      <c r="H255" s="295" t="s">
        <v>1</v>
      </c>
      <c r="I255" s="297"/>
      <c r="J255" s="294"/>
      <c r="K255" s="294"/>
      <c r="L255" s="298"/>
      <c r="M255" s="299"/>
      <c r="N255" s="300"/>
      <c r="O255" s="300"/>
      <c r="P255" s="300"/>
      <c r="Q255" s="300"/>
      <c r="R255" s="300"/>
      <c r="S255" s="300"/>
      <c r="T255" s="301"/>
      <c r="U255" s="15"/>
      <c r="V255" s="15"/>
      <c r="W255" s="15"/>
      <c r="X255" s="15"/>
      <c r="Y255" s="15"/>
      <c r="Z255" s="15"/>
      <c r="AA255" s="15"/>
      <c r="AB255" s="15"/>
      <c r="AC255" s="15"/>
      <c r="AD255" s="15"/>
      <c r="AE255" s="15"/>
      <c r="AT255" s="302" t="s">
        <v>414</v>
      </c>
      <c r="AU255" s="302" t="s">
        <v>93</v>
      </c>
      <c r="AV255" s="15" t="s">
        <v>91</v>
      </c>
      <c r="AW255" s="15" t="s">
        <v>38</v>
      </c>
      <c r="AX255" s="15" t="s">
        <v>83</v>
      </c>
      <c r="AY255" s="302" t="s">
        <v>251</v>
      </c>
    </row>
    <row r="256" s="15" customFormat="1">
      <c r="A256" s="15"/>
      <c r="B256" s="293"/>
      <c r="C256" s="294"/>
      <c r="D256" s="259" t="s">
        <v>414</v>
      </c>
      <c r="E256" s="295" t="s">
        <v>1</v>
      </c>
      <c r="F256" s="296" t="s">
        <v>3109</v>
      </c>
      <c r="G256" s="294"/>
      <c r="H256" s="295" t="s">
        <v>1</v>
      </c>
      <c r="I256" s="297"/>
      <c r="J256" s="294"/>
      <c r="K256" s="294"/>
      <c r="L256" s="298"/>
      <c r="M256" s="299"/>
      <c r="N256" s="300"/>
      <c r="O256" s="300"/>
      <c r="P256" s="300"/>
      <c r="Q256" s="300"/>
      <c r="R256" s="300"/>
      <c r="S256" s="300"/>
      <c r="T256" s="301"/>
      <c r="U256" s="15"/>
      <c r="V256" s="15"/>
      <c r="W256" s="15"/>
      <c r="X256" s="15"/>
      <c r="Y256" s="15"/>
      <c r="Z256" s="15"/>
      <c r="AA256" s="15"/>
      <c r="AB256" s="15"/>
      <c r="AC256" s="15"/>
      <c r="AD256" s="15"/>
      <c r="AE256" s="15"/>
      <c r="AT256" s="302" t="s">
        <v>414</v>
      </c>
      <c r="AU256" s="302" t="s">
        <v>93</v>
      </c>
      <c r="AV256" s="15" t="s">
        <v>91</v>
      </c>
      <c r="AW256" s="15" t="s">
        <v>38</v>
      </c>
      <c r="AX256" s="15" t="s">
        <v>83</v>
      </c>
      <c r="AY256" s="302" t="s">
        <v>251</v>
      </c>
    </row>
    <row r="257" s="13" customFormat="1">
      <c r="A257" s="13"/>
      <c r="B257" s="271"/>
      <c r="C257" s="272"/>
      <c r="D257" s="259" t="s">
        <v>414</v>
      </c>
      <c r="E257" s="273" t="s">
        <v>1</v>
      </c>
      <c r="F257" s="274" t="s">
        <v>3110</v>
      </c>
      <c r="G257" s="272"/>
      <c r="H257" s="275">
        <v>14.595000000000001</v>
      </c>
      <c r="I257" s="276"/>
      <c r="J257" s="272"/>
      <c r="K257" s="272"/>
      <c r="L257" s="277"/>
      <c r="M257" s="278"/>
      <c r="N257" s="279"/>
      <c r="O257" s="279"/>
      <c r="P257" s="279"/>
      <c r="Q257" s="279"/>
      <c r="R257" s="279"/>
      <c r="S257" s="279"/>
      <c r="T257" s="280"/>
      <c r="U257" s="13"/>
      <c r="V257" s="13"/>
      <c r="W257" s="13"/>
      <c r="X257" s="13"/>
      <c r="Y257" s="13"/>
      <c r="Z257" s="13"/>
      <c r="AA257" s="13"/>
      <c r="AB257" s="13"/>
      <c r="AC257" s="13"/>
      <c r="AD257" s="13"/>
      <c r="AE257" s="13"/>
      <c r="AT257" s="281" t="s">
        <v>414</v>
      </c>
      <c r="AU257" s="281" t="s">
        <v>93</v>
      </c>
      <c r="AV257" s="13" t="s">
        <v>93</v>
      </c>
      <c r="AW257" s="13" t="s">
        <v>38</v>
      </c>
      <c r="AX257" s="13" t="s">
        <v>83</v>
      </c>
      <c r="AY257" s="281" t="s">
        <v>251</v>
      </c>
    </row>
    <row r="258" s="14" customFormat="1">
      <c r="A258" s="14"/>
      <c r="B258" s="282"/>
      <c r="C258" s="283"/>
      <c r="D258" s="259" t="s">
        <v>414</v>
      </c>
      <c r="E258" s="284" t="s">
        <v>1</v>
      </c>
      <c r="F258" s="285" t="s">
        <v>416</v>
      </c>
      <c r="G258" s="283"/>
      <c r="H258" s="286">
        <v>14.595000000000001</v>
      </c>
      <c r="I258" s="287"/>
      <c r="J258" s="283"/>
      <c r="K258" s="283"/>
      <c r="L258" s="288"/>
      <c r="M258" s="289"/>
      <c r="N258" s="290"/>
      <c r="O258" s="290"/>
      <c r="P258" s="290"/>
      <c r="Q258" s="290"/>
      <c r="R258" s="290"/>
      <c r="S258" s="290"/>
      <c r="T258" s="291"/>
      <c r="U258" s="14"/>
      <c r="V258" s="14"/>
      <c r="W258" s="14"/>
      <c r="X258" s="14"/>
      <c r="Y258" s="14"/>
      <c r="Z258" s="14"/>
      <c r="AA258" s="14"/>
      <c r="AB258" s="14"/>
      <c r="AC258" s="14"/>
      <c r="AD258" s="14"/>
      <c r="AE258" s="14"/>
      <c r="AT258" s="292" t="s">
        <v>414</v>
      </c>
      <c r="AU258" s="292" t="s">
        <v>93</v>
      </c>
      <c r="AV258" s="14" t="s">
        <v>182</v>
      </c>
      <c r="AW258" s="14" t="s">
        <v>38</v>
      </c>
      <c r="AX258" s="14" t="s">
        <v>91</v>
      </c>
      <c r="AY258" s="292" t="s">
        <v>251</v>
      </c>
    </row>
    <row r="259" s="2" customFormat="1" ht="16.5" customHeight="1">
      <c r="A259" s="40"/>
      <c r="B259" s="41"/>
      <c r="C259" s="246" t="s">
        <v>570</v>
      </c>
      <c r="D259" s="246" t="s">
        <v>254</v>
      </c>
      <c r="E259" s="247" t="s">
        <v>3120</v>
      </c>
      <c r="F259" s="248" t="s">
        <v>3121</v>
      </c>
      <c r="G259" s="249" t="s">
        <v>342</v>
      </c>
      <c r="H259" s="250">
        <v>14.595000000000001</v>
      </c>
      <c r="I259" s="251"/>
      <c r="J259" s="252">
        <f>ROUND(I259*H259,2)</f>
        <v>0</v>
      </c>
      <c r="K259" s="248" t="s">
        <v>258</v>
      </c>
      <c r="L259" s="46"/>
      <c r="M259" s="253" t="s">
        <v>1</v>
      </c>
      <c r="N259" s="254" t="s">
        <v>48</v>
      </c>
      <c r="O259" s="93"/>
      <c r="P259" s="255">
        <f>O259*H259</f>
        <v>0</v>
      </c>
      <c r="Q259" s="255">
        <v>0.01575</v>
      </c>
      <c r="R259" s="255">
        <f>Q259*H259</f>
        <v>0.22987125</v>
      </c>
      <c r="S259" s="255">
        <v>0</v>
      </c>
      <c r="T259" s="256">
        <f>S259*H259</f>
        <v>0</v>
      </c>
      <c r="U259" s="40"/>
      <c r="V259" s="40"/>
      <c r="W259" s="40"/>
      <c r="X259" s="40"/>
      <c r="Y259" s="40"/>
      <c r="Z259" s="40"/>
      <c r="AA259" s="40"/>
      <c r="AB259" s="40"/>
      <c r="AC259" s="40"/>
      <c r="AD259" s="40"/>
      <c r="AE259" s="40"/>
      <c r="AR259" s="257" t="s">
        <v>182</v>
      </c>
      <c r="AT259" s="257" t="s">
        <v>254</v>
      </c>
      <c r="AU259" s="257" t="s">
        <v>93</v>
      </c>
      <c r="AY259" s="18" t="s">
        <v>251</v>
      </c>
      <c r="BE259" s="258">
        <f>IF(N259="základní",J259,0)</f>
        <v>0</v>
      </c>
      <c r="BF259" s="258">
        <f>IF(N259="snížená",J259,0)</f>
        <v>0</v>
      </c>
      <c r="BG259" s="258">
        <f>IF(N259="zákl. přenesená",J259,0)</f>
        <v>0</v>
      </c>
      <c r="BH259" s="258">
        <f>IF(N259="sníž. přenesená",J259,0)</f>
        <v>0</v>
      </c>
      <c r="BI259" s="258">
        <f>IF(N259="nulová",J259,0)</f>
        <v>0</v>
      </c>
      <c r="BJ259" s="18" t="s">
        <v>91</v>
      </c>
      <c r="BK259" s="258">
        <f>ROUND(I259*H259,2)</f>
        <v>0</v>
      </c>
      <c r="BL259" s="18" t="s">
        <v>182</v>
      </c>
      <c r="BM259" s="257" t="s">
        <v>3122</v>
      </c>
    </row>
    <row r="260" s="15" customFormat="1">
      <c r="A260" s="15"/>
      <c r="B260" s="293"/>
      <c r="C260" s="294"/>
      <c r="D260" s="259" t="s">
        <v>414</v>
      </c>
      <c r="E260" s="295" t="s">
        <v>1</v>
      </c>
      <c r="F260" s="296" t="s">
        <v>3019</v>
      </c>
      <c r="G260" s="294"/>
      <c r="H260" s="295" t="s">
        <v>1</v>
      </c>
      <c r="I260" s="297"/>
      <c r="J260" s="294"/>
      <c r="K260" s="294"/>
      <c r="L260" s="298"/>
      <c r="M260" s="299"/>
      <c r="N260" s="300"/>
      <c r="O260" s="300"/>
      <c r="P260" s="300"/>
      <c r="Q260" s="300"/>
      <c r="R260" s="300"/>
      <c r="S260" s="300"/>
      <c r="T260" s="301"/>
      <c r="U260" s="15"/>
      <c r="V260" s="15"/>
      <c r="W260" s="15"/>
      <c r="X260" s="15"/>
      <c r="Y260" s="15"/>
      <c r="Z260" s="15"/>
      <c r="AA260" s="15"/>
      <c r="AB260" s="15"/>
      <c r="AC260" s="15"/>
      <c r="AD260" s="15"/>
      <c r="AE260" s="15"/>
      <c r="AT260" s="302" t="s">
        <v>414</v>
      </c>
      <c r="AU260" s="302" t="s">
        <v>93</v>
      </c>
      <c r="AV260" s="15" t="s">
        <v>91</v>
      </c>
      <c r="AW260" s="15" t="s">
        <v>38</v>
      </c>
      <c r="AX260" s="15" t="s">
        <v>83</v>
      </c>
      <c r="AY260" s="302" t="s">
        <v>251</v>
      </c>
    </row>
    <row r="261" s="15" customFormat="1">
      <c r="A261" s="15"/>
      <c r="B261" s="293"/>
      <c r="C261" s="294"/>
      <c r="D261" s="259" t="s">
        <v>414</v>
      </c>
      <c r="E261" s="295" t="s">
        <v>1</v>
      </c>
      <c r="F261" s="296" t="s">
        <v>3109</v>
      </c>
      <c r="G261" s="294"/>
      <c r="H261" s="295" t="s">
        <v>1</v>
      </c>
      <c r="I261" s="297"/>
      <c r="J261" s="294"/>
      <c r="K261" s="294"/>
      <c r="L261" s="298"/>
      <c r="M261" s="299"/>
      <c r="N261" s="300"/>
      <c r="O261" s="300"/>
      <c r="P261" s="300"/>
      <c r="Q261" s="300"/>
      <c r="R261" s="300"/>
      <c r="S261" s="300"/>
      <c r="T261" s="301"/>
      <c r="U261" s="15"/>
      <c r="V261" s="15"/>
      <c r="W261" s="15"/>
      <c r="X261" s="15"/>
      <c r="Y261" s="15"/>
      <c r="Z261" s="15"/>
      <c r="AA261" s="15"/>
      <c r="AB261" s="15"/>
      <c r="AC261" s="15"/>
      <c r="AD261" s="15"/>
      <c r="AE261" s="15"/>
      <c r="AT261" s="302" t="s">
        <v>414</v>
      </c>
      <c r="AU261" s="302" t="s">
        <v>93</v>
      </c>
      <c r="AV261" s="15" t="s">
        <v>91</v>
      </c>
      <c r="AW261" s="15" t="s">
        <v>38</v>
      </c>
      <c r="AX261" s="15" t="s">
        <v>83</v>
      </c>
      <c r="AY261" s="302" t="s">
        <v>251</v>
      </c>
    </row>
    <row r="262" s="13" customFormat="1">
      <c r="A262" s="13"/>
      <c r="B262" s="271"/>
      <c r="C262" s="272"/>
      <c r="D262" s="259" t="s">
        <v>414</v>
      </c>
      <c r="E262" s="273" t="s">
        <v>1</v>
      </c>
      <c r="F262" s="274" t="s">
        <v>3110</v>
      </c>
      <c r="G262" s="272"/>
      <c r="H262" s="275">
        <v>14.595000000000001</v>
      </c>
      <c r="I262" s="276"/>
      <c r="J262" s="272"/>
      <c r="K262" s="272"/>
      <c r="L262" s="277"/>
      <c r="M262" s="278"/>
      <c r="N262" s="279"/>
      <c r="O262" s="279"/>
      <c r="P262" s="279"/>
      <c r="Q262" s="279"/>
      <c r="R262" s="279"/>
      <c r="S262" s="279"/>
      <c r="T262" s="280"/>
      <c r="U262" s="13"/>
      <c r="V262" s="13"/>
      <c r="W262" s="13"/>
      <c r="X262" s="13"/>
      <c r="Y262" s="13"/>
      <c r="Z262" s="13"/>
      <c r="AA262" s="13"/>
      <c r="AB262" s="13"/>
      <c r="AC262" s="13"/>
      <c r="AD262" s="13"/>
      <c r="AE262" s="13"/>
      <c r="AT262" s="281" t="s">
        <v>414</v>
      </c>
      <c r="AU262" s="281" t="s">
        <v>93</v>
      </c>
      <c r="AV262" s="13" t="s">
        <v>93</v>
      </c>
      <c r="AW262" s="13" t="s">
        <v>38</v>
      </c>
      <c r="AX262" s="13" t="s">
        <v>83</v>
      </c>
      <c r="AY262" s="281" t="s">
        <v>251</v>
      </c>
    </row>
    <row r="263" s="14" customFormat="1">
      <c r="A263" s="14"/>
      <c r="B263" s="282"/>
      <c r="C263" s="283"/>
      <c r="D263" s="259" t="s">
        <v>414</v>
      </c>
      <c r="E263" s="284" t="s">
        <v>1</v>
      </c>
      <c r="F263" s="285" t="s">
        <v>416</v>
      </c>
      <c r="G263" s="283"/>
      <c r="H263" s="286">
        <v>14.595000000000001</v>
      </c>
      <c r="I263" s="287"/>
      <c r="J263" s="283"/>
      <c r="K263" s="283"/>
      <c r="L263" s="288"/>
      <c r="M263" s="289"/>
      <c r="N263" s="290"/>
      <c r="O263" s="290"/>
      <c r="P263" s="290"/>
      <c r="Q263" s="290"/>
      <c r="R263" s="290"/>
      <c r="S263" s="290"/>
      <c r="T263" s="291"/>
      <c r="U263" s="14"/>
      <c r="V263" s="14"/>
      <c r="W263" s="14"/>
      <c r="X263" s="14"/>
      <c r="Y263" s="14"/>
      <c r="Z263" s="14"/>
      <c r="AA263" s="14"/>
      <c r="AB263" s="14"/>
      <c r="AC263" s="14"/>
      <c r="AD263" s="14"/>
      <c r="AE263" s="14"/>
      <c r="AT263" s="292" t="s">
        <v>414</v>
      </c>
      <c r="AU263" s="292" t="s">
        <v>93</v>
      </c>
      <c r="AV263" s="14" t="s">
        <v>182</v>
      </c>
      <c r="AW263" s="14" t="s">
        <v>38</v>
      </c>
      <c r="AX263" s="14" t="s">
        <v>91</v>
      </c>
      <c r="AY263" s="292" t="s">
        <v>251</v>
      </c>
    </row>
    <row r="264" s="2" customFormat="1" ht="16.5" customHeight="1">
      <c r="A264" s="40"/>
      <c r="B264" s="41"/>
      <c r="C264" s="246" t="s">
        <v>391</v>
      </c>
      <c r="D264" s="246" t="s">
        <v>254</v>
      </c>
      <c r="E264" s="247" t="s">
        <v>3123</v>
      </c>
      <c r="F264" s="248" t="s">
        <v>3124</v>
      </c>
      <c r="G264" s="249" t="s">
        <v>342</v>
      </c>
      <c r="H264" s="250">
        <v>29.190000000000001</v>
      </c>
      <c r="I264" s="251"/>
      <c r="J264" s="252">
        <f>ROUND(I264*H264,2)</f>
        <v>0</v>
      </c>
      <c r="K264" s="248" t="s">
        <v>258</v>
      </c>
      <c r="L264" s="46"/>
      <c r="M264" s="253" t="s">
        <v>1</v>
      </c>
      <c r="N264" s="254" t="s">
        <v>48</v>
      </c>
      <c r="O264" s="93"/>
      <c r="P264" s="255">
        <f>O264*H264</f>
        <v>0</v>
      </c>
      <c r="Q264" s="255">
        <v>0.0079000000000000008</v>
      </c>
      <c r="R264" s="255">
        <f>Q264*H264</f>
        <v>0.23060100000000003</v>
      </c>
      <c r="S264" s="255">
        <v>0</v>
      </c>
      <c r="T264" s="256">
        <f>S264*H264</f>
        <v>0</v>
      </c>
      <c r="U264" s="40"/>
      <c r="V264" s="40"/>
      <c r="W264" s="40"/>
      <c r="X264" s="40"/>
      <c r="Y264" s="40"/>
      <c r="Z264" s="40"/>
      <c r="AA264" s="40"/>
      <c r="AB264" s="40"/>
      <c r="AC264" s="40"/>
      <c r="AD264" s="40"/>
      <c r="AE264" s="40"/>
      <c r="AR264" s="257" t="s">
        <v>182</v>
      </c>
      <c r="AT264" s="257" t="s">
        <v>254</v>
      </c>
      <c r="AU264" s="257" t="s">
        <v>93</v>
      </c>
      <c r="AY264" s="18" t="s">
        <v>251</v>
      </c>
      <c r="BE264" s="258">
        <f>IF(N264="základní",J264,0)</f>
        <v>0</v>
      </c>
      <c r="BF264" s="258">
        <f>IF(N264="snížená",J264,0)</f>
        <v>0</v>
      </c>
      <c r="BG264" s="258">
        <f>IF(N264="zákl. přenesená",J264,0)</f>
        <v>0</v>
      </c>
      <c r="BH264" s="258">
        <f>IF(N264="sníž. přenesená",J264,0)</f>
        <v>0</v>
      </c>
      <c r="BI264" s="258">
        <f>IF(N264="nulová",J264,0)</f>
        <v>0</v>
      </c>
      <c r="BJ264" s="18" t="s">
        <v>91</v>
      </c>
      <c r="BK264" s="258">
        <f>ROUND(I264*H264,2)</f>
        <v>0</v>
      </c>
      <c r="BL264" s="18" t="s">
        <v>182</v>
      </c>
      <c r="BM264" s="257" t="s">
        <v>3125</v>
      </c>
    </row>
    <row r="265" s="13" customFormat="1">
      <c r="A265" s="13"/>
      <c r="B265" s="271"/>
      <c r="C265" s="272"/>
      <c r="D265" s="259" t="s">
        <v>414</v>
      </c>
      <c r="E265" s="272"/>
      <c r="F265" s="274" t="s">
        <v>3126</v>
      </c>
      <c r="G265" s="272"/>
      <c r="H265" s="275">
        <v>29.190000000000001</v>
      </c>
      <c r="I265" s="276"/>
      <c r="J265" s="272"/>
      <c r="K265" s="272"/>
      <c r="L265" s="277"/>
      <c r="M265" s="278"/>
      <c r="N265" s="279"/>
      <c r="O265" s="279"/>
      <c r="P265" s="279"/>
      <c r="Q265" s="279"/>
      <c r="R265" s="279"/>
      <c r="S265" s="279"/>
      <c r="T265" s="280"/>
      <c r="U265" s="13"/>
      <c r="V265" s="13"/>
      <c r="W265" s="13"/>
      <c r="X265" s="13"/>
      <c r="Y265" s="13"/>
      <c r="Z265" s="13"/>
      <c r="AA265" s="13"/>
      <c r="AB265" s="13"/>
      <c r="AC265" s="13"/>
      <c r="AD265" s="13"/>
      <c r="AE265" s="13"/>
      <c r="AT265" s="281" t="s">
        <v>414</v>
      </c>
      <c r="AU265" s="281" t="s">
        <v>93</v>
      </c>
      <c r="AV265" s="13" t="s">
        <v>93</v>
      </c>
      <c r="AW265" s="13" t="s">
        <v>4</v>
      </c>
      <c r="AX265" s="13" t="s">
        <v>91</v>
      </c>
      <c r="AY265" s="281" t="s">
        <v>251</v>
      </c>
    </row>
    <row r="266" s="2" customFormat="1" ht="16.5" customHeight="1">
      <c r="A266" s="40"/>
      <c r="B266" s="41"/>
      <c r="C266" s="246" t="s">
        <v>863</v>
      </c>
      <c r="D266" s="246" t="s">
        <v>254</v>
      </c>
      <c r="E266" s="247" t="s">
        <v>3127</v>
      </c>
      <c r="F266" s="248" t="s">
        <v>3128</v>
      </c>
      <c r="G266" s="249" t="s">
        <v>342</v>
      </c>
      <c r="H266" s="250">
        <v>385.22000000000003</v>
      </c>
      <c r="I266" s="251"/>
      <c r="J266" s="252">
        <f>ROUND(I266*H266,2)</f>
        <v>0</v>
      </c>
      <c r="K266" s="248" t="s">
        <v>258</v>
      </c>
      <c r="L266" s="46"/>
      <c r="M266" s="253" t="s">
        <v>1</v>
      </c>
      <c r="N266" s="254" t="s">
        <v>48</v>
      </c>
      <c r="O266" s="93"/>
      <c r="P266" s="255">
        <f>O266*H266</f>
        <v>0</v>
      </c>
      <c r="Q266" s="255">
        <v>0.0073499999999999998</v>
      </c>
      <c r="R266" s="255">
        <f>Q266*H266</f>
        <v>2.8313670000000002</v>
      </c>
      <c r="S266" s="255">
        <v>0</v>
      </c>
      <c r="T266" s="256">
        <f>S266*H266</f>
        <v>0</v>
      </c>
      <c r="U266" s="40"/>
      <c r="V266" s="40"/>
      <c r="W266" s="40"/>
      <c r="X266" s="40"/>
      <c r="Y266" s="40"/>
      <c r="Z266" s="40"/>
      <c r="AA266" s="40"/>
      <c r="AB266" s="40"/>
      <c r="AC266" s="40"/>
      <c r="AD266" s="40"/>
      <c r="AE266" s="40"/>
      <c r="AR266" s="257" t="s">
        <v>182</v>
      </c>
      <c r="AT266" s="257" t="s">
        <v>254</v>
      </c>
      <c r="AU266" s="257" t="s">
        <v>93</v>
      </c>
      <c r="AY266" s="18" t="s">
        <v>251</v>
      </c>
      <c r="BE266" s="258">
        <f>IF(N266="základní",J266,0)</f>
        <v>0</v>
      </c>
      <c r="BF266" s="258">
        <f>IF(N266="snížená",J266,0)</f>
        <v>0</v>
      </c>
      <c r="BG266" s="258">
        <f>IF(N266="zákl. přenesená",J266,0)</f>
        <v>0</v>
      </c>
      <c r="BH266" s="258">
        <f>IF(N266="sníž. přenesená",J266,0)</f>
        <v>0</v>
      </c>
      <c r="BI266" s="258">
        <f>IF(N266="nulová",J266,0)</f>
        <v>0</v>
      </c>
      <c r="BJ266" s="18" t="s">
        <v>91</v>
      </c>
      <c r="BK266" s="258">
        <f>ROUND(I266*H266,2)</f>
        <v>0</v>
      </c>
      <c r="BL266" s="18" t="s">
        <v>182</v>
      </c>
      <c r="BM266" s="257" t="s">
        <v>3129</v>
      </c>
    </row>
    <row r="267" s="15" customFormat="1">
      <c r="A267" s="15"/>
      <c r="B267" s="293"/>
      <c r="C267" s="294"/>
      <c r="D267" s="259" t="s">
        <v>414</v>
      </c>
      <c r="E267" s="295" t="s">
        <v>1</v>
      </c>
      <c r="F267" s="296" t="s">
        <v>3130</v>
      </c>
      <c r="G267" s="294"/>
      <c r="H267" s="295" t="s">
        <v>1</v>
      </c>
      <c r="I267" s="297"/>
      <c r="J267" s="294"/>
      <c r="K267" s="294"/>
      <c r="L267" s="298"/>
      <c r="M267" s="299"/>
      <c r="N267" s="300"/>
      <c r="O267" s="300"/>
      <c r="P267" s="300"/>
      <c r="Q267" s="300"/>
      <c r="R267" s="300"/>
      <c r="S267" s="300"/>
      <c r="T267" s="301"/>
      <c r="U267" s="15"/>
      <c r="V267" s="15"/>
      <c r="W267" s="15"/>
      <c r="X267" s="15"/>
      <c r="Y267" s="15"/>
      <c r="Z267" s="15"/>
      <c r="AA267" s="15"/>
      <c r="AB267" s="15"/>
      <c r="AC267" s="15"/>
      <c r="AD267" s="15"/>
      <c r="AE267" s="15"/>
      <c r="AT267" s="302" t="s">
        <v>414</v>
      </c>
      <c r="AU267" s="302" t="s">
        <v>93</v>
      </c>
      <c r="AV267" s="15" t="s">
        <v>91</v>
      </c>
      <c r="AW267" s="15" t="s">
        <v>38</v>
      </c>
      <c r="AX267" s="15" t="s">
        <v>83</v>
      </c>
      <c r="AY267" s="302" t="s">
        <v>251</v>
      </c>
    </row>
    <row r="268" s="13" customFormat="1">
      <c r="A268" s="13"/>
      <c r="B268" s="271"/>
      <c r="C268" s="272"/>
      <c r="D268" s="259" t="s">
        <v>414</v>
      </c>
      <c r="E268" s="273" t="s">
        <v>1</v>
      </c>
      <c r="F268" s="274" t="s">
        <v>3131</v>
      </c>
      <c r="G268" s="272"/>
      <c r="H268" s="275">
        <v>129.69999999999999</v>
      </c>
      <c r="I268" s="276"/>
      <c r="J268" s="272"/>
      <c r="K268" s="272"/>
      <c r="L268" s="277"/>
      <c r="M268" s="278"/>
      <c r="N268" s="279"/>
      <c r="O268" s="279"/>
      <c r="P268" s="279"/>
      <c r="Q268" s="279"/>
      <c r="R268" s="279"/>
      <c r="S268" s="279"/>
      <c r="T268" s="280"/>
      <c r="U268" s="13"/>
      <c r="V268" s="13"/>
      <c r="W268" s="13"/>
      <c r="X268" s="13"/>
      <c r="Y268" s="13"/>
      <c r="Z268" s="13"/>
      <c r="AA268" s="13"/>
      <c r="AB268" s="13"/>
      <c r="AC268" s="13"/>
      <c r="AD268" s="13"/>
      <c r="AE268" s="13"/>
      <c r="AT268" s="281" t="s">
        <v>414</v>
      </c>
      <c r="AU268" s="281" t="s">
        <v>93</v>
      </c>
      <c r="AV268" s="13" t="s">
        <v>93</v>
      </c>
      <c r="AW268" s="13" t="s">
        <v>38</v>
      </c>
      <c r="AX268" s="13" t="s">
        <v>83</v>
      </c>
      <c r="AY268" s="281" t="s">
        <v>251</v>
      </c>
    </row>
    <row r="269" s="13" customFormat="1">
      <c r="A269" s="13"/>
      <c r="B269" s="271"/>
      <c r="C269" s="272"/>
      <c r="D269" s="259" t="s">
        <v>414</v>
      </c>
      <c r="E269" s="273" t="s">
        <v>1</v>
      </c>
      <c r="F269" s="274" t="s">
        <v>3132</v>
      </c>
      <c r="G269" s="272"/>
      <c r="H269" s="275">
        <v>255.52000000000001</v>
      </c>
      <c r="I269" s="276"/>
      <c r="J269" s="272"/>
      <c r="K269" s="272"/>
      <c r="L269" s="277"/>
      <c r="M269" s="278"/>
      <c r="N269" s="279"/>
      <c r="O269" s="279"/>
      <c r="P269" s="279"/>
      <c r="Q269" s="279"/>
      <c r="R269" s="279"/>
      <c r="S269" s="279"/>
      <c r="T269" s="280"/>
      <c r="U269" s="13"/>
      <c r="V269" s="13"/>
      <c r="W269" s="13"/>
      <c r="X269" s="13"/>
      <c r="Y269" s="13"/>
      <c r="Z269" s="13"/>
      <c r="AA269" s="13"/>
      <c r="AB269" s="13"/>
      <c r="AC269" s="13"/>
      <c r="AD269" s="13"/>
      <c r="AE269" s="13"/>
      <c r="AT269" s="281" t="s">
        <v>414</v>
      </c>
      <c r="AU269" s="281" t="s">
        <v>93</v>
      </c>
      <c r="AV269" s="13" t="s">
        <v>93</v>
      </c>
      <c r="AW269" s="13" t="s">
        <v>38</v>
      </c>
      <c r="AX269" s="13" t="s">
        <v>83</v>
      </c>
      <c r="AY269" s="281" t="s">
        <v>251</v>
      </c>
    </row>
    <row r="270" s="14" customFormat="1">
      <c r="A270" s="14"/>
      <c r="B270" s="282"/>
      <c r="C270" s="283"/>
      <c r="D270" s="259" t="s">
        <v>414</v>
      </c>
      <c r="E270" s="284" t="s">
        <v>1</v>
      </c>
      <c r="F270" s="285" t="s">
        <v>416</v>
      </c>
      <c r="G270" s="283"/>
      <c r="H270" s="286">
        <v>385.22000000000003</v>
      </c>
      <c r="I270" s="287"/>
      <c r="J270" s="283"/>
      <c r="K270" s="283"/>
      <c r="L270" s="288"/>
      <c r="M270" s="289"/>
      <c r="N270" s="290"/>
      <c r="O270" s="290"/>
      <c r="P270" s="290"/>
      <c r="Q270" s="290"/>
      <c r="R270" s="290"/>
      <c r="S270" s="290"/>
      <c r="T270" s="291"/>
      <c r="U270" s="14"/>
      <c r="V270" s="14"/>
      <c r="W270" s="14"/>
      <c r="X270" s="14"/>
      <c r="Y270" s="14"/>
      <c r="Z270" s="14"/>
      <c r="AA270" s="14"/>
      <c r="AB270" s="14"/>
      <c r="AC270" s="14"/>
      <c r="AD270" s="14"/>
      <c r="AE270" s="14"/>
      <c r="AT270" s="292" t="s">
        <v>414</v>
      </c>
      <c r="AU270" s="292" t="s">
        <v>93</v>
      </c>
      <c r="AV270" s="14" t="s">
        <v>182</v>
      </c>
      <c r="AW270" s="14" t="s">
        <v>38</v>
      </c>
      <c r="AX270" s="14" t="s">
        <v>91</v>
      </c>
      <c r="AY270" s="292" t="s">
        <v>251</v>
      </c>
    </row>
    <row r="271" s="2" customFormat="1" ht="16.5" customHeight="1">
      <c r="A271" s="40"/>
      <c r="B271" s="41"/>
      <c r="C271" s="246" t="s">
        <v>399</v>
      </c>
      <c r="D271" s="246" t="s">
        <v>254</v>
      </c>
      <c r="E271" s="247" t="s">
        <v>3133</v>
      </c>
      <c r="F271" s="248" t="s">
        <v>3134</v>
      </c>
      <c r="G271" s="249" t="s">
        <v>342</v>
      </c>
      <c r="H271" s="250">
        <v>286.02199999999999</v>
      </c>
      <c r="I271" s="251"/>
      <c r="J271" s="252">
        <f>ROUND(I271*H271,2)</f>
        <v>0</v>
      </c>
      <c r="K271" s="248" t="s">
        <v>258</v>
      </c>
      <c r="L271" s="46"/>
      <c r="M271" s="253" t="s">
        <v>1</v>
      </c>
      <c r="N271" s="254" t="s">
        <v>48</v>
      </c>
      <c r="O271" s="93"/>
      <c r="P271" s="255">
        <f>O271*H271</f>
        <v>0</v>
      </c>
      <c r="Q271" s="255">
        <v>0.00025999999999999998</v>
      </c>
      <c r="R271" s="255">
        <f>Q271*H271</f>
        <v>0.074365719999999996</v>
      </c>
      <c r="S271" s="255">
        <v>0</v>
      </c>
      <c r="T271" s="256">
        <f>S271*H271</f>
        <v>0</v>
      </c>
      <c r="U271" s="40"/>
      <c r="V271" s="40"/>
      <c r="W271" s="40"/>
      <c r="X271" s="40"/>
      <c r="Y271" s="40"/>
      <c r="Z271" s="40"/>
      <c r="AA271" s="40"/>
      <c r="AB271" s="40"/>
      <c r="AC271" s="40"/>
      <c r="AD271" s="40"/>
      <c r="AE271" s="40"/>
      <c r="AR271" s="257" t="s">
        <v>182</v>
      </c>
      <c r="AT271" s="257" t="s">
        <v>254</v>
      </c>
      <c r="AU271" s="257" t="s">
        <v>93</v>
      </c>
      <c r="AY271" s="18" t="s">
        <v>251</v>
      </c>
      <c r="BE271" s="258">
        <f>IF(N271="základní",J271,0)</f>
        <v>0</v>
      </c>
      <c r="BF271" s="258">
        <f>IF(N271="snížená",J271,0)</f>
        <v>0</v>
      </c>
      <c r="BG271" s="258">
        <f>IF(N271="zákl. přenesená",J271,0)</f>
        <v>0</v>
      </c>
      <c r="BH271" s="258">
        <f>IF(N271="sníž. přenesená",J271,0)</f>
        <v>0</v>
      </c>
      <c r="BI271" s="258">
        <f>IF(N271="nulová",J271,0)</f>
        <v>0</v>
      </c>
      <c r="BJ271" s="18" t="s">
        <v>91</v>
      </c>
      <c r="BK271" s="258">
        <f>ROUND(I271*H271,2)</f>
        <v>0</v>
      </c>
      <c r="BL271" s="18" t="s">
        <v>182</v>
      </c>
      <c r="BM271" s="257" t="s">
        <v>3135</v>
      </c>
    </row>
    <row r="272" s="15" customFormat="1">
      <c r="A272" s="15"/>
      <c r="B272" s="293"/>
      <c r="C272" s="294"/>
      <c r="D272" s="259" t="s">
        <v>414</v>
      </c>
      <c r="E272" s="295" t="s">
        <v>1</v>
      </c>
      <c r="F272" s="296" t="s">
        <v>3130</v>
      </c>
      <c r="G272" s="294"/>
      <c r="H272" s="295" t="s">
        <v>1</v>
      </c>
      <c r="I272" s="297"/>
      <c r="J272" s="294"/>
      <c r="K272" s="294"/>
      <c r="L272" s="298"/>
      <c r="M272" s="299"/>
      <c r="N272" s="300"/>
      <c r="O272" s="300"/>
      <c r="P272" s="300"/>
      <c r="Q272" s="300"/>
      <c r="R272" s="300"/>
      <c r="S272" s="300"/>
      <c r="T272" s="301"/>
      <c r="U272" s="15"/>
      <c r="V272" s="15"/>
      <c r="W272" s="15"/>
      <c r="X272" s="15"/>
      <c r="Y272" s="15"/>
      <c r="Z272" s="15"/>
      <c r="AA272" s="15"/>
      <c r="AB272" s="15"/>
      <c r="AC272" s="15"/>
      <c r="AD272" s="15"/>
      <c r="AE272" s="15"/>
      <c r="AT272" s="302" t="s">
        <v>414</v>
      </c>
      <c r="AU272" s="302" t="s">
        <v>93</v>
      </c>
      <c r="AV272" s="15" t="s">
        <v>91</v>
      </c>
      <c r="AW272" s="15" t="s">
        <v>38</v>
      </c>
      <c r="AX272" s="15" t="s">
        <v>83</v>
      </c>
      <c r="AY272" s="302" t="s">
        <v>251</v>
      </c>
    </row>
    <row r="273" s="13" customFormat="1">
      <c r="A273" s="13"/>
      <c r="B273" s="271"/>
      <c r="C273" s="272"/>
      <c r="D273" s="259" t="s">
        <v>414</v>
      </c>
      <c r="E273" s="273" t="s">
        <v>1</v>
      </c>
      <c r="F273" s="274" t="s">
        <v>3131</v>
      </c>
      <c r="G273" s="272"/>
      <c r="H273" s="275">
        <v>129.69999999999999</v>
      </c>
      <c r="I273" s="276"/>
      <c r="J273" s="272"/>
      <c r="K273" s="272"/>
      <c r="L273" s="277"/>
      <c r="M273" s="278"/>
      <c r="N273" s="279"/>
      <c r="O273" s="279"/>
      <c r="P273" s="279"/>
      <c r="Q273" s="279"/>
      <c r="R273" s="279"/>
      <c r="S273" s="279"/>
      <c r="T273" s="280"/>
      <c r="U273" s="13"/>
      <c r="V273" s="13"/>
      <c r="W273" s="13"/>
      <c r="X273" s="13"/>
      <c r="Y273" s="13"/>
      <c r="Z273" s="13"/>
      <c r="AA273" s="13"/>
      <c r="AB273" s="13"/>
      <c r="AC273" s="13"/>
      <c r="AD273" s="13"/>
      <c r="AE273" s="13"/>
      <c r="AT273" s="281" t="s">
        <v>414</v>
      </c>
      <c r="AU273" s="281" t="s">
        <v>93</v>
      </c>
      <c r="AV273" s="13" t="s">
        <v>93</v>
      </c>
      <c r="AW273" s="13" t="s">
        <v>38</v>
      </c>
      <c r="AX273" s="13" t="s">
        <v>83</v>
      </c>
      <c r="AY273" s="281" t="s">
        <v>251</v>
      </c>
    </row>
    <row r="274" s="13" customFormat="1">
      <c r="A274" s="13"/>
      <c r="B274" s="271"/>
      <c r="C274" s="272"/>
      <c r="D274" s="259" t="s">
        <v>414</v>
      </c>
      <c r="E274" s="273" t="s">
        <v>1</v>
      </c>
      <c r="F274" s="274" t="s">
        <v>3132</v>
      </c>
      <c r="G274" s="272"/>
      <c r="H274" s="275">
        <v>255.52000000000001</v>
      </c>
      <c r="I274" s="276"/>
      <c r="J274" s="272"/>
      <c r="K274" s="272"/>
      <c r="L274" s="277"/>
      <c r="M274" s="278"/>
      <c r="N274" s="279"/>
      <c r="O274" s="279"/>
      <c r="P274" s="279"/>
      <c r="Q274" s="279"/>
      <c r="R274" s="279"/>
      <c r="S274" s="279"/>
      <c r="T274" s="280"/>
      <c r="U274" s="13"/>
      <c r="V274" s="13"/>
      <c r="W274" s="13"/>
      <c r="X274" s="13"/>
      <c r="Y274" s="13"/>
      <c r="Z274" s="13"/>
      <c r="AA274" s="13"/>
      <c r="AB274" s="13"/>
      <c r="AC274" s="13"/>
      <c r="AD274" s="13"/>
      <c r="AE274" s="13"/>
      <c r="AT274" s="281" t="s">
        <v>414</v>
      </c>
      <c r="AU274" s="281" t="s">
        <v>93</v>
      </c>
      <c r="AV274" s="13" t="s">
        <v>93</v>
      </c>
      <c r="AW274" s="13" t="s">
        <v>38</v>
      </c>
      <c r="AX274" s="13" t="s">
        <v>83</v>
      </c>
      <c r="AY274" s="281" t="s">
        <v>251</v>
      </c>
    </row>
    <row r="275" s="13" customFormat="1">
      <c r="A275" s="13"/>
      <c r="B275" s="271"/>
      <c r="C275" s="272"/>
      <c r="D275" s="259" t="s">
        <v>414</v>
      </c>
      <c r="E275" s="273" t="s">
        <v>1</v>
      </c>
      <c r="F275" s="274" t="s">
        <v>3136</v>
      </c>
      <c r="G275" s="272"/>
      <c r="H275" s="275">
        <v>-99.197999999999993</v>
      </c>
      <c r="I275" s="276"/>
      <c r="J275" s="272"/>
      <c r="K275" s="272"/>
      <c r="L275" s="277"/>
      <c r="M275" s="278"/>
      <c r="N275" s="279"/>
      <c r="O275" s="279"/>
      <c r="P275" s="279"/>
      <c r="Q275" s="279"/>
      <c r="R275" s="279"/>
      <c r="S275" s="279"/>
      <c r="T275" s="280"/>
      <c r="U275" s="13"/>
      <c r="V275" s="13"/>
      <c r="W275" s="13"/>
      <c r="X275" s="13"/>
      <c r="Y275" s="13"/>
      <c r="Z275" s="13"/>
      <c r="AA275" s="13"/>
      <c r="AB275" s="13"/>
      <c r="AC275" s="13"/>
      <c r="AD275" s="13"/>
      <c r="AE275" s="13"/>
      <c r="AT275" s="281" t="s">
        <v>414</v>
      </c>
      <c r="AU275" s="281" t="s">
        <v>93</v>
      </c>
      <c r="AV275" s="13" t="s">
        <v>93</v>
      </c>
      <c r="AW275" s="13" t="s">
        <v>38</v>
      </c>
      <c r="AX275" s="13" t="s">
        <v>83</v>
      </c>
      <c r="AY275" s="281" t="s">
        <v>251</v>
      </c>
    </row>
    <row r="276" s="14" customFormat="1">
      <c r="A276" s="14"/>
      <c r="B276" s="282"/>
      <c r="C276" s="283"/>
      <c r="D276" s="259" t="s">
        <v>414</v>
      </c>
      <c r="E276" s="284" t="s">
        <v>1</v>
      </c>
      <c r="F276" s="285" t="s">
        <v>416</v>
      </c>
      <c r="G276" s="283"/>
      <c r="H276" s="286">
        <v>286.02199999999999</v>
      </c>
      <c r="I276" s="287"/>
      <c r="J276" s="283"/>
      <c r="K276" s="283"/>
      <c r="L276" s="288"/>
      <c r="M276" s="289"/>
      <c r="N276" s="290"/>
      <c r="O276" s="290"/>
      <c r="P276" s="290"/>
      <c r="Q276" s="290"/>
      <c r="R276" s="290"/>
      <c r="S276" s="290"/>
      <c r="T276" s="291"/>
      <c r="U276" s="14"/>
      <c r="V276" s="14"/>
      <c r="W276" s="14"/>
      <c r="X276" s="14"/>
      <c r="Y276" s="14"/>
      <c r="Z276" s="14"/>
      <c r="AA276" s="14"/>
      <c r="AB276" s="14"/>
      <c r="AC276" s="14"/>
      <c r="AD276" s="14"/>
      <c r="AE276" s="14"/>
      <c r="AT276" s="292" t="s">
        <v>414</v>
      </c>
      <c r="AU276" s="292" t="s">
        <v>93</v>
      </c>
      <c r="AV276" s="14" t="s">
        <v>182</v>
      </c>
      <c r="AW276" s="14" t="s">
        <v>38</v>
      </c>
      <c r="AX276" s="14" t="s">
        <v>91</v>
      </c>
      <c r="AY276" s="292" t="s">
        <v>251</v>
      </c>
    </row>
    <row r="277" s="2" customFormat="1" ht="16.5" customHeight="1">
      <c r="A277" s="40"/>
      <c r="B277" s="41"/>
      <c r="C277" s="246" t="s">
        <v>872</v>
      </c>
      <c r="D277" s="246" t="s">
        <v>254</v>
      </c>
      <c r="E277" s="247" t="s">
        <v>3137</v>
      </c>
      <c r="F277" s="248" t="s">
        <v>3138</v>
      </c>
      <c r="G277" s="249" t="s">
        <v>342</v>
      </c>
      <c r="H277" s="250">
        <v>38.521999999999998</v>
      </c>
      <c r="I277" s="251"/>
      <c r="J277" s="252">
        <f>ROUND(I277*H277,2)</f>
        <v>0</v>
      </c>
      <c r="K277" s="248" t="s">
        <v>258</v>
      </c>
      <c r="L277" s="46"/>
      <c r="M277" s="253" t="s">
        <v>1</v>
      </c>
      <c r="N277" s="254" t="s">
        <v>48</v>
      </c>
      <c r="O277" s="93"/>
      <c r="P277" s="255">
        <f>O277*H277</f>
        <v>0</v>
      </c>
      <c r="Q277" s="255">
        <v>0.040000000000000001</v>
      </c>
      <c r="R277" s="255">
        <f>Q277*H277</f>
        <v>1.54088</v>
      </c>
      <c r="S277" s="255">
        <v>0</v>
      </c>
      <c r="T277" s="256">
        <f>S277*H277</f>
        <v>0</v>
      </c>
      <c r="U277" s="40"/>
      <c r="V277" s="40"/>
      <c r="W277" s="40"/>
      <c r="X277" s="40"/>
      <c r="Y277" s="40"/>
      <c r="Z277" s="40"/>
      <c r="AA277" s="40"/>
      <c r="AB277" s="40"/>
      <c r="AC277" s="40"/>
      <c r="AD277" s="40"/>
      <c r="AE277" s="40"/>
      <c r="AR277" s="257" t="s">
        <v>182</v>
      </c>
      <c r="AT277" s="257" t="s">
        <v>254</v>
      </c>
      <c r="AU277" s="257" t="s">
        <v>93</v>
      </c>
      <c r="AY277" s="18" t="s">
        <v>251</v>
      </c>
      <c r="BE277" s="258">
        <f>IF(N277="základní",J277,0)</f>
        <v>0</v>
      </c>
      <c r="BF277" s="258">
        <f>IF(N277="snížená",J277,0)</f>
        <v>0</v>
      </c>
      <c r="BG277" s="258">
        <f>IF(N277="zákl. přenesená",J277,0)</f>
        <v>0</v>
      </c>
      <c r="BH277" s="258">
        <f>IF(N277="sníž. přenesená",J277,0)</f>
        <v>0</v>
      </c>
      <c r="BI277" s="258">
        <f>IF(N277="nulová",J277,0)</f>
        <v>0</v>
      </c>
      <c r="BJ277" s="18" t="s">
        <v>91</v>
      </c>
      <c r="BK277" s="258">
        <f>ROUND(I277*H277,2)</f>
        <v>0</v>
      </c>
      <c r="BL277" s="18" t="s">
        <v>182</v>
      </c>
      <c r="BM277" s="257" t="s">
        <v>3139</v>
      </c>
    </row>
    <row r="278" s="2" customFormat="1" ht="16.5" customHeight="1">
      <c r="A278" s="40"/>
      <c r="B278" s="41"/>
      <c r="C278" s="246" t="s">
        <v>877</v>
      </c>
      <c r="D278" s="246" t="s">
        <v>254</v>
      </c>
      <c r="E278" s="247" t="s">
        <v>3140</v>
      </c>
      <c r="F278" s="248" t="s">
        <v>3141</v>
      </c>
      <c r="G278" s="249" t="s">
        <v>342</v>
      </c>
      <c r="H278" s="250">
        <v>385.22000000000003</v>
      </c>
      <c r="I278" s="251"/>
      <c r="J278" s="252">
        <f>ROUND(I278*H278,2)</f>
        <v>0</v>
      </c>
      <c r="K278" s="248" t="s">
        <v>258</v>
      </c>
      <c r="L278" s="46"/>
      <c r="M278" s="253" t="s">
        <v>1</v>
      </c>
      <c r="N278" s="254" t="s">
        <v>48</v>
      </c>
      <c r="O278" s="93"/>
      <c r="P278" s="255">
        <f>O278*H278</f>
        <v>0</v>
      </c>
      <c r="Q278" s="255">
        <v>0.0043800000000000002</v>
      </c>
      <c r="R278" s="255">
        <f>Q278*H278</f>
        <v>1.6872636000000003</v>
      </c>
      <c r="S278" s="255">
        <v>0</v>
      </c>
      <c r="T278" s="256">
        <f>S278*H278</f>
        <v>0</v>
      </c>
      <c r="U278" s="40"/>
      <c r="V278" s="40"/>
      <c r="W278" s="40"/>
      <c r="X278" s="40"/>
      <c r="Y278" s="40"/>
      <c r="Z278" s="40"/>
      <c r="AA278" s="40"/>
      <c r="AB278" s="40"/>
      <c r="AC278" s="40"/>
      <c r="AD278" s="40"/>
      <c r="AE278" s="40"/>
      <c r="AR278" s="257" t="s">
        <v>182</v>
      </c>
      <c r="AT278" s="257" t="s">
        <v>254</v>
      </c>
      <c r="AU278" s="257" t="s">
        <v>93</v>
      </c>
      <c r="AY278" s="18" t="s">
        <v>251</v>
      </c>
      <c r="BE278" s="258">
        <f>IF(N278="základní",J278,0)</f>
        <v>0</v>
      </c>
      <c r="BF278" s="258">
        <f>IF(N278="snížená",J278,0)</f>
        <v>0</v>
      </c>
      <c r="BG278" s="258">
        <f>IF(N278="zákl. přenesená",J278,0)</f>
        <v>0</v>
      </c>
      <c r="BH278" s="258">
        <f>IF(N278="sníž. přenesená",J278,0)</f>
        <v>0</v>
      </c>
      <c r="BI278" s="258">
        <f>IF(N278="nulová",J278,0)</f>
        <v>0</v>
      </c>
      <c r="BJ278" s="18" t="s">
        <v>91</v>
      </c>
      <c r="BK278" s="258">
        <f>ROUND(I278*H278,2)</f>
        <v>0</v>
      </c>
      <c r="BL278" s="18" t="s">
        <v>182</v>
      </c>
      <c r="BM278" s="257" t="s">
        <v>3142</v>
      </c>
    </row>
    <row r="279" s="15" customFormat="1">
      <c r="A279" s="15"/>
      <c r="B279" s="293"/>
      <c r="C279" s="294"/>
      <c r="D279" s="259" t="s">
        <v>414</v>
      </c>
      <c r="E279" s="295" t="s">
        <v>1</v>
      </c>
      <c r="F279" s="296" t="s">
        <v>3130</v>
      </c>
      <c r="G279" s="294"/>
      <c r="H279" s="295" t="s">
        <v>1</v>
      </c>
      <c r="I279" s="297"/>
      <c r="J279" s="294"/>
      <c r="K279" s="294"/>
      <c r="L279" s="298"/>
      <c r="M279" s="299"/>
      <c r="N279" s="300"/>
      <c r="O279" s="300"/>
      <c r="P279" s="300"/>
      <c r="Q279" s="300"/>
      <c r="R279" s="300"/>
      <c r="S279" s="300"/>
      <c r="T279" s="301"/>
      <c r="U279" s="15"/>
      <c r="V279" s="15"/>
      <c r="W279" s="15"/>
      <c r="X279" s="15"/>
      <c r="Y279" s="15"/>
      <c r="Z279" s="15"/>
      <c r="AA279" s="15"/>
      <c r="AB279" s="15"/>
      <c r="AC279" s="15"/>
      <c r="AD279" s="15"/>
      <c r="AE279" s="15"/>
      <c r="AT279" s="302" t="s">
        <v>414</v>
      </c>
      <c r="AU279" s="302" t="s">
        <v>93</v>
      </c>
      <c r="AV279" s="15" t="s">
        <v>91</v>
      </c>
      <c r="AW279" s="15" t="s">
        <v>38</v>
      </c>
      <c r="AX279" s="15" t="s">
        <v>83</v>
      </c>
      <c r="AY279" s="302" t="s">
        <v>251</v>
      </c>
    </row>
    <row r="280" s="13" customFormat="1">
      <c r="A280" s="13"/>
      <c r="B280" s="271"/>
      <c r="C280" s="272"/>
      <c r="D280" s="259" t="s">
        <v>414</v>
      </c>
      <c r="E280" s="273" t="s">
        <v>1</v>
      </c>
      <c r="F280" s="274" t="s">
        <v>3131</v>
      </c>
      <c r="G280" s="272"/>
      <c r="H280" s="275">
        <v>129.69999999999999</v>
      </c>
      <c r="I280" s="276"/>
      <c r="J280" s="272"/>
      <c r="K280" s="272"/>
      <c r="L280" s="277"/>
      <c r="M280" s="278"/>
      <c r="N280" s="279"/>
      <c r="O280" s="279"/>
      <c r="P280" s="279"/>
      <c r="Q280" s="279"/>
      <c r="R280" s="279"/>
      <c r="S280" s="279"/>
      <c r="T280" s="280"/>
      <c r="U280" s="13"/>
      <c r="V280" s="13"/>
      <c r="W280" s="13"/>
      <c r="X280" s="13"/>
      <c r="Y280" s="13"/>
      <c r="Z280" s="13"/>
      <c r="AA280" s="13"/>
      <c r="AB280" s="13"/>
      <c r="AC280" s="13"/>
      <c r="AD280" s="13"/>
      <c r="AE280" s="13"/>
      <c r="AT280" s="281" t="s">
        <v>414</v>
      </c>
      <c r="AU280" s="281" t="s">
        <v>93</v>
      </c>
      <c r="AV280" s="13" t="s">
        <v>93</v>
      </c>
      <c r="AW280" s="13" t="s">
        <v>38</v>
      </c>
      <c r="AX280" s="13" t="s">
        <v>83</v>
      </c>
      <c r="AY280" s="281" t="s">
        <v>251</v>
      </c>
    </row>
    <row r="281" s="13" customFormat="1">
      <c r="A281" s="13"/>
      <c r="B281" s="271"/>
      <c r="C281" s="272"/>
      <c r="D281" s="259" t="s">
        <v>414</v>
      </c>
      <c r="E281" s="273" t="s">
        <v>1</v>
      </c>
      <c r="F281" s="274" t="s">
        <v>3132</v>
      </c>
      <c r="G281" s="272"/>
      <c r="H281" s="275">
        <v>255.52000000000001</v>
      </c>
      <c r="I281" s="276"/>
      <c r="J281" s="272"/>
      <c r="K281" s="272"/>
      <c r="L281" s="277"/>
      <c r="M281" s="278"/>
      <c r="N281" s="279"/>
      <c r="O281" s="279"/>
      <c r="P281" s="279"/>
      <c r="Q281" s="279"/>
      <c r="R281" s="279"/>
      <c r="S281" s="279"/>
      <c r="T281" s="280"/>
      <c r="U281" s="13"/>
      <c r="V281" s="13"/>
      <c r="W281" s="13"/>
      <c r="X281" s="13"/>
      <c r="Y281" s="13"/>
      <c r="Z281" s="13"/>
      <c r="AA281" s="13"/>
      <c r="AB281" s="13"/>
      <c r="AC281" s="13"/>
      <c r="AD281" s="13"/>
      <c r="AE281" s="13"/>
      <c r="AT281" s="281" t="s">
        <v>414</v>
      </c>
      <c r="AU281" s="281" t="s">
        <v>93</v>
      </c>
      <c r="AV281" s="13" t="s">
        <v>93</v>
      </c>
      <c r="AW281" s="13" t="s">
        <v>38</v>
      </c>
      <c r="AX281" s="13" t="s">
        <v>83</v>
      </c>
      <c r="AY281" s="281" t="s">
        <v>251</v>
      </c>
    </row>
    <row r="282" s="14" customFormat="1">
      <c r="A282" s="14"/>
      <c r="B282" s="282"/>
      <c r="C282" s="283"/>
      <c r="D282" s="259" t="s">
        <v>414</v>
      </c>
      <c r="E282" s="284" t="s">
        <v>1</v>
      </c>
      <c r="F282" s="285" t="s">
        <v>416</v>
      </c>
      <c r="G282" s="283"/>
      <c r="H282" s="286">
        <v>385.22000000000003</v>
      </c>
      <c r="I282" s="287"/>
      <c r="J282" s="283"/>
      <c r="K282" s="283"/>
      <c r="L282" s="288"/>
      <c r="M282" s="289"/>
      <c r="N282" s="290"/>
      <c r="O282" s="290"/>
      <c r="P282" s="290"/>
      <c r="Q282" s="290"/>
      <c r="R282" s="290"/>
      <c r="S282" s="290"/>
      <c r="T282" s="291"/>
      <c r="U282" s="14"/>
      <c r="V282" s="14"/>
      <c r="W282" s="14"/>
      <c r="X282" s="14"/>
      <c r="Y282" s="14"/>
      <c r="Z282" s="14"/>
      <c r="AA282" s="14"/>
      <c r="AB282" s="14"/>
      <c r="AC282" s="14"/>
      <c r="AD282" s="14"/>
      <c r="AE282" s="14"/>
      <c r="AT282" s="292" t="s">
        <v>414</v>
      </c>
      <c r="AU282" s="292" t="s">
        <v>93</v>
      </c>
      <c r="AV282" s="14" t="s">
        <v>182</v>
      </c>
      <c r="AW282" s="14" t="s">
        <v>38</v>
      </c>
      <c r="AX282" s="14" t="s">
        <v>91</v>
      </c>
      <c r="AY282" s="292" t="s">
        <v>251</v>
      </c>
    </row>
    <row r="283" s="2" customFormat="1" ht="16.5" customHeight="1">
      <c r="A283" s="40"/>
      <c r="B283" s="41"/>
      <c r="C283" s="246" t="s">
        <v>882</v>
      </c>
      <c r="D283" s="246" t="s">
        <v>254</v>
      </c>
      <c r="E283" s="247" t="s">
        <v>3143</v>
      </c>
      <c r="F283" s="248" t="s">
        <v>3144</v>
      </c>
      <c r="G283" s="249" t="s">
        <v>342</v>
      </c>
      <c r="H283" s="250">
        <v>335.351</v>
      </c>
      <c r="I283" s="251"/>
      <c r="J283" s="252">
        <f>ROUND(I283*H283,2)</f>
        <v>0</v>
      </c>
      <c r="K283" s="248" t="s">
        <v>258</v>
      </c>
      <c r="L283" s="46"/>
      <c r="M283" s="253" t="s">
        <v>1</v>
      </c>
      <c r="N283" s="254" t="s">
        <v>48</v>
      </c>
      <c r="O283" s="93"/>
      <c r="P283" s="255">
        <f>O283*H283</f>
        <v>0</v>
      </c>
      <c r="Q283" s="255">
        <v>0.0030000000000000001</v>
      </c>
      <c r="R283" s="255">
        <f>Q283*H283</f>
        <v>1.0060530000000001</v>
      </c>
      <c r="S283" s="255">
        <v>0</v>
      </c>
      <c r="T283" s="256">
        <f>S283*H283</f>
        <v>0</v>
      </c>
      <c r="U283" s="40"/>
      <c r="V283" s="40"/>
      <c r="W283" s="40"/>
      <c r="X283" s="40"/>
      <c r="Y283" s="40"/>
      <c r="Z283" s="40"/>
      <c r="AA283" s="40"/>
      <c r="AB283" s="40"/>
      <c r="AC283" s="40"/>
      <c r="AD283" s="40"/>
      <c r="AE283" s="40"/>
      <c r="AR283" s="257" t="s">
        <v>182</v>
      </c>
      <c r="AT283" s="257" t="s">
        <v>254</v>
      </c>
      <c r="AU283" s="257" t="s">
        <v>93</v>
      </c>
      <c r="AY283" s="18" t="s">
        <v>251</v>
      </c>
      <c r="BE283" s="258">
        <f>IF(N283="základní",J283,0)</f>
        <v>0</v>
      </c>
      <c r="BF283" s="258">
        <f>IF(N283="snížená",J283,0)</f>
        <v>0</v>
      </c>
      <c r="BG283" s="258">
        <f>IF(N283="zákl. přenesená",J283,0)</f>
        <v>0</v>
      </c>
      <c r="BH283" s="258">
        <f>IF(N283="sníž. přenesená",J283,0)</f>
        <v>0</v>
      </c>
      <c r="BI283" s="258">
        <f>IF(N283="nulová",J283,0)</f>
        <v>0</v>
      </c>
      <c r="BJ283" s="18" t="s">
        <v>91</v>
      </c>
      <c r="BK283" s="258">
        <f>ROUND(I283*H283,2)</f>
        <v>0</v>
      </c>
      <c r="BL283" s="18" t="s">
        <v>182</v>
      </c>
      <c r="BM283" s="257" t="s">
        <v>3145</v>
      </c>
    </row>
    <row r="284" s="2" customFormat="1" ht="16.5" customHeight="1">
      <c r="A284" s="40"/>
      <c r="B284" s="41"/>
      <c r="C284" s="246" t="s">
        <v>885</v>
      </c>
      <c r="D284" s="246" t="s">
        <v>254</v>
      </c>
      <c r="E284" s="247" t="s">
        <v>3146</v>
      </c>
      <c r="F284" s="248" t="s">
        <v>3147</v>
      </c>
      <c r="G284" s="249" t="s">
        <v>342</v>
      </c>
      <c r="H284" s="250">
        <v>385.22000000000003</v>
      </c>
      <c r="I284" s="251"/>
      <c r="J284" s="252">
        <f>ROUND(I284*H284,2)</f>
        <v>0</v>
      </c>
      <c r="K284" s="248" t="s">
        <v>258</v>
      </c>
      <c r="L284" s="46"/>
      <c r="M284" s="253" t="s">
        <v>1</v>
      </c>
      <c r="N284" s="254" t="s">
        <v>48</v>
      </c>
      <c r="O284" s="93"/>
      <c r="P284" s="255">
        <f>O284*H284</f>
        <v>0</v>
      </c>
      <c r="Q284" s="255">
        <v>0.01575</v>
      </c>
      <c r="R284" s="255">
        <f>Q284*H284</f>
        <v>6.0672150000000009</v>
      </c>
      <c r="S284" s="255">
        <v>0</v>
      </c>
      <c r="T284" s="256">
        <f>S284*H284</f>
        <v>0</v>
      </c>
      <c r="U284" s="40"/>
      <c r="V284" s="40"/>
      <c r="W284" s="40"/>
      <c r="X284" s="40"/>
      <c r="Y284" s="40"/>
      <c r="Z284" s="40"/>
      <c r="AA284" s="40"/>
      <c r="AB284" s="40"/>
      <c r="AC284" s="40"/>
      <c r="AD284" s="40"/>
      <c r="AE284" s="40"/>
      <c r="AR284" s="257" t="s">
        <v>182</v>
      </c>
      <c r="AT284" s="257" t="s">
        <v>254</v>
      </c>
      <c r="AU284" s="257" t="s">
        <v>93</v>
      </c>
      <c r="AY284" s="18" t="s">
        <v>251</v>
      </c>
      <c r="BE284" s="258">
        <f>IF(N284="základní",J284,0)</f>
        <v>0</v>
      </c>
      <c r="BF284" s="258">
        <f>IF(N284="snížená",J284,0)</f>
        <v>0</v>
      </c>
      <c r="BG284" s="258">
        <f>IF(N284="zákl. přenesená",J284,0)</f>
        <v>0</v>
      </c>
      <c r="BH284" s="258">
        <f>IF(N284="sníž. přenesená",J284,0)</f>
        <v>0</v>
      </c>
      <c r="BI284" s="258">
        <f>IF(N284="nulová",J284,0)</f>
        <v>0</v>
      </c>
      <c r="BJ284" s="18" t="s">
        <v>91</v>
      </c>
      <c r="BK284" s="258">
        <f>ROUND(I284*H284,2)</f>
        <v>0</v>
      </c>
      <c r="BL284" s="18" t="s">
        <v>182</v>
      </c>
      <c r="BM284" s="257" t="s">
        <v>3148</v>
      </c>
    </row>
    <row r="285" s="15" customFormat="1">
      <c r="A285" s="15"/>
      <c r="B285" s="293"/>
      <c r="C285" s="294"/>
      <c r="D285" s="259" t="s">
        <v>414</v>
      </c>
      <c r="E285" s="295" t="s">
        <v>1</v>
      </c>
      <c r="F285" s="296" t="s">
        <v>3130</v>
      </c>
      <c r="G285" s="294"/>
      <c r="H285" s="295" t="s">
        <v>1</v>
      </c>
      <c r="I285" s="297"/>
      <c r="J285" s="294"/>
      <c r="K285" s="294"/>
      <c r="L285" s="298"/>
      <c r="M285" s="299"/>
      <c r="N285" s="300"/>
      <c r="O285" s="300"/>
      <c r="P285" s="300"/>
      <c r="Q285" s="300"/>
      <c r="R285" s="300"/>
      <c r="S285" s="300"/>
      <c r="T285" s="301"/>
      <c r="U285" s="15"/>
      <c r="V285" s="15"/>
      <c r="W285" s="15"/>
      <c r="X285" s="15"/>
      <c r="Y285" s="15"/>
      <c r="Z285" s="15"/>
      <c r="AA285" s="15"/>
      <c r="AB285" s="15"/>
      <c r="AC285" s="15"/>
      <c r="AD285" s="15"/>
      <c r="AE285" s="15"/>
      <c r="AT285" s="302" t="s">
        <v>414</v>
      </c>
      <c r="AU285" s="302" t="s">
        <v>93</v>
      </c>
      <c r="AV285" s="15" t="s">
        <v>91</v>
      </c>
      <c r="AW285" s="15" t="s">
        <v>38</v>
      </c>
      <c r="AX285" s="15" t="s">
        <v>83</v>
      </c>
      <c r="AY285" s="302" t="s">
        <v>251</v>
      </c>
    </row>
    <row r="286" s="13" customFormat="1">
      <c r="A286" s="13"/>
      <c r="B286" s="271"/>
      <c r="C286" s="272"/>
      <c r="D286" s="259" t="s">
        <v>414</v>
      </c>
      <c r="E286" s="273" t="s">
        <v>1</v>
      </c>
      <c r="F286" s="274" t="s">
        <v>3131</v>
      </c>
      <c r="G286" s="272"/>
      <c r="H286" s="275">
        <v>129.69999999999999</v>
      </c>
      <c r="I286" s="276"/>
      <c r="J286" s="272"/>
      <c r="K286" s="272"/>
      <c r="L286" s="277"/>
      <c r="M286" s="278"/>
      <c r="N286" s="279"/>
      <c r="O286" s="279"/>
      <c r="P286" s="279"/>
      <c r="Q286" s="279"/>
      <c r="R286" s="279"/>
      <c r="S286" s="279"/>
      <c r="T286" s="280"/>
      <c r="U286" s="13"/>
      <c r="V286" s="13"/>
      <c r="W286" s="13"/>
      <c r="X286" s="13"/>
      <c r="Y286" s="13"/>
      <c r="Z286" s="13"/>
      <c r="AA286" s="13"/>
      <c r="AB286" s="13"/>
      <c r="AC286" s="13"/>
      <c r="AD286" s="13"/>
      <c r="AE286" s="13"/>
      <c r="AT286" s="281" t="s">
        <v>414</v>
      </c>
      <c r="AU286" s="281" t="s">
        <v>93</v>
      </c>
      <c r="AV286" s="13" t="s">
        <v>93</v>
      </c>
      <c r="AW286" s="13" t="s">
        <v>38</v>
      </c>
      <c r="AX286" s="13" t="s">
        <v>83</v>
      </c>
      <c r="AY286" s="281" t="s">
        <v>251</v>
      </c>
    </row>
    <row r="287" s="13" customFormat="1">
      <c r="A287" s="13"/>
      <c r="B287" s="271"/>
      <c r="C287" s="272"/>
      <c r="D287" s="259" t="s">
        <v>414</v>
      </c>
      <c r="E287" s="273" t="s">
        <v>1</v>
      </c>
      <c r="F287" s="274" t="s">
        <v>3132</v>
      </c>
      <c r="G287" s="272"/>
      <c r="H287" s="275">
        <v>255.52000000000001</v>
      </c>
      <c r="I287" s="276"/>
      <c r="J287" s="272"/>
      <c r="K287" s="272"/>
      <c r="L287" s="277"/>
      <c r="M287" s="278"/>
      <c r="N287" s="279"/>
      <c r="O287" s="279"/>
      <c r="P287" s="279"/>
      <c r="Q287" s="279"/>
      <c r="R287" s="279"/>
      <c r="S287" s="279"/>
      <c r="T287" s="280"/>
      <c r="U287" s="13"/>
      <c r="V287" s="13"/>
      <c r="W287" s="13"/>
      <c r="X287" s="13"/>
      <c r="Y287" s="13"/>
      <c r="Z287" s="13"/>
      <c r="AA287" s="13"/>
      <c r="AB287" s="13"/>
      <c r="AC287" s="13"/>
      <c r="AD287" s="13"/>
      <c r="AE287" s="13"/>
      <c r="AT287" s="281" t="s">
        <v>414</v>
      </c>
      <c r="AU287" s="281" t="s">
        <v>93</v>
      </c>
      <c r="AV287" s="13" t="s">
        <v>93</v>
      </c>
      <c r="AW287" s="13" t="s">
        <v>38</v>
      </c>
      <c r="AX287" s="13" t="s">
        <v>83</v>
      </c>
      <c r="AY287" s="281" t="s">
        <v>251</v>
      </c>
    </row>
    <row r="288" s="14" customFormat="1">
      <c r="A288" s="14"/>
      <c r="B288" s="282"/>
      <c r="C288" s="283"/>
      <c r="D288" s="259" t="s">
        <v>414</v>
      </c>
      <c r="E288" s="284" t="s">
        <v>1</v>
      </c>
      <c r="F288" s="285" t="s">
        <v>416</v>
      </c>
      <c r="G288" s="283"/>
      <c r="H288" s="286">
        <v>385.22000000000003</v>
      </c>
      <c r="I288" s="287"/>
      <c r="J288" s="283"/>
      <c r="K288" s="283"/>
      <c r="L288" s="288"/>
      <c r="M288" s="289"/>
      <c r="N288" s="290"/>
      <c r="O288" s="290"/>
      <c r="P288" s="290"/>
      <c r="Q288" s="290"/>
      <c r="R288" s="290"/>
      <c r="S288" s="290"/>
      <c r="T288" s="291"/>
      <c r="U288" s="14"/>
      <c r="V288" s="14"/>
      <c r="W288" s="14"/>
      <c r="X288" s="14"/>
      <c r="Y288" s="14"/>
      <c r="Z288" s="14"/>
      <c r="AA288" s="14"/>
      <c r="AB288" s="14"/>
      <c r="AC288" s="14"/>
      <c r="AD288" s="14"/>
      <c r="AE288" s="14"/>
      <c r="AT288" s="292" t="s">
        <v>414</v>
      </c>
      <c r="AU288" s="292" t="s">
        <v>93</v>
      </c>
      <c r="AV288" s="14" t="s">
        <v>182</v>
      </c>
      <c r="AW288" s="14" t="s">
        <v>38</v>
      </c>
      <c r="AX288" s="14" t="s">
        <v>91</v>
      </c>
      <c r="AY288" s="292" t="s">
        <v>251</v>
      </c>
    </row>
    <row r="289" s="2" customFormat="1" ht="16.5" customHeight="1">
      <c r="A289" s="40"/>
      <c r="B289" s="41"/>
      <c r="C289" s="246" t="s">
        <v>887</v>
      </c>
      <c r="D289" s="246" t="s">
        <v>254</v>
      </c>
      <c r="E289" s="247" t="s">
        <v>3149</v>
      </c>
      <c r="F289" s="248" t="s">
        <v>3150</v>
      </c>
      <c r="G289" s="249" t="s">
        <v>342</v>
      </c>
      <c r="H289" s="250">
        <v>770.44000000000005</v>
      </c>
      <c r="I289" s="251"/>
      <c r="J289" s="252">
        <f>ROUND(I289*H289,2)</f>
        <v>0</v>
      </c>
      <c r="K289" s="248" t="s">
        <v>258</v>
      </c>
      <c r="L289" s="46"/>
      <c r="M289" s="253" t="s">
        <v>1</v>
      </c>
      <c r="N289" s="254" t="s">
        <v>48</v>
      </c>
      <c r="O289" s="93"/>
      <c r="P289" s="255">
        <f>O289*H289</f>
        <v>0</v>
      </c>
      <c r="Q289" s="255">
        <v>0.0079000000000000008</v>
      </c>
      <c r="R289" s="255">
        <f>Q289*H289</f>
        <v>6.0864760000000011</v>
      </c>
      <c r="S289" s="255">
        <v>0</v>
      </c>
      <c r="T289" s="256">
        <f>S289*H289</f>
        <v>0</v>
      </c>
      <c r="U289" s="40"/>
      <c r="V289" s="40"/>
      <c r="W289" s="40"/>
      <c r="X289" s="40"/>
      <c r="Y289" s="40"/>
      <c r="Z289" s="40"/>
      <c r="AA289" s="40"/>
      <c r="AB289" s="40"/>
      <c r="AC289" s="40"/>
      <c r="AD289" s="40"/>
      <c r="AE289" s="40"/>
      <c r="AR289" s="257" t="s">
        <v>182</v>
      </c>
      <c r="AT289" s="257" t="s">
        <v>254</v>
      </c>
      <c r="AU289" s="257" t="s">
        <v>93</v>
      </c>
      <c r="AY289" s="18" t="s">
        <v>251</v>
      </c>
      <c r="BE289" s="258">
        <f>IF(N289="základní",J289,0)</f>
        <v>0</v>
      </c>
      <c r="BF289" s="258">
        <f>IF(N289="snížená",J289,0)</f>
        <v>0</v>
      </c>
      <c r="BG289" s="258">
        <f>IF(N289="zákl. přenesená",J289,0)</f>
        <v>0</v>
      </c>
      <c r="BH289" s="258">
        <f>IF(N289="sníž. přenesená",J289,0)</f>
        <v>0</v>
      </c>
      <c r="BI289" s="258">
        <f>IF(N289="nulová",J289,0)</f>
        <v>0</v>
      </c>
      <c r="BJ289" s="18" t="s">
        <v>91</v>
      </c>
      <c r="BK289" s="258">
        <f>ROUND(I289*H289,2)</f>
        <v>0</v>
      </c>
      <c r="BL289" s="18" t="s">
        <v>182</v>
      </c>
      <c r="BM289" s="257" t="s">
        <v>3151</v>
      </c>
    </row>
    <row r="290" s="13" customFormat="1">
      <c r="A290" s="13"/>
      <c r="B290" s="271"/>
      <c r="C290" s="272"/>
      <c r="D290" s="259" t="s">
        <v>414</v>
      </c>
      <c r="E290" s="272"/>
      <c r="F290" s="274" t="s">
        <v>3152</v>
      </c>
      <c r="G290" s="272"/>
      <c r="H290" s="275">
        <v>770.44000000000005</v>
      </c>
      <c r="I290" s="276"/>
      <c r="J290" s="272"/>
      <c r="K290" s="272"/>
      <c r="L290" s="277"/>
      <c r="M290" s="278"/>
      <c r="N290" s="279"/>
      <c r="O290" s="279"/>
      <c r="P290" s="279"/>
      <c r="Q290" s="279"/>
      <c r="R290" s="279"/>
      <c r="S290" s="279"/>
      <c r="T290" s="280"/>
      <c r="U290" s="13"/>
      <c r="V290" s="13"/>
      <c r="W290" s="13"/>
      <c r="X290" s="13"/>
      <c r="Y290" s="13"/>
      <c r="Z290" s="13"/>
      <c r="AA290" s="13"/>
      <c r="AB290" s="13"/>
      <c r="AC290" s="13"/>
      <c r="AD290" s="13"/>
      <c r="AE290" s="13"/>
      <c r="AT290" s="281" t="s">
        <v>414</v>
      </c>
      <c r="AU290" s="281" t="s">
        <v>93</v>
      </c>
      <c r="AV290" s="13" t="s">
        <v>93</v>
      </c>
      <c r="AW290" s="13" t="s">
        <v>4</v>
      </c>
      <c r="AX290" s="13" t="s">
        <v>91</v>
      </c>
      <c r="AY290" s="281" t="s">
        <v>251</v>
      </c>
    </row>
    <row r="291" s="2" customFormat="1" ht="16.5" customHeight="1">
      <c r="A291" s="40"/>
      <c r="B291" s="41"/>
      <c r="C291" s="246" t="s">
        <v>889</v>
      </c>
      <c r="D291" s="246" t="s">
        <v>254</v>
      </c>
      <c r="E291" s="247" t="s">
        <v>3153</v>
      </c>
      <c r="F291" s="248" t="s">
        <v>3154</v>
      </c>
      <c r="G291" s="249" t="s">
        <v>342</v>
      </c>
      <c r="H291" s="250">
        <v>17.518000000000001</v>
      </c>
      <c r="I291" s="251"/>
      <c r="J291" s="252">
        <f>ROUND(I291*H291,2)</f>
        <v>0</v>
      </c>
      <c r="K291" s="248" t="s">
        <v>258</v>
      </c>
      <c r="L291" s="46"/>
      <c r="M291" s="253" t="s">
        <v>1</v>
      </c>
      <c r="N291" s="254" t="s">
        <v>48</v>
      </c>
      <c r="O291" s="93"/>
      <c r="P291" s="255">
        <f>O291*H291</f>
        <v>0</v>
      </c>
      <c r="Q291" s="255">
        <v>0.033579999999999999</v>
      </c>
      <c r="R291" s="255">
        <f>Q291*H291</f>
        <v>0.58825444000000005</v>
      </c>
      <c r="S291" s="255">
        <v>0</v>
      </c>
      <c r="T291" s="256">
        <f>S291*H291</f>
        <v>0</v>
      </c>
      <c r="U291" s="40"/>
      <c r="V291" s="40"/>
      <c r="W291" s="40"/>
      <c r="X291" s="40"/>
      <c r="Y291" s="40"/>
      <c r="Z291" s="40"/>
      <c r="AA291" s="40"/>
      <c r="AB291" s="40"/>
      <c r="AC291" s="40"/>
      <c r="AD291" s="40"/>
      <c r="AE291" s="40"/>
      <c r="AR291" s="257" t="s">
        <v>182</v>
      </c>
      <c r="AT291" s="257" t="s">
        <v>254</v>
      </c>
      <c r="AU291" s="257" t="s">
        <v>93</v>
      </c>
      <c r="AY291" s="18" t="s">
        <v>251</v>
      </c>
      <c r="BE291" s="258">
        <f>IF(N291="základní",J291,0)</f>
        <v>0</v>
      </c>
      <c r="BF291" s="258">
        <f>IF(N291="snížená",J291,0)</f>
        <v>0</v>
      </c>
      <c r="BG291" s="258">
        <f>IF(N291="zákl. přenesená",J291,0)</f>
        <v>0</v>
      </c>
      <c r="BH291" s="258">
        <f>IF(N291="sníž. přenesená",J291,0)</f>
        <v>0</v>
      </c>
      <c r="BI291" s="258">
        <f>IF(N291="nulová",J291,0)</f>
        <v>0</v>
      </c>
      <c r="BJ291" s="18" t="s">
        <v>91</v>
      </c>
      <c r="BK291" s="258">
        <f>ROUND(I291*H291,2)</f>
        <v>0</v>
      </c>
      <c r="BL291" s="18" t="s">
        <v>182</v>
      </c>
      <c r="BM291" s="257" t="s">
        <v>3155</v>
      </c>
    </row>
    <row r="292" s="15" customFormat="1">
      <c r="A292" s="15"/>
      <c r="B292" s="293"/>
      <c r="C292" s="294"/>
      <c r="D292" s="259" t="s">
        <v>414</v>
      </c>
      <c r="E292" s="295" t="s">
        <v>1</v>
      </c>
      <c r="F292" s="296" t="s">
        <v>3019</v>
      </c>
      <c r="G292" s="294"/>
      <c r="H292" s="295" t="s">
        <v>1</v>
      </c>
      <c r="I292" s="297"/>
      <c r="J292" s="294"/>
      <c r="K292" s="294"/>
      <c r="L292" s="298"/>
      <c r="M292" s="299"/>
      <c r="N292" s="300"/>
      <c r="O292" s="300"/>
      <c r="P292" s="300"/>
      <c r="Q292" s="300"/>
      <c r="R292" s="300"/>
      <c r="S292" s="300"/>
      <c r="T292" s="301"/>
      <c r="U292" s="15"/>
      <c r="V292" s="15"/>
      <c r="W292" s="15"/>
      <c r="X292" s="15"/>
      <c r="Y292" s="15"/>
      <c r="Z292" s="15"/>
      <c r="AA292" s="15"/>
      <c r="AB292" s="15"/>
      <c r="AC292" s="15"/>
      <c r="AD292" s="15"/>
      <c r="AE292" s="15"/>
      <c r="AT292" s="302" t="s">
        <v>414</v>
      </c>
      <c r="AU292" s="302" t="s">
        <v>93</v>
      </c>
      <c r="AV292" s="15" t="s">
        <v>91</v>
      </c>
      <c r="AW292" s="15" t="s">
        <v>38</v>
      </c>
      <c r="AX292" s="15" t="s">
        <v>83</v>
      </c>
      <c r="AY292" s="302" t="s">
        <v>251</v>
      </c>
    </row>
    <row r="293" s="13" customFormat="1">
      <c r="A293" s="13"/>
      <c r="B293" s="271"/>
      <c r="C293" s="272"/>
      <c r="D293" s="259" t="s">
        <v>414</v>
      </c>
      <c r="E293" s="273" t="s">
        <v>1</v>
      </c>
      <c r="F293" s="274" t="s">
        <v>3156</v>
      </c>
      <c r="G293" s="272"/>
      <c r="H293" s="275">
        <v>17.518000000000001</v>
      </c>
      <c r="I293" s="276"/>
      <c r="J293" s="272"/>
      <c r="K293" s="272"/>
      <c r="L293" s="277"/>
      <c r="M293" s="278"/>
      <c r="N293" s="279"/>
      <c r="O293" s="279"/>
      <c r="P293" s="279"/>
      <c r="Q293" s="279"/>
      <c r="R293" s="279"/>
      <c r="S293" s="279"/>
      <c r="T293" s="280"/>
      <c r="U293" s="13"/>
      <c r="V293" s="13"/>
      <c r="W293" s="13"/>
      <c r="X293" s="13"/>
      <c r="Y293" s="13"/>
      <c r="Z293" s="13"/>
      <c r="AA293" s="13"/>
      <c r="AB293" s="13"/>
      <c r="AC293" s="13"/>
      <c r="AD293" s="13"/>
      <c r="AE293" s="13"/>
      <c r="AT293" s="281" t="s">
        <v>414</v>
      </c>
      <c r="AU293" s="281" t="s">
        <v>93</v>
      </c>
      <c r="AV293" s="13" t="s">
        <v>93</v>
      </c>
      <c r="AW293" s="13" t="s">
        <v>38</v>
      </c>
      <c r="AX293" s="13" t="s">
        <v>83</v>
      </c>
      <c r="AY293" s="281" t="s">
        <v>251</v>
      </c>
    </row>
    <row r="294" s="14" customFormat="1">
      <c r="A294" s="14"/>
      <c r="B294" s="282"/>
      <c r="C294" s="283"/>
      <c r="D294" s="259" t="s">
        <v>414</v>
      </c>
      <c r="E294" s="284" t="s">
        <v>1</v>
      </c>
      <c r="F294" s="285" t="s">
        <v>416</v>
      </c>
      <c r="G294" s="283"/>
      <c r="H294" s="286">
        <v>17.518000000000001</v>
      </c>
      <c r="I294" s="287"/>
      <c r="J294" s="283"/>
      <c r="K294" s="283"/>
      <c r="L294" s="288"/>
      <c r="M294" s="289"/>
      <c r="N294" s="290"/>
      <c r="O294" s="290"/>
      <c r="P294" s="290"/>
      <c r="Q294" s="290"/>
      <c r="R294" s="290"/>
      <c r="S294" s="290"/>
      <c r="T294" s="291"/>
      <c r="U294" s="14"/>
      <c r="V294" s="14"/>
      <c r="W294" s="14"/>
      <c r="X294" s="14"/>
      <c r="Y294" s="14"/>
      <c r="Z294" s="14"/>
      <c r="AA294" s="14"/>
      <c r="AB294" s="14"/>
      <c r="AC294" s="14"/>
      <c r="AD294" s="14"/>
      <c r="AE294" s="14"/>
      <c r="AT294" s="292" t="s">
        <v>414</v>
      </c>
      <c r="AU294" s="292" t="s">
        <v>93</v>
      </c>
      <c r="AV294" s="14" t="s">
        <v>182</v>
      </c>
      <c r="AW294" s="14" t="s">
        <v>38</v>
      </c>
      <c r="AX294" s="14" t="s">
        <v>91</v>
      </c>
      <c r="AY294" s="292" t="s">
        <v>251</v>
      </c>
    </row>
    <row r="295" s="2" customFormat="1" ht="21.75" customHeight="1">
      <c r="A295" s="40"/>
      <c r="B295" s="41"/>
      <c r="C295" s="246" t="s">
        <v>892</v>
      </c>
      <c r="D295" s="246" t="s">
        <v>254</v>
      </c>
      <c r="E295" s="247" t="s">
        <v>3157</v>
      </c>
      <c r="F295" s="248" t="s">
        <v>3158</v>
      </c>
      <c r="G295" s="249" t="s">
        <v>342</v>
      </c>
      <c r="H295" s="250">
        <v>318.13499999999999</v>
      </c>
      <c r="I295" s="251"/>
      <c r="J295" s="252">
        <f>ROUND(I295*H295,2)</f>
        <v>0</v>
      </c>
      <c r="K295" s="248" t="s">
        <v>307</v>
      </c>
      <c r="L295" s="46"/>
      <c r="M295" s="253" t="s">
        <v>1</v>
      </c>
      <c r="N295" s="254" t="s">
        <v>48</v>
      </c>
      <c r="O295" s="93"/>
      <c r="P295" s="255">
        <f>O295*H295</f>
        <v>0</v>
      </c>
      <c r="Q295" s="255">
        <v>0</v>
      </c>
      <c r="R295" s="255">
        <f>Q295*H295</f>
        <v>0</v>
      </c>
      <c r="S295" s="255">
        <v>0</v>
      </c>
      <c r="T295" s="256">
        <f>S295*H295</f>
        <v>0</v>
      </c>
      <c r="U295" s="40"/>
      <c r="V295" s="40"/>
      <c r="W295" s="40"/>
      <c r="X295" s="40"/>
      <c r="Y295" s="40"/>
      <c r="Z295" s="40"/>
      <c r="AA295" s="40"/>
      <c r="AB295" s="40"/>
      <c r="AC295" s="40"/>
      <c r="AD295" s="40"/>
      <c r="AE295" s="40"/>
      <c r="AR295" s="257" t="s">
        <v>182</v>
      </c>
      <c r="AT295" s="257" t="s">
        <v>254</v>
      </c>
      <c r="AU295" s="257" t="s">
        <v>93</v>
      </c>
      <c r="AY295" s="18" t="s">
        <v>251</v>
      </c>
      <c r="BE295" s="258">
        <f>IF(N295="základní",J295,0)</f>
        <v>0</v>
      </c>
      <c r="BF295" s="258">
        <f>IF(N295="snížená",J295,0)</f>
        <v>0</v>
      </c>
      <c r="BG295" s="258">
        <f>IF(N295="zákl. přenesená",J295,0)</f>
        <v>0</v>
      </c>
      <c r="BH295" s="258">
        <f>IF(N295="sníž. přenesená",J295,0)</f>
        <v>0</v>
      </c>
      <c r="BI295" s="258">
        <f>IF(N295="nulová",J295,0)</f>
        <v>0</v>
      </c>
      <c r="BJ295" s="18" t="s">
        <v>91</v>
      </c>
      <c r="BK295" s="258">
        <f>ROUND(I295*H295,2)</f>
        <v>0</v>
      </c>
      <c r="BL295" s="18" t="s">
        <v>182</v>
      </c>
      <c r="BM295" s="257" t="s">
        <v>3159</v>
      </c>
    </row>
    <row r="296" s="15" customFormat="1">
      <c r="A296" s="15"/>
      <c r="B296" s="293"/>
      <c r="C296" s="294"/>
      <c r="D296" s="259" t="s">
        <v>414</v>
      </c>
      <c r="E296" s="295" t="s">
        <v>1</v>
      </c>
      <c r="F296" s="296" t="s">
        <v>3160</v>
      </c>
      <c r="G296" s="294"/>
      <c r="H296" s="295" t="s">
        <v>1</v>
      </c>
      <c r="I296" s="297"/>
      <c r="J296" s="294"/>
      <c r="K296" s="294"/>
      <c r="L296" s="298"/>
      <c r="M296" s="299"/>
      <c r="N296" s="300"/>
      <c r="O296" s="300"/>
      <c r="P296" s="300"/>
      <c r="Q296" s="300"/>
      <c r="R296" s="300"/>
      <c r="S296" s="300"/>
      <c r="T296" s="301"/>
      <c r="U296" s="15"/>
      <c r="V296" s="15"/>
      <c r="W296" s="15"/>
      <c r="X296" s="15"/>
      <c r="Y296" s="15"/>
      <c r="Z296" s="15"/>
      <c r="AA296" s="15"/>
      <c r="AB296" s="15"/>
      <c r="AC296" s="15"/>
      <c r="AD296" s="15"/>
      <c r="AE296" s="15"/>
      <c r="AT296" s="302" t="s">
        <v>414</v>
      </c>
      <c r="AU296" s="302" t="s">
        <v>93</v>
      </c>
      <c r="AV296" s="15" t="s">
        <v>91</v>
      </c>
      <c r="AW296" s="15" t="s">
        <v>38</v>
      </c>
      <c r="AX296" s="15" t="s">
        <v>83</v>
      </c>
      <c r="AY296" s="302" t="s">
        <v>251</v>
      </c>
    </row>
    <row r="297" s="13" customFormat="1">
      <c r="A297" s="13"/>
      <c r="B297" s="271"/>
      <c r="C297" s="272"/>
      <c r="D297" s="259" t="s">
        <v>414</v>
      </c>
      <c r="E297" s="273" t="s">
        <v>1</v>
      </c>
      <c r="F297" s="274" t="s">
        <v>3161</v>
      </c>
      <c r="G297" s="272"/>
      <c r="H297" s="275">
        <v>318.13499999999999</v>
      </c>
      <c r="I297" s="276"/>
      <c r="J297" s="272"/>
      <c r="K297" s="272"/>
      <c r="L297" s="277"/>
      <c r="M297" s="278"/>
      <c r="N297" s="279"/>
      <c r="O297" s="279"/>
      <c r="P297" s="279"/>
      <c r="Q297" s="279"/>
      <c r="R297" s="279"/>
      <c r="S297" s="279"/>
      <c r="T297" s="280"/>
      <c r="U297" s="13"/>
      <c r="V297" s="13"/>
      <c r="W297" s="13"/>
      <c r="X297" s="13"/>
      <c r="Y297" s="13"/>
      <c r="Z297" s="13"/>
      <c r="AA297" s="13"/>
      <c r="AB297" s="13"/>
      <c r="AC297" s="13"/>
      <c r="AD297" s="13"/>
      <c r="AE297" s="13"/>
      <c r="AT297" s="281" t="s">
        <v>414</v>
      </c>
      <c r="AU297" s="281" t="s">
        <v>93</v>
      </c>
      <c r="AV297" s="13" t="s">
        <v>93</v>
      </c>
      <c r="AW297" s="13" t="s">
        <v>38</v>
      </c>
      <c r="AX297" s="13" t="s">
        <v>83</v>
      </c>
      <c r="AY297" s="281" t="s">
        <v>251</v>
      </c>
    </row>
    <row r="298" s="14" customFormat="1">
      <c r="A298" s="14"/>
      <c r="B298" s="282"/>
      <c r="C298" s="283"/>
      <c r="D298" s="259" t="s">
        <v>414</v>
      </c>
      <c r="E298" s="284" t="s">
        <v>1</v>
      </c>
      <c r="F298" s="285" t="s">
        <v>416</v>
      </c>
      <c r="G298" s="283"/>
      <c r="H298" s="286">
        <v>318.13499999999999</v>
      </c>
      <c r="I298" s="287"/>
      <c r="J298" s="283"/>
      <c r="K298" s="283"/>
      <c r="L298" s="288"/>
      <c r="M298" s="289"/>
      <c r="N298" s="290"/>
      <c r="O298" s="290"/>
      <c r="P298" s="290"/>
      <c r="Q298" s="290"/>
      <c r="R298" s="290"/>
      <c r="S298" s="290"/>
      <c r="T298" s="291"/>
      <c r="U298" s="14"/>
      <c r="V298" s="14"/>
      <c r="W298" s="14"/>
      <c r="X298" s="14"/>
      <c r="Y298" s="14"/>
      <c r="Z298" s="14"/>
      <c r="AA298" s="14"/>
      <c r="AB298" s="14"/>
      <c r="AC298" s="14"/>
      <c r="AD298" s="14"/>
      <c r="AE298" s="14"/>
      <c r="AT298" s="292" t="s">
        <v>414</v>
      </c>
      <c r="AU298" s="292" t="s">
        <v>93</v>
      </c>
      <c r="AV298" s="14" t="s">
        <v>182</v>
      </c>
      <c r="AW298" s="14" t="s">
        <v>38</v>
      </c>
      <c r="AX298" s="14" t="s">
        <v>91</v>
      </c>
      <c r="AY298" s="292" t="s">
        <v>251</v>
      </c>
    </row>
    <row r="299" s="2" customFormat="1" ht="16.5" customHeight="1">
      <c r="A299" s="40"/>
      <c r="B299" s="41"/>
      <c r="C299" s="246" t="s">
        <v>894</v>
      </c>
      <c r="D299" s="246" t="s">
        <v>254</v>
      </c>
      <c r="E299" s="247" t="s">
        <v>3162</v>
      </c>
      <c r="F299" s="248" t="s">
        <v>3163</v>
      </c>
      <c r="G299" s="249" t="s">
        <v>342</v>
      </c>
      <c r="H299" s="250">
        <v>99.197999999999993</v>
      </c>
      <c r="I299" s="251"/>
      <c r="J299" s="252">
        <f>ROUND(I299*H299,2)</f>
        <v>0</v>
      </c>
      <c r="K299" s="248" t="s">
        <v>307</v>
      </c>
      <c r="L299" s="46"/>
      <c r="M299" s="253" t="s">
        <v>1</v>
      </c>
      <c r="N299" s="254" t="s">
        <v>48</v>
      </c>
      <c r="O299" s="93"/>
      <c r="P299" s="255">
        <f>O299*H299</f>
        <v>0</v>
      </c>
      <c r="Q299" s="255">
        <v>0.0032000000000000002</v>
      </c>
      <c r="R299" s="255">
        <f>Q299*H299</f>
        <v>0.31743359999999998</v>
      </c>
      <c r="S299" s="255">
        <v>0</v>
      </c>
      <c r="T299" s="256">
        <f>S299*H299</f>
        <v>0</v>
      </c>
      <c r="U299" s="40"/>
      <c r="V299" s="40"/>
      <c r="W299" s="40"/>
      <c r="X299" s="40"/>
      <c r="Y299" s="40"/>
      <c r="Z299" s="40"/>
      <c r="AA299" s="40"/>
      <c r="AB299" s="40"/>
      <c r="AC299" s="40"/>
      <c r="AD299" s="40"/>
      <c r="AE299" s="40"/>
      <c r="AR299" s="257" t="s">
        <v>359</v>
      </c>
      <c r="AT299" s="257" t="s">
        <v>254</v>
      </c>
      <c r="AU299" s="257" t="s">
        <v>93</v>
      </c>
      <c r="AY299" s="18" t="s">
        <v>251</v>
      </c>
      <c r="BE299" s="258">
        <f>IF(N299="základní",J299,0)</f>
        <v>0</v>
      </c>
      <c r="BF299" s="258">
        <f>IF(N299="snížená",J299,0)</f>
        <v>0</v>
      </c>
      <c r="BG299" s="258">
        <f>IF(N299="zákl. přenesená",J299,0)</f>
        <v>0</v>
      </c>
      <c r="BH299" s="258">
        <f>IF(N299="sníž. přenesená",J299,0)</f>
        <v>0</v>
      </c>
      <c r="BI299" s="258">
        <f>IF(N299="nulová",J299,0)</f>
        <v>0</v>
      </c>
      <c r="BJ299" s="18" t="s">
        <v>91</v>
      </c>
      <c r="BK299" s="258">
        <f>ROUND(I299*H299,2)</f>
        <v>0</v>
      </c>
      <c r="BL299" s="18" t="s">
        <v>359</v>
      </c>
      <c r="BM299" s="257" t="s">
        <v>3164</v>
      </c>
    </row>
    <row r="300" s="2" customFormat="1">
      <c r="A300" s="40"/>
      <c r="B300" s="41"/>
      <c r="C300" s="42"/>
      <c r="D300" s="259" t="s">
        <v>261</v>
      </c>
      <c r="E300" s="42"/>
      <c r="F300" s="260" t="s">
        <v>3165</v>
      </c>
      <c r="G300" s="42"/>
      <c r="H300" s="42"/>
      <c r="I300" s="157"/>
      <c r="J300" s="42"/>
      <c r="K300" s="42"/>
      <c r="L300" s="46"/>
      <c r="M300" s="261"/>
      <c r="N300" s="262"/>
      <c r="O300" s="93"/>
      <c r="P300" s="93"/>
      <c r="Q300" s="93"/>
      <c r="R300" s="93"/>
      <c r="S300" s="93"/>
      <c r="T300" s="94"/>
      <c r="U300" s="40"/>
      <c r="V300" s="40"/>
      <c r="W300" s="40"/>
      <c r="X300" s="40"/>
      <c r="Y300" s="40"/>
      <c r="Z300" s="40"/>
      <c r="AA300" s="40"/>
      <c r="AB300" s="40"/>
      <c r="AC300" s="40"/>
      <c r="AD300" s="40"/>
      <c r="AE300" s="40"/>
      <c r="AT300" s="18" t="s">
        <v>261</v>
      </c>
      <c r="AU300" s="18" t="s">
        <v>93</v>
      </c>
    </row>
    <row r="301" s="13" customFormat="1">
      <c r="A301" s="13"/>
      <c r="B301" s="271"/>
      <c r="C301" s="272"/>
      <c r="D301" s="259" t="s">
        <v>414</v>
      </c>
      <c r="E301" s="273" t="s">
        <v>1</v>
      </c>
      <c r="F301" s="274" t="s">
        <v>3166</v>
      </c>
      <c r="G301" s="272"/>
      <c r="H301" s="275">
        <v>99.197999999999993</v>
      </c>
      <c r="I301" s="276"/>
      <c r="J301" s="272"/>
      <c r="K301" s="272"/>
      <c r="L301" s="277"/>
      <c r="M301" s="278"/>
      <c r="N301" s="279"/>
      <c r="O301" s="279"/>
      <c r="P301" s="279"/>
      <c r="Q301" s="279"/>
      <c r="R301" s="279"/>
      <c r="S301" s="279"/>
      <c r="T301" s="280"/>
      <c r="U301" s="13"/>
      <c r="V301" s="13"/>
      <c r="W301" s="13"/>
      <c r="X301" s="13"/>
      <c r="Y301" s="13"/>
      <c r="Z301" s="13"/>
      <c r="AA301" s="13"/>
      <c r="AB301" s="13"/>
      <c r="AC301" s="13"/>
      <c r="AD301" s="13"/>
      <c r="AE301" s="13"/>
      <c r="AT301" s="281" t="s">
        <v>414</v>
      </c>
      <c r="AU301" s="281" t="s">
        <v>93</v>
      </c>
      <c r="AV301" s="13" t="s">
        <v>93</v>
      </c>
      <c r="AW301" s="13" t="s">
        <v>38</v>
      </c>
      <c r="AX301" s="13" t="s">
        <v>83</v>
      </c>
      <c r="AY301" s="281" t="s">
        <v>251</v>
      </c>
    </row>
    <row r="302" s="14" customFormat="1">
      <c r="A302" s="14"/>
      <c r="B302" s="282"/>
      <c r="C302" s="283"/>
      <c r="D302" s="259" t="s">
        <v>414</v>
      </c>
      <c r="E302" s="284" t="s">
        <v>1</v>
      </c>
      <c r="F302" s="285" t="s">
        <v>416</v>
      </c>
      <c r="G302" s="283"/>
      <c r="H302" s="286">
        <v>99.197999999999993</v>
      </c>
      <c r="I302" s="287"/>
      <c r="J302" s="283"/>
      <c r="K302" s="283"/>
      <c r="L302" s="288"/>
      <c r="M302" s="289"/>
      <c r="N302" s="290"/>
      <c r="O302" s="290"/>
      <c r="P302" s="290"/>
      <c r="Q302" s="290"/>
      <c r="R302" s="290"/>
      <c r="S302" s="290"/>
      <c r="T302" s="291"/>
      <c r="U302" s="14"/>
      <c r="V302" s="14"/>
      <c r="W302" s="14"/>
      <c r="X302" s="14"/>
      <c r="Y302" s="14"/>
      <c r="Z302" s="14"/>
      <c r="AA302" s="14"/>
      <c r="AB302" s="14"/>
      <c r="AC302" s="14"/>
      <c r="AD302" s="14"/>
      <c r="AE302" s="14"/>
      <c r="AT302" s="292" t="s">
        <v>414</v>
      </c>
      <c r="AU302" s="292" t="s">
        <v>93</v>
      </c>
      <c r="AV302" s="14" t="s">
        <v>182</v>
      </c>
      <c r="AW302" s="14" t="s">
        <v>38</v>
      </c>
      <c r="AX302" s="14" t="s">
        <v>91</v>
      </c>
      <c r="AY302" s="292" t="s">
        <v>251</v>
      </c>
    </row>
    <row r="303" s="2" customFormat="1" ht="16.5" customHeight="1">
      <c r="A303" s="40"/>
      <c r="B303" s="41"/>
      <c r="C303" s="246" t="s">
        <v>901</v>
      </c>
      <c r="D303" s="246" t="s">
        <v>254</v>
      </c>
      <c r="E303" s="247" t="s">
        <v>1676</v>
      </c>
      <c r="F303" s="248" t="s">
        <v>1677</v>
      </c>
      <c r="G303" s="249" t="s">
        <v>342</v>
      </c>
      <c r="H303" s="250">
        <v>22.149999999999999</v>
      </c>
      <c r="I303" s="251"/>
      <c r="J303" s="252">
        <f>ROUND(I303*H303,2)</f>
        <v>0</v>
      </c>
      <c r="K303" s="248" t="s">
        <v>258</v>
      </c>
      <c r="L303" s="46"/>
      <c r="M303" s="253" t="s">
        <v>1</v>
      </c>
      <c r="N303" s="254" t="s">
        <v>48</v>
      </c>
      <c r="O303" s="93"/>
      <c r="P303" s="255">
        <f>O303*H303</f>
        <v>0</v>
      </c>
      <c r="Q303" s="255">
        <v>0.0073499999999999998</v>
      </c>
      <c r="R303" s="255">
        <f>Q303*H303</f>
        <v>0.16280249999999999</v>
      </c>
      <c r="S303" s="255">
        <v>0</v>
      </c>
      <c r="T303" s="256">
        <f>S303*H303</f>
        <v>0</v>
      </c>
      <c r="U303" s="40"/>
      <c r="V303" s="40"/>
      <c r="W303" s="40"/>
      <c r="X303" s="40"/>
      <c r="Y303" s="40"/>
      <c r="Z303" s="40"/>
      <c r="AA303" s="40"/>
      <c r="AB303" s="40"/>
      <c r="AC303" s="40"/>
      <c r="AD303" s="40"/>
      <c r="AE303" s="40"/>
      <c r="AR303" s="257" t="s">
        <v>182</v>
      </c>
      <c r="AT303" s="257" t="s">
        <v>254</v>
      </c>
      <c r="AU303" s="257" t="s">
        <v>93</v>
      </c>
      <c r="AY303" s="18" t="s">
        <v>251</v>
      </c>
      <c r="BE303" s="258">
        <f>IF(N303="základní",J303,0)</f>
        <v>0</v>
      </c>
      <c r="BF303" s="258">
        <f>IF(N303="snížená",J303,0)</f>
        <v>0</v>
      </c>
      <c r="BG303" s="258">
        <f>IF(N303="zákl. přenesená",J303,0)</f>
        <v>0</v>
      </c>
      <c r="BH303" s="258">
        <f>IF(N303="sníž. přenesená",J303,0)</f>
        <v>0</v>
      </c>
      <c r="BI303" s="258">
        <f>IF(N303="nulová",J303,0)</f>
        <v>0</v>
      </c>
      <c r="BJ303" s="18" t="s">
        <v>91</v>
      </c>
      <c r="BK303" s="258">
        <f>ROUND(I303*H303,2)</f>
        <v>0</v>
      </c>
      <c r="BL303" s="18" t="s">
        <v>182</v>
      </c>
      <c r="BM303" s="257" t="s">
        <v>3167</v>
      </c>
    </row>
    <row r="304" s="15" customFormat="1">
      <c r="A304" s="15"/>
      <c r="B304" s="293"/>
      <c r="C304" s="294"/>
      <c r="D304" s="259" t="s">
        <v>414</v>
      </c>
      <c r="E304" s="295" t="s">
        <v>1</v>
      </c>
      <c r="F304" s="296" t="s">
        <v>3019</v>
      </c>
      <c r="G304" s="294"/>
      <c r="H304" s="295" t="s">
        <v>1</v>
      </c>
      <c r="I304" s="297"/>
      <c r="J304" s="294"/>
      <c r="K304" s="294"/>
      <c r="L304" s="298"/>
      <c r="M304" s="299"/>
      <c r="N304" s="300"/>
      <c r="O304" s="300"/>
      <c r="P304" s="300"/>
      <c r="Q304" s="300"/>
      <c r="R304" s="300"/>
      <c r="S304" s="300"/>
      <c r="T304" s="301"/>
      <c r="U304" s="15"/>
      <c r="V304" s="15"/>
      <c r="W304" s="15"/>
      <c r="X304" s="15"/>
      <c r="Y304" s="15"/>
      <c r="Z304" s="15"/>
      <c r="AA304" s="15"/>
      <c r="AB304" s="15"/>
      <c r="AC304" s="15"/>
      <c r="AD304" s="15"/>
      <c r="AE304" s="15"/>
      <c r="AT304" s="302" t="s">
        <v>414</v>
      </c>
      <c r="AU304" s="302" t="s">
        <v>93</v>
      </c>
      <c r="AV304" s="15" t="s">
        <v>91</v>
      </c>
      <c r="AW304" s="15" t="s">
        <v>38</v>
      </c>
      <c r="AX304" s="15" t="s">
        <v>83</v>
      </c>
      <c r="AY304" s="302" t="s">
        <v>251</v>
      </c>
    </row>
    <row r="305" s="13" customFormat="1">
      <c r="A305" s="13"/>
      <c r="B305" s="271"/>
      <c r="C305" s="272"/>
      <c r="D305" s="259" t="s">
        <v>414</v>
      </c>
      <c r="E305" s="273" t="s">
        <v>1</v>
      </c>
      <c r="F305" s="274" t="s">
        <v>3168</v>
      </c>
      <c r="G305" s="272"/>
      <c r="H305" s="275">
        <v>22.149999999999999</v>
      </c>
      <c r="I305" s="276"/>
      <c r="J305" s="272"/>
      <c r="K305" s="272"/>
      <c r="L305" s="277"/>
      <c r="M305" s="278"/>
      <c r="N305" s="279"/>
      <c r="O305" s="279"/>
      <c r="P305" s="279"/>
      <c r="Q305" s="279"/>
      <c r="R305" s="279"/>
      <c r="S305" s="279"/>
      <c r="T305" s="280"/>
      <c r="U305" s="13"/>
      <c r="V305" s="13"/>
      <c r="W305" s="13"/>
      <c r="X305" s="13"/>
      <c r="Y305" s="13"/>
      <c r="Z305" s="13"/>
      <c r="AA305" s="13"/>
      <c r="AB305" s="13"/>
      <c r="AC305" s="13"/>
      <c r="AD305" s="13"/>
      <c r="AE305" s="13"/>
      <c r="AT305" s="281" t="s">
        <v>414</v>
      </c>
      <c r="AU305" s="281" t="s">
        <v>93</v>
      </c>
      <c r="AV305" s="13" t="s">
        <v>93</v>
      </c>
      <c r="AW305" s="13" t="s">
        <v>38</v>
      </c>
      <c r="AX305" s="13" t="s">
        <v>83</v>
      </c>
      <c r="AY305" s="281" t="s">
        <v>251</v>
      </c>
    </row>
    <row r="306" s="14" customFormat="1">
      <c r="A306" s="14"/>
      <c r="B306" s="282"/>
      <c r="C306" s="283"/>
      <c r="D306" s="259" t="s">
        <v>414</v>
      </c>
      <c r="E306" s="284" t="s">
        <v>1</v>
      </c>
      <c r="F306" s="285" t="s">
        <v>416</v>
      </c>
      <c r="G306" s="283"/>
      <c r="H306" s="286">
        <v>22.149999999999999</v>
      </c>
      <c r="I306" s="287"/>
      <c r="J306" s="283"/>
      <c r="K306" s="283"/>
      <c r="L306" s="288"/>
      <c r="M306" s="289"/>
      <c r="N306" s="290"/>
      <c r="O306" s="290"/>
      <c r="P306" s="290"/>
      <c r="Q306" s="290"/>
      <c r="R306" s="290"/>
      <c r="S306" s="290"/>
      <c r="T306" s="291"/>
      <c r="U306" s="14"/>
      <c r="V306" s="14"/>
      <c r="W306" s="14"/>
      <c r="X306" s="14"/>
      <c r="Y306" s="14"/>
      <c r="Z306" s="14"/>
      <c r="AA306" s="14"/>
      <c r="AB306" s="14"/>
      <c r="AC306" s="14"/>
      <c r="AD306" s="14"/>
      <c r="AE306" s="14"/>
      <c r="AT306" s="292" t="s">
        <v>414</v>
      </c>
      <c r="AU306" s="292" t="s">
        <v>93</v>
      </c>
      <c r="AV306" s="14" t="s">
        <v>182</v>
      </c>
      <c r="AW306" s="14" t="s">
        <v>38</v>
      </c>
      <c r="AX306" s="14" t="s">
        <v>91</v>
      </c>
      <c r="AY306" s="292" t="s">
        <v>251</v>
      </c>
    </row>
    <row r="307" s="2" customFormat="1" ht="16.5" customHeight="1">
      <c r="A307" s="40"/>
      <c r="B307" s="41"/>
      <c r="C307" s="246" t="s">
        <v>987</v>
      </c>
      <c r="D307" s="246" t="s">
        <v>254</v>
      </c>
      <c r="E307" s="247" t="s">
        <v>1683</v>
      </c>
      <c r="F307" s="248" t="s">
        <v>1684</v>
      </c>
      <c r="G307" s="249" t="s">
        <v>342</v>
      </c>
      <c r="H307" s="250">
        <v>6.165</v>
      </c>
      <c r="I307" s="251"/>
      <c r="J307" s="252">
        <f>ROUND(I307*H307,2)</f>
        <v>0</v>
      </c>
      <c r="K307" s="248" t="s">
        <v>258</v>
      </c>
      <c r="L307" s="46"/>
      <c r="M307" s="253" t="s">
        <v>1</v>
      </c>
      <c r="N307" s="254" t="s">
        <v>48</v>
      </c>
      <c r="O307" s="93"/>
      <c r="P307" s="255">
        <f>O307*H307</f>
        <v>0</v>
      </c>
      <c r="Q307" s="255">
        <v>0.0043800000000000002</v>
      </c>
      <c r="R307" s="255">
        <f>Q307*H307</f>
        <v>0.027002700000000001</v>
      </c>
      <c r="S307" s="255">
        <v>0</v>
      </c>
      <c r="T307" s="256">
        <f>S307*H307</f>
        <v>0</v>
      </c>
      <c r="U307" s="40"/>
      <c r="V307" s="40"/>
      <c r="W307" s="40"/>
      <c r="X307" s="40"/>
      <c r="Y307" s="40"/>
      <c r="Z307" s="40"/>
      <c r="AA307" s="40"/>
      <c r="AB307" s="40"/>
      <c r="AC307" s="40"/>
      <c r="AD307" s="40"/>
      <c r="AE307" s="40"/>
      <c r="AR307" s="257" t="s">
        <v>182</v>
      </c>
      <c r="AT307" s="257" t="s">
        <v>254</v>
      </c>
      <c r="AU307" s="257" t="s">
        <v>93</v>
      </c>
      <c r="AY307" s="18" t="s">
        <v>251</v>
      </c>
      <c r="BE307" s="258">
        <f>IF(N307="základní",J307,0)</f>
        <v>0</v>
      </c>
      <c r="BF307" s="258">
        <f>IF(N307="snížená",J307,0)</f>
        <v>0</v>
      </c>
      <c r="BG307" s="258">
        <f>IF(N307="zákl. přenesená",J307,0)</f>
        <v>0</v>
      </c>
      <c r="BH307" s="258">
        <f>IF(N307="sníž. přenesená",J307,0)</f>
        <v>0</v>
      </c>
      <c r="BI307" s="258">
        <f>IF(N307="nulová",J307,0)</f>
        <v>0</v>
      </c>
      <c r="BJ307" s="18" t="s">
        <v>91</v>
      </c>
      <c r="BK307" s="258">
        <f>ROUND(I307*H307,2)</f>
        <v>0</v>
      </c>
      <c r="BL307" s="18" t="s">
        <v>182</v>
      </c>
      <c r="BM307" s="257" t="s">
        <v>3169</v>
      </c>
    </row>
    <row r="308" s="15" customFormat="1">
      <c r="A308" s="15"/>
      <c r="B308" s="293"/>
      <c r="C308" s="294"/>
      <c r="D308" s="259" t="s">
        <v>414</v>
      </c>
      <c r="E308" s="295" t="s">
        <v>1</v>
      </c>
      <c r="F308" s="296" t="s">
        <v>3019</v>
      </c>
      <c r="G308" s="294"/>
      <c r="H308" s="295" t="s">
        <v>1</v>
      </c>
      <c r="I308" s="297"/>
      <c r="J308" s="294"/>
      <c r="K308" s="294"/>
      <c r="L308" s="298"/>
      <c r="M308" s="299"/>
      <c r="N308" s="300"/>
      <c r="O308" s="300"/>
      <c r="P308" s="300"/>
      <c r="Q308" s="300"/>
      <c r="R308" s="300"/>
      <c r="S308" s="300"/>
      <c r="T308" s="301"/>
      <c r="U308" s="15"/>
      <c r="V308" s="15"/>
      <c r="W308" s="15"/>
      <c r="X308" s="15"/>
      <c r="Y308" s="15"/>
      <c r="Z308" s="15"/>
      <c r="AA308" s="15"/>
      <c r="AB308" s="15"/>
      <c r="AC308" s="15"/>
      <c r="AD308" s="15"/>
      <c r="AE308" s="15"/>
      <c r="AT308" s="302" t="s">
        <v>414</v>
      </c>
      <c r="AU308" s="302" t="s">
        <v>93</v>
      </c>
      <c r="AV308" s="15" t="s">
        <v>91</v>
      </c>
      <c r="AW308" s="15" t="s">
        <v>38</v>
      </c>
      <c r="AX308" s="15" t="s">
        <v>83</v>
      </c>
      <c r="AY308" s="302" t="s">
        <v>251</v>
      </c>
    </row>
    <row r="309" s="13" customFormat="1">
      <c r="A309" s="13"/>
      <c r="B309" s="271"/>
      <c r="C309" s="272"/>
      <c r="D309" s="259" t="s">
        <v>414</v>
      </c>
      <c r="E309" s="273" t="s">
        <v>1</v>
      </c>
      <c r="F309" s="274" t="s">
        <v>3170</v>
      </c>
      <c r="G309" s="272"/>
      <c r="H309" s="275">
        <v>6.165</v>
      </c>
      <c r="I309" s="276"/>
      <c r="J309" s="272"/>
      <c r="K309" s="272"/>
      <c r="L309" s="277"/>
      <c r="M309" s="278"/>
      <c r="N309" s="279"/>
      <c r="O309" s="279"/>
      <c r="P309" s="279"/>
      <c r="Q309" s="279"/>
      <c r="R309" s="279"/>
      <c r="S309" s="279"/>
      <c r="T309" s="280"/>
      <c r="U309" s="13"/>
      <c r="V309" s="13"/>
      <c r="W309" s="13"/>
      <c r="X309" s="13"/>
      <c r="Y309" s="13"/>
      <c r="Z309" s="13"/>
      <c r="AA309" s="13"/>
      <c r="AB309" s="13"/>
      <c r="AC309" s="13"/>
      <c r="AD309" s="13"/>
      <c r="AE309" s="13"/>
      <c r="AT309" s="281" t="s">
        <v>414</v>
      </c>
      <c r="AU309" s="281" t="s">
        <v>93</v>
      </c>
      <c r="AV309" s="13" t="s">
        <v>93</v>
      </c>
      <c r="AW309" s="13" t="s">
        <v>38</v>
      </c>
      <c r="AX309" s="13" t="s">
        <v>83</v>
      </c>
      <c r="AY309" s="281" t="s">
        <v>251</v>
      </c>
    </row>
    <row r="310" s="14" customFormat="1">
      <c r="A310" s="14"/>
      <c r="B310" s="282"/>
      <c r="C310" s="283"/>
      <c r="D310" s="259" t="s">
        <v>414</v>
      </c>
      <c r="E310" s="284" t="s">
        <v>1</v>
      </c>
      <c r="F310" s="285" t="s">
        <v>416</v>
      </c>
      <c r="G310" s="283"/>
      <c r="H310" s="286">
        <v>6.165</v>
      </c>
      <c r="I310" s="287"/>
      <c r="J310" s="283"/>
      <c r="K310" s="283"/>
      <c r="L310" s="288"/>
      <c r="M310" s="289"/>
      <c r="N310" s="290"/>
      <c r="O310" s="290"/>
      <c r="P310" s="290"/>
      <c r="Q310" s="290"/>
      <c r="R310" s="290"/>
      <c r="S310" s="290"/>
      <c r="T310" s="291"/>
      <c r="U310" s="14"/>
      <c r="V310" s="14"/>
      <c r="W310" s="14"/>
      <c r="X310" s="14"/>
      <c r="Y310" s="14"/>
      <c r="Z310" s="14"/>
      <c r="AA310" s="14"/>
      <c r="AB310" s="14"/>
      <c r="AC310" s="14"/>
      <c r="AD310" s="14"/>
      <c r="AE310" s="14"/>
      <c r="AT310" s="292" t="s">
        <v>414</v>
      </c>
      <c r="AU310" s="292" t="s">
        <v>93</v>
      </c>
      <c r="AV310" s="14" t="s">
        <v>182</v>
      </c>
      <c r="AW310" s="14" t="s">
        <v>38</v>
      </c>
      <c r="AX310" s="14" t="s">
        <v>91</v>
      </c>
      <c r="AY310" s="292" t="s">
        <v>251</v>
      </c>
    </row>
    <row r="311" s="2" customFormat="1" ht="16.5" customHeight="1">
      <c r="A311" s="40"/>
      <c r="B311" s="41"/>
      <c r="C311" s="246" t="s">
        <v>1206</v>
      </c>
      <c r="D311" s="246" t="s">
        <v>254</v>
      </c>
      <c r="E311" s="247" t="s">
        <v>3171</v>
      </c>
      <c r="F311" s="248" t="s">
        <v>3172</v>
      </c>
      <c r="G311" s="249" t="s">
        <v>342</v>
      </c>
      <c r="H311" s="250">
        <v>4.4500000000000002</v>
      </c>
      <c r="I311" s="251"/>
      <c r="J311" s="252">
        <f>ROUND(I311*H311,2)</f>
        <v>0</v>
      </c>
      <c r="K311" s="248" t="s">
        <v>258</v>
      </c>
      <c r="L311" s="46"/>
      <c r="M311" s="253" t="s">
        <v>1</v>
      </c>
      <c r="N311" s="254" t="s">
        <v>48</v>
      </c>
      <c r="O311" s="93"/>
      <c r="P311" s="255">
        <f>O311*H311</f>
        <v>0</v>
      </c>
      <c r="Q311" s="255">
        <v>0.0082500000000000004</v>
      </c>
      <c r="R311" s="255">
        <f>Q311*H311</f>
        <v>0.036712500000000002</v>
      </c>
      <c r="S311" s="255">
        <v>0</v>
      </c>
      <c r="T311" s="256">
        <f>S311*H311</f>
        <v>0</v>
      </c>
      <c r="U311" s="40"/>
      <c r="V311" s="40"/>
      <c r="W311" s="40"/>
      <c r="X311" s="40"/>
      <c r="Y311" s="40"/>
      <c r="Z311" s="40"/>
      <c r="AA311" s="40"/>
      <c r="AB311" s="40"/>
      <c r="AC311" s="40"/>
      <c r="AD311" s="40"/>
      <c r="AE311" s="40"/>
      <c r="AR311" s="257" t="s">
        <v>182</v>
      </c>
      <c r="AT311" s="257" t="s">
        <v>254</v>
      </c>
      <c r="AU311" s="257" t="s">
        <v>93</v>
      </c>
      <c r="AY311" s="18" t="s">
        <v>251</v>
      </c>
      <c r="BE311" s="258">
        <f>IF(N311="základní",J311,0)</f>
        <v>0</v>
      </c>
      <c r="BF311" s="258">
        <f>IF(N311="snížená",J311,0)</f>
        <v>0</v>
      </c>
      <c r="BG311" s="258">
        <f>IF(N311="zákl. přenesená",J311,0)</f>
        <v>0</v>
      </c>
      <c r="BH311" s="258">
        <f>IF(N311="sníž. přenesená",J311,0)</f>
        <v>0</v>
      </c>
      <c r="BI311" s="258">
        <f>IF(N311="nulová",J311,0)</f>
        <v>0</v>
      </c>
      <c r="BJ311" s="18" t="s">
        <v>91</v>
      </c>
      <c r="BK311" s="258">
        <f>ROUND(I311*H311,2)</f>
        <v>0</v>
      </c>
      <c r="BL311" s="18" t="s">
        <v>182</v>
      </c>
      <c r="BM311" s="257" t="s">
        <v>3173</v>
      </c>
    </row>
    <row r="312" s="13" customFormat="1">
      <c r="A312" s="13"/>
      <c r="B312" s="271"/>
      <c r="C312" s="272"/>
      <c r="D312" s="259" t="s">
        <v>414</v>
      </c>
      <c r="E312" s="273" t="s">
        <v>1</v>
      </c>
      <c r="F312" s="274" t="s">
        <v>3174</v>
      </c>
      <c r="G312" s="272"/>
      <c r="H312" s="275">
        <v>4.4500000000000002</v>
      </c>
      <c r="I312" s="276"/>
      <c r="J312" s="272"/>
      <c r="K312" s="272"/>
      <c r="L312" s="277"/>
      <c r="M312" s="278"/>
      <c r="N312" s="279"/>
      <c r="O312" s="279"/>
      <c r="P312" s="279"/>
      <c r="Q312" s="279"/>
      <c r="R312" s="279"/>
      <c r="S312" s="279"/>
      <c r="T312" s="280"/>
      <c r="U312" s="13"/>
      <c r="V312" s="13"/>
      <c r="W312" s="13"/>
      <c r="X312" s="13"/>
      <c r="Y312" s="13"/>
      <c r="Z312" s="13"/>
      <c r="AA312" s="13"/>
      <c r="AB312" s="13"/>
      <c r="AC312" s="13"/>
      <c r="AD312" s="13"/>
      <c r="AE312" s="13"/>
      <c r="AT312" s="281" t="s">
        <v>414</v>
      </c>
      <c r="AU312" s="281" t="s">
        <v>93</v>
      </c>
      <c r="AV312" s="13" t="s">
        <v>93</v>
      </c>
      <c r="AW312" s="13" t="s">
        <v>38</v>
      </c>
      <c r="AX312" s="13" t="s">
        <v>83</v>
      </c>
      <c r="AY312" s="281" t="s">
        <v>251</v>
      </c>
    </row>
    <row r="313" s="14" customFormat="1">
      <c r="A313" s="14"/>
      <c r="B313" s="282"/>
      <c r="C313" s="283"/>
      <c r="D313" s="259" t="s">
        <v>414</v>
      </c>
      <c r="E313" s="284" t="s">
        <v>1</v>
      </c>
      <c r="F313" s="285" t="s">
        <v>416</v>
      </c>
      <c r="G313" s="283"/>
      <c r="H313" s="286">
        <v>4.4500000000000002</v>
      </c>
      <c r="I313" s="287"/>
      <c r="J313" s="283"/>
      <c r="K313" s="283"/>
      <c r="L313" s="288"/>
      <c r="M313" s="289"/>
      <c r="N313" s="290"/>
      <c r="O313" s="290"/>
      <c r="P313" s="290"/>
      <c r="Q313" s="290"/>
      <c r="R313" s="290"/>
      <c r="S313" s="290"/>
      <c r="T313" s="291"/>
      <c r="U313" s="14"/>
      <c r="V313" s="14"/>
      <c r="W313" s="14"/>
      <c r="X313" s="14"/>
      <c r="Y313" s="14"/>
      <c r="Z313" s="14"/>
      <c r="AA313" s="14"/>
      <c r="AB313" s="14"/>
      <c r="AC313" s="14"/>
      <c r="AD313" s="14"/>
      <c r="AE313" s="14"/>
      <c r="AT313" s="292" t="s">
        <v>414</v>
      </c>
      <c r="AU313" s="292" t="s">
        <v>93</v>
      </c>
      <c r="AV313" s="14" t="s">
        <v>182</v>
      </c>
      <c r="AW313" s="14" t="s">
        <v>38</v>
      </c>
      <c r="AX313" s="14" t="s">
        <v>91</v>
      </c>
      <c r="AY313" s="292" t="s">
        <v>251</v>
      </c>
    </row>
    <row r="314" s="2" customFormat="1" ht="16.5" customHeight="1">
      <c r="A314" s="40"/>
      <c r="B314" s="41"/>
      <c r="C314" s="314" t="s">
        <v>990</v>
      </c>
      <c r="D314" s="314" t="s">
        <v>648</v>
      </c>
      <c r="E314" s="315" t="s">
        <v>3175</v>
      </c>
      <c r="F314" s="316" t="s">
        <v>3176</v>
      </c>
      <c r="G314" s="317" t="s">
        <v>342</v>
      </c>
      <c r="H314" s="318">
        <v>4.8949999999999996</v>
      </c>
      <c r="I314" s="319"/>
      <c r="J314" s="320">
        <f>ROUND(I314*H314,2)</f>
        <v>0</v>
      </c>
      <c r="K314" s="316" t="s">
        <v>258</v>
      </c>
      <c r="L314" s="321"/>
      <c r="M314" s="322" t="s">
        <v>1</v>
      </c>
      <c r="N314" s="323" t="s">
        <v>48</v>
      </c>
      <c r="O314" s="93"/>
      <c r="P314" s="255">
        <f>O314*H314</f>
        <v>0</v>
      </c>
      <c r="Q314" s="255">
        <v>0.0011999999999999999</v>
      </c>
      <c r="R314" s="255">
        <f>Q314*H314</f>
        <v>0.005873999999999999</v>
      </c>
      <c r="S314" s="255">
        <v>0</v>
      </c>
      <c r="T314" s="256">
        <f>S314*H314</f>
        <v>0</v>
      </c>
      <c r="U314" s="40"/>
      <c r="V314" s="40"/>
      <c r="W314" s="40"/>
      <c r="X314" s="40"/>
      <c r="Y314" s="40"/>
      <c r="Z314" s="40"/>
      <c r="AA314" s="40"/>
      <c r="AB314" s="40"/>
      <c r="AC314" s="40"/>
      <c r="AD314" s="40"/>
      <c r="AE314" s="40"/>
      <c r="AR314" s="257" t="s">
        <v>292</v>
      </c>
      <c r="AT314" s="257" t="s">
        <v>648</v>
      </c>
      <c r="AU314" s="257" t="s">
        <v>93</v>
      </c>
      <c r="AY314" s="18" t="s">
        <v>251</v>
      </c>
      <c r="BE314" s="258">
        <f>IF(N314="základní",J314,0)</f>
        <v>0</v>
      </c>
      <c r="BF314" s="258">
        <f>IF(N314="snížená",J314,0)</f>
        <v>0</v>
      </c>
      <c r="BG314" s="258">
        <f>IF(N314="zákl. přenesená",J314,0)</f>
        <v>0</v>
      </c>
      <c r="BH314" s="258">
        <f>IF(N314="sníž. přenesená",J314,0)</f>
        <v>0</v>
      </c>
      <c r="BI314" s="258">
        <f>IF(N314="nulová",J314,0)</f>
        <v>0</v>
      </c>
      <c r="BJ314" s="18" t="s">
        <v>91</v>
      </c>
      <c r="BK314" s="258">
        <f>ROUND(I314*H314,2)</f>
        <v>0</v>
      </c>
      <c r="BL314" s="18" t="s">
        <v>182</v>
      </c>
      <c r="BM314" s="257" t="s">
        <v>3177</v>
      </c>
    </row>
    <row r="315" s="13" customFormat="1">
      <c r="A315" s="13"/>
      <c r="B315" s="271"/>
      <c r="C315" s="272"/>
      <c r="D315" s="259" t="s">
        <v>414</v>
      </c>
      <c r="E315" s="272"/>
      <c r="F315" s="274" t="s">
        <v>3178</v>
      </c>
      <c r="G315" s="272"/>
      <c r="H315" s="275">
        <v>4.8949999999999996</v>
      </c>
      <c r="I315" s="276"/>
      <c r="J315" s="272"/>
      <c r="K315" s="272"/>
      <c r="L315" s="277"/>
      <c r="M315" s="278"/>
      <c r="N315" s="279"/>
      <c r="O315" s="279"/>
      <c r="P315" s="279"/>
      <c r="Q315" s="279"/>
      <c r="R315" s="279"/>
      <c r="S315" s="279"/>
      <c r="T315" s="280"/>
      <c r="U315" s="13"/>
      <c r="V315" s="13"/>
      <c r="W315" s="13"/>
      <c r="X315" s="13"/>
      <c r="Y315" s="13"/>
      <c r="Z315" s="13"/>
      <c r="AA315" s="13"/>
      <c r="AB315" s="13"/>
      <c r="AC315" s="13"/>
      <c r="AD315" s="13"/>
      <c r="AE315" s="13"/>
      <c r="AT315" s="281" t="s">
        <v>414</v>
      </c>
      <c r="AU315" s="281" t="s">
        <v>93</v>
      </c>
      <c r="AV315" s="13" t="s">
        <v>93</v>
      </c>
      <c r="AW315" s="13" t="s">
        <v>4</v>
      </c>
      <c r="AX315" s="13" t="s">
        <v>91</v>
      </c>
      <c r="AY315" s="281" t="s">
        <v>251</v>
      </c>
    </row>
    <row r="316" s="2" customFormat="1" ht="16.5" customHeight="1">
      <c r="A316" s="40"/>
      <c r="B316" s="41"/>
      <c r="C316" s="246" t="s">
        <v>1213</v>
      </c>
      <c r="D316" s="246" t="s">
        <v>254</v>
      </c>
      <c r="E316" s="247" t="s">
        <v>1686</v>
      </c>
      <c r="F316" s="248" t="s">
        <v>1687</v>
      </c>
      <c r="G316" s="249" t="s">
        <v>342</v>
      </c>
      <c r="H316" s="250">
        <v>22.149999999999999</v>
      </c>
      <c r="I316" s="251"/>
      <c r="J316" s="252">
        <f>ROUND(I316*H316,2)</f>
        <v>0</v>
      </c>
      <c r="K316" s="248" t="s">
        <v>258</v>
      </c>
      <c r="L316" s="46"/>
      <c r="M316" s="253" t="s">
        <v>1</v>
      </c>
      <c r="N316" s="254" t="s">
        <v>48</v>
      </c>
      <c r="O316" s="93"/>
      <c r="P316" s="255">
        <f>O316*H316</f>
        <v>0</v>
      </c>
      <c r="Q316" s="255">
        <v>0.0315</v>
      </c>
      <c r="R316" s="255">
        <f>Q316*H316</f>
        <v>0.69772499999999993</v>
      </c>
      <c r="S316" s="255">
        <v>0</v>
      </c>
      <c r="T316" s="256">
        <f>S316*H316</f>
        <v>0</v>
      </c>
      <c r="U316" s="40"/>
      <c r="V316" s="40"/>
      <c r="W316" s="40"/>
      <c r="X316" s="40"/>
      <c r="Y316" s="40"/>
      <c r="Z316" s="40"/>
      <c r="AA316" s="40"/>
      <c r="AB316" s="40"/>
      <c r="AC316" s="40"/>
      <c r="AD316" s="40"/>
      <c r="AE316" s="40"/>
      <c r="AR316" s="257" t="s">
        <v>182</v>
      </c>
      <c r="AT316" s="257" t="s">
        <v>254</v>
      </c>
      <c r="AU316" s="257" t="s">
        <v>93</v>
      </c>
      <c r="AY316" s="18" t="s">
        <v>251</v>
      </c>
      <c r="BE316" s="258">
        <f>IF(N316="základní",J316,0)</f>
        <v>0</v>
      </c>
      <c r="BF316" s="258">
        <f>IF(N316="snížená",J316,0)</f>
        <v>0</v>
      </c>
      <c r="BG316" s="258">
        <f>IF(N316="zákl. přenesená",J316,0)</f>
        <v>0</v>
      </c>
      <c r="BH316" s="258">
        <f>IF(N316="sníž. přenesená",J316,0)</f>
        <v>0</v>
      </c>
      <c r="BI316" s="258">
        <f>IF(N316="nulová",J316,0)</f>
        <v>0</v>
      </c>
      <c r="BJ316" s="18" t="s">
        <v>91</v>
      </c>
      <c r="BK316" s="258">
        <f>ROUND(I316*H316,2)</f>
        <v>0</v>
      </c>
      <c r="BL316" s="18" t="s">
        <v>182</v>
      </c>
      <c r="BM316" s="257" t="s">
        <v>3179</v>
      </c>
    </row>
    <row r="317" s="15" customFormat="1">
      <c r="A317" s="15"/>
      <c r="B317" s="293"/>
      <c r="C317" s="294"/>
      <c r="D317" s="259" t="s">
        <v>414</v>
      </c>
      <c r="E317" s="295" t="s">
        <v>1</v>
      </c>
      <c r="F317" s="296" t="s">
        <v>3019</v>
      </c>
      <c r="G317" s="294"/>
      <c r="H317" s="295" t="s">
        <v>1</v>
      </c>
      <c r="I317" s="297"/>
      <c r="J317" s="294"/>
      <c r="K317" s="294"/>
      <c r="L317" s="298"/>
      <c r="M317" s="299"/>
      <c r="N317" s="300"/>
      <c r="O317" s="300"/>
      <c r="P317" s="300"/>
      <c r="Q317" s="300"/>
      <c r="R317" s="300"/>
      <c r="S317" s="300"/>
      <c r="T317" s="301"/>
      <c r="U317" s="15"/>
      <c r="V317" s="15"/>
      <c r="W317" s="15"/>
      <c r="X317" s="15"/>
      <c r="Y317" s="15"/>
      <c r="Z317" s="15"/>
      <c r="AA317" s="15"/>
      <c r="AB317" s="15"/>
      <c r="AC317" s="15"/>
      <c r="AD317" s="15"/>
      <c r="AE317" s="15"/>
      <c r="AT317" s="302" t="s">
        <v>414</v>
      </c>
      <c r="AU317" s="302" t="s">
        <v>93</v>
      </c>
      <c r="AV317" s="15" t="s">
        <v>91</v>
      </c>
      <c r="AW317" s="15" t="s">
        <v>38</v>
      </c>
      <c r="AX317" s="15" t="s">
        <v>83</v>
      </c>
      <c r="AY317" s="302" t="s">
        <v>251</v>
      </c>
    </row>
    <row r="318" s="13" customFormat="1">
      <c r="A318" s="13"/>
      <c r="B318" s="271"/>
      <c r="C318" s="272"/>
      <c r="D318" s="259" t="s">
        <v>414</v>
      </c>
      <c r="E318" s="273" t="s">
        <v>1</v>
      </c>
      <c r="F318" s="274" t="s">
        <v>3168</v>
      </c>
      <c r="G318" s="272"/>
      <c r="H318" s="275">
        <v>22.149999999999999</v>
      </c>
      <c r="I318" s="276"/>
      <c r="J318" s="272"/>
      <c r="K318" s="272"/>
      <c r="L318" s="277"/>
      <c r="M318" s="278"/>
      <c r="N318" s="279"/>
      <c r="O318" s="279"/>
      <c r="P318" s="279"/>
      <c r="Q318" s="279"/>
      <c r="R318" s="279"/>
      <c r="S318" s="279"/>
      <c r="T318" s="280"/>
      <c r="U318" s="13"/>
      <c r="V318" s="13"/>
      <c r="W318" s="13"/>
      <c r="X318" s="13"/>
      <c r="Y318" s="13"/>
      <c r="Z318" s="13"/>
      <c r="AA318" s="13"/>
      <c r="AB318" s="13"/>
      <c r="AC318" s="13"/>
      <c r="AD318" s="13"/>
      <c r="AE318" s="13"/>
      <c r="AT318" s="281" t="s">
        <v>414</v>
      </c>
      <c r="AU318" s="281" t="s">
        <v>93</v>
      </c>
      <c r="AV318" s="13" t="s">
        <v>93</v>
      </c>
      <c r="AW318" s="13" t="s">
        <v>38</v>
      </c>
      <c r="AX318" s="13" t="s">
        <v>83</v>
      </c>
      <c r="AY318" s="281" t="s">
        <v>251</v>
      </c>
    </row>
    <row r="319" s="14" customFormat="1">
      <c r="A319" s="14"/>
      <c r="B319" s="282"/>
      <c r="C319" s="283"/>
      <c r="D319" s="259" t="s">
        <v>414</v>
      </c>
      <c r="E319" s="284" t="s">
        <v>1</v>
      </c>
      <c r="F319" s="285" t="s">
        <v>416</v>
      </c>
      <c r="G319" s="283"/>
      <c r="H319" s="286">
        <v>22.149999999999999</v>
      </c>
      <c r="I319" s="287"/>
      <c r="J319" s="283"/>
      <c r="K319" s="283"/>
      <c r="L319" s="288"/>
      <c r="M319" s="289"/>
      <c r="N319" s="290"/>
      <c r="O319" s="290"/>
      <c r="P319" s="290"/>
      <c r="Q319" s="290"/>
      <c r="R319" s="290"/>
      <c r="S319" s="290"/>
      <c r="T319" s="291"/>
      <c r="U319" s="14"/>
      <c r="V319" s="14"/>
      <c r="W319" s="14"/>
      <c r="X319" s="14"/>
      <c r="Y319" s="14"/>
      <c r="Z319" s="14"/>
      <c r="AA319" s="14"/>
      <c r="AB319" s="14"/>
      <c r="AC319" s="14"/>
      <c r="AD319" s="14"/>
      <c r="AE319" s="14"/>
      <c r="AT319" s="292" t="s">
        <v>414</v>
      </c>
      <c r="AU319" s="292" t="s">
        <v>93</v>
      </c>
      <c r="AV319" s="14" t="s">
        <v>182</v>
      </c>
      <c r="AW319" s="14" t="s">
        <v>38</v>
      </c>
      <c r="AX319" s="14" t="s">
        <v>91</v>
      </c>
      <c r="AY319" s="292" t="s">
        <v>251</v>
      </c>
    </row>
    <row r="320" s="2" customFormat="1" ht="16.5" customHeight="1">
      <c r="A320" s="40"/>
      <c r="B320" s="41"/>
      <c r="C320" s="246" t="s">
        <v>993</v>
      </c>
      <c r="D320" s="246" t="s">
        <v>254</v>
      </c>
      <c r="E320" s="247" t="s">
        <v>3180</v>
      </c>
      <c r="F320" s="248" t="s">
        <v>3181</v>
      </c>
      <c r="G320" s="249" t="s">
        <v>342</v>
      </c>
      <c r="H320" s="250">
        <v>22.149999999999999</v>
      </c>
      <c r="I320" s="251"/>
      <c r="J320" s="252">
        <f>ROUND(I320*H320,2)</f>
        <v>0</v>
      </c>
      <c r="K320" s="248" t="s">
        <v>258</v>
      </c>
      <c r="L320" s="46"/>
      <c r="M320" s="253" t="s">
        <v>1</v>
      </c>
      <c r="N320" s="254" t="s">
        <v>48</v>
      </c>
      <c r="O320" s="93"/>
      <c r="P320" s="255">
        <f>O320*H320</f>
        <v>0</v>
      </c>
      <c r="Q320" s="255">
        <v>0.010500000000000001</v>
      </c>
      <c r="R320" s="255">
        <f>Q320*H320</f>
        <v>0.232575</v>
      </c>
      <c r="S320" s="255">
        <v>0</v>
      </c>
      <c r="T320" s="256">
        <f>S320*H320</f>
        <v>0</v>
      </c>
      <c r="U320" s="40"/>
      <c r="V320" s="40"/>
      <c r="W320" s="40"/>
      <c r="X320" s="40"/>
      <c r="Y320" s="40"/>
      <c r="Z320" s="40"/>
      <c r="AA320" s="40"/>
      <c r="AB320" s="40"/>
      <c r="AC320" s="40"/>
      <c r="AD320" s="40"/>
      <c r="AE320" s="40"/>
      <c r="AR320" s="257" t="s">
        <v>182</v>
      </c>
      <c r="AT320" s="257" t="s">
        <v>254</v>
      </c>
      <c r="AU320" s="257" t="s">
        <v>93</v>
      </c>
      <c r="AY320" s="18" t="s">
        <v>251</v>
      </c>
      <c r="BE320" s="258">
        <f>IF(N320="základní",J320,0)</f>
        <v>0</v>
      </c>
      <c r="BF320" s="258">
        <f>IF(N320="snížená",J320,0)</f>
        <v>0</v>
      </c>
      <c r="BG320" s="258">
        <f>IF(N320="zákl. přenesená",J320,0)</f>
        <v>0</v>
      </c>
      <c r="BH320" s="258">
        <f>IF(N320="sníž. přenesená",J320,0)</f>
        <v>0</v>
      </c>
      <c r="BI320" s="258">
        <f>IF(N320="nulová",J320,0)</f>
        <v>0</v>
      </c>
      <c r="BJ320" s="18" t="s">
        <v>91</v>
      </c>
      <c r="BK320" s="258">
        <f>ROUND(I320*H320,2)</f>
        <v>0</v>
      </c>
      <c r="BL320" s="18" t="s">
        <v>182</v>
      </c>
      <c r="BM320" s="257" t="s">
        <v>3182</v>
      </c>
    </row>
    <row r="321" s="2" customFormat="1" ht="16.5" customHeight="1">
      <c r="A321" s="40"/>
      <c r="B321" s="41"/>
      <c r="C321" s="246" t="s">
        <v>1485</v>
      </c>
      <c r="D321" s="246" t="s">
        <v>254</v>
      </c>
      <c r="E321" s="247" t="s">
        <v>3183</v>
      </c>
      <c r="F321" s="248" t="s">
        <v>3184</v>
      </c>
      <c r="G321" s="249" t="s">
        <v>342</v>
      </c>
      <c r="H321" s="250">
        <v>3.625</v>
      </c>
      <c r="I321" s="251"/>
      <c r="J321" s="252">
        <f>ROUND(I321*H321,2)</f>
        <v>0</v>
      </c>
      <c r="K321" s="248" t="s">
        <v>258</v>
      </c>
      <c r="L321" s="46"/>
      <c r="M321" s="253" t="s">
        <v>1</v>
      </c>
      <c r="N321" s="254" t="s">
        <v>48</v>
      </c>
      <c r="O321" s="93"/>
      <c r="P321" s="255">
        <f>O321*H321</f>
        <v>0</v>
      </c>
      <c r="Q321" s="255">
        <v>0.02428</v>
      </c>
      <c r="R321" s="255">
        <f>Q321*H321</f>
        <v>0.088014999999999996</v>
      </c>
      <c r="S321" s="255">
        <v>0</v>
      </c>
      <c r="T321" s="256">
        <f>S321*H321</f>
        <v>0</v>
      </c>
      <c r="U321" s="40"/>
      <c r="V321" s="40"/>
      <c r="W321" s="40"/>
      <c r="X321" s="40"/>
      <c r="Y321" s="40"/>
      <c r="Z321" s="40"/>
      <c r="AA321" s="40"/>
      <c r="AB321" s="40"/>
      <c r="AC321" s="40"/>
      <c r="AD321" s="40"/>
      <c r="AE321" s="40"/>
      <c r="AR321" s="257" t="s">
        <v>182</v>
      </c>
      <c r="AT321" s="257" t="s">
        <v>254</v>
      </c>
      <c r="AU321" s="257" t="s">
        <v>93</v>
      </c>
      <c r="AY321" s="18" t="s">
        <v>251</v>
      </c>
      <c r="BE321" s="258">
        <f>IF(N321="základní",J321,0)</f>
        <v>0</v>
      </c>
      <c r="BF321" s="258">
        <f>IF(N321="snížená",J321,0)</f>
        <v>0</v>
      </c>
      <c r="BG321" s="258">
        <f>IF(N321="zákl. přenesená",J321,0)</f>
        <v>0</v>
      </c>
      <c r="BH321" s="258">
        <f>IF(N321="sníž. přenesená",J321,0)</f>
        <v>0</v>
      </c>
      <c r="BI321" s="258">
        <f>IF(N321="nulová",J321,0)</f>
        <v>0</v>
      </c>
      <c r="BJ321" s="18" t="s">
        <v>91</v>
      </c>
      <c r="BK321" s="258">
        <f>ROUND(I321*H321,2)</f>
        <v>0</v>
      </c>
      <c r="BL321" s="18" t="s">
        <v>182</v>
      </c>
      <c r="BM321" s="257" t="s">
        <v>3185</v>
      </c>
    </row>
    <row r="322" s="2" customFormat="1" ht="16.5" customHeight="1">
      <c r="A322" s="40"/>
      <c r="B322" s="41"/>
      <c r="C322" s="246" t="s">
        <v>996</v>
      </c>
      <c r="D322" s="246" t="s">
        <v>254</v>
      </c>
      <c r="E322" s="247" t="s">
        <v>3186</v>
      </c>
      <c r="F322" s="248" t="s">
        <v>3187</v>
      </c>
      <c r="G322" s="249" t="s">
        <v>342</v>
      </c>
      <c r="H322" s="250">
        <v>20</v>
      </c>
      <c r="I322" s="251"/>
      <c r="J322" s="252">
        <f>ROUND(I322*H322,2)</f>
        <v>0</v>
      </c>
      <c r="K322" s="248" t="s">
        <v>258</v>
      </c>
      <c r="L322" s="46"/>
      <c r="M322" s="253" t="s">
        <v>1</v>
      </c>
      <c r="N322" s="254" t="s">
        <v>48</v>
      </c>
      <c r="O322" s="93"/>
      <c r="P322" s="255">
        <f>O322*H322</f>
        <v>0</v>
      </c>
      <c r="Q322" s="255">
        <v>0.024479999999999998</v>
      </c>
      <c r="R322" s="255">
        <f>Q322*H322</f>
        <v>0.48959999999999998</v>
      </c>
      <c r="S322" s="255">
        <v>0</v>
      </c>
      <c r="T322" s="256">
        <f>S322*H322</f>
        <v>0</v>
      </c>
      <c r="U322" s="40"/>
      <c r="V322" s="40"/>
      <c r="W322" s="40"/>
      <c r="X322" s="40"/>
      <c r="Y322" s="40"/>
      <c r="Z322" s="40"/>
      <c r="AA322" s="40"/>
      <c r="AB322" s="40"/>
      <c r="AC322" s="40"/>
      <c r="AD322" s="40"/>
      <c r="AE322" s="40"/>
      <c r="AR322" s="257" t="s">
        <v>182</v>
      </c>
      <c r="AT322" s="257" t="s">
        <v>254</v>
      </c>
      <c r="AU322" s="257" t="s">
        <v>93</v>
      </c>
      <c r="AY322" s="18" t="s">
        <v>251</v>
      </c>
      <c r="BE322" s="258">
        <f>IF(N322="základní",J322,0)</f>
        <v>0</v>
      </c>
      <c r="BF322" s="258">
        <f>IF(N322="snížená",J322,0)</f>
        <v>0</v>
      </c>
      <c r="BG322" s="258">
        <f>IF(N322="zákl. přenesená",J322,0)</f>
        <v>0</v>
      </c>
      <c r="BH322" s="258">
        <f>IF(N322="sníž. přenesená",J322,0)</f>
        <v>0</v>
      </c>
      <c r="BI322" s="258">
        <f>IF(N322="nulová",J322,0)</f>
        <v>0</v>
      </c>
      <c r="BJ322" s="18" t="s">
        <v>91</v>
      </c>
      <c r="BK322" s="258">
        <f>ROUND(I322*H322,2)</f>
        <v>0</v>
      </c>
      <c r="BL322" s="18" t="s">
        <v>182</v>
      </c>
      <c r="BM322" s="257" t="s">
        <v>3188</v>
      </c>
    </row>
    <row r="323" s="13" customFormat="1">
      <c r="A323" s="13"/>
      <c r="B323" s="271"/>
      <c r="C323" s="272"/>
      <c r="D323" s="259" t="s">
        <v>414</v>
      </c>
      <c r="E323" s="273" t="s">
        <v>1</v>
      </c>
      <c r="F323" s="274" t="s">
        <v>3189</v>
      </c>
      <c r="G323" s="272"/>
      <c r="H323" s="275">
        <v>20</v>
      </c>
      <c r="I323" s="276"/>
      <c r="J323" s="272"/>
      <c r="K323" s="272"/>
      <c r="L323" s="277"/>
      <c r="M323" s="278"/>
      <c r="N323" s="279"/>
      <c r="O323" s="279"/>
      <c r="P323" s="279"/>
      <c r="Q323" s="279"/>
      <c r="R323" s="279"/>
      <c r="S323" s="279"/>
      <c r="T323" s="280"/>
      <c r="U323" s="13"/>
      <c r="V323" s="13"/>
      <c r="W323" s="13"/>
      <c r="X323" s="13"/>
      <c r="Y323" s="13"/>
      <c r="Z323" s="13"/>
      <c r="AA323" s="13"/>
      <c r="AB323" s="13"/>
      <c r="AC323" s="13"/>
      <c r="AD323" s="13"/>
      <c r="AE323" s="13"/>
      <c r="AT323" s="281" t="s">
        <v>414</v>
      </c>
      <c r="AU323" s="281" t="s">
        <v>93</v>
      </c>
      <c r="AV323" s="13" t="s">
        <v>93</v>
      </c>
      <c r="AW323" s="13" t="s">
        <v>38</v>
      </c>
      <c r="AX323" s="13" t="s">
        <v>83</v>
      </c>
      <c r="AY323" s="281" t="s">
        <v>251</v>
      </c>
    </row>
    <row r="324" s="14" customFormat="1">
      <c r="A324" s="14"/>
      <c r="B324" s="282"/>
      <c r="C324" s="283"/>
      <c r="D324" s="259" t="s">
        <v>414</v>
      </c>
      <c r="E324" s="284" t="s">
        <v>1</v>
      </c>
      <c r="F324" s="285" t="s">
        <v>416</v>
      </c>
      <c r="G324" s="283"/>
      <c r="H324" s="286">
        <v>20</v>
      </c>
      <c r="I324" s="287"/>
      <c r="J324" s="283"/>
      <c r="K324" s="283"/>
      <c r="L324" s="288"/>
      <c r="M324" s="289"/>
      <c r="N324" s="290"/>
      <c r="O324" s="290"/>
      <c r="P324" s="290"/>
      <c r="Q324" s="290"/>
      <c r="R324" s="290"/>
      <c r="S324" s="290"/>
      <c r="T324" s="291"/>
      <c r="U324" s="14"/>
      <c r="V324" s="14"/>
      <c r="W324" s="14"/>
      <c r="X324" s="14"/>
      <c r="Y324" s="14"/>
      <c r="Z324" s="14"/>
      <c r="AA324" s="14"/>
      <c r="AB324" s="14"/>
      <c r="AC324" s="14"/>
      <c r="AD324" s="14"/>
      <c r="AE324" s="14"/>
      <c r="AT324" s="292" t="s">
        <v>414</v>
      </c>
      <c r="AU324" s="292" t="s">
        <v>93</v>
      </c>
      <c r="AV324" s="14" t="s">
        <v>182</v>
      </c>
      <c r="AW324" s="14" t="s">
        <v>38</v>
      </c>
      <c r="AX324" s="14" t="s">
        <v>91</v>
      </c>
      <c r="AY324" s="292" t="s">
        <v>251</v>
      </c>
    </row>
    <row r="325" s="2" customFormat="1" ht="16.5" customHeight="1">
      <c r="A325" s="40"/>
      <c r="B325" s="41"/>
      <c r="C325" s="246" t="s">
        <v>1494</v>
      </c>
      <c r="D325" s="246" t="s">
        <v>254</v>
      </c>
      <c r="E325" s="247" t="s">
        <v>3190</v>
      </c>
      <c r="F325" s="248" t="s">
        <v>3191</v>
      </c>
      <c r="G325" s="249" t="s">
        <v>446</v>
      </c>
      <c r="H325" s="250">
        <v>0.67500000000000004</v>
      </c>
      <c r="I325" s="251"/>
      <c r="J325" s="252">
        <f>ROUND(I325*H325,2)</f>
        <v>0</v>
      </c>
      <c r="K325" s="248" t="s">
        <v>258</v>
      </c>
      <c r="L325" s="46"/>
      <c r="M325" s="253" t="s">
        <v>1</v>
      </c>
      <c r="N325" s="254" t="s">
        <v>48</v>
      </c>
      <c r="O325" s="93"/>
      <c r="P325" s="255">
        <f>O325*H325</f>
        <v>0</v>
      </c>
      <c r="Q325" s="255">
        <v>2.45329</v>
      </c>
      <c r="R325" s="255">
        <f>Q325*H325</f>
        <v>1.6559707500000001</v>
      </c>
      <c r="S325" s="255">
        <v>0</v>
      </c>
      <c r="T325" s="256">
        <f>S325*H325</f>
        <v>0</v>
      </c>
      <c r="U325" s="40"/>
      <c r="V325" s="40"/>
      <c r="W325" s="40"/>
      <c r="X325" s="40"/>
      <c r="Y325" s="40"/>
      <c r="Z325" s="40"/>
      <c r="AA325" s="40"/>
      <c r="AB325" s="40"/>
      <c r="AC325" s="40"/>
      <c r="AD325" s="40"/>
      <c r="AE325" s="40"/>
      <c r="AR325" s="257" t="s">
        <v>182</v>
      </c>
      <c r="AT325" s="257" t="s">
        <v>254</v>
      </c>
      <c r="AU325" s="257" t="s">
        <v>93</v>
      </c>
      <c r="AY325" s="18" t="s">
        <v>251</v>
      </c>
      <c r="BE325" s="258">
        <f>IF(N325="základní",J325,0)</f>
        <v>0</v>
      </c>
      <c r="BF325" s="258">
        <f>IF(N325="snížená",J325,0)</f>
        <v>0</v>
      </c>
      <c r="BG325" s="258">
        <f>IF(N325="zákl. přenesená",J325,0)</f>
        <v>0</v>
      </c>
      <c r="BH325" s="258">
        <f>IF(N325="sníž. přenesená",J325,0)</f>
        <v>0</v>
      </c>
      <c r="BI325" s="258">
        <f>IF(N325="nulová",J325,0)</f>
        <v>0</v>
      </c>
      <c r="BJ325" s="18" t="s">
        <v>91</v>
      </c>
      <c r="BK325" s="258">
        <f>ROUND(I325*H325,2)</f>
        <v>0</v>
      </c>
      <c r="BL325" s="18" t="s">
        <v>182</v>
      </c>
      <c r="BM325" s="257" t="s">
        <v>3192</v>
      </c>
    </row>
    <row r="326" s="15" customFormat="1">
      <c r="A326" s="15"/>
      <c r="B326" s="293"/>
      <c r="C326" s="294"/>
      <c r="D326" s="259" t="s">
        <v>414</v>
      </c>
      <c r="E326" s="295" t="s">
        <v>1</v>
      </c>
      <c r="F326" s="296" t="s">
        <v>3019</v>
      </c>
      <c r="G326" s="294"/>
      <c r="H326" s="295" t="s">
        <v>1</v>
      </c>
      <c r="I326" s="297"/>
      <c r="J326" s="294"/>
      <c r="K326" s="294"/>
      <c r="L326" s="298"/>
      <c r="M326" s="299"/>
      <c r="N326" s="300"/>
      <c r="O326" s="300"/>
      <c r="P326" s="300"/>
      <c r="Q326" s="300"/>
      <c r="R326" s="300"/>
      <c r="S326" s="300"/>
      <c r="T326" s="301"/>
      <c r="U326" s="15"/>
      <c r="V326" s="15"/>
      <c r="W326" s="15"/>
      <c r="X326" s="15"/>
      <c r="Y326" s="15"/>
      <c r="Z326" s="15"/>
      <c r="AA326" s="15"/>
      <c r="AB326" s="15"/>
      <c r="AC326" s="15"/>
      <c r="AD326" s="15"/>
      <c r="AE326" s="15"/>
      <c r="AT326" s="302" t="s">
        <v>414</v>
      </c>
      <c r="AU326" s="302" t="s">
        <v>93</v>
      </c>
      <c r="AV326" s="15" t="s">
        <v>91</v>
      </c>
      <c r="AW326" s="15" t="s">
        <v>38</v>
      </c>
      <c r="AX326" s="15" t="s">
        <v>83</v>
      </c>
      <c r="AY326" s="302" t="s">
        <v>251</v>
      </c>
    </row>
    <row r="327" s="13" customFormat="1">
      <c r="A327" s="13"/>
      <c r="B327" s="271"/>
      <c r="C327" s="272"/>
      <c r="D327" s="259" t="s">
        <v>414</v>
      </c>
      <c r="E327" s="273" t="s">
        <v>1</v>
      </c>
      <c r="F327" s="274" t="s">
        <v>3193</v>
      </c>
      <c r="G327" s="272"/>
      <c r="H327" s="275">
        <v>0.67500000000000004</v>
      </c>
      <c r="I327" s="276"/>
      <c r="J327" s="272"/>
      <c r="K327" s="272"/>
      <c r="L327" s="277"/>
      <c r="M327" s="278"/>
      <c r="N327" s="279"/>
      <c r="O327" s="279"/>
      <c r="P327" s="279"/>
      <c r="Q327" s="279"/>
      <c r="R327" s="279"/>
      <c r="S327" s="279"/>
      <c r="T327" s="280"/>
      <c r="U327" s="13"/>
      <c r="V327" s="13"/>
      <c r="W327" s="13"/>
      <c r="X327" s="13"/>
      <c r="Y327" s="13"/>
      <c r="Z327" s="13"/>
      <c r="AA327" s="13"/>
      <c r="AB327" s="13"/>
      <c r="AC327" s="13"/>
      <c r="AD327" s="13"/>
      <c r="AE327" s="13"/>
      <c r="AT327" s="281" t="s">
        <v>414</v>
      </c>
      <c r="AU327" s="281" t="s">
        <v>93</v>
      </c>
      <c r="AV327" s="13" t="s">
        <v>93</v>
      </c>
      <c r="AW327" s="13" t="s">
        <v>38</v>
      </c>
      <c r="AX327" s="13" t="s">
        <v>83</v>
      </c>
      <c r="AY327" s="281" t="s">
        <v>251</v>
      </c>
    </row>
    <row r="328" s="14" customFormat="1">
      <c r="A328" s="14"/>
      <c r="B328" s="282"/>
      <c r="C328" s="283"/>
      <c r="D328" s="259" t="s">
        <v>414</v>
      </c>
      <c r="E328" s="284" t="s">
        <v>1</v>
      </c>
      <c r="F328" s="285" t="s">
        <v>416</v>
      </c>
      <c r="G328" s="283"/>
      <c r="H328" s="286">
        <v>0.67500000000000004</v>
      </c>
      <c r="I328" s="287"/>
      <c r="J328" s="283"/>
      <c r="K328" s="283"/>
      <c r="L328" s="288"/>
      <c r="M328" s="289"/>
      <c r="N328" s="290"/>
      <c r="O328" s="290"/>
      <c r="P328" s="290"/>
      <c r="Q328" s="290"/>
      <c r="R328" s="290"/>
      <c r="S328" s="290"/>
      <c r="T328" s="291"/>
      <c r="U328" s="14"/>
      <c r="V328" s="14"/>
      <c r="W328" s="14"/>
      <c r="X328" s="14"/>
      <c r="Y328" s="14"/>
      <c r="Z328" s="14"/>
      <c r="AA328" s="14"/>
      <c r="AB328" s="14"/>
      <c r="AC328" s="14"/>
      <c r="AD328" s="14"/>
      <c r="AE328" s="14"/>
      <c r="AT328" s="292" t="s">
        <v>414</v>
      </c>
      <c r="AU328" s="292" t="s">
        <v>93</v>
      </c>
      <c r="AV328" s="14" t="s">
        <v>182</v>
      </c>
      <c r="AW328" s="14" t="s">
        <v>38</v>
      </c>
      <c r="AX328" s="14" t="s">
        <v>91</v>
      </c>
      <c r="AY328" s="292" t="s">
        <v>251</v>
      </c>
    </row>
    <row r="329" s="2" customFormat="1" ht="16.5" customHeight="1">
      <c r="A329" s="40"/>
      <c r="B329" s="41"/>
      <c r="C329" s="246" t="s">
        <v>1000</v>
      </c>
      <c r="D329" s="246" t="s">
        <v>254</v>
      </c>
      <c r="E329" s="247" t="s">
        <v>3194</v>
      </c>
      <c r="F329" s="248" t="s">
        <v>3195</v>
      </c>
      <c r="G329" s="249" t="s">
        <v>446</v>
      </c>
      <c r="H329" s="250">
        <v>0.67500000000000004</v>
      </c>
      <c r="I329" s="251"/>
      <c r="J329" s="252">
        <f>ROUND(I329*H329,2)</f>
        <v>0</v>
      </c>
      <c r="K329" s="248" t="s">
        <v>258</v>
      </c>
      <c r="L329" s="46"/>
      <c r="M329" s="253" t="s">
        <v>1</v>
      </c>
      <c r="N329" s="254" t="s">
        <v>48</v>
      </c>
      <c r="O329" s="93"/>
      <c r="P329" s="255">
        <f>O329*H329</f>
        <v>0</v>
      </c>
      <c r="Q329" s="255">
        <v>0</v>
      </c>
      <c r="R329" s="255">
        <f>Q329*H329</f>
        <v>0</v>
      </c>
      <c r="S329" s="255">
        <v>0</v>
      </c>
      <c r="T329" s="256">
        <f>S329*H329</f>
        <v>0</v>
      </c>
      <c r="U329" s="40"/>
      <c r="V329" s="40"/>
      <c r="W329" s="40"/>
      <c r="X329" s="40"/>
      <c r="Y329" s="40"/>
      <c r="Z329" s="40"/>
      <c r="AA329" s="40"/>
      <c r="AB329" s="40"/>
      <c r="AC329" s="40"/>
      <c r="AD329" s="40"/>
      <c r="AE329" s="40"/>
      <c r="AR329" s="257" t="s">
        <v>182</v>
      </c>
      <c r="AT329" s="257" t="s">
        <v>254</v>
      </c>
      <c r="AU329" s="257" t="s">
        <v>93</v>
      </c>
      <c r="AY329" s="18" t="s">
        <v>251</v>
      </c>
      <c r="BE329" s="258">
        <f>IF(N329="základní",J329,0)</f>
        <v>0</v>
      </c>
      <c r="BF329" s="258">
        <f>IF(N329="snížená",J329,0)</f>
        <v>0</v>
      </c>
      <c r="BG329" s="258">
        <f>IF(N329="zákl. přenesená",J329,0)</f>
        <v>0</v>
      </c>
      <c r="BH329" s="258">
        <f>IF(N329="sníž. přenesená",J329,0)</f>
        <v>0</v>
      </c>
      <c r="BI329" s="258">
        <f>IF(N329="nulová",J329,0)</f>
        <v>0</v>
      </c>
      <c r="BJ329" s="18" t="s">
        <v>91</v>
      </c>
      <c r="BK329" s="258">
        <f>ROUND(I329*H329,2)</f>
        <v>0</v>
      </c>
      <c r="BL329" s="18" t="s">
        <v>182</v>
      </c>
      <c r="BM329" s="257" t="s">
        <v>3196</v>
      </c>
    </row>
    <row r="330" s="2" customFormat="1" ht="16.5" customHeight="1">
      <c r="A330" s="40"/>
      <c r="B330" s="41"/>
      <c r="C330" s="246" t="s">
        <v>1502</v>
      </c>
      <c r="D330" s="246" t="s">
        <v>254</v>
      </c>
      <c r="E330" s="247" t="s">
        <v>3197</v>
      </c>
      <c r="F330" s="248" t="s">
        <v>3198</v>
      </c>
      <c r="G330" s="249" t="s">
        <v>398</v>
      </c>
      <c r="H330" s="250">
        <v>0.027</v>
      </c>
      <c r="I330" s="251"/>
      <c r="J330" s="252">
        <f>ROUND(I330*H330,2)</f>
        <v>0</v>
      </c>
      <c r="K330" s="248" t="s">
        <v>258</v>
      </c>
      <c r="L330" s="46"/>
      <c r="M330" s="253" t="s">
        <v>1</v>
      </c>
      <c r="N330" s="254" t="s">
        <v>48</v>
      </c>
      <c r="O330" s="93"/>
      <c r="P330" s="255">
        <f>O330*H330</f>
        <v>0</v>
      </c>
      <c r="Q330" s="255">
        <v>1.06277</v>
      </c>
      <c r="R330" s="255">
        <f>Q330*H330</f>
        <v>0.028694789999999998</v>
      </c>
      <c r="S330" s="255">
        <v>0</v>
      </c>
      <c r="T330" s="256">
        <f>S330*H330</f>
        <v>0</v>
      </c>
      <c r="U330" s="40"/>
      <c r="V330" s="40"/>
      <c r="W330" s="40"/>
      <c r="X330" s="40"/>
      <c r="Y330" s="40"/>
      <c r="Z330" s="40"/>
      <c r="AA330" s="40"/>
      <c r="AB330" s="40"/>
      <c r="AC330" s="40"/>
      <c r="AD330" s="40"/>
      <c r="AE330" s="40"/>
      <c r="AR330" s="257" t="s">
        <v>182</v>
      </c>
      <c r="AT330" s="257" t="s">
        <v>254</v>
      </c>
      <c r="AU330" s="257" t="s">
        <v>93</v>
      </c>
      <c r="AY330" s="18" t="s">
        <v>251</v>
      </c>
      <c r="BE330" s="258">
        <f>IF(N330="základní",J330,0)</f>
        <v>0</v>
      </c>
      <c r="BF330" s="258">
        <f>IF(N330="snížená",J330,0)</f>
        <v>0</v>
      </c>
      <c r="BG330" s="258">
        <f>IF(N330="zákl. přenesená",J330,0)</f>
        <v>0</v>
      </c>
      <c r="BH330" s="258">
        <f>IF(N330="sníž. přenesená",J330,0)</f>
        <v>0</v>
      </c>
      <c r="BI330" s="258">
        <f>IF(N330="nulová",J330,0)</f>
        <v>0</v>
      </c>
      <c r="BJ330" s="18" t="s">
        <v>91</v>
      </c>
      <c r="BK330" s="258">
        <f>ROUND(I330*H330,2)</f>
        <v>0</v>
      </c>
      <c r="BL330" s="18" t="s">
        <v>182</v>
      </c>
      <c r="BM330" s="257" t="s">
        <v>3199</v>
      </c>
    </row>
    <row r="331" s="15" customFormat="1">
      <c r="A331" s="15"/>
      <c r="B331" s="293"/>
      <c r="C331" s="294"/>
      <c r="D331" s="259" t="s">
        <v>414</v>
      </c>
      <c r="E331" s="295" t="s">
        <v>1</v>
      </c>
      <c r="F331" s="296" t="s">
        <v>3019</v>
      </c>
      <c r="G331" s="294"/>
      <c r="H331" s="295" t="s">
        <v>1</v>
      </c>
      <c r="I331" s="297"/>
      <c r="J331" s="294"/>
      <c r="K331" s="294"/>
      <c r="L331" s="298"/>
      <c r="M331" s="299"/>
      <c r="N331" s="300"/>
      <c r="O331" s="300"/>
      <c r="P331" s="300"/>
      <c r="Q331" s="300"/>
      <c r="R331" s="300"/>
      <c r="S331" s="300"/>
      <c r="T331" s="301"/>
      <c r="U331" s="15"/>
      <c r="V331" s="15"/>
      <c r="W331" s="15"/>
      <c r="X331" s="15"/>
      <c r="Y331" s="15"/>
      <c r="Z331" s="15"/>
      <c r="AA331" s="15"/>
      <c r="AB331" s="15"/>
      <c r="AC331" s="15"/>
      <c r="AD331" s="15"/>
      <c r="AE331" s="15"/>
      <c r="AT331" s="302" t="s">
        <v>414</v>
      </c>
      <c r="AU331" s="302" t="s">
        <v>93</v>
      </c>
      <c r="AV331" s="15" t="s">
        <v>91</v>
      </c>
      <c r="AW331" s="15" t="s">
        <v>38</v>
      </c>
      <c r="AX331" s="15" t="s">
        <v>83</v>
      </c>
      <c r="AY331" s="302" t="s">
        <v>251</v>
      </c>
    </row>
    <row r="332" s="13" customFormat="1">
      <c r="A332" s="13"/>
      <c r="B332" s="271"/>
      <c r="C332" s="272"/>
      <c r="D332" s="259" t="s">
        <v>414</v>
      </c>
      <c r="E332" s="273" t="s">
        <v>1</v>
      </c>
      <c r="F332" s="274" t="s">
        <v>3200</v>
      </c>
      <c r="G332" s="272"/>
      <c r="H332" s="275">
        <v>0.027</v>
      </c>
      <c r="I332" s="276"/>
      <c r="J332" s="272"/>
      <c r="K332" s="272"/>
      <c r="L332" s="277"/>
      <c r="M332" s="278"/>
      <c r="N332" s="279"/>
      <c r="O332" s="279"/>
      <c r="P332" s="279"/>
      <c r="Q332" s="279"/>
      <c r="R332" s="279"/>
      <c r="S332" s="279"/>
      <c r="T332" s="280"/>
      <c r="U332" s="13"/>
      <c r="V332" s="13"/>
      <c r="W332" s="13"/>
      <c r="X332" s="13"/>
      <c r="Y332" s="13"/>
      <c r="Z332" s="13"/>
      <c r="AA332" s="13"/>
      <c r="AB332" s="13"/>
      <c r="AC332" s="13"/>
      <c r="AD332" s="13"/>
      <c r="AE332" s="13"/>
      <c r="AT332" s="281" t="s">
        <v>414</v>
      </c>
      <c r="AU332" s="281" t="s">
        <v>93</v>
      </c>
      <c r="AV332" s="13" t="s">
        <v>93</v>
      </c>
      <c r="AW332" s="13" t="s">
        <v>38</v>
      </c>
      <c r="AX332" s="13" t="s">
        <v>83</v>
      </c>
      <c r="AY332" s="281" t="s">
        <v>251</v>
      </c>
    </row>
    <row r="333" s="14" customFormat="1">
      <c r="A333" s="14"/>
      <c r="B333" s="282"/>
      <c r="C333" s="283"/>
      <c r="D333" s="259" t="s">
        <v>414</v>
      </c>
      <c r="E333" s="284" t="s">
        <v>1</v>
      </c>
      <c r="F333" s="285" t="s">
        <v>416</v>
      </c>
      <c r="G333" s="283"/>
      <c r="H333" s="286">
        <v>0.027</v>
      </c>
      <c r="I333" s="287"/>
      <c r="J333" s="283"/>
      <c r="K333" s="283"/>
      <c r="L333" s="288"/>
      <c r="M333" s="289"/>
      <c r="N333" s="290"/>
      <c r="O333" s="290"/>
      <c r="P333" s="290"/>
      <c r="Q333" s="290"/>
      <c r="R333" s="290"/>
      <c r="S333" s="290"/>
      <c r="T333" s="291"/>
      <c r="U333" s="14"/>
      <c r="V333" s="14"/>
      <c r="W333" s="14"/>
      <c r="X333" s="14"/>
      <c r="Y333" s="14"/>
      <c r="Z333" s="14"/>
      <c r="AA333" s="14"/>
      <c r="AB333" s="14"/>
      <c r="AC333" s="14"/>
      <c r="AD333" s="14"/>
      <c r="AE333" s="14"/>
      <c r="AT333" s="292" t="s">
        <v>414</v>
      </c>
      <c r="AU333" s="292" t="s">
        <v>93</v>
      </c>
      <c r="AV333" s="14" t="s">
        <v>182</v>
      </c>
      <c r="AW333" s="14" t="s">
        <v>38</v>
      </c>
      <c r="AX333" s="14" t="s">
        <v>91</v>
      </c>
      <c r="AY333" s="292" t="s">
        <v>251</v>
      </c>
    </row>
    <row r="334" s="2" customFormat="1" ht="16.5" customHeight="1">
      <c r="A334" s="40"/>
      <c r="B334" s="41"/>
      <c r="C334" s="246" t="s">
        <v>1004</v>
      </c>
      <c r="D334" s="246" t="s">
        <v>254</v>
      </c>
      <c r="E334" s="247" t="s">
        <v>3201</v>
      </c>
      <c r="F334" s="248" t="s">
        <v>3202</v>
      </c>
      <c r="G334" s="249" t="s">
        <v>342</v>
      </c>
      <c r="H334" s="250">
        <v>11.33</v>
      </c>
      <c r="I334" s="251"/>
      <c r="J334" s="252">
        <f>ROUND(I334*H334,2)</f>
        <v>0</v>
      </c>
      <c r="K334" s="248" t="s">
        <v>258</v>
      </c>
      <c r="L334" s="46"/>
      <c r="M334" s="253" t="s">
        <v>1</v>
      </c>
      <c r="N334" s="254" t="s">
        <v>48</v>
      </c>
      <c r="O334" s="93"/>
      <c r="P334" s="255">
        <f>O334*H334</f>
        <v>0</v>
      </c>
      <c r="Q334" s="255">
        <v>0.063</v>
      </c>
      <c r="R334" s="255">
        <f>Q334*H334</f>
        <v>0.71379000000000004</v>
      </c>
      <c r="S334" s="255">
        <v>0</v>
      </c>
      <c r="T334" s="256">
        <f>S334*H334</f>
        <v>0</v>
      </c>
      <c r="U334" s="40"/>
      <c r="V334" s="40"/>
      <c r="W334" s="40"/>
      <c r="X334" s="40"/>
      <c r="Y334" s="40"/>
      <c r="Z334" s="40"/>
      <c r="AA334" s="40"/>
      <c r="AB334" s="40"/>
      <c r="AC334" s="40"/>
      <c r="AD334" s="40"/>
      <c r="AE334" s="40"/>
      <c r="AR334" s="257" t="s">
        <v>182</v>
      </c>
      <c r="AT334" s="257" t="s">
        <v>254</v>
      </c>
      <c r="AU334" s="257" t="s">
        <v>93</v>
      </c>
      <c r="AY334" s="18" t="s">
        <v>251</v>
      </c>
      <c r="BE334" s="258">
        <f>IF(N334="základní",J334,0)</f>
        <v>0</v>
      </c>
      <c r="BF334" s="258">
        <f>IF(N334="snížená",J334,0)</f>
        <v>0</v>
      </c>
      <c r="BG334" s="258">
        <f>IF(N334="zákl. přenesená",J334,0)</f>
        <v>0</v>
      </c>
      <c r="BH334" s="258">
        <f>IF(N334="sníž. přenesená",J334,0)</f>
        <v>0</v>
      </c>
      <c r="BI334" s="258">
        <f>IF(N334="nulová",J334,0)</f>
        <v>0</v>
      </c>
      <c r="BJ334" s="18" t="s">
        <v>91</v>
      </c>
      <c r="BK334" s="258">
        <f>ROUND(I334*H334,2)</f>
        <v>0</v>
      </c>
      <c r="BL334" s="18" t="s">
        <v>182</v>
      </c>
      <c r="BM334" s="257" t="s">
        <v>3203</v>
      </c>
    </row>
    <row r="335" s="15" customFormat="1">
      <c r="A335" s="15"/>
      <c r="B335" s="293"/>
      <c r="C335" s="294"/>
      <c r="D335" s="259" t="s">
        <v>414</v>
      </c>
      <c r="E335" s="295" t="s">
        <v>1</v>
      </c>
      <c r="F335" s="296" t="s">
        <v>3019</v>
      </c>
      <c r="G335" s="294"/>
      <c r="H335" s="295" t="s">
        <v>1</v>
      </c>
      <c r="I335" s="297"/>
      <c r="J335" s="294"/>
      <c r="K335" s="294"/>
      <c r="L335" s="298"/>
      <c r="M335" s="299"/>
      <c r="N335" s="300"/>
      <c r="O335" s="300"/>
      <c r="P335" s="300"/>
      <c r="Q335" s="300"/>
      <c r="R335" s="300"/>
      <c r="S335" s="300"/>
      <c r="T335" s="301"/>
      <c r="U335" s="15"/>
      <c r="V335" s="15"/>
      <c r="W335" s="15"/>
      <c r="X335" s="15"/>
      <c r="Y335" s="15"/>
      <c r="Z335" s="15"/>
      <c r="AA335" s="15"/>
      <c r="AB335" s="15"/>
      <c r="AC335" s="15"/>
      <c r="AD335" s="15"/>
      <c r="AE335" s="15"/>
      <c r="AT335" s="302" t="s">
        <v>414</v>
      </c>
      <c r="AU335" s="302" t="s">
        <v>93</v>
      </c>
      <c r="AV335" s="15" t="s">
        <v>91</v>
      </c>
      <c r="AW335" s="15" t="s">
        <v>38</v>
      </c>
      <c r="AX335" s="15" t="s">
        <v>83</v>
      </c>
      <c r="AY335" s="302" t="s">
        <v>251</v>
      </c>
    </row>
    <row r="336" s="13" customFormat="1">
      <c r="A336" s="13"/>
      <c r="B336" s="271"/>
      <c r="C336" s="272"/>
      <c r="D336" s="259" t="s">
        <v>414</v>
      </c>
      <c r="E336" s="273" t="s">
        <v>1</v>
      </c>
      <c r="F336" s="274" t="s">
        <v>3204</v>
      </c>
      <c r="G336" s="272"/>
      <c r="H336" s="275">
        <v>11.33</v>
      </c>
      <c r="I336" s="276"/>
      <c r="J336" s="272"/>
      <c r="K336" s="272"/>
      <c r="L336" s="277"/>
      <c r="M336" s="278"/>
      <c r="N336" s="279"/>
      <c r="O336" s="279"/>
      <c r="P336" s="279"/>
      <c r="Q336" s="279"/>
      <c r="R336" s="279"/>
      <c r="S336" s="279"/>
      <c r="T336" s="280"/>
      <c r="U336" s="13"/>
      <c r="V336" s="13"/>
      <c r="W336" s="13"/>
      <c r="X336" s="13"/>
      <c r="Y336" s="13"/>
      <c r="Z336" s="13"/>
      <c r="AA336" s="13"/>
      <c r="AB336" s="13"/>
      <c r="AC336" s="13"/>
      <c r="AD336" s="13"/>
      <c r="AE336" s="13"/>
      <c r="AT336" s="281" t="s">
        <v>414</v>
      </c>
      <c r="AU336" s="281" t="s">
        <v>93</v>
      </c>
      <c r="AV336" s="13" t="s">
        <v>93</v>
      </c>
      <c r="AW336" s="13" t="s">
        <v>38</v>
      </c>
      <c r="AX336" s="13" t="s">
        <v>83</v>
      </c>
      <c r="AY336" s="281" t="s">
        <v>251</v>
      </c>
    </row>
    <row r="337" s="14" customFormat="1">
      <c r="A337" s="14"/>
      <c r="B337" s="282"/>
      <c r="C337" s="283"/>
      <c r="D337" s="259" t="s">
        <v>414</v>
      </c>
      <c r="E337" s="284" t="s">
        <v>1</v>
      </c>
      <c r="F337" s="285" t="s">
        <v>416</v>
      </c>
      <c r="G337" s="283"/>
      <c r="H337" s="286">
        <v>11.33</v>
      </c>
      <c r="I337" s="287"/>
      <c r="J337" s="283"/>
      <c r="K337" s="283"/>
      <c r="L337" s="288"/>
      <c r="M337" s="289"/>
      <c r="N337" s="290"/>
      <c r="O337" s="290"/>
      <c r="P337" s="290"/>
      <c r="Q337" s="290"/>
      <c r="R337" s="290"/>
      <c r="S337" s="290"/>
      <c r="T337" s="291"/>
      <c r="U337" s="14"/>
      <c r="V337" s="14"/>
      <c r="W337" s="14"/>
      <c r="X337" s="14"/>
      <c r="Y337" s="14"/>
      <c r="Z337" s="14"/>
      <c r="AA337" s="14"/>
      <c r="AB337" s="14"/>
      <c r="AC337" s="14"/>
      <c r="AD337" s="14"/>
      <c r="AE337" s="14"/>
      <c r="AT337" s="292" t="s">
        <v>414</v>
      </c>
      <c r="AU337" s="292" t="s">
        <v>93</v>
      </c>
      <c r="AV337" s="14" t="s">
        <v>182</v>
      </c>
      <c r="AW337" s="14" t="s">
        <v>38</v>
      </c>
      <c r="AX337" s="14" t="s">
        <v>91</v>
      </c>
      <c r="AY337" s="292" t="s">
        <v>251</v>
      </c>
    </row>
    <row r="338" s="2" customFormat="1" ht="16.5" customHeight="1">
      <c r="A338" s="40"/>
      <c r="B338" s="41"/>
      <c r="C338" s="246" t="s">
        <v>1512</v>
      </c>
      <c r="D338" s="246" t="s">
        <v>254</v>
      </c>
      <c r="E338" s="247" t="s">
        <v>3205</v>
      </c>
      <c r="F338" s="248" t="s">
        <v>3206</v>
      </c>
      <c r="G338" s="249" t="s">
        <v>342</v>
      </c>
      <c r="H338" s="250">
        <v>94.629999999999995</v>
      </c>
      <c r="I338" s="251"/>
      <c r="J338" s="252">
        <f>ROUND(I338*H338,2)</f>
        <v>0</v>
      </c>
      <c r="K338" s="248" t="s">
        <v>258</v>
      </c>
      <c r="L338" s="46"/>
      <c r="M338" s="253" t="s">
        <v>1</v>
      </c>
      <c r="N338" s="254" t="s">
        <v>48</v>
      </c>
      <c r="O338" s="93"/>
      <c r="P338" s="255">
        <f>O338*H338</f>
        <v>0</v>
      </c>
      <c r="Q338" s="255">
        <v>0.105</v>
      </c>
      <c r="R338" s="255">
        <f>Q338*H338</f>
        <v>9.9361499999999996</v>
      </c>
      <c r="S338" s="255">
        <v>0</v>
      </c>
      <c r="T338" s="256">
        <f>S338*H338</f>
        <v>0</v>
      </c>
      <c r="U338" s="40"/>
      <c r="V338" s="40"/>
      <c r="W338" s="40"/>
      <c r="X338" s="40"/>
      <c r="Y338" s="40"/>
      <c r="Z338" s="40"/>
      <c r="AA338" s="40"/>
      <c r="AB338" s="40"/>
      <c r="AC338" s="40"/>
      <c r="AD338" s="40"/>
      <c r="AE338" s="40"/>
      <c r="AR338" s="257" t="s">
        <v>182</v>
      </c>
      <c r="AT338" s="257" t="s">
        <v>254</v>
      </c>
      <c r="AU338" s="257" t="s">
        <v>93</v>
      </c>
      <c r="AY338" s="18" t="s">
        <v>251</v>
      </c>
      <c r="BE338" s="258">
        <f>IF(N338="základní",J338,0)</f>
        <v>0</v>
      </c>
      <c r="BF338" s="258">
        <f>IF(N338="snížená",J338,0)</f>
        <v>0</v>
      </c>
      <c r="BG338" s="258">
        <f>IF(N338="zákl. přenesená",J338,0)</f>
        <v>0</v>
      </c>
      <c r="BH338" s="258">
        <f>IF(N338="sníž. přenesená",J338,0)</f>
        <v>0</v>
      </c>
      <c r="BI338" s="258">
        <f>IF(N338="nulová",J338,0)</f>
        <v>0</v>
      </c>
      <c r="BJ338" s="18" t="s">
        <v>91</v>
      </c>
      <c r="BK338" s="258">
        <f>ROUND(I338*H338,2)</f>
        <v>0</v>
      </c>
      <c r="BL338" s="18" t="s">
        <v>182</v>
      </c>
      <c r="BM338" s="257" t="s">
        <v>3207</v>
      </c>
    </row>
    <row r="339" s="15" customFormat="1">
      <c r="A339" s="15"/>
      <c r="B339" s="293"/>
      <c r="C339" s="294"/>
      <c r="D339" s="259" t="s">
        <v>414</v>
      </c>
      <c r="E339" s="295" t="s">
        <v>1</v>
      </c>
      <c r="F339" s="296" t="s">
        <v>3019</v>
      </c>
      <c r="G339" s="294"/>
      <c r="H339" s="295" t="s">
        <v>1</v>
      </c>
      <c r="I339" s="297"/>
      <c r="J339" s="294"/>
      <c r="K339" s="294"/>
      <c r="L339" s="298"/>
      <c r="M339" s="299"/>
      <c r="N339" s="300"/>
      <c r="O339" s="300"/>
      <c r="P339" s="300"/>
      <c r="Q339" s="300"/>
      <c r="R339" s="300"/>
      <c r="S339" s="300"/>
      <c r="T339" s="301"/>
      <c r="U339" s="15"/>
      <c r="V339" s="15"/>
      <c r="W339" s="15"/>
      <c r="X339" s="15"/>
      <c r="Y339" s="15"/>
      <c r="Z339" s="15"/>
      <c r="AA339" s="15"/>
      <c r="AB339" s="15"/>
      <c r="AC339" s="15"/>
      <c r="AD339" s="15"/>
      <c r="AE339" s="15"/>
      <c r="AT339" s="302" t="s">
        <v>414</v>
      </c>
      <c r="AU339" s="302" t="s">
        <v>93</v>
      </c>
      <c r="AV339" s="15" t="s">
        <v>91</v>
      </c>
      <c r="AW339" s="15" t="s">
        <v>38</v>
      </c>
      <c r="AX339" s="15" t="s">
        <v>83</v>
      </c>
      <c r="AY339" s="302" t="s">
        <v>251</v>
      </c>
    </row>
    <row r="340" s="13" customFormat="1">
      <c r="A340" s="13"/>
      <c r="B340" s="271"/>
      <c r="C340" s="272"/>
      <c r="D340" s="259" t="s">
        <v>414</v>
      </c>
      <c r="E340" s="273" t="s">
        <v>1</v>
      </c>
      <c r="F340" s="274" t="s">
        <v>3208</v>
      </c>
      <c r="G340" s="272"/>
      <c r="H340" s="275">
        <v>76.049999999999997</v>
      </c>
      <c r="I340" s="276"/>
      <c r="J340" s="272"/>
      <c r="K340" s="272"/>
      <c r="L340" s="277"/>
      <c r="M340" s="278"/>
      <c r="N340" s="279"/>
      <c r="O340" s="279"/>
      <c r="P340" s="279"/>
      <c r="Q340" s="279"/>
      <c r="R340" s="279"/>
      <c r="S340" s="279"/>
      <c r="T340" s="280"/>
      <c r="U340" s="13"/>
      <c r="V340" s="13"/>
      <c r="W340" s="13"/>
      <c r="X340" s="13"/>
      <c r="Y340" s="13"/>
      <c r="Z340" s="13"/>
      <c r="AA340" s="13"/>
      <c r="AB340" s="13"/>
      <c r="AC340" s="13"/>
      <c r="AD340" s="13"/>
      <c r="AE340" s="13"/>
      <c r="AT340" s="281" t="s">
        <v>414</v>
      </c>
      <c r="AU340" s="281" t="s">
        <v>93</v>
      </c>
      <c r="AV340" s="13" t="s">
        <v>93</v>
      </c>
      <c r="AW340" s="13" t="s">
        <v>38</v>
      </c>
      <c r="AX340" s="13" t="s">
        <v>83</v>
      </c>
      <c r="AY340" s="281" t="s">
        <v>251</v>
      </c>
    </row>
    <row r="341" s="13" customFormat="1">
      <c r="A341" s="13"/>
      <c r="B341" s="271"/>
      <c r="C341" s="272"/>
      <c r="D341" s="259" t="s">
        <v>414</v>
      </c>
      <c r="E341" s="273" t="s">
        <v>1</v>
      </c>
      <c r="F341" s="274" t="s">
        <v>3209</v>
      </c>
      <c r="G341" s="272"/>
      <c r="H341" s="275">
        <v>18.579999999999998</v>
      </c>
      <c r="I341" s="276"/>
      <c r="J341" s="272"/>
      <c r="K341" s="272"/>
      <c r="L341" s="277"/>
      <c r="M341" s="278"/>
      <c r="N341" s="279"/>
      <c r="O341" s="279"/>
      <c r="P341" s="279"/>
      <c r="Q341" s="279"/>
      <c r="R341" s="279"/>
      <c r="S341" s="279"/>
      <c r="T341" s="280"/>
      <c r="U341" s="13"/>
      <c r="V341" s="13"/>
      <c r="W341" s="13"/>
      <c r="X341" s="13"/>
      <c r="Y341" s="13"/>
      <c r="Z341" s="13"/>
      <c r="AA341" s="13"/>
      <c r="AB341" s="13"/>
      <c r="AC341" s="13"/>
      <c r="AD341" s="13"/>
      <c r="AE341" s="13"/>
      <c r="AT341" s="281" t="s">
        <v>414</v>
      </c>
      <c r="AU341" s="281" t="s">
        <v>93</v>
      </c>
      <c r="AV341" s="13" t="s">
        <v>93</v>
      </c>
      <c r="AW341" s="13" t="s">
        <v>38</v>
      </c>
      <c r="AX341" s="13" t="s">
        <v>83</v>
      </c>
      <c r="AY341" s="281" t="s">
        <v>251</v>
      </c>
    </row>
    <row r="342" s="14" customFormat="1">
      <c r="A342" s="14"/>
      <c r="B342" s="282"/>
      <c r="C342" s="283"/>
      <c r="D342" s="259" t="s">
        <v>414</v>
      </c>
      <c r="E342" s="284" t="s">
        <v>1</v>
      </c>
      <c r="F342" s="285" t="s">
        <v>416</v>
      </c>
      <c r="G342" s="283"/>
      <c r="H342" s="286">
        <v>94.629999999999995</v>
      </c>
      <c r="I342" s="287"/>
      <c r="J342" s="283"/>
      <c r="K342" s="283"/>
      <c r="L342" s="288"/>
      <c r="M342" s="289"/>
      <c r="N342" s="290"/>
      <c r="O342" s="290"/>
      <c r="P342" s="290"/>
      <c r="Q342" s="290"/>
      <c r="R342" s="290"/>
      <c r="S342" s="290"/>
      <c r="T342" s="291"/>
      <c r="U342" s="14"/>
      <c r="V342" s="14"/>
      <c r="W342" s="14"/>
      <c r="X342" s="14"/>
      <c r="Y342" s="14"/>
      <c r="Z342" s="14"/>
      <c r="AA342" s="14"/>
      <c r="AB342" s="14"/>
      <c r="AC342" s="14"/>
      <c r="AD342" s="14"/>
      <c r="AE342" s="14"/>
      <c r="AT342" s="292" t="s">
        <v>414</v>
      </c>
      <c r="AU342" s="292" t="s">
        <v>93</v>
      </c>
      <c r="AV342" s="14" t="s">
        <v>182</v>
      </c>
      <c r="AW342" s="14" t="s">
        <v>38</v>
      </c>
      <c r="AX342" s="14" t="s">
        <v>91</v>
      </c>
      <c r="AY342" s="292" t="s">
        <v>251</v>
      </c>
    </row>
    <row r="343" s="2" customFormat="1" ht="16.5" customHeight="1">
      <c r="A343" s="40"/>
      <c r="B343" s="41"/>
      <c r="C343" s="246" t="s">
        <v>1009</v>
      </c>
      <c r="D343" s="246" t="s">
        <v>254</v>
      </c>
      <c r="E343" s="247" t="s">
        <v>3210</v>
      </c>
      <c r="F343" s="248" t="s">
        <v>3211</v>
      </c>
      <c r="G343" s="249" t="s">
        <v>342</v>
      </c>
      <c r="H343" s="250">
        <v>105.95999999999999</v>
      </c>
      <c r="I343" s="251"/>
      <c r="J343" s="252">
        <f>ROUND(I343*H343,2)</f>
        <v>0</v>
      </c>
      <c r="K343" s="248" t="s">
        <v>258</v>
      </c>
      <c r="L343" s="46"/>
      <c r="M343" s="253" t="s">
        <v>1</v>
      </c>
      <c r="N343" s="254" t="s">
        <v>48</v>
      </c>
      <c r="O343" s="93"/>
      <c r="P343" s="255">
        <f>O343*H343</f>
        <v>0</v>
      </c>
      <c r="Q343" s="255">
        <v>0.010200000000000001</v>
      </c>
      <c r="R343" s="255">
        <f>Q343*H343</f>
        <v>1.080792</v>
      </c>
      <c r="S343" s="255">
        <v>0</v>
      </c>
      <c r="T343" s="256">
        <f>S343*H343</f>
        <v>0</v>
      </c>
      <c r="U343" s="40"/>
      <c r="V343" s="40"/>
      <c r="W343" s="40"/>
      <c r="X343" s="40"/>
      <c r="Y343" s="40"/>
      <c r="Z343" s="40"/>
      <c r="AA343" s="40"/>
      <c r="AB343" s="40"/>
      <c r="AC343" s="40"/>
      <c r="AD343" s="40"/>
      <c r="AE343" s="40"/>
      <c r="AR343" s="257" t="s">
        <v>182</v>
      </c>
      <c r="AT343" s="257" t="s">
        <v>254</v>
      </c>
      <c r="AU343" s="257" t="s">
        <v>93</v>
      </c>
      <c r="AY343" s="18" t="s">
        <v>251</v>
      </c>
      <c r="BE343" s="258">
        <f>IF(N343="základní",J343,0)</f>
        <v>0</v>
      </c>
      <c r="BF343" s="258">
        <f>IF(N343="snížená",J343,0)</f>
        <v>0</v>
      </c>
      <c r="BG343" s="258">
        <f>IF(N343="zákl. přenesená",J343,0)</f>
        <v>0</v>
      </c>
      <c r="BH343" s="258">
        <f>IF(N343="sníž. přenesená",J343,0)</f>
        <v>0</v>
      </c>
      <c r="BI343" s="258">
        <f>IF(N343="nulová",J343,0)</f>
        <v>0</v>
      </c>
      <c r="BJ343" s="18" t="s">
        <v>91</v>
      </c>
      <c r="BK343" s="258">
        <f>ROUND(I343*H343,2)</f>
        <v>0</v>
      </c>
      <c r="BL343" s="18" t="s">
        <v>182</v>
      </c>
      <c r="BM343" s="257" t="s">
        <v>3212</v>
      </c>
    </row>
    <row r="344" s="15" customFormat="1">
      <c r="A344" s="15"/>
      <c r="B344" s="293"/>
      <c r="C344" s="294"/>
      <c r="D344" s="259" t="s">
        <v>414</v>
      </c>
      <c r="E344" s="295" t="s">
        <v>1</v>
      </c>
      <c r="F344" s="296" t="s">
        <v>3019</v>
      </c>
      <c r="G344" s="294"/>
      <c r="H344" s="295" t="s">
        <v>1</v>
      </c>
      <c r="I344" s="297"/>
      <c r="J344" s="294"/>
      <c r="K344" s="294"/>
      <c r="L344" s="298"/>
      <c r="M344" s="299"/>
      <c r="N344" s="300"/>
      <c r="O344" s="300"/>
      <c r="P344" s="300"/>
      <c r="Q344" s="300"/>
      <c r="R344" s="300"/>
      <c r="S344" s="300"/>
      <c r="T344" s="301"/>
      <c r="U344" s="15"/>
      <c r="V344" s="15"/>
      <c r="W344" s="15"/>
      <c r="X344" s="15"/>
      <c r="Y344" s="15"/>
      <c r="Z344" s="15"/>
      <c r="AA344" s="15"/>
      <c r="AB344" s="15"/>
      <c r="AC344" s="15"/>
      <c r="AD344" s="15"/>
      <c r="AE344" s="15"/>
      <c r="AT344" s="302" t="s">
        <v>414</v>
      </c>
      <c r="AU344" s="302" t="s">
        <v>93</v>
      </c>
      <c r="AV344" s="15" t="s">
        <v>91</v>
      </c>
      <c r="AW344" s="15" t="s">
        <v>38</v>
      </c>
      <c r="AX344" s="15" t="s">
        <v>83</v>
      </c>
      <c r="AY344" s="302" t="s">
        <v>251</v>
      </c>
    </row>
    <row r="345" s="15" customFormat="1">
      <c r="A345" s="15"/>
      <c r="B345" s="293"/>
      <c r="C345" s="294"/>
      <c r="D345" s="259" t="s">
        <v>414</v>
      </c>
      <c r="E345" s="295" t="s">
        <v>1</v>
      </c>
      <c r="F345" s="296" t="s">
        <v>3213</v>
      </c>
      <c r="G345" s="294"/>
      <c r="H345" s="295" t="s">
        <v>1</v>
      </c>
      <c r="I345" s="297"/>
      <c r="J345" s="294"/>
      <c r="K345" s="294"/>
      <c r="L345" s="298"/>
      <c r="M345" s="299"/>
      <c r="N345" s="300"/>
      <c r="O345" s="300"/>
      <c r="P345" s="300"/>
      <c r="Q345" s="300"/>
      <c r="R345" s="300"/>
      <c r="S345" s="300"/>
      <c r="T345" s="301"/>
      <c r="U345" s="15"/>
      <c r="V345" s="15"/>
      <c r="W345" s="15"/>
      <c r="X345" s="15"/>
      <c r="Y345" s="15"/>
      <c r="Z345" s="15"/>
      <c r="AA345" s="15"/>
      <c r="AB345" s="15"/>
      <c r="AC345" s="15"/>
      <c r="AD345" s="15"/>
      <c r="AE345" s="15"/>
      <c r="AT345" s="302" t="s">
        <v>414</v>
      </c>
      <c r="AU345" s="302" t="s">
        <v>93</v>
      </c>
      <c r="AV345" s="15" t="s">
        <v>91</v>
      </c>
      <c r="AW345" s="15" t="s">
        <v>38</v>
      </c>
      <c r="AX345" s="15" t="s">
        <v>83</v>
      </c>
      <c r="AY345" s="302" t="s">
        <v>251</v>
      </c>
    </row>
    <row r="346" s="13" customFormat="1">
      <c r="A346" s="13"/>
      <c r="B346" s="271"/>
      <c r="C346" s="272"/>
      <c r="D346" s="259" t="s">
        <v>414</v>
      </c>
      <c r="E346" s="273" t="s">
        <v>1</v>
      </c>
      <c r="F346" s="274" t="s">
        <v>3214</v>
      </c>
      <c r="G346" s="272"/>
      <c r="H346" s="275">
        <v>105.95999999999999</v>
      </c>
      <c r="I346" s="276"/>
      <c r="J346" s="272"/>
      <c r="K346" s="272"/>
      <c r="L346" s="277"/>
      <c r="M346" s="278"/>
      <c r="N346" s="279"/>
      <c r="O346" s="279"/>
      <c r="P346" s="279"/>
      <c r="Q346" s="279"/>
      <c r="R346" s="279"/>
      <c r="S346" s="279"/>
      <c r="T346" s="280"/>
      <c r="U346" s="13"/>
      <c r="V346" s="13"/>
      <c r="W346" s="13"/>
      <c r="X346" s="13"/>
      <c r="Y346" s="13"/>
      <c r="Z346" s="13"/>
      <c r="AA346" s="13"/>
      <c r="AB346" s="13"/>
      <c r="AC346" s="13"/>
      <c r="AD346" s="13"/>
      <c r="AE346" s="13"/>
      <c r="AT346" s="281" t="s">
        <v>414</v>
      </c>
      <c r="AU346" s="281" t="s">
        <v>93</v>
      </c>
      <c r="AV346" s="13" t="s">
        <v>93</v>
      </c>
      <c r="AW346" s="13" t="s">
        <v>38</v>
      </c>
      <c r="AX346" s="13" t="s">
        <v>83</v>
      </c>
      <c r="AY346" s="281" t="s">
        <v>251</v>
      </c>
    </row>
    <row r="347" s="14" customFormat="1">
      <c r="A347" s="14"/>
      <c r="B347" s="282"/>
      <c r="C347" s="283"/>
      <c r="D347" s="259" t="s">
        <v>414</v>
      </c>
      <c r="E347" s="284" t="s">
        <v>1</v>
      </c>
      <c r="F347" s="285" t="s">
        <v>416</v>
      </c>
      <c r="G347" s="283"/>
      <c r="H347" s="286">
        <v>105.95999999999999</v>
      </c>
      <c r="I347" s="287"/>
      <c r="J347" s="283"/>
      <c r="K347" s="283"/>
      <c r="L347" s="288"/>
      <c r="M347" s="289"/>
      <c r="N347" s="290"/>
      <c r="O347" s="290"/>
      <c r="P347" s="290"/>
      <c r="Q347" s="290"/>
      <c r="R347" s="290"/>
      <c r="S347" s="290"/>
      <c r="T347" s="291"/>
      <c r="U347" s="14"/>
      <c r="V347" s="14"/>
      <c r="W347" s="14"/>
      <c r="X347" s="14"/>
      <c r="Y347" s="14"/>
      <c r="Z347" s="14"/>
      <c r="AA347" s="14"/>
      <c r="AB347" s="14"/>
      <c r="AC347" s="14"/>
      <c r="AD347" s="14"/>
      <c r="AE347" s="14"/>
      <c r="AT347" s="292" t="s">
        <v>414</v>
      </c>
      <c r="AU347" s="292" t="s">
        <v>93</v>
      </c>
      <c r="AV347" s="14" t="s">
        <v>182</v>
      </c>
      <c r="AW347" s="14" t="s">
        <v>38</v>
      </c>
      <c r="AX347" s="14" t="s">
        <v>91</v>
      </c>
      <c r="AY347" s="292" t="s">
        <v>251</v>
      </c>
    </row>
    <row r="348" s="12" customFormat="1" ht="22.8" customHeight="1">
      <c r="A348" s="12"/>
      <c r="B348" s="230"/>
      <c r="C348" s="231"/>
      <c r="D348" s="232" t="s">
        <v>82</v>
      </c>
      <c r="E348" s="244" t="s">
        <v>297</v>
      </c>
      <c r="F348" s="244" t="s">
        <v>530</v>
      </c>
      <c r="G348" s="231"/>
      <c r="H348" s="231"/>
      <c r="I348" s="234"/>
      <c r="J348" s="245">
        <f>BK348</f>
        <v>0</v>
      </c>
      <c r="K348" s="231"/>
      <c r="L348" s="236"/>
      <c r="M348" s="237"/>
      <c r="N348" s="238"/>
      <c r="O348" s="238"/>
      <c r="P348" s="239">
        <f>SUM(P349:P438)</f>
        <v>0</v>
      </c>
      <c r="Q348" s="238"/>
      <c r="R348" s="239">
        <f>SUM(R349:R438)</f>
        <v>0.050766519999999996</v>
      </c>
      <c r="S348" s="238"/>
      <c r="T348" s="240">
        <f>SUM(T349:T438)</f>
        <v>116.77983800000001</v>
      </c>
      <c r="U348" s="12"/>
      <c r="V348" s="12"/>
      <c r="W348" s="12"/>
      <c r="X348" s="12"/>
      <c r="Y348" s="12"/>
      <c r="Z348" s="12"/>
      <c r="AA348" s="12"/>
      <c r="AB348" s="12"/>
      <c r="AC348" s="12"/>
      <c r="AD348" s="12"/>
      <c r="AE348" s="12"/>
      <c r="AR348" s="241" t="s">
        <v>91</v>
      </c>
      <c r="AT348" s="242" t="s">
        <v>82</v>
      </c>
      <c r="AU348" s="242" t="s">
        <v>91</v>
      </c>
      <c r="AY348" s="241" t="s">
        <v>251</v>
      </c>
      <c r="BK348" s="243">
        <f>SUM(BK349:BK438)</f>
        <v>0</v>
      </c>
    </row>
    <row r="349" s="2" customFormat="1" ht="16.5" customHeight="1">
      <c r="A349" s="40"/>
      <c r="B349" s="41"/>
      <c r="C349" s="246" t="s">
        <v>1521</v>
      </c>
      <c r="D349" s="246" t="s">
        <v>254</v>
      </c>
      <c r="E349" s="247" t="s">
        <v>3215</v>
      </c>
      <c r="F349" s="248" t="s">
        <v>3216</v>
      </c>
      <c r="G349" s="249" t="s">
        <v>342</v>
      </c>
      <c r="H349" s="250">
        <v>221.31999999999999</v>
      </c>
      <c r="I349" s="251"/>
      <c r="J349" s="252">
        <f>ROUND(I349*H349,2)</f>
        <v>0</v>
      </c>
      <c r="K349" s="248" t="s">
        <v>258</v>
      </c>
      <c r="L349" s="46"/>
      <c r="M349" s="253" t="s">
        <v>1</v>
      </c>
      <c r="N349" s="254" t="s">
        <v>48</v>
      </c>
      <c r="O349" s="93"/>
      <c r="P349" s="255">
        <f>O349*H349</f>
        <v>0</v>
      </c>
      <c r="Q349" s="255">
        <v>0.00012999999999999999</v>
      </c>
      <c r="R349" s="255">
        <f>Q349*H349</f>
        <v>0.028771599999999998</v>
      </c>
      <c r="S349" s="255">
        <v>0</v>
      </c>
      <c r="T349" s="256">
        <f>S349*H349</f>
        <v>0</v>
      </c>
      <c r="U349" s="40"/>
      <c r="V349" s="40"/>
      <c r="W349" s="40"/>
      <c r="X349" s="40"/>
      <c r="Y349" s="40"/>
      <c r="Z349" s="40"/>
      <c r="AA349" s="40"/>
      <c r="AB349" s="40"/>
      <c r="AC349" s="40"/>
      <c r="AD349" s="40"/>
      <c r="AE349" s="40"/>
      <c r="AR349" s="257" t="s">
        <v>359</v>
      </c>
      <c r="AT349" s="257" t="s">
        <v>254</v>
      </c>
      <c r="AU349" s="257" t="s">
        <v>93</v>
      </c>
      <c r="AY349" s="18" t="s">
        <v>251</v>
      </c>
      <c r="BE349" s="258">
        <f>IF(N349="základní",J349,0)</f>
        <v>0</v>
      </c>
      <c r="BF349" s="258">
        <f>IF(N349="snížená",J349,0)</f>
        <v>0</v>
      </c>
      <c r="BG349" s="258">
        <f>IF(N349="zákl. přenesená",J349,0)</f>
        <v>0</v>
      </c>
      <c r="BH349" s="258">
        <f>IF(N349="sníž. přenesená",J349,0)</f>
        <v>0</v>
      </c>
      <c r="BI349" s="258">
        <f>IF(N349="nulová",J349,0)</f>
        <v>0</v>
      </c>
      <c r="BJ349" s="18" t="s">
        <v>91</v>
      </c>
      <c r="BK349" s="258">
        <f>ROUND(I349*H349,2)</f>
        <v>0</v>
      </c>
      <c r="BL349" s="18" t="s">
        <v>359</v>
      </c>
      <c r="BM349" s="257" t="s">
        <v>3217</v>
      </c>
    </row>
    <row r="350" s="15" customFormat="1">
      <c r="A350" s="15"/>
      <c r="B350" s="293"/>
      <c r="C350" s="294"/>
      <c r="D350" s="259" t="s">
        <v>414</v>
      </c>
      <c r="E350" s="295" t="s">
        <v>1</v>
      </c>
      <c r="F350" s="296" t="s">
        <v>3019</v>
      </c>
      <c r="G350" s="294"/>
      <c r="H350" s="295" t="s">
        <v>1</v>
      </c>
      <c r="I350" s="297"/>
      <c r="J350" s="294"/>
      <c r="K350" s="294"/>
      <c r="L350" s="298"/>
      <c r="M350" s="299"/>
      <c r="N350" s="300"/>
      <c r="O350" s="300"/>
      <c r="P350" s="300"/>
      <c r="Q350" s="300"/>
      <c r="R350" s="300"/>
      <c r="S350" s="300"/>
      <c r="T350" s="301"/>
      <c r="U350" s="15"/>
      <c r="V350" s="15"/>
      <c r="W350" s="15"/>
      <c r="X350" s="15"/>
      <c r="Y350" s="15"/>
      <c r="Z350" s="15"/>
      <c r="AA350" s="15"/>
      <c r="AB350" s="15"/>
      <c r="AC350" s="15"/>
      <c r="AD350" s="15"/>
      <c r="AE350" s="15"/>
      <c r="AT350" s="302" t="s">
        <v>414</v>
      </c>
      <c r="AU350" s="302" t="s">
        <v>93</v>
      </c>
      <c r="AV350" s="15" t="s">
        <v>91</v>
      </c>
      <c r="AW350" s="15" t="s">
        <v>38</v>
      </c>
      <c r="AX350" s="15" t="s">
        <v>83</v>
      </c>
      <c r="AY350" s="302" t="s">
        <v>251</v>
      </c>
    </row>
    <row r="351" s="13" customFormat="1">
      <c r="A351" s="13"/>
      <c r="B351" s="271"/>
      <c r="C351" s="272"/>
      <c r="D351" s="259" t="s">
        <v>414</v>
      </c>
      <c r="E351" s="273" t="s">
        <v>1</v>
      </c>
      <c r="F351" s="274" t="s">
        <v>3218</v>
      </c>
      <c r="G351" s="272"/>
      <c r="H351" s="275">
        <v>105.52</v>
      </c>
      <c r="I351" s="276"/>
      <c r="J351" s="272"/>
      <c r="K351" s="272"/>
      <c r="L351" s="277"/>
      <c r="M351" s="278"/>
      <c r="N351" s="279"/>
      <c r="O351" s="279"/>
      <c r="P351" s="279"/>
      <c r="Q351" s="279"/>
      <c r="R351" s="279"/>
      <c r="S351" s="279"/>
      <c r="T351" s="280"/>
      <c r="U351" s="13"/>
      <c r="V351" s="13"/>
      <c r="W351" s="13"/>
      <c r="X351" s="13"/>
      <c r="Y351" s="13"/>
      <c r="Z351" s="13"/>
      <c r="AA351" s="13"/>
      <c r="AB351" s="13"/>
      <c r="AC351" s="13"/>
      <c r="AD351" s="13"/>
      <c r="AE351" s="13"/>
      <c r="AT351" s="281" t="s">
        <v>414</v>
      </c>
      <c r="AU351" s="281" t="s">
        <v>93</v>
      </c>
      <c r="AV351" s="13" t="s">
        <v>93</v>
      </c>
      <c r="AW351" s="13" t="s">
        <v>38</v>
      </c>
      <c r="AX351" s="13" t="s">
        <v>83</v>
      </c>
      <c r="AY351" s="281" t="s">
        <v>251</v>
      </c>
    </row>
    <row r="352" s="13" customFormat="1">
      <c r="A352" s="13"/>
      <c r="B352" s="271"/>
      <c r="C352" s="272"/>
      <c r="D352" s="259" t="s">
        <v>414</v>
      </c>
      <c r="E352" s="273" t="s">
        <v>1</v>
      </c>
      <c r="F352" s="274" t="s">
        <v>3219</v>
      </c>
      <c r="G352" s="272"/>
      <c r="H352" s="275">
        <v>115.8</v>
      </c>
      <c r="I352" s="276"/>
      <c r="J352" s="272"/>
      <c r="K352" s="272"/>
      <c r="L352" s="277"/>
      <c r="M352" s="278"/>
      <c r="N352" s="279"/>
      <c r="O352" s="279"/>
      <c r="P352" s="279"/>
      <c r="Q352" s="279"/>
      <c r="R352" s="279"/>
      <c r="S352" s="279"/>
      <c r="T352" s="280"/>
      <c r="U352" s="13"/>
      <c r="V352" s="13"/>
      <c r="W352" s="13"/>
      <c r="X352" s="13"/>
      <c r="Y352" s="13"/>
      <c r="Z352" s="13"/>
      <c r="AA352" s="13"/>
      <c r="AB352" s="13"/>
      <c r="AC352" s="13"/>
      <c r="AD352" s="13"/>
      <c r="AE352" s="13"/>
      <c r="AT352" s="281" t="s">
        <v>414</v>
      </c>
      <c r="AU352" s="281" t="s">
        <v>93</v>
      </c>
      <c r="AV352" s="13" t="s">
        <v>93</v>
      </c>
      <c r="AW352" s="13" t="s">
        <v>38</v>
      </c>
      <c r="AX352" s="13" t="s">
        <v>83</v>
      </c>
      <c r="AY352" s="281" t="s">
        <v>251</v>
      </c>
    </row>
    <row r="353" s="14" customFormat="1">
      <c r="A353" s="14"/>
      <c r="B353" s="282"/>
      <c r="C353" s="283"/>
      <c r="D353" s="259" t="s">
        <v>414</v>
      </c>
      <c r="E353" s="284" t="s">
        <v>1</v>
      </c>
      <c r="F353" s="285" t="s">
        <v>416</v>
      </c>
      <c r="G353" s="283"/>
      <c r="H353" s="286">
        <v>221.31999999999999</v>
      </c>
      <c r="I353" s="287"/>
      <c r="J353" s="283"/>
      <c r="K353" s="283"/>
      <c r="L353" s="288"/>
      <c r="M353" s="289"/>
      <c r="N353" s="290"/>
      <c r="O353" s="290"/>
      <c r="P353" s="290"/>
      <c r="Q353" s="290"/>
      <c r="R353" s="290"/>
      <c r="S353" s="290"/>
      <c r="T353" s="291"/>
      <c r="U353" s="14"/>
      <c r="V353" s="14"/>
      <c r="W353" s="14"/>
      <c r="X353" s="14"/>
      <c r="Y353" s="14"/>
      <c r="Z353" s="14"/>
      <c r="AA353" s="14"/>
      <c r="AB353" s="14"/>
      <c r="AC353" s="14"/>
      <c r="AD353" s="14"/>
      <c r="AE353" s="14"/>
      <c r="AT353" s="292" t="s">
        <v>414</v>
      </c>
      <c r="AU353" s="292" t="s">
        <v>93</v>
      </c>
      <c r="AV353" s="14" t="s">
        <v>182</v>
      </c>
      <c r="AW353" s="14" t="s">
        <v>38</v>
      </c>
      <c r="AX353" s="14" t="s">
        <v>91</v>
      </c>
      <c r="AY353" s="292" t="s">
        <v>251</v>
      </c>
    </row>
    <row r="354" s="2" customFormat="1" ht="16.5" customHeight="1">
      <c r="A354" s="40"/>
      <c r="B354" s="41"/>
      <c r="C354" s="246" t="s">
        <v>1012</v>
      </c>
      <c r="D354" s="246" t="s">
        <v>254</v>
      </c>
      <c r="E354" s="247" t="s">
        <v>3220</v>
      </c>
      <c r="F354" s="248" t="s">
        <v>3221</v>
      </c>
      <c r="G354" s="249" t="s">
        <v>342</v>
      </c>
      <c r="H354" s="250">
        <v>19.5</v>
      </c>
      <c r="I354" s="251"/>
      <c r="J354" s="252">
        <f>ROUND(I354*H354,2)</f>
        <v>0</v>
      </c>
      <c r="K354" s="248" t="s">
        <v>258</v>
      </c>
      <c r="L354" s="46"/>
      <c r="M354" s="253" t="s">
        <v>1</v>
      </c>
      <c r="N354" s="254" t="s">
        <v>48</v>
      </c>
      <c r="O354" s="93"/>
      <c r="P354" s="255">
        <f>O354*H354</f>
        <v>0</v>
      </c>
      <c r="Q354" s="255">
        <v>0.00021000000000000001</v>
      </c>
      <c r="R354" s="255">
        <f>Q354*H354</f>
        <v>0.0040950000000000005</v>
      </c>
      <c r="S354" s="255">
        <v>0</v>
      </c>
      <c r="T354" s="256">
        <f>S354*H354</f>
        <v>0</v>
      </c>
      <c r="U354" s="40"/>
      <c r="V354" s="40"/>
      <c r="W354" s="40"/>
      <c r="X354" s="40"/>
      <c r="Y354" s="40"/>
      <c r="Z354" s="40"/>
      <c r="AA354" s="40"/>
      <c r="AB354" s="40"/>
      <c r="AC354" s="40"/>
      <c r="AD354" s="40"/>
      <c r="AE354" s="40"/>
      <c r="AR354" s="257" t="s">
        <v>182</v>
      </c>
      <c r="AT354" s="257" t="s">
        <v>254</v>
      </c>
      <c r="AU354" s="257" t="s">
        <v>93</v>
      </c>
      <c r="AY354" s="18" t="s">
        <v>251</v>
      </c>
      <c r="BE354" s="258">
        <f>IF(N354="základní",J354,0)</f>
        <v>0</v>
      </c>
      <c r="BF354" s="258">
        <f>IF(N354="snížená",J354,0)</f>
        <v>0</v>
      </c>
      <c r="BG354" s="258">
        <f>IF(N354="zákl. přenesená",J354,0)</f>
        <v>0</v>
      </c>
      <c r="BH354" s="258">
        <f>IF(N354="sníž. přenesená",J354,0)</f>
        <v>0</v>
      </c>
      <c r="BI354" s="258">
        <f>IF(N354="nulová",J354,0)</f>
        <v>0</v>
      </c>
      <c r="BJ354" s="18" t="s">
        <v>91</v>
      </c>
      <c r="BK354" s="258">
        <f>ROUND(I354*H354,2)</f>
        <v>0</v>
      </c>
      <c r="BL354" s="18" t="s">
        <v>182</v>
      </c>
      <c r="BM354" s="257" t="s">
        <v>3222</v>
      </c>
    </row>
    <row r="355" s="2" customFormat="1" ht="16.5" customHeight="1">
      <c r="A355" s="40"/>
      <c r="B355" s="41"/>
      <c r="C355" s="246" t="s">
        <v>1526</v>
      </c>
      <c r="D355" s="246" t="s">
        <v>254</v>
      </c>
      <c r="E355" s="247" t="s">
        <v>3223</v>
      </c>
      <c r="F355" s="248" t="s">
        <v>3224</v>
      </c>
      <c r="G355" s="249" t="s">
        <v>342</v>
      </c>
      <c r="H355" s="250">
        <v>186.648</v>
      </c>
      <c r="I355" s="251"/>
      <c r="J355" s="252">
        <f>ROUND(I355*H355,2)</f>
        <v>0</v>
      </c>
      <c r="K355" s="248" t="s">
        <v>258</v>
      </c>
      <c r="L355" s="46"/>
      <c r="M355" s="253" t="s">
        <v>1</v>
      </c>
      <c r="N355" s="254" t="s">
        <v>48</v>
      </c>
      <c r="O355" s="93"/>
      <c r="P355" s="255">
        <f>O355*H355</f>
        <v>0</v>
      </c>
      <c r="Q355" s="255">
        <v>4.0000000000000003E-05</v>
      </c>
      <c r="R355" s="255">
        <f>Q355*H355</f>
        <v>0.0074659200000000009</v>
      </c>
      <c r="S355" s="255">
        <v>0</v>
      </c>
      <c r="T355" s="256">
        <f>S355*H355</f>
        <v>0</v>
      </c>
      <c r="U355" s="40"/>
      <c r="V355" s="40"/>
      <c r="W355" s="40"/>
      <c r="X355" s="40"/>
      <c r="Y355" s="40"/>
      <c r="Z355" s="40"/>
      <c r="AA355" s="40"/>
      <c r="AB355" s="40"/>
      <c r="AC355" s="40"/>
      <c r="AD355" s="40"/>
      <c r="AE355" s="40"/>
      <c r="AR355" s="257" t="s">
        <v>182</v>
      </c>
      <c r="AT355" s="257" t="s">
        <v>254</v>
      </c>
      <c r="AU355" s="257" t="s">
        <v>93</v>
      </c>
      <c r="AY355" s="18" t="s">
        <v>251</v>
      </c>
      <c r="BE355" s="258">
        <f>IF(N355="základní",J355,0)</f>
        <v>0</v>
      </c>
      <c r="BF355" s="258">
        <f>IF(N355="snížená",J355,0)</f>
        <v>0</v>
      </c>
      <c r="BG355" s="258">
        <f>IF(N355="zákl. přenesená",J355,0)</f>
        <v>0</v>
      </c>
      <c r="BH355" s="258">
        <f>IF(N355="sníž. přenesená",J355,0)</f>
        <v>0</v>
      </c>
      <c r="BI355" s="258">
        <f>IF(N355="nulová",J355,0)</f>
        <v>0</v>
      </c>
      <c r="BJ355" s="18" t="s">
        <v>91</v>
      </c>
      <c r="BK355" s="258">
        <f>ROUND(I355*H355,2)</f>
        <v>0</v>
      </c>
      <c r="BL355" s="18" t="s">
        <v>182</v>
      </c>
      <c r="BM355" s="257" t="s">
        <v>3225</v>
      </c>
    </row>
    <row r="356" s="13" customFormat="1">
      <c r="A356" s="13"/>
      <c r="B356" s="271"/>
      <c r="C356" s="272"/>
      <c r="D356" s="259" t="s">
        <v>414</v>
      </c>
      <c r="E356" s="273" t="s">
        <v>1</v>
      </c>
      <c r="F356" s="274" t="s">
        <v>3226</v>
      </c>
      <c r="G356" s="272"/>
      <c r="H356" s="275">
        <v>186.648</v>
      </c>
      <c r="I356" s="276"/>
      <c r="J356" s="272"/>
      <c r="K356" s="272"/>
      <c r="L356" s="277"/>
      <c r="M356" s="278"/>
      <c r="N356" s="279"/>
      <c r="O356" s="279"/>
      <c r="P356" s="279"/>
      <c r="Q356" s="279"/>
      <c r="R356" s="279"/>
      <c r="S356" s="279"/>
      <c r="T356" s="280"/>
      <c r="U356" s="13"/>
      <c r="V356" s="13"/>
      <c r="W356" s="13"/>
      <c r="X356" s="13"/>
      <c r="Y356" s="13"/>
      <c r="Z356" s="13"/>
      <c r="AA356" s="13"/>
      <c r="AB356" s="13"/>
      <c r="AC356" s="13"/>
      <c r="AD356" s="13"/>
      <c r="AE356" s="13"/>
      <c r="AT356" s="281" t="s">
        <v>414</v>
      </c>
      <c r="AU356" s="281" t="s">
        <v>93</v>
      </c>
      <c r="AV356" s="13" t="s">
        <v>93</v>
      </c>
      <c r="AW356" s="13" t="s">
        <v>38</v>
      </c>
      <c r="AX356" s="13" t="s">
        <v>83</v>
      </c>
      <c r="AY356" s="281" t="s">
        <v>251</v>
      </c>
    </row>
    <row r="357" s="14" customFormat="1">
      <c r="A357" s="14"/>
      <c r="B357" s="282"/>
      <c r="C357" s="283"/>
      <c r="D357" s="259" t="s">
        <v>414</v>
      </c>
      <c r="E357" s="284" t="s">
        <v>1</v>
      </c>
      <c r="F357" s="285" t="s">
        <v>416</v>
      </c>
      <c r="G357" s="283"/>
      <c r="H357" s="286">
        <v>186.648</v>
      </c>
      <c r="I357" s="287"/>
      <c r="J357" s="283"/>
      <c r="K357" s="283"/>
      <c r="L357" s="288"/>
      <c r="M357" s="289"/>
      <c r="N357" s="290"/>
      <c r="O357" s="290"/>
      <c r="P357" s="290"/>
      <c r="Q357" s="290"/>
      <c r="R357" s="290"/>
      <c r="S357" s="290"/>
      <c r="T357" s="291"/>
      <c r="U357" s="14"/>
      <c r="V357" s="14"/>
      <c r="W357" s="14"/>
      <c r="X357" s="14"/>
      <c r="Y357" s="14"/>
      <c r="Z357" s="14"/>
      <c r="AA357" s="14"/>
      <c r="AB357" s="14"/>
      <c r="AC357" s="14"/>
      <c r="AD357" s="14"/>
      <c r="AE357" s="14"/>
      <c r="AT357" s="292" t="s">
        <v>414</v>
      </c>
      <c r="AU357" s="292" t="s">
        <v>93</v>
      </c>
      <c r="AV357" s="14" t="s">
        <v>182</v>
      </c>
      <c r="AW357" s="14" t="s">
        <v>38</v>
      </c>
      <c r="AX357" s="14" t="s">
        <v>91</v>
      </c>
      <c r="AY357" s="292" t="s">
        <v>251</v>
      </c>
    </row>
    <row r="358" s="2" customFormat="1" ht="16.5" customHeight="1">
      <c r="A358" s="40"/>
      <c r="B358" s="41"/>
      <c r="C358" s="246" t="s">
        <v>501</v>
      </c>
      <c r="D358" s="246" t="s">
        <v>254</v>
      </c>
      <c r="E358" s="247" t="s">
        <v>541</v>
      </c>
      <c r="F358" s="248" t="s">
        <v>542</v>
      </c>
      <c r="G358" s="249" t="s">
        <v>446</v>
      </c>
      <c r="H358" s="250">
        <v>6.4500000000000002</v>
      </c>
      <c r="I358" s="251"/>
      <c r="J358" s="252">
        <f>ROUND(I358*H358,2)</f>
        <v>0</v>
      </c>
      <c r="K358" s="248" t="s">
        <v>258</v>
      </c>
      <c r="L358" s="46"/>
      <c r="M358" s="253" t="s">
        <v>1</v>
      </c>
      <c r="N358" s="254" t="s">
        <v>48</v>
      </c>
      <c r="O358" s="93"/>
      <c r="P358" s="255">
        <f>O358*H358</f>
        <v>0</v>
      </c>
      <c r="Q358" s="255">
        <v>0</v>
      </c>
      <c r="R358" s="255">
        <f>Q358*H358</f>
        <v>0</v>
      </c>
      <c r="S358" s="255">
        <v>2.3999999999999999</v>
      </c>
      <c r="T358" s="256">
        <f>S358*H358</f>
        <v>15.48</v>
      </c>
      <c r="U358" s="40"/>
      <c r="V358" s="40"/>
      <c r="W358" s="40"/>
      <c r="X358" s="40"/>
      <c r="Y358" s="40"/>
      <c r="Z358" s="40"/>
      <c r="AA358" s="40"/>
      <c r="AB358" s="40"/>
      <c r="AC358" s="40"/>
      <c r="AD358" s="40"/>
      <c r="AE358" s="40"/>
      <c r="AR358" s="257" t="s">
        <v>182</v>
      </c>
      <c r="AT358" s="257" t="s">
        <v>254</v>
      </c>
      <c r="AU358" s="257" t="s">
        <v>93</v>
      </c>
      <c r="AY358" s="18" t="s">
        <v>251</v>
      </c>
      <c r="BE358" s="258">
        <f>IF(N358="základní",J358,0)</f>
        <v>0</v>
      </c>
      <c r="BF358" s="258">
        <f>IF(N358="snížená",J358,0)</f>
        <v>0</v>
      </c>
      <c r="BG358" s="258">
        <f>IF(N358="zákl. přenesená",J358,0)</f>
        <v>0</v>
      </c>
      <c r="BH358" s="258">
        <f>IF(N358="sníž. přenesená",J358,0)</f>
        <v>0</v>
      </c>
      <c r="BI358" s="258">
        <f>IF(N358="nulová",J358,0)</f>
        <v>0</v>
      </c>
      <c r="BJ358" s="18" t="s">
        <v>91</v>
      </c>
      <c r="BK358" s="258">
        <f>ROUND(I358*H358,2)</f>
        <v>0</v>
      </c>
      <c r="BL358" s="18" t="s">
        <v>182</v>
      </c>
      <c r="BM358" s="257" t="s">
        <v>3227</v>
      </c>
    </row>
    <row r="359" s="15" customFormat="1">
      <c r="A359" s="15"/>
      <c r="B359" s="293"/>
      <c r="C359" s="294"/>
      <c r="D359" s="259" t="s">
        <v>414</v>
      </c>
      <c r="E359" s="295" t="s">
        <v>1</v>
      </c>
      <c r="F359" s="296" t="s">
        <v>3019</v>
      </c>
      <c r="G359" s="294"/>
      <c r="H359" s="295" t="s">
        <v>1</v>
      </c>
      <c r="I359" s="297"/>
      <c r="J359" s="294"/>
      <c r="K359" s="294"/>
      <c r="L359" s="298"/>
      <c r="M359" s="299"/>
      <c r="N359" s="300"/>
      <c r="O359" s="300"/>
      <c r="P359" s="300"/>
      <c r="Q359" s="300"/>
      <c r="R359" s="300"/>
      <c r="S359" s="300"/>
      <c r="T359" s="301"/>
      <c r="U359" s="15"/>
      <c r="V359" s="15"/>
      <c r="W359" s="15"/>
      <c r="X359" s="15"/>
      <c r="Y359" s="15"/>
      <c r="Z359" s="15"/>
      <c r="AA359" s="15"/>
      <c r="AB359" s="15"/>
      <c r="AC359" s="15"/>
      <c r="AD359" s="15"/>
      <c r="AE359" s="15"/>
      <c r="AT359" s="302" t="s">
        <v>414</v>
      </c>
      <c r="AU359" s="302" t="s">
        <v>93</v>
      </c>
      <c r="AV359" s="15" t="s">
        <v>91</v>
      </c>
      <c r="AW359" s="15" t="s">
        <v>38</v>
      </c>
      <c r="AX359" s="15" t="s">
        <v>83</v>
      </c>
      <c r="AY359" s="302" t="s">
        <v>251</v>
      </c>
    </row>
    <row r="360" s="13" customFormat="1">
      <c r="A360" s="13"/>
      <c r="B360" s="271"/>
      <c r="C360" s="272"/>
      <c r="D360" s="259" t="s">
        <v>414</v>
      </c>
      <c r="E360" s="273" t="s">
        <v>1</v>
      </c>
      <c r="F360" s="274" t="s">
        <v>3228</v>
      </c>
      <c r="G360" s="272"/>
      <c r="H360" s="275">
        <v>6.4500000000000002</v>
      </c>
      <c r="I360" s="276"/>
      <c r="J360" s="272"/>
      <c r="K360" s="272"/>
      <c r="L360" s="277"/>
      <c r="M360" s="278"/>
      <c r="N360" s="279"/>
      <c r="O360" s="279"/>
      <c r="P360" s="279"/>
      <c r="Q360" s="279"/>
      <c r="R360" s="279"/>
      <c r="S360" s="279"/>
      <c r="T360" s="280"/>
      <c r="U360" s="13"/>
      <c r="V360" s="13"/>
      <c r="W360" s="13"/>
      <c r="X360" s="13"/>
      <c r="Y360" s="13"/>
      <c r="Z360" s="13"/>
      <c r="AA360" s="13"/>
      <c r="AB360" s="13"/>
      <c r="AC360" s="13"/>
      <c r="AD360" s="13"/>
      <c r="AE360" s="13"/>
      <c r="AT360" s="281" t="s">
        <v>414</v>
      </c>
      <c r="AU360" s="281" t="s">
        <v>93</v>
      </c>
      <c r="AV360" s="13" t="s">
        <v>93</v>
      </c>
      <c r="AW360" s="13" t="s">
        <v>38</v>
      </c>
      <c r="AX360" s="13" t="s">
        <v>83</v>
      </c>
      <c r="AY360" s="281" t="s">
        <v>251</v>
      </c>
    </row>
    <row r="361" s="14" customFormat="1">
      <c r="A361" s="14"/>
      <c r="B361" s="282"/>
      <c r="C361" s="283"/>
      <c r="D361" s="259" t="s">
        <v>414</v>
      </c>
      <c r="E361" s="284" t="s">
        <v>1</v>
      </c>
      <c r="F361" s="285" t="s">
        <v>416</v>
      </c>
      <c r="G361" s="283"/>
      <c r="H361" s="286">
        <v>6.4500000000000002</v>
      </c>
      <c r="I361" s="287"/>
      <c r="J361" s="283"/>
      <c r="K361" s="283"/>
      <c r="L361" s="288"/>
      <c r="M361" s="289"/>
      <c r="N361" s="290"/>
      <c r="O361" s="290"/>
      <c r="P361" s="290"/>
      <c r="Q361" s="290"/>
      <c r="R361" s="290"/>
      <c r="S361" s="290"/>
      <c r="T361" s="291"/>
      <c r="U361" s="14"/>
      <c r="V361" s="14"/>
      <c r="W361" s="14"/>
      <c r="X361" s="14"/>
      <c r="Y361" s="14"/>
      <c r="Z361" s="14"/>
      <c r="AA361" s="14"/>
      <c r="AB361" s="14"/>
      <c r="AC361" s="14"/>
      <c r="AD361" s="14"/>
      <c r="AE361" s="14"/>
      <c r="AT361" s="292" t="s">
        <v>414</v>
      </c>
      <c r="AU361" s="292" t="s">
        <v>93</v>
      </c>
      <c r="AV361" s="14" t="s">
        <v>182</v>
      </c>
      <c r="AW361" s="14" t="s">
        <v>38</v>
      </c>
      <c r="AX361" s="14" t="s">
        <v>91</v>
      </c>
      <c r="AY361" s="292" t="s">
        <v>251</v>
      </c>
    </row>
    <row r="362" s="2" customFormat="1" ht="16.5" customHeight="1">
      <c r="A362" s="40"/>
      <c r="B362" s="41"/>
      <c r="C362" s="246" t="s">
        <v>1532</v>
      </c>
      <c r="D362" s="246" t="s">
        <v>254</v>
      </c>
      <c r="E362" s="247" t="s">
        <v>1741</v>
      </c>
      <c r="F362" s="248" t="s">
        <v>3229</v>
      </c>
      <c r="G362" s="249" t="s">
        <v>342</v>
      </c>
      <c r="H362" s="250">
        <v>3.625</v>
      </c>
      <c r="I362" s="251"/>
      <c r="J362" s="252">
        <f>ROUND(I362*H362,2)</f>
        <v>0</v>
      </c>
      <c r="K362" s="248" t="s">
        <v>258</v>
      </c>
      <c r="L362" s="46"/>
      <c r="M362" s="253" t="s">
        <v>1</v>
      </c>
      <c r="N362" s="254" t="s">
        <v>48</v>
      </c>
      <c r="O362" s="93"/>
      <c r="P362" s="255">
        <f>O362*H362</f>
        <v>0</v>
      </c>
      <c r="Q362" s="255">
        <v>0</v>
      </c>
      <c r="R362" s="255">
        <f>Q362*H362</f>
        <v>0</v>
      </c>
      <c r="S362" s="255">
        <v>0.13100000000000001</v>
      </c>
      <c r="T362" s="256">
        <f>S362*H362</f>
        <v>0.47487500000000005</v>
      </c>
      <c r="U362" s="40"/>
      <c r="V362" s="40"/>
      <c r="W362" s="40"/>
      <c r="X362" s="40"/>
      <c r="Y362" s="40"/>
      <c r="Z362" s="40"/>
      <c r="AA362" s="40"/>
      <c r="AB362" s="40"/>
      <c r="AC362" s="40"/>
      <c r="AD362" s="40"/>
      <c r="AE362" s="40"/>
      <c r="AR362" s="257" t="s">
        <v>182</v>
      </c>
      <c r="AT362" s="257" t="s">
        <v>254</v>
      </c>
      <c r="AU362" s="257" t="s">
        <v>93</v>
      </c>
      <c r="AY362" s="18" t="s">
        <v>251</v>
      </c>
      <c r="BE362" s="258">
        <f>IF(N362="základní",J362,0)</f>
        <v>0</v>
      </c>
      <c r="BF362" s="258">
        <f>IF(N362="snížená",J362,0)</f>
        <v>0</v>
      </c>
      <c r="BG362" s="258">
        <f>IF(N362="zákl. přenesená",J362,0)</f>
        <v>0</v>
      </c>
      <c r="BH362" s="258">
        <f>IF(N362="sníž. přenesená",J362,0)</f>
        <v>0</v>
      </c>
      <c r="BI362" s="258">
        <f>IF(N362="nulová",J362,0)</f>
        <v>0</v>
      </c>
      <c r="BJ362" s="18" t="s">
        <v>91</v>
      </c>
      <c r="BK362" s="258">
        <f>ROUND(I362*H362,2)</f>
        <v>0</v>
      </c>
      <c r="BL362" s="18" t="s">
        <v>182</v>
      </c>
      <c r="BM362" s="257" t="s">
        <v>3230</v>
      </c>
    </row>
    <row r="363" s="15" customFormat="1">
      <c r="A363" s="15"/>
      <c r="B363" s="293"/>
      <c r="C363" s="294"/>
      <c r="D363" s="259" t="s">
        <v>414</v>
      </c>
      <c r="E363" s="295" t="s">
        <v>1</v>
      </c>
      <c r="F363" s="296" t="s">
        <v>3019</v>
      </c>
      <c r="G363" s="294"/>
      <c r="H363" s="295" t="s">
        <v>1</v>
      </c>
      <c r="I363" s="297"/>
      <c r="J363" s="294"/>
      <c r="K363" s="294"/>
      <c r="L363" s="298"/>
      <c r="M363" s="299"/>
      <c r="N363" s="300"/>
      <c r="O363" s="300"/>
      <c r="P363" s="300"/>
      <c r="Q363" s="300"/>
      <c r="R363" s="300"/>
      <c r="S363" s="300"/>
      <c r="T363" s="301"/>
      <c r="U363" s="15"/>
      <c r="V363" s="15"/>
      <c r="W363" s="15"/>
      <c r="X363" s="15"/>
      <c r="Y363" s="15"/>
      <c r="Z363" s="15"/>
      <c r="AA363" s="15"/>
      <c r="AB363" s="15"/>
      <c r="AC363" s="15"/>
      <c r="AD363" s="15"/>
      <c r="AE363" s="15"/>
      <c r="AT363" s="302" t="s">
        <v>414</v>
      </c>
      <c r="AU363" s="302" t="s">
        <v>93</v>
      </c>
      <c r="AV363" s="15" t="s">
        <v>91</v>
      </c>
      <c r="AW363" s="15" t="s">
        <v>38</v>
      </c>
      <c r="AX363" s="15" t="s">
        <v>83</v>
      </c>
      <c r="AY363" s="302" t="s">
        <v>251</v>
      </c>
    </row>
    <row r="364" s="13" customFormat="1">
      <c r="A364" s="13"/>
      <c r="B364" s="271"/>
      <c r="C364" s="272"/>
      <c r="D364" s="259" t="s">
        <v>414</v>
      </c>
      <c r="E364" s="273" t="s">
        <v>1</v>
      </c>
      <c r="F364" s="274" t="s">
        <v>3231</v>
      </c>
      <c r="G364" s="272"/>
      <c r="H364" s="275">
        <v>3.625</v>
      </c>
      <c r="I364" s="276"/>
      <c r="J364" s="272"/>
      <c r="K364" s="272"/>
      <c r="L364" s="277"/>
      <c r="M364" s="278"/>
      <c r="N364" s="279"/>
      <c r="O364" s="279"/>
      <c r="P364" s="279"/>
      <c r="Q364" s="279"/>
      <c r="R364" s="279"/>
      <c r="S364" s="279"/>
      <c r="T364" s="280"/>
      <c r="U364" s="13"/>
      <c r="V364" s="13"/>
      <c r="W364" s="13"/>
      <c r="X364" s="13"/>
      <c r="Y364" s="13"/>
      <c r="Z364" s="13"/>
      <c r="AA364" s="13"/>
      <c r="AB364" s="13"/>
      <c r="AC364" s="13"/>
      <c r="AD364" s="13"/>
      <c r="AE364" s="13"/>
      <c r="AT364" s="281" t="s">
        <v>414</v>
      </c>
      <c r="AU364" s="281" t="s">
        <v>93</v>
      </c>
      <c r="AV364" s="13" t="s">
        <v>93</v>
      </c>
      <c r="AW364" s="13" t="s">
        <v>38</v>
      </c>
      <c r="AX364" s="13" t="s">
        <v>83</v>
      </c>
      <c r="AY364" s="281" t="s">
        <v>251</v>
      </c>
    </row>
    <row r="365" s="14" customFormat="1">
      <c r="A365" s="14"/>
      <c r="B365" s="282"/>
      <c r="C365" s="283"/>
      <c r="D365" s="259" t="s">
        <v>414</v>
      </c>
      <c r="E365" s="284" t="s">
        <v>1</v>
      </c>
      <c r="F365" s="285" t="s">
        <v>416</v>
      </c>
      <c r="G365" s="283"/>
      <c r="H365" s="286">
        <v>3.625</v>
      </c>
      <c r="I365" s="287"/>
      <c r="J365" s="283"/>
      <c r="K365" s="283"/>
      <c r="L365" s="288"/>
      <c r="M365" s="289"/>
      <c r="N365" s="290"/>
      <c r="O365" s="290"/>
      <c r="P365" s="290"/>
      <c r="Q365" s="290"/>
      <c r="R365" s="290"/>
      <c r="S365" s="290"/>
      <c r="T365" s="291"/>
      <c r="U365" s="14"/>
      <c r="V365" s="14"/>
      <c r="W365" s="14"/>
      <c r="X365" s="14"/>
      <c r="Y365" s="14"/>
      <c r="Z365" s="14"/>
      <c r="AA365" s="14"/>
      <c r="AB365" s="14"/>
      <c r="AC365" s="14"/>
      <c r="AD365" s="14"/>
      <c r="AE365" s="14"/>
      <c r="AT365" s="292" t="s">
        <v>414</v>
      </c>
      <c r="AU365" s="292" t="s">
        <v>93</v>
      </c>
      <c r="AV365" s="14" t="s">
        <v>182</v>
      </c>
      <c r="AW365" s="14" t="s">
        <v>38</v>
      </c>
      <c r="AX365" s="14" t="s">
        <v>91</v>
      </c>
      <c r="AY365" s="292" t="s">
        <v>251</v>
      </c>
    </row>
    <row r="366" s="2" customFormat="1" ht="16.5" customHeight="1">
      <c r="A366" s="40"/>
      <c r="B366" s="41"/>
      <c r="C366" s="246" t="s">
        <v>1019</v>
      </c>
      <c r="D366" s="246" t="s">
        <v>254</v>
      </c>
      <c r="E366" s="247" t="s">
        <v>3232</v>
      </c>
      <c r="F366" s="248" t="s">
        <v>3233</v>
      </c>
      <c r="G366" s="249" t="s">
        <v>342</v>
      </c>
      <c r="H366" s="250">
        <v>138.28700000000001</v>
      </c>
      <c r="I366" s="251"/>
      <c r="J366" s="252">
        <f>ROUND(I366*H366,2)</f>
        <v>0</v>
      </c>
      <c r="K366" s="248" t="s">
        <v>258</v>
      </c>
      <c r="L366" s="46"/>
      <c r="M366" s="253" t="s">
        <v>1</v>
      </c>
      <c r="N366" s="254" t="s">
        <v>48</v>
      </c>
      <c r="O366" s="93"/>
      <c r="P366" s="255">
        <f>O366*H366</f>
        <v>0</v>
      </c>
      <c r="Q366" s="255">
        <v>0</v>
      </c>
      <c r="R366" s="255">
        <f>Q366*H366</f>
        <v>0</v>
      </c>
      <c r="S366" s="255">
        <v>0.26100000000000001</v>
      </c>
      <c r="T366" s="256">
        <f>S366*H366</f>
        <v>36.092907000000004</v>
      </c>
      <c r="U366" s="40"/>
      <c r="V366" s="40"/>
      <c r="W366" s="40"/>
      <c r="X366" s="40"/>
      <c r="Y366" s="40"/>
      <c r="Z366" s="40"/>
      <c r="AA366" s="40"/>
      <c r="AB366" s="40"/>
      <c r="AC366" s="40"/>
      <c r="AD366" s="40"/>
      <c r="AE366" s="40"/>
      <c r="AR366" s="257" t="s">
        <v>182</v>
      </c>
      <c r="AT366" s="257" t="s">
        <v>254</v>
      </c>
      <c r="AU366" s="257" t="s">
        <v>93</v>
      </c>
      <c r="AY366" s="18" t="s">
        <v>251</v>
      </c>
      <c r="BE366" s="258">
        <f>IF(N366="základní",J366,0)</f>
        <v>0</v>
      </c>
      <c r="BF366" s="258">
        <f>IF(N366="snížená",J366,0)</f>
        <v>0</v>
      </c>
      <c r="BG366" s="258">
        <f>IF(N366="zákl. přenesená",J366,0)</f>
        <v>0</v>
      </c>
      <c r="BH366" s="258">
        <f>IF(N366="sníž. přenesená",J366,0)</f>
        <v>0</v>
      </c>
      <c r="BI366" s="258">
        <f>IF(N366="nulová",J366,0)</f>
        <v>0</v>
      </c>
      <c r="BJ366" s="18" t="s">
        <v>91</v>
      </c>
      <c r="BK366" s="258">
        <f>ROUND(I366*H366,2)</f>
        <v>0</v>
      </c>
      <c r="BL366" s="18" t="s">
        <v>182</v>
      </c>
      <c r="BM366" s="257" t="s">
        <v>3234</v>
      </c>
    </row>
    <row r="367" s="13" customFormat="1">
      <c r="A367" s="13"/>
      <c r="B367" s="271"/>
      <c r="C367" s="272"/>
      <c r="D367" s="259" t="s">
        <v>414</v>
      </c>
      <c r="E367" s="273" t="s">
        <v>1</v>
      </c>
      <c r="F367" s="274" t="s">
        <v>3235</v>
      </c>
      <c r="G367" s="272"/>
      <c r="H367" s="275">
        <v>138.28700000000001</v>
      </c>
      <c r="I367" s="276"/>
      <c r="J367" s="272"/>
      <c r="K367" s="272"/>
      <c r="L367" s="277"/>
      <c r="M367" s="278"/>
      <c r="N367" s="279"/>
      <c r="O367" s="279"/>
      <c r="P367" s="279"/>
      <c r="Q367" s="279"/>
      <c r="R367" s="279"/>
      <c r="S367" s="279"/>
      <c r="T367" s="280"/>
      <c r="U367" s="13"/>
      <c r="V367" s="13"/>
      <c r="W367" s="13"/>
      <c r="X367" s="13"/>
      <c r="Y367" s="13"/>
      <c r="Z367" s="13"/>
      <c r="AA367" s="13"/>
      <c r="AB367" s="13"/>
      <c r="AC367" s="13"/>
      <c r="AD367" s="13"/>
      <c r="AE367" s="13"/>
      <c r="AT367" s="281" t="s">
        <v>414</v>
      </c>
      <c r="AU367" s="281" t="s">
        <v>93</v>
      </c>
      <c r="AV367" s="13" t="s">
        <v>93</v>
      </c>
      <c r="AW367" s="13" t="s">
        <v>38</v>
      </c>
      <c r="AX367" s="13" t="s">
        <v>83</v>
      </c>
      <c r="AY367" s="281" t="s">
        <v>251</v>
      </c>
    </row>
    <row r="368" s="14" customFormat="1">
      <c r="A368" s="14"/>
      <c r="B368" s="282"/>
      <c r="C368" s="283"/>
      <c r="D368" s="259" t="s">
        <v>414</v>
      </c>
      <c r="E368" s="284" t="s">
        <v>1</v>
      </c>
      <c r="F368" s="285" t="s">
        <v>416</v>
      </c>
      <c r="G368" s="283"/>
      <c r="H368" s="286">
        <v>138.28700000000001</v>
      </c>
      <c r="I368" s="287"/>
      <c r="J368" s="283"/>
      <c r="K368" s="283"/>
      <c r="L368" s="288"/>
      <c r="M368" s="289"/>
      <c r="N368" s="290"/>
      <c r="O368" s="290"/>
      <c r="P368" s="290"/>
      <c r="Q368" s="290"/>
      <c r="R368" s="290"/>
      <c r="S368" s="290"/>
      <c r="T368" s="291"/>
      <c r="U368" s="14"/>
      <c r="V368" s="14"/>
      <c r="W368" s="14"/>
      <c r="X368" s="14"/>
      <c r="Y368" s="14"/>
      <c r="Z368" s="14"/>
      <c r="AA368" s="14"/>
      <c r="AB368" s="14"/>
      <c r="AC368" s="14"/>
      <c r="AD368" s="14"/>
      <c r="AE368" s="14"/>
      <c r="AT368" s="292" t="s">
        <v>414</v>
      </c>
      <c r="AU368" s="292" t="s">
        <v>93</v>
      </c>
      <c r="AV368" s="14" t="s">
        <v>182</v>
      </c>
      <c r="AW368" s="14" t="s">
        <v>38</v>
      </c>
      <c r="AX368" s="14" t="s">
        <v>91</v>
      </c>
      <c r="AY368" s="292" t="s">
        <v>251</v>
      </c>
    </row>
    <row r="369" s="2" customFormat="1" ht="16.5" customHeight="1">
      <c r="A369" s="40"/>
      <c r="B369" s="41"/>
      <c r="C369" s="246" t="s">
        <v>1539</v>
      </c>
      <c r="D369" s="246" t="s">
        <v>254</v>
      </c>
      <c r="E369" s="247" t="s">
        <v>3236</v>
      </c>
      <c r="F369" s="248" t="s">
        <v>3237</v>
      </c>
      <c r="G369" s="249" t="s">
        <v>446</v>
      </c>
      <c r="H369" s="250">
        <v>3.2919999999999998</v>
      </c>
      <c r="I369" s="251"/>
      <c r="J369" s="252">
        <f>ROUND(I369*H369,2)</f>
        <v>0</v>
      </c>
      <c r="K369" s="248" t="s">
        <v>258</v>
      </c>
      <c r="L369" s="46"/>
      <c r="M369" s="253" t="s">
        <v>1</v>
      </c>
      <c r="N369" s="254" t="s">
        <v>48</v>
      </c>
      <c r="O369" s="93"/>
      <c r="P369" s="255">
        <f>O369*H369</f>
        <v>0</v>
      </c>
      <c r="Q369" s="255">
        <v>0</v>
      </c>
      <c r="R369" s="255">
        <f>Q369*H369</f>
        <v>0</v>
      </c>
      <c r="S369" s="255">
        <v>1.8</v>
      </c>
      <c r="T369" s="256">
        <f>S369*H369</f>
        <v>5.9256000000000002</v>
      </c>
      <c r="U369" s="40"/>
      <c r="V369" s="40"/>
      <c r="W369" s="40"/>
      <c r="X369" s="40"/>
      <c r="Y369" s="40"/>
      <c r="Z369" s="40"/>
      <c r="AA369" s="40"/>
      <c r="AB369" s="40"/>
      <c r="AC369" s="40"/>
      <c r="AD369" s="40"/>
      <c r="AE369" s="40"/>
      <c r="AR369" s="257" t="s">
        <v>182</v>
      </c>
      <c r="AT369" s="257" t="s">
        <v>254</v>
      </c>
      <c r="AU369" s="257" t="s">
        <v>93</v>
      </c>
      <c r="AY369" s="18" t="s">
        <v>251</v>
      </c>
      <c r="BE369" s="258">
        <f>IF(N369="základní",J369,0)</f>
        <v>0</v>
      </c>
      <c r="BF369" s="258">
        <f>IF(N369="snížená",J369,0)</f>
        <v>0</v>
      </c>
      <c r="BG369" s="258">
        <f>IF(N369="zákl. přenesená",J369,0)</f>
        <v>0</v>
      </c>
      <c r="BH369" s="258">
        <f>IF(N369="sníž. přenesená",J369,0)</f>
        <v>0</v>
      </c>
      <c r="BI369" s="258">
        <f>IF(N369="nulová",J369,0)</f>
        <v>0</v>
      </c>
      <c r="BJ369" s="18" t="s">
        <v>91</v>
      </c>
      <c r="BK369" s="258">
        <f>ROUND(I369*H369,2)</f>
        <v>0</v>
      </c>
      <c r="BL369" s="18" t="s">
        <v>182</v>
      </c>
      <c r="BM369" s="257" t="s">
        <v>3238</v>
      </c>
    </row>
    <row r="370" s="15" customFormat="1">
      <c r="A370" s="15"/>
      <c r="B370" s="293"/>
      <c r="C370" s="294"/>
      <c r="D370" s="259" t="s">
        <v>414</v>
      </c>
      <c r="E370" s="295" t="s">
        <v>1</v>
      </c>
      <c r="F370" s="296" t="s">
        <v>3019</v>
      </c>
      <c r="G370" s="294"/>
      <c r="H370" s="295" t="s">
        <v>1</v>
      </c>
      <c r="I370" s="297"/>
      <c r="J370" s="294"/>
      <c r="K370" s="294"/>
      <c r="L370" s="298"/>
      <c r="M370" s="299"/>
      <c r="N370" s="300"/>
      <c r="O370" s="300"/>
      <c r="P370" s="300"/>
      <c r="Q370" s="300"/>
      <c r="R370" s="300"/>
      <c r="S370" s="300"/>
      <c r="T370" s="301"/>
      <c r="U370" s="15"/>
      <c r="V370" s="15"/>
      <c r="W370" s="15"/>
      <c r="X370" s="15"/>
      <c r="Y370" s="15"/>
      <c r="Z370" s="15"/>
      <c r="AA370" s="15"/>
      <c r="AB370" s="15"/>
      <c r="AC370" s="15"/>
      <c r="AD370" s="15"/>
      <c r="AE370" s="15"/>
      <c r="AT370" s="302" t="s">
        <v>414</v>
      </c>
      <c r="AU370" s="302" t="s">
        <v>93</v>
      </c>
      <c r="AV370" s="15" t="s">
        <v>91</v>
      </c>
      <c r="AW370" s="15" t="s">
        <v>38</v>
      </c>
      <c r="AX370" s="15" t="s">
        <v>83</v>
      </c>
      <c r="AY370" s="302" t="s">
        <v>251</v>
      </c>
    </row>
    <row r="371" s="13" customFormat="1">
      <c r="A371" s="13"/>
      <c r="B371" s="271"/>
      <c r="C371" s="272"/>
      <c r="D371" s="259" t="s">
        <v>414</v>
      </c>
      <c r="E371" s="273" t="s">
        <v>1</v>
      </c>
      <c r="F371" s="274" t="s">
        <v>3239</v>
      </c>
      <c r="G371" s="272"/>
      <c r="H371" s="275">
        <v>1.835</v>
      </c>
      <c r="I371" s="276"/>
      <c r="J371" s="272"/>
      <c r="K371" s="272"/>
      <c r="L371" s="277"/>
      <c r="M371" s="278"/>
      <c r="N371" s="279"/>
      <c r="O371" s="279"/>
      <c r="P371" s="279"/>
      <c r="Q371" s="279"/>
      <c r="R371" s="279"/>
      <c r="S371" s="279"/>
      <c r="T371" s="280"/>
      <c r="U371" s="13"/>
      <c r="V371" s="13"/>
      <c r="W371" s="13"/>
      <c r="X371" s="13"/>
      <c r="Y371" s="13"/>
      <c r="Z371" s="13"/>
      <c r="AA371" s="13"/>
      <c r="AB371" s="13"/>
      <c r="AC371" s="13"/>
      <c r="AD371" s="13"/>
      <c r="AE371" s="13"/>
      <c r="AT371" s="281" t="s">
        <v>414</v>
      </c>
      <c r="AU371" s="281" t="s">
        <v>93</v>
      </c>
      <c r="AV371" s="13" t="s">
        <v>93</v>
      </c>
      <c r="AW371" s="13" t="s">
        <v>38</v>
      </c>
      <c r="AX371" s="13" t="s">
        <v>83</v>
      </c>
      <c r="AY371" s="281" t="s">
        <v>251</v>
      </c>
    </row>
    <row r="372" s="13" customFormat="1">
      <c r="A372" s="13"/>
      <c r="B372" s="271"/>
      <c r="C372" s="272"/>
      <c r="D372" s="259" t="s">
        <v>414</v>
      </c>
      <c r="E372" s="273" t="s">
        <v>1</v>
      </c>
      <c r="F372" s="274" t="s">
        <v>3240</v>
      </c>
      <c r="G372" s="272"/>
      <c r="H372" s="275">
        <v>1.4570000000000001</v>
      </c>
      <c r="I372" s="276"/>
      <c r="J372" s="272"/>
      <c r="K372" s="272"/>
      <c r="L372" s="277"/>
      <c r="M372" s="278"/>
      <c r="N372" s="279"/>
      <c r="O372" s="279"/>
      <c r="P372" s="279"/>
      <c r="Q372" s="279"/>
      <c r="R372" s="279"/>
      <c r="S372" s="279"/>
      <c r="T372" s="280"/>
      <c r="U372" s="13"/>
      <c r="V372" s="13"/>
      <c r="W372" s="13"/>
      <c r="X372" s="13"/>
      <c r="Y372" s="13"/>
      <c r="Z372" s="13"/>
      <c r="AA372" s="13"/>
      <c r="AB372" s="13"/>
      <c r="AC372" s="13"/>
      <c r="AD372" s="13"/>
      <c r="AE372" s="13"/>
      <c r="AT372" s="281" t="s">
        <v>414</v>
      </c>
      <c r="AU372" s="281" t="s">
        <v>93</v>
      </c>
      <c r="AV372" s="13" t="s">
        <v>93</v>
      </c>
      <c r="AW372" s="13" t="s">
        <v>38</v>
      </c>
      <c r="AX372" s="13" t="s">
        <v>83</v>
      </c>
      <c r="AY372" s="281" t="s">
        <v>251</v>
      </c>
    </row>
    <row r="373" s="15" customFormat="1">
      <c r="A373" s="15"/>
      <c r="B373" s="293"/>
      <c r="C373" s="294"/>
      <c r="D373" s="259" t="s">
        <v>414</v>
      </c>
      <c r="E373" s="295" t="s">
        <v>1</v>
      </c>
      <c r="F373" s="296" t="s">
        <v>3241</v>
      </c>
      <c r="G373" s="294"/>
      <c r="H373" s="295" t="s">
        <v>1</v>
      </c>
      <c r="I373" s="297"/>
      <c r="J373" s="294"/>
      <c r="K373" s="294"/>
      <c r="L373" s="298"/>
      <c r="M373" s="299"/>
      <c r="N373" s="300"/>
      <c r="O373" s="300"/>
      <c r="P373" s="300"/>
      <c r="Q373" s="300"/>
      <c r="R373" s="300"/>
      <c r="S373" s="300"/>
      <c r="T373" s="301"/>
      <c r="U373" s="15"/>
      <c r="V373" s="15"/>
      <c r="W373" s="15"/>
      <c r="X373" s="15"/>
      <c r="Y373" s="15"/>
      <c r="Z373" s="15"/>
      <c r="AA373" s="15"/>
      <c r="AB373" s="15"/>
      <c r="AC373" s="15"/>
      <c r="AD373" s="15"/>
      <c r="AE373" s="15"/>
      <c r="AT373" s="302" t="s">
        <v>414</v>
      </c>
      <c r="AU373" s="302" t="s">
        <v>93</v>
      </c>
      <c r="AV373" s="15" t="s">
        <v>91</v>
      </c>
      <c r="AW373" s="15" t="s">
        <v>38</v>
      </c>
      <c r="AX373" s="15" t="s">
        <v>83</v>
      </c>
      <c r="AY373" s="302" t="s">
        <v>251</v>
      </c>
    </row>
    <row r="374" s="14" customFormat="1">
      <c r="A374" s="14"/>
      <c r="B374" s="282"/>
      <c r="C374" s="283"/>
      <c r="D374" s="259" t="s">
        <v>414</v>
      </c>
      <c r="E374" s="284" t="s">
        <v>1</v>
      </c>
      <c r="F374" s="285" t="s">
        <v>416</v>
      </c>
      <c r="G374" s="283"/>
      <c r="H374" s="286">
        <v>3.2919999999999998</v>
      </c>
      <c r="I374" s="287"/>
      <c r="J374" s="283"/>
      <c r="K374" s="283"/>
      <c r="L374" s="288"/>
      <c r="M374" s="289"/>
      <c r="N374" s="290"/>
      <c r="O374" s="290"/>
      <c r="P374" s="290"/>
      <c r="Q374" s="290"/>
      <c r="R374" s="290"/>
      <c r="S374" s="290"/>
      <c r="T374" s="291"/>
      <c r="U374" s="14"/>
      <c r="V374" s="14"/>
      <c r="W374" s="14"/>
      <c r="X374" s="14"/>
      <c r="Y374" s="14"/>
      <c r="Z374" s="14"/>
      <c r="AA374" s="14"/>
      <c r="AB374" s="14"/>
      <c r="AC374" s="14"/>
      <c r="AD374" s="14"/>
      <c r="AE374" s="14"/>
      <c r="AT374" s="292" t="s">
        <v>414</v>
      </c>
      <c r="AU374" s="292" t="s">
        <v>93</v>
      </c>
      <c r="AV374" s="14" t="s">
        <v>182</v>
      </c>
      <c r="AW374" s="14" t="s">
        <v>38</v>
      </c>
      <c r="AX374" s="14" t="s">
        <v>91</v>
      </c>
      <c r="AY374" s="292" t="s">
        <v>251</v>
      </c>
    </row>
    <row r="375" s="2" customFormat="1" ht="16.5" customHeight="1">
      <c r="A375" s="40"/>
      <c r="B375" s="41"/>
      <c r="C375" s="246" t="s">
        <v>1023</v>
      </c>
      <c r="D375" s="246" t="s">
        <v>254</v>
      </c>
      <c r="E375" s="247" t="s">
        <v>1744</v>
      </c>
      <c r="F375" s="248" t="s">
        <v>3242</v>
      </c>
      <c r="G375" s="249" t="s">
        <v>446</v>
      </c>
      <c r="H375" s="250">
        <v>8.8499999999999996</v>
      </c>
      <c r="I375" s="251"/>
      <c r="J375" s="252">
        <f>ROUND(I375*H375,2)</f>
        <v>0</v>
      </c>
      <c r="K375" s="248" t="s">
        <v>258</v>
      </c>
      <c r="L375" s="46"/>
      <c r="M375" s="253" t="s">
        <v>1</v>
      </c>
      <c r="N375" s="254" t="s">
        <v>48</v>
      </c>
      <c r="O375" s="93"/>
      <c r="P375" s="255">
        <f>O375*H375</f>
        <v>0</v>
      </c>
      <c r="Q375" s="255">
        <v>0</v>
      </c>
      <c r="R375" s="255">
        <f>Q375*H375</f>
        <v>0</v>
      </c>
      <c r="S375" s="255">
        <v>2.3999999999999999</v>
      </c>
      <c r="T375" s="256">
        <f>S375*H375</f>
        <v>21.239999999999998</v>
      </c>
      <c r="U375" s="40"/>
      <c r="V375" s="40"/>
      <c r="W375" s="40"/>
      <c r="X375" s="40"/>
      <c r="Y375" s="40"/>
      <c r="Z375" s="40"/>
      <c r="AA375" s="40"/>
      <c r="AB375" s="40"/>
      <c r="AC375" s="40"/>
      <c r="AD375" s="40"/>
      <c r="AE375" s="40"/>
      <c r="AR375" s="257" t="s">
        <v>182</v>
      </c>
      <c r="AT375" s="257" t="s">
        <v>254</v>
      </c>
      <c r="AU375" s="257" t="s">
        <v>93</v>
      </c>
      <c r="AY375" s="18" t="s">
        <v>251</v>
      </c>
      <c r="BE375" s="258">
        <f>IF(N375="základní",J375,0)</f>
        <v>0</v>
      </c>
      <c r="BF375" s="258">
        <f>IF(N375="snížená",J375,0)</f>
        <v>0</v>
      </c>
      <c r="BG375" s="258">
        <f>IF(N375="zákl. přenesená",J375,0)</f>
        <v>0</v>
      </c>
      <c r="BH375" s="258">
        <f>IF(N375="sníž. přenesená",J375,0)</f>
        <v>0</v>
      </c>
      <c r="BI375" s="258">
        <f>IF(N375="nulová",J375,0)</f>
        <v>0</v>
      </c>
      <c r="BJ375" s="18" t="s">
        <v>91</v>
      </c>
      <c r="BK375" s="258">
        <f>ROUND(I375*H375,2)</f>
        <v>0</v>
      </c>
      <c r="BL375" s="18" t="s">
        <v>182</v>
      </c>
      <c r="BM375" s="257" t="s">
        <v>3243</v>
      </c>
    </row>
    <row r="376" s="15" customFormat="1">
      <c r="A376" s="15"/>
      <c r="B376" s="293"/>
      <c r="C376" s="294"/>
      <c r="D376" s="259" t="s">
        <v>414</v>
      </c>
      <c r="E376" s="295" t="s">
        <v>1</v>
      </c>
      <c r="F376" s="296" t="s">
        <v>3019</v>
      </c>
      <c r="G376" s="294"/>
      <c r="H376" s="295" t="s">
        <v>1</v>
      </c>
      <c r="I376" s="297"/>
      <c r="J376" s="294"/>
      <c r="K376" s="294"/>
      <c r="L376" s="298"/>
      <c r="M376" s="299"/>
      <c r="N376" s="300"/>
      <c r="O376" s="300"/>
      <c r="P376" s="300"/>
      <c r="Q376" s="300"/>
      <c r="R376" s="300"/>
      <c r="S376" s="300"/>
      <c r="T376" s="301"/>
      <c r="U376" s="15"/>
      <c r="V376" s="15"/>
      <c r="W376" s="15"/>
      <c r="X376" s="15"/>
      <c r="Y376" s="15"/>
      <c r="Z376" s="15"/>
      <c r="AA376" s="15"/>
      <c r="AB376" s="15"/>
      <c r="AC376" s="15"/>
      <c r="AD376" s="15"/>
      <c r="AE376" s="15"/>
      <c r="AT376" s="302" t="s">
        <v>414</v>
      </c>
      <c r="AU376" s="302" t="s">
        <v>93</v>
      </c>
      <c r="AV376" s="15" t="s">
        <v>91</v>
      </c>
      <c r="AW376" s="15" t="s">
        <v>38</v>
      </c>
      <c r="AX376" s="15" t="s">
        <v>83</v>
      </c>
      <c r="AY376" s="302" t="s">
        <v>251</v>
      </c>
    </row>
    <row r="377" s="13" customFormat="1">
      <c r="A377" s="13"/>
      <c r="B377" s="271"/>
      <c r="C377" s="272"/>
      <c r="D377" s="259" t="s">
        <v>414</v>
      </c>
      <c r="E377" s="273" t="s">
        <v>1</v>
      </c>
      <c r="F377" s="274" t="s">
        <v>3244</v>
      </c>
      <c r="G377" s="272"/>
      <c r="H377" s="275">
        <v>8.8499999999999996</v>
      </c>
      <c r="I377" s="276"/>
      <c r="J377" s="272"/>
      <c r="K377" s="272"/>
      <c r="L377" s="277"/>
      <c r="M377" s="278"/>
      <c r="N377" s="279"/>
      <c r="O377" s="279"/>
      <c r="P377" s="279"/>
      <c r="Q377" s="279"/>
      <c r="R377" s="279"/>
      <c r="S377" s="279"/>
      <c r="T377" s="280"/>
      <c r="U377" s="13"/>
      <c r="V377" s="13"/>
      <c r="W377" s="13"/>
      <c r="X377" s="13"/>
      <c r="Y377" s="13"/>
      <c r="Z377" s="13"/>
      <c r="AA377" s="13"/>
      <c r="AB377" s="13"/>
      <c r="AC377" s="13"/>
      <c r="AD377" s="13"/>
      <c r="AE377" s="13"/>
      <c r="AT377" s="281" t="s">
        <v>414</v>
      </c>
      <c r="AU377" s="281" t="s">
        <v>93</v>
      </c>
      <c r="AV377" s="13" t="s">
        <v>93</v>
      </c>
      <c r="AW377" s="13" t="s">
        <v>38</v>
      </c>
      <c r="AX377" s="13" t="s">
        <v>83</v>
      </c>
      <c r="AY377" s="281" t="s">
        <v>251</v>
      </c>
    </row>
    <row r="378" s="14" customFormat="1">
      <c r="A378" s="14"/>
      <c r="B378" s="282"/>
      <c r="C378" s="283"/>
      <c r="D378" s="259" t="s">
        <v>414</v>
      </c>
      <c r="E378" s="284" t="s">
        <v>1</v>
      </c>
      <c r="F378" s="285" t="s">
        <v>416</v>
      </c>
      <c r="G378" s="283"/>
      <c r="H378" s="286">
        <v>8.8499999999999996</v>
      </c>
      <c r="I378" s="287"/>
      <c r="J378" s="283"/>
      <c r="K378" s="283"/>
      <c r="L378" s="288"/>
      <c r="M378" s="289"/>
      <c r="N378" s="290"/>
      <c r="O378" s="290"/>
      <c r="P378" s="290"/>
      <c r="Q378" s="290"/>
      <c r="R378" s="290"/>
      <c r="S378" s="290"/>
      <c r="T378" s="291"/>
      <c r="U378" s="14"/>
      <c r="V378" s="14"/>
      <c r="W378" s="14"/>
      <c r="X378" s="14"/>
      <c r="Y378" s="14"/>
      <c r="Z378" s="14"/>
      <c r="AA378" s="14"/>
      <c r="AB378" s="14"/>
      <c r="AC378" s="14"/>
      <c r="AD378" s="14"/>
      <c r="AE378" s="14"/>
      <c r="AT378" s="292" t="s">
        <v>414</v>
      </c>
      <c r="AU378" s="292" t="s">
        <v>93</v>
      </c>
      <c r="AV378" s="14" t="s">
        <v>182</v>
      </c>
      <c r="AW378" s="14" t="s">
        <v>38</v>
      </c>
      <c r="AX378" s="14" t="s">
        <v>91</v>
      </c>
      <c r="AY378" s="292" t="s">
        <v>251</v>
      </c>
    </row>
    <row r="379" s="2" customFormat="1" ht="16.5" customHeight="1">
      <c r="A379" s="40"/>
      <c r="B379" s="41"/>
      <c r="C379" s="246" t="s">
        <v>1542</v>
      </c>
      <c r="D379" s="246" t="s">
        <v>254</v>
      </c>
      <c r="E379" s="247" t="s">
        <v>3245</v>
      </c>
      <c r="F379" s="248" t="s">
        <v>3246</v>
      </c>
      <c r="G379" s="249" t="s">
        <v>446</v>
      </c>
      <c r="H379" s="250">
        <v>0.85999999999999999</v>
      </c>
      <c r="I379" s="251"/>
      <c r="J379" s="252">
        <f>ROUND(I379*H379,2)</f>
        <v>0</v>
      </c>
      <c r="K379" s="248" t="s">
        <v>258</v>
      </c>
      <c r="L379" s="46"/>
      <c r="M379" s="253" t="s">
        <v>1</v>
      </c>
      <c r="N379" s="254" t="s">
        <v>48</v>
      </c>
      <c r="O379" s="93"/>
      <c r="P379" s="255">
        <f>O379*H379</f>
        <v>0</v>
      </c>
      <c r="Q379" s="255">
        <v>0</v>
      </c>
      <c r="R379" s="255">
        <f>Q379*H379</f>
        <v>0</v>
      </c>
      <c r="S379" s="255">
        <v>2.3999999999999999</v>
      </c>
      <c r="T379" s="256">
        <f>S379*H379</f>
        <v>2.0640000000000001</v>
      </c>
      <c r="U379" s="40"/>
      <c r="V379" s="40"/>
      <c r="W379" s="40"/>
      <c r="X379" s="40"/>
      <c r="Y379" s="40"/>
      <c r="Z379" s="40"/>
      <c r="AA379" s="40"/>
      <c r="AB379" s="40"/>
      <c r="AC379" s="40"/>
      <c r="AD379" s="40"/>
      <c r="AE379" s="40"/>
      <c r="AR379" s="257" t="s">
        <v>182</v>
      </c>
      <c r="AT379" s="257" t="s">
        <v>254</v>
      </c>
      <c r="AU379" s="257" t="s">
        <v>93</v>
      </c>
      <c r="AY379" s="18" t="s">
        <v>251</v>
      </c>
      <c r="BE379" s="258">
        <f>IF(N379="základní",J379,0)</f>
        <v>0</v>
      </c>
      <c r="BF379" s="258">
        <f>IF(N379="snížená",J379,0)</f>
        <v>0</v>
      </c>
      <c r="BG379" s="258">
        <f>IF(N379="zákl. přenesená",J379,0)</f>
        <v>0</v>
      </c>
      <c r="BH379" s="258">
        <f>IF(N379="sníž. přenesená",J379,0)</f>
        <v>0</v>
      </c>
      <c r="BI379" s="258">
        <f>IF(N379="nulová",J379,0)</f>
        <v>0</v>
      </c>
      <c r="BJ379" s="18" t="s">
        <v>91</v>
      </c>
      <c r="BK379" s="258">
        <f>ROUND(I379*H379,2)</f>
        <v>0</v>
      </c>
      <c r="BL379" s="18" t="s">
        <v>182</v>
      </c>
      <c r="BM379" s="257" t="s">
        <v>3247</v>
      </c>
    </row>
    <row r="380" s="13" customFormat="1">
      <c r="A380" s="13"/>
      <c r="B380" s="271"/>
      <c r="C380" s="272"/>
      <c r="D380" s="259" t="s">
        <v>414</v>
      </c>
      <c r="E380" s="273" t="s">
        <v>1</v>
      </c>
      <c r="F380" s="274" t="s">
        <v>3248</v>
      </c>
      <c r="G380" s="272"/>
      <c r="H380" s="275">
        <v>0.85999999999999999</v>
      </c>
      <c r="I380" s="276"/>
      <c r="J380" s="272"/>
      <c r="K380" s="272"/>
      <c r="L380" s="277"/>
      <c r="M380" s="278"/>
      <c r="N380" s="279"/>
      <c r="O380" s="279"/>
      <c r="P380" s="279"/>
      <c r="Q380" s="279"/>
      <c r="R380" s="279"/>
      <c r="S380" s="279"/>
      <c r="T380" s="280"/>
      <c r="U380" s="13"/>
      <c r="V380" s="13"/>
      <c r="W380" s="13"/>
      <c r="X380" s="13"/>
      <c r="Y380" s="13"/>
      <c r="Z380" s="13"/>
      <c r="AA380" s="13"/>
      <c r="AB380" s="13"/>
      <c r="AC380" s="13"/>
      <c r="AD380" s="13"/>
      <c r="AE380" s="13"/>
      <c r="AT380" s="281" t="s">
        <v>414</v>
      </c>
      <c r="AU380" s="281" t="s">
        <v>93</v>
      </c>
      <c r="AV380" s="13" t="s">
        <v>93</v>
      </c>
      <c r="AW380" s="13" t="s">
        <v>38</v>
      </c>
      <c r="AX380" s="13" t="s">
        <v>83</v>
      </c>
      <c r="AY380" s="281" t="s">
        <v>251</v>
      </c>
    </row>
    <row r="381" s="14" customFormat="1">
      <c r="A381" s="14"/>
      <c r="B381" s="282"/>
      <c r="C381" s="283"/>
      <c r="D381" s="259" t="s">
        <v>414</v>
      </c>
      <c r="E381" s="284" t="s">
        <v>1</v>
      </c>
      <c r="F381" s="285" t="s">
        <v>416</v>
      </c>
      <c r="G381" s="283"/>
      <c r="H381" s="286">
        <v>0.85999999999999999</v>
      </c>
      <c r="I381" s="287"/>
      <c r="J381" s="283"/>
      <c r="K381" s="283"/>
      <c r="L381" s="288"/>
      <c r="M381" s="289"/>
      <c r="N381" s="290"/>
      <c r="O381" s="290"/>
      <c r="P381" s="290"/>
      <c r="Q381" s="290"/>
      <c r="R381" s="290"/>
      <c r="S381" s="290"/>
      <c r="T381" s="291"/>
      <c r="U381" s="14"/>
      <c r="V381" s="14"/>
      <c r="W381" s="14"/>
      <c r="X381" s="14"/>
      <c r="Y381" s="14"/>
      <c r="Z381" s="14"/>
      <c r="AA381" s="14"/>
      <c r="AB381" s="14"/>
      <c r="AC381" s="14"/>
      <c r="AD381" s="14"/>
      <c r="AE381" s="14"/>
      <c r="AT381" s="292" t="s">
        <v>414</v>
      </c>
      <c r="AU381" s="292" t="s">
        <v>93</v>
      </c>
      <c r="AV381" s="14" t="s">
        <v>182</v>
      </c>
      <c r="AW381" s="14" t="s">
        <v>38</v>
      </c>
      <c r="AX381" s="14" t="s">
        <v>91</v>
      </c>
      <c r="AY381" s="292" t="s">
        <v>251</v>
      </c>
    </row>
    <row r="382" s="2" customFormat="1" ht="16.5" customHeight="1">
      <c r="A382" s="40"/>
      <c r="B382" s="41"/>
      <c r="C382" s="246" t="s">
        <v>1026</v>
      </c>
      <c r="D382" s="246" t="s">
        <v>254</v>
      </c>
      <c r="E382" s="247" t="s">
        <v>3249</v>
      </c>
      <c r="F382" s="248" t="s">
        <v>3250</v>
      </c>
      <c r="G382" s="249" t="s">
        <v>446</v>
      </c>
      <c r="H382" s="250">
        <v>0.67500000000000004</v>
      </c>
      <c r="I382" s="251"/>
      <c r="J382" s="252">
        <f>ROUND(I382*H382,2)</f>
        <v>0</v>
      </c>
      <c r="K382" s="248" t="s">
        <v>258</v>
      </c>
      <c r="L382" s="46"/>
      <c r="M382" s="253" t="s">
        <v>1</v>
      </c>
      <c r="N382" s="254" t="s">
        <v>48</v>
      </c>
      <c r="O382" s="93"/>
      <c r="P382" s="255">
        <f>O382*H382</f>
        <v>0</v>
      </c>
      <c r="Q382" s="255">
        <v>0</v>
      </c>
      <c r="R382" s="255">
        <f>Q382*H382</f>
        <v>0</v>
      </c>
      <c r="S382" s="255">
        <v>2.2000000000000002</v>
      </c>
      <c r="T382" s="256">
        <f>S382*H382</f>
        <v>1.4850000000000003</v>
      </c>
      <c r="U382" s="40"/>
      <c r="V382" s="40"/>
      <c r="W382" s="40"/>
      <c r="X382" s="40"/>
      <c r="Y382" s="40"/>
      <c r="Z382" s="40"/>
      <c r="AA382" s="40"/>
      <c r="AB382" s="40"/>
      <c r="AC382" s="40"/>
      <c r="AD382" s="40"/>
      <c r="AE382" s="40"/>
      <c r="AR382" s="257" t="s">
        <v>182</v>
      </c>
      <c r="AT382" s="257" t="s">
        <v>254</v>
      </c>
      <c r="AU382" s="257" t="s">
        <v>93</v>
      </c>
      <c r="AY382" s="18" t="s">
        <v>251</v>
      </c>
      <c r="BE382" s="258">
        <f>IF(N382="základní",J382,0)</f>
        <v>0</v>
      </c>
      <c r="BF382" s="258">
        <f>IF(N382="snížená",J382,0)</f>
        <v>0</v>
      </c>
      <c r="BG382" s="258">
        <f>IF(N382="zákl. přenesená",J382,0)</f>
        <v>0</v>
      </c>
      <c r="BH382" s="258">
        <f>IF(N382="sníž. přenesená",J382,0)</f>
        <v>0</v>
      </c>
      <c r="BI382" s="258">
        <f>IF(N382="nulová",J382,0)</f>
        <v>0</v>
      </c>
      <c r="BJ382" s="18" t="s">
        <v>91</v>
      </c>
      <c r="BK382" s="258">
        <f>ROUND(I382*H382,2)</f>
        <v>0</v>
      </c>
      <c r="BL382" s="18" t="s">
        <v>182</v>
      </c>
      <c r="BM382" s="257" t="s">
        <v>3251</v>
      </c>
    </row>
    <row r="383" s="15" customFormat="1">
      <c r="A383" s="15"/>
      <c r="B383" s="293"/>
      <c r="C383" s="294"/>
      <c r="D383" s="259" t="s">
        <v>414</v>
      </c>
      <c r="E383" s="295" t="s">
        <v>1</v>
      </c>
      <c r="F383" s="296" t="s">
        <v>3019</v>
      </c>
      <c r="G383" s="294"/>
      <c r="H383" s="295" t="s">
        <v>1</v>
      </c>
      <c r="I383" s="297"/>
      <c r="J383" s="294"/>
      <c r="K383" s="294"/>
      <c r="L383" s="298"/>
      <c r="M383" s="299"/>
      <c r="N383" s="300"/>
      <c r="O383" s="300"/>
      <c r="P383" s="300"/>
      <c r="Q383" s="300"/>
      <c r="R383" s="300"/>
      <c r="S383" s="300"/>
      <c r="T383" s="301"/>
      <c r="U383" s="15"/>
      <c r="V383" s="15"/>
      <c r="W383" s="15"/>
      <c r="X383" s="15"/>
      <c r="Y383" s="15"/>
      <c r="Z383" s="15"/>
      <c r="AA383" s="15"/>
      <c r="AB383" s="15"/>
      <c r="AC383" s="15"/>
      <c r="AD383" s="15"/>
      <c r="AE383" s="15"/>
      <c r="AT383" s="302" t="s">
        <v>414</v>
      </c>
      <c r="AU383" s="302" t="s">
        <v>93</v>
      </c>
      <c r="AV383" s="15" t="s">
        <v>91</v>
      </c>
      <c r="AW383" s="15" t="s">
        <v>38</v>
      </c>
      <c r="AX383" s="15" t="s">
        <v>83</v>
      </c>
      <c r="AY383" s="302" t="s">
        <v>251</v>
      </c>
    </row>
    <row r="384" s="13" customFormat="1">
      <c r="A384" s="13"/>
      <c r="B384" s="271"/>
      <c r="C384" s="272"/>
      <c r="D384" s="259" t="s">
        <v>414</v>
      </c>
      <c r="E384" s="273" t="s">
        <v>1</v>
      </c>
      <c r="F384" s="274" t="s">
        <v>3252</v>
      </c>
      <c r="G384" s="272"/>
      <c r="H384" s="275">
        <v>0.67500000000000004</v>
      </c>
      <c r="I384" s="276"/>
      <c r="J384" s="272"/>
      <c r="K384" s="272"/>
      <c r="L384" s="277"/>
      <c r="M384" s="278"/>
      <c r="N384" s="279"/>
      <c r="O384" s="279"/>
      <c r="P384" s="279"/>
      <c r="Q384" s="279"/>
      <c r="R384" s="279"/>
      <c r="S384" s="279"/>
      <c r="T384" s="280"/>
      <c r="U384" s="13"/>
      <c r="V384" s="13"/>
      <c r="W384" s="13"/>
      <c r="X384" s="13"/>
      <c r="Y384" s="13"/>
      <c r="Z384" s="13"/>
      <c r="AA384" s="13"/>
      <c r="AB384" s="13"/>
      <c r="AC384" s="13"/>
      <c r="AD384" s="13"/>
      <c r="AE384" s="13"/>
      <c r="AT384" s="281" t="s">
        <v>414</v>
      </c>
      <c r="AU384" s="281" t="s">
        <v>93</v>
      </c>
      <c r="AV384" s="13" t="s">
        <v>93</v>
      </c>
      <c r="AW384" s="13" t="s">
        <v>38</v>
      </c>
      <c r="AX384" s="13" t="s">
        <v>83</v>
      </c>
      <c r="AY384" s="281" t="s">
        <v>251</v>
      </c>
    </row>
    <row r="385" s="14" customFormat="1">
      <c r="A385" s="14"/>
      <c r="B385" s="282"/>
      <c r="C385" s="283"/>
      <c r="D385" s="259" t="s">
        <v>414</v>
      </c>
      <c r="E385" s="284" t="s">
        <v>1</v>
      </c>
      <c r="F385" s="285" t="s">
        <v>416</v>
      </c>
      <c r="G385" s="283"/>
      <c r="H385" s="286">
        <v>0.67500000000000004</v>
      </c>
      <c r="I385" s="287"/>
      <c r="J385" s="283"/>
      <c r="K385" s="283"/>
      <c r="L385" s="288"/>
      <c r="M385" s="289"/>
      <c r="N385" s="290"/>
      <c r="O385" s="290"/>
      <c r="P385" s="290"/>
      <c r="Q385" s="290"/>
      <c r="R385" s="290"/>
      <c r="S385" s="290"/>
      <c r="T385" s="291"/>
      <c r="U385" s="14"/>
      <c r="V385" s="14"/>
      <c r="W385" s="14"/>
      <c r="X385" s="14"/>
      <c r="Y385" s="14"/>
      <c r="Z385" s="14"/>
      <c r="AA385" s="14"/>
      <c r="AB385" s="14"/>
      <c r="AC385" s="14"/>
      <c r="AD385" s="14"/>
      <c r="AE385" s="14"/>
      <c r="AT385" s="292" t="s">
        <v>414</v>
      </c>
      <c r="AU385" s="292" t="s">
        <v>93</v>
      </c>
      <c r="AV385" s="14" t="s">
        <v>182</v>
      </c>
      <c r="AW385" s="14" t="s">
        <v>38</v>
      </c>
      <c r="AX385" s="14" t="s">
        <v>91</v>
      </c>
      <c r="AY385" s="292" t="s">
        <v>251</v>
      </c>
    </row>
    <row r="386" s="2" customFormat="1" ht="16.5" customHeight="1">
      <c r="A386" s="40"/>
      <c r="B386" s="41"/>
      <c r="C386" s="246" t="s">
        <v>1546</v>
      </c>
      <c r="D386" s="246" t="s">
        <v>254</v>
      </c>
      <c r="E386" s="247" t="s">
        <v>1749</v>
      </c>
      <c r="F386" s="248" t="s">
        <v>1750</v>
      </c>
      <c r="G386" s="249" t="s">
        <v>342</v>
      </c>
      <c r="H386" s="250">
        <v>105.52</v>
      </c>
      <c r="I386" s="251"/>
      <c r="J386" s="252">
        <f>ROUND(I386*H386,2)</f>
        <v>0</v>
      </c>
      <c r="K386" s="248" t="s">
        <v>258</v>
      </c>
      <c r="L386" s="46"/>
      <c r="M386" s="253" t="s">
        <v>1</v>
      </c>
      <c r="N386" s="254" t="s">
        <v>48</v>
      </c>
      <c r="O386" s="93"/>
      <c r="P386" s="255">
        <f>O386*H386</f>
        <v>0</v>
      </c>
      <c r="Q386" s="255">
        <v>0</v>
      </c>
      <c r="R386" s="255">
        <f>Q386*H386</f>
        <v>0</v>
      </c>
      <c r="S386" s="255">
        <v>0.089999999999999997</v>
      </c>
      <c r="T386" s="256">
        <f>S386*H386</f>
        <v>9.4967999999999986</v>
      </c>
      <c r="U386" s="40"/>
      <c r="V386" s="40"/>
      <c r="W386" s="40"/>
      <c r="X386" s="40"/>
      <c r="Y386" s="40"/>
      <c r="Z386" s="40"/>
      <c r="AA386" s="40"/>
      <c r="AB386" s="40"/>
      <c r="AC386" s="40"/>
      <c r="AD386" s="40"/>
      <c r="AE386" s="40"/>
      <c r="AR386" s="257" t="s">
        <v>182</v>
      </c>
      <c r="AT386" s="257" t="s">
        <v>254</v>
      </c>
      <c r="AU386" s="257" t="s">
        <v>93</v>
      </c>
      <c r="AY386" s="18" t="s">
        <v>251</v>
      </c>
      <c r="BE386" s="258">
        <f>IF(N386="základní",J386,0)</f>
        <v>0</v>
      </c>
      <c r="BF386" s="258">
        <f>IF(N386="snížená",J386,0)</f>
        <v>0</v>
      </c>
      <c r="BG386" s="258">
        <f>IF(N386="zákl. přenesená",J386,0)</f>
        <v>0</v>
      </c>
      <c r="BH386" s="258">
        <f>IF(N386="sníž. přenesená",J386,0)</f>
        <v>0</v>
      </c>
      <c r="BI386" s="258">
        <f>IF(N386="nulová",J386,0)</f>
        <v>0</v>
      </c>
      <c r="BJ386" s="18" t="s">
        <v>91</v>
      </c>
      <c r="BK386" s="258">
        <f>ROUND(I386*H386,2)</f>
        <v>0</v>
      </c>
      <c r="BL386" s="18" t="s">
        <v>182</v>
      </c>
      <c r="BM386" s="257" t="s">
        <v>3253</v>
      </c>
    </row>
    <row r="387" s="15" customFormat="1">
      <c r="A387" s="15"/>
      <c r="B387" s="293"/>
      <c r="C387" s="294"/>
      <c r="D387" s="259" t="s">
        <v>414</v>
      </c>
      <c r="E387" s="295" t="s">
        <v>1</v>
      </c>
      <c r="F387" s="296" t="s">
        <v>3019</v>
      </c>
      <c r="G387" s="294"/>
      <c r="H387" s="295" t="s">
        <v>1</v>
      </c>
      <c r="I387" s="297"/>
      <c r="J387" s="294"/>
      <c r="K387" s="294"/>
      <c r="L387" s="298"/>
      <c r="M387" s="299"/>
      <c r="N387" s="300"/>
      <c r="O387" s="300"/>
      <c r="P387" s="300"/>
      <c r="Q387" s="300"/>
      <c r="R387" s="300"/>
      <c r="S387" s="300"/>
      <c r="T387" s="301"/>
      <c r="U387" s="15"/>
      <c r="V387" s="15"/>
      <c r="W387" s="15"/>
      <c r="X387" s="15"/>
      <c r="Y387" s="15"/>
      <c r="Z387" s="15"/>
      <c r="AA387" s="15"/>
      <c r="AB387" s="15"/>
      <c r="AC387" s="15"/>
      <c r="AD387" s="15"/>
      <c r="AE387" s="15"/>
      <c r="AT387" s="302" t="s">
        <v>414</v>
      </c>
      <c r="AU387" s="302" t="s">
        <v>93</v>
      </c>
      <c r="AV387" s="15" t="s">
        <v>91</v>
      </c>
      <c r="AW387" s="15" t="s">
        <v>38</v>
      </c>
      <c r="AX387" s="15" t="s">
        <v>83</v>
      </c>
      <c r="AY387" s="302" t="s">
        <v>251</v>
      </c>
    </row>
    <row r="388" s="13" customFormat="1">
      <c r="A388" s="13"/>
      <c r="B388" s="271"/>
      <c r="C388" s="272"/>
      <c r="D388" s="259" t="s">
        <v>414</v>
      </c>
      <c r="E388" s="273" t="s">
        <v>1</v>
      </c>
      <c r="F388" s="274" t="s">
        <v>3254</v>
      </c>
      <c r="G388" s="272"/>
      <c r="H388" s="275">
        <v>105.52</v>
      </c>
      <c r="I388" s="276"/>
      <c r="J388" s="272"/>
      <c r="K388" s="272"/>
      <c r="L388" s="277"/>
      <c r="M388" s="278"/>
      <c r="N388" s="279"/>
      <c r="O388" s="279"/>
      <c r="P388" s="279"/>
      <c r="Q388" s="279"/>
      <c r="R388" s="279"/>
      <c r="S388" s="279"/>
      <c r="T388" s="280"/>
      <c r="U388" s="13"/>
      <c r="V388" s="13"/>
      <c r="W388" s="13"/>
      <c r="X388" s="13"/>
      <c r="Y388" s="13"/>
      <c r="Z388" s="13"/>
      <c r="AA388" s="13"/>
      <c r="AB388" s="13"/>
      <c r="AC388" s="13"/>
      <c r="AD388" s="13"/>
      <c r="AE388" s="13"/>
      <c r="AT388" s="281" t="s">
        <v>414</v>
      </c>
      <c r="AU388" s="281" t="s">
        <v>93</v>
      </c>
      <c r="AV388" s="13" t="s">
        <v>93</v>
      </c>
      <c r="AW388" s="13" t="s">
        <v>38</v>
      </c>
      <c r="AX388" s="13" t="s">
        <v>83</v>
      </c>
      <c r="AY388" s="281" t="s">
        <v>251</v>
      </c>
    </row>
    <row r="389" s="14" customFormat="1">
      <c r="A389" s="14"/>
      <c r="B389" s="282"/>
      <c r="C389" s="283"/>
      <c r="D389" s="259" t="s">
        <v>414</v>
      </c>
      <c r="E389" s="284" t="s">
        <v>1</v>
      </c>
      <c r="F389" s="285" t="s">
        <v>416</v>
      </c>
      <c r="G389" s="283"/>
      <c r="H389" s="286">
        <v>105.52</v>
      </c>
      <c r="I389" s="287"/>
      <c r="J389" s="283"/>
      <c r="K389" s="283"/>
      <c r="L389" s="288"/>
      <c r="M389" s="289"/>
      <c r="N389" s="290"/>
      <c r="O389" s="290"/>
      <c r="P389" s="290"/>
      <c r="Q389" s="290"/>
      <c r="R389" s="290"/>
      <c r="S389" s="290"/>
      <c r="T389" s="291"/>
      <c r="U389" s="14"/>
      <c r="V389" s="14"/>
      <c r="W389" s="14"/>
      <c r="X389" s="14"/>
      <c r="Y389" s="14"/>
      <c r="Z389" s="14"/>
      <c r="AA389" s="14"/>
      <c r="AB389" s="14"/>
      <c r="AC389" s="14"/>
      <c r="AD389" s="14"/>
      <c r="AE389" s="14"/>
      <c r="AT389" s="292" t="s">
        <v>414</v>
      </c>
      <c r="AU389" s="292" t="s">
        <v>93</v>
      </c>
      <c r="AV389" s="14" t="s">
        <v>182</v>
      </c>
      <c r="AW389" s="14" t="s">
        <v>38</v>
      </c>
      <c r="AX389" s="14" t="s">
        <v>91</v>
      </c>
      <c r="AY389" s="292" t="s">
        <v>251</v>
      </c>
    </row>
    <row r="390" s="2" customFormat="1" ht="16.5" customHeight="1">
      <c r="A390" s="40"/>
      <c r="B390" s="41"/>
      <c r="C390" s="246" t="s">
        <v>1029</v>
      </c>
      <c r="D390" s="246" t="s">
        <v>254</v>
      </c>
      <c r="E390" s="247" t="s">
        <v>3255</v>
      </c>
      <c r="F390" s="248" t="s">
        <v>3256</v>
      </c>
      <c r="G390" s="249" t="s">
        <v>446</v>
      </c>
      <c r="H390" s="250">
        <v>0.67500000000000004</v>
      </c>
      <c r="I390" s="251"/>
      <c r="J390" s="252">
        <f>ROUND(I390*H390,2)</f>
        <v>0</v>
      </c>
      <c r="K390" s="248" t="s">
        <v>258</v>
      </c>
      <c r="L390" s="46"/>
      <c r="M390" s="253" t="s">
        <v>1</v>
      </c>
      <c r="N390" s="254" t="s">
        <v>48</v>
      </c>
      <c r="O390" s="93"/>
      <c r="P390" s="255">
        <f>O390*H390</f>
        <v>0</v>
      </c>
      <c r="Q390" s="255">
        <v>0</v>
      </c>
      <c r="R390" s="255">
        <f>Q390*H390</f>
        <v>0</v>
      </c>
      <c r="S390" s="255">
        <v>0.029000000000000001</v>
      </c>
      <c r="T390" s="256">
        <f>S390*H390</f>
        <v>0.019575000000000002</v>
      </c>
      <c r="U390" s="40"/>
      <c r="V390" s="40"/>
      <c r="W390" s="40"/>
      <c r="X390" s="40"/>
      <c r="Y390" s="40"/>
      <c r="Z390" s="40"/>
      <c r="AA390" s="40"/>
      <c r="AB390" s="40"/>
      <c r="AC390" s="40"/>
      <c r="AD390" s="40"/>
      <c r="AE390" s="40"/>
      <c r="AR390" s="257" t="s">
        <v>182</v>
      </c>
      <c r="AT390" s="257" t="s">
        <v>254</v>
      </c>
      <c r="AU390" s="257" t="s">
        <v>93</v>
      </c>
      <c r="AY390" s="18" t="s">
        <v>251</v>
      </c>
      <c r="BE390" s="258">
        <f>IF(N390="základní",J390,0)</f>
        <v>0</v>
      </c>
      <c r="BF390" s="258">
        <f>IF(N390="snížená",J390,0)</f>
        <v>0</v>
      </c>
      <c r="BG390" s="258">
        <f>IF(N390="zákl. přenesená",J390,0)</f>
        <v>0</v>
      </c>
      <c r="BH390" s="258">
        <f>IF(N390="sníž. přenesená",J390,0)</f>
        <v>0</v>
      </c>
      <c r="BI390" s="258">
        <f>IF(N390="nulová",J390,0)</f>
        <v>0</v>
      </c>
      <c r="BJ390" s="18" t="s">
        <v>91</v>
      </c>
      <c r="BK390" s="258">
        <f>ROUND(I390*H390,2)</f>
        <v>0</v>
      </c>
      <c r="BL390" s="18" t="s">
        <v>182</v>
      </c>
      <c r="BM390" s="257" t="s">
        <v>3257</v>
      </c>
    </row>
    <row r="391" s="2" customFormat="1" ht="16.5" customHeight="1">
      <c r="A391" s="40"/>
      <c r="B391" s="41"/>
      <c r="C391" s="246" t="s">
        <v>1552</v>
      </c>
      <c r="D391" s="246" t="s">
        <v>254</v>
      </c>
      <c r="E391" s="247" t="s">
        <v>3258</v>
      </c>
      <c r="F391" s="248" t="s">
        <v>3259</v>
      </c>
      <c r="G391" s="249" t="s">
        <v>342</v>
      </c>
      <c r="H391" s="250">
        <v>58.979999999999997</v>
      </c>
      <c r="I391" s="251"/>
      <c r="J391" s="252">
        <f>ROUND(I391*H391,2)</f>
        <v>0</v>
      </c>
      <c r="K391" s="248" t="s">
        <v>258</v>
      </c>
      <c r="L391" s="46"/>
      <c r="M391" s="253" t="s">
        <v>1</v>
      </c>
      <c r="N391" s="254" t="s">
        <v>48</v>
      </c>
      <c r="O391" s="93"/>
      <c r="P391" s="255">
        <f>O391*H391</f>
        <v>0</v>
      </c>
      <c r="Q391" s="255">
        <v>0</v>
      </c>
      <c r="R391" s="255">
        <f>Q391*H391</f>
        <v>0</v>
      </c>
      <c r="S391" s="255">
        <v>0.035000000000000003</v>
      </c>
      <c r="T391" s="256">
        <f>S391*H391</f>
        <v>2.0643000000000002</v>
      </c>
      <c r="U391" s="40"/>
      <c r="V391" s="40"/>
      <c r="W391" s="40"/>
      <c r="X391" s="40"/>
      <c r="Y391" s="40"/>
      <c r="Z391" s="40"/>
      <c r="AA391" s="40"/>
      <c r="AB391" s="40"/>
      <c r="AC391" s="40"/>
      <c r="AD391" s="40"/>
      <c r="AE391" s="40"/>
      <c r="AR391" s="257" t="s">
        <v>182</v>
      </c>
      <c r="AT391" s="257" t="s">
        <v>254</v>
      </c>
      <c r="AU391" s="257" t="s">
        <v>93</v>
      </c>
      <c r="AY391" s="18" t="s">
        <v>251</v>
      </c>
      <c r="BE391" s="258">
        <f>IF(N391="základní",J391,0)</f>
        <v>0</v>
      </c>
      <c r="BF391" s="258">
        <f>IF(N391="snížená",J391,0)</f>
        <v>0</v>
      </c>
      <c r="BG391" s="258">
        <f>IF(N391="zákl. přenesená",J391,0)</f>
        <v>0</v>
      </c>
      <c r="BH391" s="258">
        <f>IF(N391="sníž. přenesená",J391,0)</f>
        <v>0</v>
      </c>
      <c r="BI391" s="258">
        <f>IF(N391="nulová",J391,0)</f>
        <v>0</v>
      </c>
      <c r="BJ391" s="18" t="s">
        <v>91</v>
      </c>
      <c r="BK391" s="258">
        <f>ROUND(I391*H391,2)</f>
        <v>0</v>
      </c>
      <c r="BL391" s="18" t="s">
        <v>182</v>
      </c>
      <c r="BM391" s="257" t="s">
        <v>3260</v>
      </c>
    </row>
    <row r="392" s="2" customFormat="1">
      <c r="A392" s="40"/>
      <c r="B392" s="41"/>
      <c r="C392" s="42"/>
      <c r="D392" s="259" t="s">
        <v>261</v>
      </c>
      <c r="E392" s="42"/>
      <c r="F392" s="260" t="s">
        <v>3261</v>
      </c>
      <c r="G392" s="42"/>
      <c r="H392" s="42"/>
      <c r="I392" s="157"/>
      <c r="J392" s="42"/>
      <c r="K392" s="42"/>
      <c r="L392" s="46"/>
      <c r="M392" s="261"/>
      <c r="N392" s="262"/>
      <c r="O392" s="93"/>
      <c r="P392" s="93"/>
      <c r="Q392" s="93"/>
      <c r="R392" s="93"/>
      <c r="S392" s="93"/>
      <c r="T392" s="94"/>
      <c r="U392" s="40"/>
      <c r="V392" s="40"/>
      <c r="W392" s="40"/>
      <c r="X392" s="40"/>
      <c r="Y392" s="40"/>
      <c r="Z392" s="40"/>
      <c r="AA392" s="40"/>
      <c r="AB392" s="40"/>
      <c r="AC392" s="40"/>
      <c r="AD392" s="40"/>
      <c r="AE392" s="40"/>
      <c r="AT392" s="18" t="s">
        <v>261</v>
      </c>
      <c r="AU392" s="18" t="s">
        <v>93</v>
      </c>
    </row>
    <row r="393" s="15" customFormat="1">
      <c r="A393" s="15"/>
      <c r="B393" s="293"/>
      <c r="C393" s="294"/>
      <c r="D393" s="259" t="s">
        <v>414</v>
      </c>
      <c r="E393" s="295" t="s">
        <v>1</v>
      </c>
      <c r="F393" s="296" t="s">
        <v>3019</v>
      </c>
      <c r="G393" s="294"/>
      <c r="H393" s="295" t="s">
        <v>1</v>
      </c>
      <c r="I393" s="297"/>
      <c r="J393" s="294"/>
      <c r="K393" s="294"/>
      <c r="L393" s="298"/>
      <c r="M393" s="299"/>
      <c r="N393" s="300"/>
      <c r="O393" s="300"/>
      <c r="P393" s="300"/>
      <c r="Q393" s="300"/>
      <c r="R393" s="300"/>
      <c r="S393" s="300"/>
      <c r="T393" s="301"/>
      <c r="U393" s="15"/>
      <c r="V393" s="15"/>
      <c r="W393" s="15"/>
      <c r="X393" s="15"/>
      <c r="Y393" s="15"/>
      <c r="Z393" s="15"/>
      <c r="AA393" s="15"/>
      <c r="AB393" s="15"/>
      <c r="AC393" s="15"/>
      <c r="AD393" s="15"/>
      <c r="AE393" s="15"/>
      <c r="AT393" s="302" t="s">
        <v>414</v>
      </c>
      <c r="AU393" s="302" t="s">
        <v>93</v>
      </c>
      <c r="AV393" s="15" t="s">
        <v>91</v>
      </c>
      <c r="AW393" s="15" t="s">
        <v>38</v>
      </c>
      <c r="AX393" s="15" t="s">
        <v>83</v>
      </c>
      <c r="AY393" s="302" t="s">
        <v>251</v>
      </c>
    </row>
    <row r="394" s="13" customFormat="1">
      <c r="A394" s="13"/>
      <c r="B394" s="271"/>
      <c r="C394" s="272"/>
      <c r="D394" s="259" t="s">
        <v>414</v>
      </c>
      <c r="E394" s="273" t="s">
        <v>1</v>
      </c>
      <c r="F394" s="274" t="s">
        <v>3262</v>
      </c>
      <c r="G394" s="272"/>
      <c r="H394" s="275">
        <v>58.979999999999997</v>
      </c>
      <c r="I394" s="276"/>
      <c r="J394" s="272"/>
      <c r="K394" s="272"/>
      <c r="L394" s="277"/>
      <c r="M394" s="278"/>
      <c r="N394" s="279"/>
      <c r="O394" s="279"/>
      <c r="P394" s="279"/>
      <c r="Q394" s="279"/>
      <c r="R394" s="279"/>
      <c r="S394" s="279"/>
      <c r="T394" s="280"/>
      <c r="U394" s="13"/>
      <c r="V394" s="13"/>
      <c r="W394" s="13"/>
      <c r="X394" s="13"/>
      <c r="Y394" s="13"/>
      <c r="Z394" s="13"/>
      <c r="AA394" s="13"/>
      <c r="AB394" s="13"/>
      <c r="AC394" s="13"/>
      <c r="AD394" s="13"/>
      <c r="AE394" s="13"/>
      <c r="AT394" s="281" t="s">
        <v>414</v>
      </c>
      <c r="AU394" s="281" t="s">
        <v>93</v>
      </c>
      <c r="AV394" s="13" t="s">
        <v>93</v>
      </c>
      <c r="AW394" s="13" t="s">
        <v>38</v>
      </c>
      <c r="AX394" s="13" t="s">
        <v>83</v>
      </c>
      <c r="AY394" s="281" t="s">
        <v>251</v>
      </c>
    </row>
    <row r="395" s="14" customFormat="1">
      <c r="A395" s="14"/>
      <c r="B395" s="282"/>
      <c r="C395" s="283"/>
      <c r="D395" s="259" t="s">
        <v>414</v>
      </c>
      <c r="E395" s="284" t="s">
        <v>1</v>
      </c>
      <c r="F395" s="285" t="s">
        <v>416</v>
      </c>
      <c r="G395" s="283"/>
      <c r="H395" s="286">
        <v>58.979999999999997</v>
      </c>
      <c r="I395" s="287"/>
      <c r="J395" s="283"/>
      <c r="K395" s="283"/>
      <c r="L395" s="288"/>
      <c r="M395" s="289"/>
      <c r="N395" s="290"/>
      <c r="O395" s="290"/>
      <c r="P395" s="290"/>
      <c r="Q395" s="290"/>
      <c r="R395" s="290"/>
      <c r="S395" s="290"/>
      <c r="T395" s="291"/>
      <c r="U395" s="14"/>
      <c r="V395" s="14"/>
      <c r="W395" s="14"/>
      <c r="X395" s="14"/>
      <c r="Y395" s="14"/>
      <c r="Z395" s="14"/>
      <c r="AA395" s="14"/>
      <c r="AB395" s="14"/>
      <c r="AC395" s="14"/>
      <c r="AD395" s="14"/>
      <c r="AE395" s="14"/>
      <c r="AT395" s="292" t="s">
        <v>414</v>
      </c>
      <c r="AU395" s="292" t="s">
        <v>93</v>
      </c>
      <c r="AV395" s="14" t="s">
        <v>182</v>
      </c>
      <c r="AW395" s="14" t="s">
        <v>38</v>
      </c>
      <c r="AX395" s="14" t="s">
        <v>91</v>
      </c>
      <c r="AY395" s="292" t="s">
        <v>251</v>
      </c>
    </row>
    <row r="396" s="2" customFormat="1" ht="16.5" customHeight="1">
      <c r="A396" s="40"/>
      <c r="B396" s="41"/>
      <c r="C396" s="246" t="s">
        <v>1036</v>
      </c>
      <c r="D396" s="246" t="s">
        <v>254</v>
      </c>
      <c r="E396" s="247" t="s">
        <v>3263</v>
      </c>
      <c r="F396" s="248" t="s">
        <v>3264</v>
      </c>
      <c r="G396" s="249" t="s">
        <v>342</v>
      </c>
      <c r="H396" s="250">
        <v>17.518000000000001</v>
      </c>
      <c r="I396" s="251"/>
      <c r="J396" s="252">
        <f>ROUND(I396*H396,2)</f>
        <v>0</v>
      </c>
      <c r="K396" s="248" t="s">
        <v>258</v>
      </c>
      <c r="L396" s="46"/>
      <c r="M396" s="253" t="s">
        <v>1</v>
      </c>
      <c r="N396" s="254" t="s">
        <v>48</v>
      </c>
      <c r="O396" s="93"/>
      <c r="P396" s="255">
        <f>O396*H396</f>
        <v>0</v>
      </c>
      <c r="Q396" s="255">
        <v>0</v>
      </c>
      <c r="R396" s="255">
        <f>Q396*H396</f>
        <v>0</v>
      </c>
      <c r="S396" s="255">
        <v>0.055</v>
      </c>
      <c r="T396" s="256">
        <f>S396*H396</f>
        <v>0.96349000000000007</v>
      </c>
      <c r="U396" s="40"/>
      <c r="V396" s="40"/>
      <c r="W396" s="40"/>
      <c r="X396" s="40"/>
      <c r="Y396" s="40"/>
      <c r="Z396" s="40"/>
      <c r="AA396" s="40"/>
      <c r="AB396" s="40"/>
      <c r="AC396" s="40"/>
      <c r="AD396" s="40"/>
      <c r="AE396" s="40"/>
      <c r="AR396" s="257" t="s">
        <v>182</v>
      </c>
      <c r="AT396" s="257" t="s">
        <v>254</v>
      </c>
      <c r="AU396" s="257" t="s">
        <v>93</v>
      </c>
      <c r="AY396" s="18" t="s">
        <v>251</v>
      </c>
      <c r="BE396" s="258">
        <f>IF(N396="základní",J396,0)</f>
        <v>0</v>
      </c>
      <c r="BF396" s="258">
        <f>IF(N396="snížená",J396,0)</f>
        <v>0</v>
      </c>
      <c r="BG396" s="258">
        <f>IF(N396="zákl. přenesená",J396,0)</f>
        <v>0</v>
      </c>
      <c r="BH396" s="258">
        <f>IF(N396="sníž. přenesená",J396,0)</f>
        <v>0</v>
      </c>
      <c r="BI396" s="258">
        <f>IF(N396="nulová",J396,0)</f>
        <v>0</v>
      </c>
      <c r="BJ396" s="18" t="s">
        <v>91</v>
      </c>
      <c r="BK396" s="258">
        <f>ROUND(I396*H396,2)</f>
        <v>0</v>
      </c>
      <c r="BL396" s="18" t="s">
        <v>182</v>
      </c>
      <c r="BM396" s="257" t="s">
        <v>3265</v>
      </c>
    </row>
    <row r="397" s="15" customFormat="1">
      <c r="A397" s="15"/>
      <c r="B397" s="293"/>
      <c r="C397" s="294"/>
      <c r="D397" s="259" t="s">
        <v>414</v>
      </c>
      <c r="E397" s="295" t="s">
        <v>1</v>
      </c>
      <c r="F397" s="296" t="s">
        <v>3019</v>
      </c>
      <c r="G397" s="294"/>
      <c r="H397" s="295" t="s">
        <v>1</v>
      </c>
      <c r="I397" s="297"/>
      <c r="J397" s="294"/>
      <c r="K397" s="294"/>
      <c r="L397" s="298"/>
      <c r="M397" s="299"/>
      <c r="N397" s="300"/>
      <c r="O397" s="300"/>
      <c r="P397" s="300"/>
      <c r="Q397" s="300"/>
      <c r="R397" s="300"/>
      <c r="S397" s="300"/>
      <c r="T397" s="301"/>
      <c r="U397" s="15"/>
      <c r="V397" s="15"/>
      <c r="W397" s="15"/>
      <c r="X397" s="15"/>
      <c r="Y397" s="15"/>
      <c r="Z397" s="15"/>
      <c r="AA397" s="15"/>
      <c r="AB397" s="15"/>
      <c r="AC397" s="15"/>
      <c r="AD397" s="15"/>
      <c r="AE397" s="15"/>
      <c r="AT397" s="302" t="s">
        <v>414</v>
      </c>
      <c r="AU397" s="302" t="s">
        <v>93</v>
      </c>
      <c r="AV397" s="15" t="s">
        <v>91</v>
      </c>
      <c r="AW397" s="15" t="s">
        <v>38</v>
      </c>
      <c r="AX397" s="15" t="s">
        <v>83</v>
      </c>
      <c r="AY397" s="302" t="s">
        <v>251</v>
      </c>
    </row>
    <row r="398" s="13" customFormat="1">
      <c r="A398" s="13"/>
      <c r="B398" s="271"/>
      <c r="C398" s="272"/>
      <c r="D398" s="259" t="s">
        <v>414</v>
      </c>
      <c r="E398" s="273" t="s">
        <v>1</v>
      </c>
      <c r="F398" s="274" t="s">
        <v>3156</v>
      </c>
      <c r="G398" s="272"/>
      <c r="H398" s="275">
        <v>17.518000000000001</v>
      </c>
      <c r="I398" s="276"/>
      <c r="J398" s="272"/>
      <c r="K398" s="272"/>
      <c r="L398" s="277"/>
      <c r="M398" s="278"/>
      <c r="N398" s="279"/>
      <c r="O398" s="279"/>
      <c r="P398" s="279"/>
      <c r="Q398" s="279"/>
      <c r="R398" s="279"/>
      <c r="S398" s="279"/>
      <c r="T398" s="280"/>
      <c r="U398" s="13"/>
      <c r="V398" s="13"/>
      <c r="W398" s="13"/>
      <c r="X398" s="13"/>
      <c r="Y398" s="13"/>
      <c r="Z398" s="13"/>
      <c r="AA398" s="13"/>
      <c r="AB398" s="13"/>
      <c r="AC398" s="13"/>
      <c r="AD398" s="13"/>
      <c r="AE398" s="13"/>
      <c r="AT398" s="281" t="s">
        <v>414</v>
      </c>
      <c r="AU398" s="281" t="s">
        <v>93</v>
      </c>
      <c r="AV398" s="13" t="s">
        <v>93</v>
      </c>
      <c r="AW398" s="13" t="s">
        <v>38</v>
      </c>
      <c r="AX398" s="13" t="s">
        <v>83</v>
      </c>
      <c r="AY398" s="281" t="s">
        <v>251</v>
      </c>
    </row>
    <row r="399" s="14" customFormat="1">
      <c r="A399" s="14"/>
      <c r="B399" s="282"/>
      <c r="C399" s="283"/>
      <c r="D399" s="259" t="s">
        <v>414</v>
      </c>
      <c r="E399" s="284" t="s">
        <v>1</v>
      </c>
      <c r="F399" s="285" t="s">
        <v>416</v>
      </c>
      <c r="G399" s="283"/>
      <c r="H399" s="286">
        <v>17.518000000000001</v>
      </c>
      <c r="I399" s="287"/>
      <c r="J399" s="283"/>
      <c r="K399" s="283"/>
      <c r="L399" s="288"/>
      <c r="M399" s="289"/>
      <c r="N399" s="290"/>
      <c r="O399" s="290"/>
      <c r="P399" s="290"/>
      <c r="Q399" s="290"/>
      <c r="R399" s="290"/>
      <c r="S399" s="290"/>
      <c r="T399" s="291"/>
      <c r="U399" s="14"/>
      <c r="V399" s="14"/>
      <c r="W399" s="14"/>
      <c r="X399" s="14"/>
      <c r="Y399" s="14"/>
      <c r="Z399" s="14"/>
      <c r="AA399" s="14"/>
      <c r="AB399" s="14"/>
      <c r="AC399" s="14"/>
      <c r="AD399" s="14"/>
      <c r="AE399" s="14"/>
      <c r="AT399" s="292" t="s">
        <v>414</v>
      </c>
      <c r="AU399" s="292" t="s">
        <v>93</v>
      </c>
      <c r="AV399" s="14" t="s">
        <v>182</v>
      </c>
      <c r="AW399" s="14" t="s">
        <v>38</v>
      </c>
      <c r="AX399" s="14" t="s">
        <v>91</v>
      </c>
      <c r="AY399" s="292" t="s">
        <v>251</v>
      </c>
    </row>
    <row r="400" s="2" customFormat="1" ht="16.5" customHeight="1">
      <c r="A400" s="40"/>
      <c r="B400" s="41"/>
      <c r="C400" s="246" t="s">
        <v>1761</v>
      </c>
      <c r="D400" s="246" t="s">
        <v>254</v>
      </c>
      <c r="E400" s="247" t="s">
        <v>3266</v>
      </c>
      <c r="F400" s="248" t="s">
        <v>3267</v>
      </c>
      <c r="G400" s="249" t="s">
        <v>342</v>
      </c>
      <c r="H400" s="250">
        <v>42.244</v>
      </c>
      <c r="I400" s="251"/>
      <c r="J400" s="252">
        <f>ROUND(I400*H400,2)</f>
        <v>0</v>
      </c>
      <c r="K400" s="248" t="s">
        <v>307</v>
      </c>
      <c r="L400" s="46"/>
      <c r="M400" s="253" t="s">
        <v>1</v>
      </c>
      <c r="N400" s="254" t="s">
        <v>48</v>
      </c>
      <c r="O400" s="93"/>
      <c r="P400" s="255">
        <f>O400*H400</f>
        <v>0</v>
      </c>
      <c r="Q400" s="255">
        <v>0</v>
      </c>
      <c r="R400" s="255">
        <f>Q400*H400</f>
        <v>0</v>
      </c>
      <c r="S400" s="255">
        <v>0.062</v>
      </c>
      <c r="T400" s="256">
        <f>S400*H400</f>
        <v>2.6191279999999999</v>
      </c>
      <c r="U400" s="40"/>
      <c r="V400" s="40"/>
      <c r="W400" s="40"/>
      <c r="X400" s="40"/>
      <c r="Y400" s="40"/>
      <c r="Z400" s="40"/>
      <c r="AA400" s="40"/>
      <c r="AB400" s="40"/>
      <c r="AC400" s="40"/>
      <c r="AD400" s="40"/>
      <c r="AE400" s="40"/>
      <c r="AR400" s="257" t="s">
        <v>182</v>
      </c>
      <c r="AT400" s="257" t="s">
        <v>254</v>
      </c>
      <c r="AU400" s="257" t="s">
        <v>93</v>
      </c>
      <c r="AY400" s="18" t="s">
        <v>251</v>
      </c>
      <c r="BE400" s="258">
        <f>IF(N400="základní",J400,0)</f>
        <v>0</v>
      </c>
      <c r="BF400" s="258">
        <f>IF(N400="snížená",J400,0)</f>
        <v>0</v>
      </c>
      <c r="BG400" s="258">
        <f>IF(N400="zákl. přenesená",J400,0)</f>
        <v>0</v>
      </c>
      <c r="BH400" s="258">
        <f>IF(N400="sníž. přenesená",J400,0)</f>
        <v>0</v>
      </c>
      <c r="BI400" s="258">
        <f>IF(N400="nulová",J400,0)</f>
        <v>0</v>
      </c>
      <c r="BJ400" s="18" t="s">
        <v>91</v>
      </c>
      <c r="BK400" s="258">
        <f>ROUND(I400*H400,2)</f>
        <v>0</v>
      </c>
      <c r="BL400" s="18" t="s">
        <v>182</v>
      </c>
      <c r="BM400" s="257" t="s">
        <v>3268</v>
      </c>
    </row>
    <row r="401" s="2" customFormat="1">
      <c r="A401" s="40"/>
      <c r="B401" s="41"/>
      <c r="C401" s="42"/>
      <c r="D401" s="259" t="s">
        <v>261</v>
      </c>
      <c r="E401" s="42"/>
      <c r="F401" s="260" t="s">
        <v>3269</v>
      </c>
      <c r="G401" s="42"/>
      <c r="H401" s="42"/>
      <c r="I401" s="157"/>
      <c r="J401" s="42"/>
      <c r="K401" s="42"/>
      <c r="L401" s="46"/>
      <c r="M401" s="261"/>
      <c r="N401" s="262"/>
      <c r="O401" s="93"/>
      <c r="P401" s="93"/>
      <c r="Q401" s="93"/>
      <c r="R401" s="93"/>
      <c r="S401" s="93"/>
      <c r="T401" s="94"/>
      <c r="U401" s="40"/>
      <c r="V401" s="40"/>
      <c r="W401" s="40"/>
      <c r="X401" s="40"/>
      <c r="Y401" s="40"/>
      <c r="Z401" s="40"/>
      <c r="AA401" s="40"/>
      <c r="AB401" s="40"/>
      <c r="AC401" s="40"/>
      <c r="AD401" s="40"/>
      <c r="AE401" s="40"/>
      <c r="AT401" s="18" t="s">
        <v>261</v>
      </c>
      <c r="AU401" s="18" t="s">
        <v>93</v>
      </c>
    </row>
    <row r="402" s="15" customFormat="1">
      <c r="A402" s="15"/>
      <c r="B402" s="293"/>
      <c r="C402" s="294"/>
      <c r="D402" s="259" t="s">
        <v>414</v>
      </c>
      <c r="E402" s="295" t="s">
        <v>1</v>
      </c>
      <c r="F402" s="296" t="s">
        <v>3270</v>
      </c>
      <c r="G402" s="294"/>
      <c r="H402" s="295" t="s">
        <v>1</v>
      </c>
      <c r="I402" s="297"/>
      <c r="J402" s="294"/>
      <c r="K402" s="294"/>
      <c r="L402" s="298"/>
      <c r="M402" s="299"/>
      <c r="N402" s="300"/>
      <c r="O402" s="300"/>
      <c r="P402" s="300"/>
      <c r="Q402" s="300"/>
      <c r="R402" s="300"/>
      <c r="S402" s="300"/>
      <c r="T402" s="301"/>
      <c r="U402" s="15"/>
      <c r="V402" s="15"/>
      <c r="W402" s="15"/>
      <c r="X402" s="15"/>
      <c r="Y402" s="15"/>
      <c r="Z402" s="15"/>
      <c r="AA402" s="15"/>
      <c r="AB402" s="15"/>
      <c r="AC402" s="15"/>
      <c r="AD402" s="15"/>
      <c r="AE402" s="15"/>
      <c r="AT402" s="302" t="s">
        <v>414</v>
      </c>
      <c r="AU402" s="302" t="s">
        <v>93</v>
      </c>
      <c r="AV402" s="15" t="s">
        <v>91</v>
      </c>
      <c r="AW402" s="15" t="s">
        <v>38</v>
      </c>
      <c r="AX402" s="15" t="s">
        <v>83</v>
      </c>
      <c r="AY402" s="302" t="s">
        <v>251</v>
      </c>
    </row>
    <row r="403" s="13" customFormat="1">
      <c r="A403" s="13"/>
      <c r="B403" s="271"/>
      <c r="C403" s="272"/>
      <c r="D403" s="259" t="s">
        <v>414</v>
      </c>
      <c r="E403" s="273" t="s">
        <v>1</v>
      </c>
      <c r="F403" s="274" t="s">
        <v>3271</v>
      </c>
      <c r="G403" s="272"/>
      <c r="H403" s="275">
        <v>42.244</v>
      </c>
      <c r="I403" s="276"/>
      <c r="J403" s="272"/>
      <c r="K403" s="272"/>
      <c r="L403" s="277"/>
      <c r="M403" s="278"/>
      <c r="N403" s="279"/>
      <c r="O403" s="279"/>
      <c r="P403" s="279"/>
      <c r="Q403" s="279"/>
      <c r="R403" s="279"/>
      <c r="S403" s="279"/>
      <c r="T403" s="280"/>
      <c r="U403" s="13"/>
      <c r="V403" s="13"/>
      <c r="W403" s="13"/>
      <c r="X403" s="13"/>
      <c r="Y403" s="13"/>
      <c r="Z403" s="13"/>
      <c r="AA403" s="13"/>
      <c r="AB403" s="13"/>
      <c r="AC403" s="13"/>
      <c r="AD403" s="13"/>
      <c r="AE403" s="13"/>
      <c r="AT403" s="281" t="s">
        <v>414</v>
      </c>
      <c r="AU403" s="281" t="s">
        <v>93</v>
      </c>
      <c r="AV403" s="13" t="s">
        <v>93</v>
      </c>
      <c r="AW403" s="13" t="s">
        <v>38</v>
      </c>
      <c r="AX403" s="13" t="s">
        <v>83</v>
      </c>
      <c r="AY403" s="281" t="s">
        <v>251</v>
      </c>
    </row>
    <row r="404" s="14" customFormat="1">
      <c r="A404" s="14"/>
      <c r="B404" s="282"/>
      <c r="C404" s="283"/>
      <c r="D404" s="259" t="s">
        <v>414</v>
      </c>
      <c r="E404" s="284" t="s">
        <v>1</v>
      </c>
      <c r="F404" s="285" t="s">
        <v>416</v>
      </c>
      <c r="G404" s="283"/>
      <c r="H404" s="286">
        <v>42.244</v>
      </c>
      <c r="I404" s="287"/>
      <c r="J404" s="283"/>
      <c r="K404" s="283"/>
      <c r="L404" s="288"/>
      <c r="M404" s="289"/>
      <c r="N404" s="290"/>
      <c r="O404" s="290"/>
      <c r="P404" s="290"/>
      <c r="Q404" s="290"/>
      <c r="R404" s="290"/>
      <c r="S404" s="290"/>
      <c r="T404" s="291"/>
      <c r="U404" s="14"/>
      <c r="V404" s="14"/>
      <c r="W404" s="14"/>
      <c r="X404" s="14"/>
      <c r="Y404" s="14"/>
      <c r="Z404" s="14"/>
      <c r="AA404" s="14"/>
      <c r="AB404" s="14"/>
      <c r="AC404" s="14"/>
      <c r="AD404" s="14"/>
      <c r="AE404" s="14"/>
      <c r="AT404" s="292" t="s">
        <v>414</v>
      </c>
      <c r="AU404" s="292" t="s">
        <v>93</v>
      </c>
      <c r="AV404" s="14" t="s">
        <v>182</v>
      </c>
      <c r="AW404" s="14" t="s">
        <v>38</v>
      </c>
      <c r="AX404" s="14" t="s">
        <v>91</v>
      </c>
      <c r="AY404" s="292" t="s">
        <v>251</v>
      </c>
    </row>
    <row r="405" s="2" customFormat="1" ht="16.5" customHeight="1">
      <c r="A405" s="40"/>
      <c r="B405" s="41"/>
      <c r="C405" s="246" t="s">
        <v>1040</v>
      </c>
      <c r="D405" s="246" t="s">
        <v>254</v>
      </c>
      <c r="E405" s="247" t="s">
        <v>3272</v>
      </c>
      <c r="F405" s="248" t="s">
        <v>3273</v>
      </c>
      <c r="G405" s="249" t="s">
        <v>342</v>
      </c>
      <c r="H405" s="250">
        <v>14</v>
      </c>
      <c r="I405" s="251"/>
      <c r="J405" s="252">
        <f>ROUND(I405*H405,2)</f>
        <v>0</v>
      </c>
      <c r="K405" s="248" t="s">
        <v>258</v>
      </c>
      <c r="L405" s="46"/>
      <c r="M405" s="253" t="s">
        <v>1</v>
      </c>
      <c r="N405" s="254" t="s">
        <v>48</v>
      </c>
      <c r="O405" s="93"/>
      <c r="P405" s="255">
        <f>O405*H405</f>
        <v>0</v>
      </c>
      <c r="Q405" s="255">
        <v>0</v>
      </c>
      <c r="R405" s="255">
        <f>Q405*H405</f>
        <v>0</v>
      </c>
      <c r="S405" s="255">
        <v>0.075999999999999998</v>
      </c>
      <c r="T405" s="256">
        <f>S405*H405</f>
        <v>1.0640000000000001</v>
      </c>
      <c r="U405" s="40"/>
      <c r="V405" s="40"/>
      <c r="W405" s="40"/>
      <c r="X405" s="40"/>
      <c r="Y405" s="40"/>
      <c r="Z405" s="40"/>
      <c r="AA405" s="40"/>
      <c r="AB405" s="40"/>
      <c r="AC405" s="40"/>
      <c r="AD405" s="40"/>
      <c r="AE405" s="40"/>
      <c r="AR405" s="257" t="s">
        <v>182</v>
      </c>
      <c r="AT405" s="257" t="s">
        <v>254</v>
      </c>
      <c r="AU405" s="257" t="s">
        <v>93</v>
      </c>
      <c r="AY405" s="18" t="s">
        <v>251</v>
      </c>
      <c r="BE405" s="258">
        <f>IF(N405="základní",J405,0)</f>
        <v>0</v>
      </c>
      <c r="BF405" s="258">
        <f>IF(N405="snížená",J405,0)</f>
        <v>0</v>
      </c>
      <c r="BG405" s="258">
        <f>IF(N405="zákl. přenesená",J405,0)</f>
        <v>0</v>
      </c>
      <c r="BH405" s="258">
        <f>IF(N405="sníž. přenesená",J405,0)</f>
        <v>0</v>
      </c>
      <c r="BI405" s="258">
        <f>IF(N405="nulová",J405,0)</f>
        <v>0</v>
      </c>
      <c r="BJ405" s="18" t="s">
        <v>91</v>
      </c>
      <c r="BK405" s="258">
        <f>ROUND(I405*H405,2)</f>
        <v>0</v>
      </c>
      <c r="BL405" s="18" t="s">
        <v>182</v>
      </c>
      <c r="BM405" s="257" t="s">
        <v>3274</v>
      </c>
    </row>
    <row r="406" s="2" customFormat="1" ht="16.5" customHeight="1">
      <c r="A406" s="40"/>
      <c r="B406" s="41"/>
      <c r="C406" s="246" t="s">
        <v>1763</v>
      </c>
      <c r="D406" s="246" t="s">
        <v>254</v>
      </c>
      <c r="E406" s="247" t="s">
        <v>3275</v>
      </c>
      <c r="F406" s="248" t="s">
        <v>3276</v>
      </c>
      <c r="G406" s="249" t="s">
        <v>441</v>
      </c>
      <c r="H406" s="250">
        <v>3.7000000000000002</v>
      </c>
      <c r="I406" s="251"/>
      <c r="J406" s="252">
        <f>ROUND(I406*H406,2)</f>
        <v>0</v>
      </c>
      <c r="K406" s="248" t="s">
        <v>258</v>
      </c>
      <c r="L406" s="46"/>
      <c r="M406" s="253" t="s">
        <v>1</v>
      </c>
      <c r="N406" s="254" t="s">
        <v>48</v>
      </c>
      <c r="O406" s="93"/>
      <c r="P406" s="255">
        <f>O406*H406</f>
        <v>0</v>
      </c>
      <c r="Q406" s="255">
        <v>0.00282</v>
      </c>
      <c r="R406" s="255">
        <f>Q406*H406</f>
        <v>0.010434000000000001</v>
      </c>
      <c r="S406" s="255">
        <v>0.10100000000000001</v>
      </c>
      <c r="T406" s="256">
        <f>S406*H406</f>
        <v>0.37370000000000003</v>
      </c>
      <c r="U406" s="40"/>
      <c r="V406" s="40"/>
      <c r="W406" s="40"/>
      <c r="X406" s="40"/>
      <c r="Y406" s="40"/>
      <c r="Z406" s="40"/>
      <c r="AA406" s="40"/>
      <c r="AB406" s="40"/>
      <c r="AC406" s="40"/>
      <c r="AD406" s="40"/>
      <c r="AE406" s="40"/>
      <c r="AR406" s="257" t="s">
        <v>182</v>
      </c>
      <c r="AT406" s="257" t="s">
        <v>254</v>
      </c>
      <c r="AU406" s="257" t="s">
        <v>93</v>
      </c>
      <c r="AY406" s="18" t="s">
        <v>251</v>
      </c>
      <c r="BE406" s="258">
        <f>IF(N406="základní",J406,0)</f>
        <v>0</v>
      </c>
      <c r="BF406" s="258">
        <f>IF(N406="snížená",J406,0)</f>
        <v>0</v>
      </c>
      <c r="BG406" s="258">
        <f>IF(N406="zákl. přenesená",J406,0)</f>
        <v>0</v>
      </c>
      <c r="BH406" s="258">
        <f>IF(N406="sníž. přenesená",J406,0)</f>
        <v>0</v>
      </c>
      <c r="BI406" s="258">
        <f>IF(N406="nulová",J406,0)</f>
        <v>0</v>
      </c>
      <c r="BJ406" s="18" t="s">
        <v>91</v>
      </c>
      <c r="BK406" s="258">
        <f>ROUND(I406*H406,2)</f>
        <v>0</v>
      </c>
      <c r="BL406" s="18" t="s">
        <v>182</v>
      </c>
      <c r="BM406" s="257" t="s">
        <v>3277</v>
      </c>
    </row>
    <row r="407" s="15" customFormat="1">
      <c r="A407" s="15"/>
      <c r="B407" s="293"/>
      <c r="C407" s="294"/>
      <c r="D407" s="259" t="s">
        <v>414</v>
      </c>
      <c r="E407" s="295" t="s">
        <v>1</v>
      </c>
      <c r="F407" s="296" t="s">
        <v>3019</v>
      </c>
      <c r="G407" s="294"/>
      <c r="H407" s="295" t="s">
        <v>1</v>
      </c>
      <c r="I407" s="297"/>
      <c r="J407" s="294"/>
      <c r="K407" s="294"/>
      <c r="L407" s="298"/>
      <c r="M407" s="299"/>
      <c r="N407" s="300"/>
      <c r="O407" s="300"/>
      <c r="P407" s="300"/>
      <c r="Q407" s="300"/>
      <c r="R407" s="300"/>
      <c r="S407" s="300"/>
      <c r="T407" s="301"/>
      <c r="U407" s="15"/>
      <c r="V407" s="15"/>
      <c r="W407" s="15"/>
      <c r="X407" s="15"/>
      <c r="Y407" s="15"/>
      <c r="Z407" s="15"/>
      <c r="AA407" s="15"/>
      <c r="AB407" s="15"/>
      <c r="AC407" s="15"/>
      <c r="AD407" s="15"/>
      <c r="AE407" s="15"/>
      <c r="AT407" s="302" t="s">
        <v>414</v>
      </c>
      <c r="AU407" s="302" t="s">
        <v>93</v>
      </c>
      <c r="AV407" s="15" t="s">
        <v>91</v>
      </c>
      <c r="AW407" s="15" t="s">
        <v>38</v>
      </c>
      <c r="AX407" s="15" t="s">
        <v>83</v>
      </c>
      <c r="AY407" s="302" t="s">
        <v>251</v>
      </c>
    </row>
    <row r="408" s="13" customFormat="1">
      <c r="A408" s="13"/>
      <c r="B408" s="271"/>
      <c r="C408" s="272"/>
      <c r="D408" s="259" t="s">
        <v>414</v>
      </c>
      <c r="E408" s="273" t="s">
        <v>1</v>
      </c>
      <c r="F408" s="274" t="s">
        <v>3278</v>
      </c>
      <c r="G408" s="272"/>
      <c r="H408" s="275">
        <v>2.2000000000000002</v>
      </c>
      <c r="I408" s="276"/>
      <c r="J408" s="272"/>
      <c r="K408" s="272"/>
      <c r="L408" s="277"/>
      <c r="M408" s="278"/>
      <c r="N408" s="279"/>
      <c r="O408" s="279"/>
      <c r="P408" s="279"/>
      <c r="Q408" s="279"/>
      <c r="R408" s="279"/>
      <c r="S408" s="279"/>
      <c r="T408" s="280"/>
      <c r="U408" s="13"/>
      <c r="V408" s="13"/>
      <c r="W408" s="13"/>
      <c r="X408" s="13"/>
      <c r="Y408" s="13"/>
      <c r="Z408" s="13"/>
      <c r="AA408" s="13"/>
      <c r="AB408" s="13"/>
      <c r="AC408" s="13"/>
      <c r="AD408" s="13"/>
      <c r="AE408" s="13"/>
      <c r="AT408" s="281" t="s">
        <v>414</v>
      </c>
      <c r="AU408" s="281" t="s">
        <v>93</v>
      </c>
      <c r="AV408" s="13" t="s">
        <v>93</v>
      </c>
      <c r="AW408" s="13" t="s">
        <v>38</v>
      </c>
      <c r="AX408" s="13" t="s">
        <v>83</v>
      </c>
      <c r="AY408" s="281" t="s">
        <v>251</v>
      </c>
    </row>
    <row r="409" s="13" customFormat="1">
      <c r="A409" s="13"/>
      <c r="B409" s="271"/>
      <c r="C409" s="272"/>
      <c r="D409" s="259" t="s">
        <v>414</v>
      </c>
      <c r="E409" s="273" t="s">
        <v>1</v>
      </c>
      <c r="F409" s="274" t="s">
        <v>3279</v>
      </c>
      <c r="G409" s="272"/>
      <c r="H409" s="275">
        <v>1.5</v>
      </c>
      <c r="I409" s="276"/>
      <c r="J409" s="272"/>
      <c r="K409" s="272"/>
      <c r="L409" s="277"/>
      <c r="M409" s="278"/>
      <c r="N409" s="279"/>
      <c r="O409" s="279"/>
      <c r="P409" s="279"/>
      <c r="Q409" s="279"/>
      <c r="R409" s="279"/>
      <c r="S409" s="279"/>
      <c r="T409" s="280"/>
      <c r="U409" s="13"/>
      <c r="V409" s="13"/>
      <c r="W409" s="13"/>
      <c r="X409" s="13"/>
      <c r="Y409" s="13"/>
      <c r="Z409" s="13"/>
      <c r="AA409" s="13"/>
      <c r="AB409" s="13"/>
      <c r="AC409" s="13"/>
      <c r="AD409" s="13"/>
      <c r="AE409" s="13"/>
      <c r="AT409" s="281" t="s">
        <v>414</v>
      </c>
      <c r="AU409" s="281" t="s">
        <v>93</v>
      </c>
      <c r="AV409" s="13" t="s">
        <v>93</v>
      </c>
      <c r="AW409" s="13" t="s">
        <v>38</v>
      </c>
      <c r="AX409" s="13" t="s">
        <v>83</v>
      </c>
      <c r="AY409" s="281" t="s">
        <v>251</v>
      </c>
    </row>
    <row r="410" s="14" customFormat="1">
      <c r="A410" s="14"/>
      <c r="B410" s="282"/>
      <c r="C410" s="283"/>
      <c r="D410" s="259" t="s">
        <v>414</v>
      </c>
      <c r="E410" s="284" t="s">
        <v>1</v>
      </c>
      <c r="F410" s="285" t="s">
        <v>416</v>
      </c>
      <c r="G410" s="283"/>
      <c r="H410" s="286">
        <v>3.7000000000000002</v>
      </c>
      <c r="I410" s="287"/>
      <c r="J410" s="283"/>
      <c r="K410" s="283"/>
      <c r="L410" s="288"/>
      <c r="M410" s="289"/>
      <c r="N410" s="290"/>
      <c r="O410" s="290"/>
      <c r="P410" s="290"/>
      <c r="Q410" s="290"/>
      <c r="R410" s="290"/>
      <c r="S410" s="290"/>
      <c r="T410" s="291"/>
      <c r="U410" s="14"/>
      <c r="V410" s="14"/>
      <c r="W410" s="14"/>
      <c r="X410" s="14"/>
      <c r="Y410" s="14"/>
      <c r="Z410" s="14"/>
      <c r="AA410" s="14"/>
      <c r="AB410" s="14"/>
      <c r="AC410" s="14"/>
      <c r="AD410" s="14"/>
      <c r="AE410" s="14"/>
      <c r="AT410" s="292" t="s">
        <v>414</v>
      </c>
      <c r="AU410" s="292" t="s">
        <v>93</v>
      </c>
      <c r="AV410" s="14" t="s">
        <v>182</v>
      </c>
      <c r="AW410" s="14" t="s">
        <v>38</v>
      </c>
      <c r="AX410" s="14" t="s">
        <v>91</v>
      </c>
      <c r="AY410" s="292" t="s">
        <v>251</v>
      </c>
    </row>
    <row r="411" s="2" customFormat="1" ht="16.5" customHeight="1">
      <c r="A411" s="40"/>
      <c r="B411" s="41"/>
      <c r="C411" s="246" t="s">
        <v>1043</v>
      </c>
      <c r="D411" s="246" t="s">
        <v>254</v>
      </c>
      <c r="E411" s="247" t="s">
        <v>3280</v>
      </c>
      <c r="F411" s="248" t="s">
        <v>3281</v>
      </c>
      <c r="G411" s="249" t="s">
        <v>342</v>
      </c>
      <c r="H411" s="250">
        <v>58.979999999999997</v>
      </c>
      <c r="I411" s="251"/>
      <c r="J411" s="252">
        <f>ROUND(I411*H411,2)</f>
        <v>0</v>
      </c>
      <c r="K411" s="248" t="s">
        <v>258</v>
      </c>
      <c r="L411" s="46"/>
      <c r="M411" s="253" t="s">
        <v>1</v>
      </c>
      <c r="N411" s="254" t="s">
        <v>48</v>
      </c>
      <c r="O411" s="93"/>
      <c r="P411" s="255">
        <f>O411*H411</f>
        <v>0</v>
      </c>
      <c r="Q411" s="255">
        <v>0</v>
      </c>
      <c r="R411" s="255">
        <f>Q411*H411</f>
        <v>0</v>
      </c>
      <c r="S411" s="255">
        <v>0.050000000000000003</v>
      </c>
      <c r="T411" s="256">
        <f>S411*H411</f>
        <v>2.9489999999999998</v>
      </c>
      <c r="U411" s="40"/>
      <c r="V411" s="40"/>
      <c r="W411" s="40"/>
      <c r="X411" s="40"/>
      <c r="Y411" s="40"/>
      <c r="Z411" s="40"/>
      <c r="AA411" s="40"/>
      <c r="AB411" s="40"/>
      <c r="AC411" s="40"/>
      <c r="AD411" s="40"/>
      <c r="AE411" s="40"/>
      <c r="AR411" s="257" t="s">
        <v>182</v>
      </c>
      <c r="AT411" s="257" t="s">
        <v>254</v>
      </c>
      <c r="AU411" s="257" t="s">
        <v>93</v>
      </c>
      <c r="AY411" s="18" t="s">
        <v>251</v>
      </c>
      <c r="BE411" s="258">
        <f>IF(N411="základní",J411,0)</f>
        <v>0</v>
      </c>
      <c r="BF411" s="258">
        <f>IF(N411="snížená",J411,0)</f>
        <v>0</v>
      </c>
      <c r="BG411" s="258">
        <f>IF(N411="zákl. přenesená",J411,0)</f>
        <v>0</v>
      </c>
      <c r="BH411" s="258">
        <f>IF(N411="sníž. přenesená",J411,0)</f>
        <v>0</v>
      </c>
      <c r="BI411" s="258">
        <f>IF(N411="nulová",J411,0)</f>
        <v>0</v>
      </c>
      <c r="BJ411" s="18" t="s">
        <v>91</v>
      </c>
      <c r="BK411" s="258">
        <f>ROUND(I411*H411,2)</f>
        <v>0</v>
      </c>
      <c r="BL411" s="18" t="s">
        <v>182</v>
      </c>
      <c r="BM411" s="257" t="s">
        <v>3282</v>
      </c>
    </row>
    <row r="412" s="15" customFormat="1">
      <c r="A412" s="15"/>
      <c r="B412" s="293"/>
      <c r="C412" s="294"/>
      <c r="D412" s="259" t="s">
        <v>414</v>
      </c>
      <c r="E412" s="295" t="s">
        <v>1</v>
      </c>
      <c r="F412" s="296" t="s">
        <v>3019</v>
      </c>
      <c r="G412" s="294"/>
      <c r="H412" s="295" t="s">
        <v>1</v>
      </c>
      <c r="I412" s="297"/>
      <c r="J412" s="294"/>
      <c r="K412" s="294"/>
      <c r="L412" s="298"/>
      <c r="M412" s="299"/>
      <c r="N412" s="300"/>
      <c r="O412" s="300"/>
      <c r="P412" s="300"/>
      <c r="Q412" s="300"/>
      <c r="R412" s="300"/>
      <c r="S412" s="300"/>
      <c r="T412" s="301"/>
      <c r="U412" s="15"/>
      <c r="V412" s="15"/>
      <c r="W412" s="15"/>
      <c r="X412" s="15"/>
      <c r="Y412" s="15"/>
      <c r="Z412" s="15"/>
      <c r="AA412" s="15"/>
      <c r="AB412" s="15"/>
      <c r="AC412" s="15"/>
      <c r="AD412" s="15"/>
      <c r="AE412" s="15"/>
      <c r="AT412" s="302" t="s">
        <v>414</v>
      </c>
      <c r="AU412" s="302" t="s">
        <v>93</v>
      </c>
      <c r="AV412" s="15" t="s">
        <v>91</v>
      </c>
      <c r="AW412" s="15" t="s">
        <v>38</v>
      </c>
      <c r="AX412" s="15" t="s">
        <v>83</v>
      </c>
      <c r="AY412" s="302" t="s">
        <v>251</v>
      </c>
    </row>
    <row r="413" s="13" customFormat="1">
      <c r="A413" s="13"/>
      <c r="B413" s="271"/>
      <c r="C413" s="272"/>
      <c r="D413" s="259" t="s">
        <v>414</v>
      </c>
      <c r="E413" s="273" t="s">
        <v>1</v>
      </c>
      <c r="F413" s="274" t="s">
        <v>3283</v>
      </c>
      <c r="G413" s="272"/>
      <c r="H413" s="275">
        <v>58.979999999999997</v>
      </c>
      <c r="I413" s="276"/>
      <c r="J413" s="272"/>
      <c r="K413" s="272"/>
      <c r="L413" s="277"/>
      <c r="M413" s="278"/>
      <c r="N413" s="279"/>
      <c r="O413" s="279"/>
      <c r="P413" s="279"/>
      <c r="Q413" s="279"/>
      <c r="R413" s="279"/>
      <c r="S413" s="279"/>
      <c r="T413" s="280"/>
      <c r="U413" s="13"/>
      <c r="V413" s="13"/>
      <c r="W413" s="13"/>
      <c r="X413" s="13"/>
      <c r="Y413" s="13"/>
      <c r="Z413" s="13"/>
      <c r="AA413" s="13"/>
      <c r="AB413" s="13"/>
      <c r="AC413" s="13"/>
      <c r="AD413" s="13"/>
      <c r="AE413" s="13"/>
      <c r="AT413" s="281" t="s">
        <v>414</v>
      </c>
      <c r="AU413" s="281" t="s">
        <v>93</v>
      </c>
      <c r="AV413" s="13" t="s">
        <v>93</v>
      </c>
      <c r="AW413" s="13" t="s">
        <v>38</v>
      </c>
      <c r="AX413" s="13" t="s">
        <v>83</v>
      </c>
      <c r="AY413" s="281" t="s">
        <v>251</v>
      </c>
    </row>
    <row r="414" s="14" customFormat="1">
      <c r="A414" s="14"/>
      <c r="B414" s="282"/>
      <c r="C414" s="283"/>
      <c r="D414" s="259" t="s">
        <v>414</v>
      </c>
      <c r="E414" s="284" t="s">
        <v>1</v>
      </c>
      <c r="F414" s="285" t="s">
        <v>416</v>
      </c>
      <c r="G414" s="283"/>
      <c r="H414" s="286">
        <v>58.979999999999997</v>
      </c>
      <c r="I414" s="287"/>
      <c r="J414" s="283"/>
      <c r="K414" s="283"/>
      <c r="L414" s="288"/>
      <c r="M414" s="289"/>
      <c r="N414" s="290"/>
      <c r="O414" s="290"/>
      <c r="P414" s="290"/>
      <c r="Q414" s="290"/>
      <c r="R414" s="290"/>
      <c r="S414" s="290"/>
      <c r="T414" s="291"/>
      <c r="U414" s="14"/>
      <c r="V414" s="14"/>
      <c r="W414" s="14"/>
      <c r="X414" s="14"/>
      <c r="Y414" s="14"/>
      <c r="Z414" s="14"/>
      <c r="AA414" s="14"/>
      <c r="AB414" s="14"/>
      <c r="AC414" s="14"/>
      <c r="AD414" s="14"/>
      <c r="AE414" s="14"/>
      <c r="AT414" s="292" t="s">
        <v>414</v>
      </c>
      <c r="AU414" s="292" t="s">
        <v>93</v>
      </c>
      <c r="AV414" s="14" t="s">
        <v>182</v>
      </c>
      <c r="AW414" s="14" t="s">
        <v>38</v>
      </c>
      <c r="AX414" s="14" t="s">
        <v>91</v>
      </c>
      <c r="AY414" s="292" t="s">
        <v>251</v>
      </c>
    </row>
    <row r="415" s="2" customFormat="1" ht="16.5" customHeight="1">
      <c r="A415" s="40"/>
      <c r="B415" s="41"/>
      <c r="C415" s="246" t="s">
        <v>1767</v>
      </c>
      <c r="D415" s="246" t="s">
        <v>254</v>
      </c>
      <c r="E415" s="247" t="s">
        <v>3284</v>
      </c>
      <c r="F415" s="248" t="s">
        <v>3285</v>
      </c>
      <c r="G415" s="249" t="s">
        <v>342</v>
      </c>
      <c r="H415" s="250">
        <v>17.518000000000001</v>
      </c>
      <c r="I415" s="251"/>
      <c r="J415" s="252">
        <f>ROUND(I415*H415,2)</f>
        <v>0</v>
      </c>
      <c r="K415" s="248" t="s">
        <v>258</v>
      </c>
      <c r="L415" s="46"/>
      <c r="M415" s="253" t="s">
        <v>1</v>
      </c>
      <c r="N415" s="254" t="s">
        <v>48</v>
      </c>
      <c r="O415" s="93"/>
      <c r="P415" s="255">
        <f>O415*H415</f>
        <v>0</v>
      </c>
      <c r="Q415" s="255">
        <v>0</v>
      </c>
      <c r="R415" s="255">
        <f>Q415*H415</f>
        <v>0</v>
      </c>
      <c r="S415" s="255">
        <v>0.045999999999999999</v>
      </c>
      <c r="T415" s="256">
        <f>S415*H415</f>
        <v>0.80582799999999999</v>
      </c>
      <c r="U415" s="40"/>
      <c r="V415" s="40"/>
      <c r="W415" s="40"/>
      <c r="X415" s="40"/>
      <c r="Y415" s="40"/>
      <c r="Z415" s="40"/>
      <c r="AA415" s="40"/>
      <c r="AB415" s="40"/>
      <c r="AC415" s="40"/>
      <c r="AD415" s="40"/>
      <c r="AE415" s="40"/>
      <c r="AR415" s="257" t="s">
        <v>182</v>
      </c>
      <c r="AT415" s="257" t="s">
        <v>254</v>
      </c>
      <c r="AU415" s="257" t="s">
        <v>93</v>
      </c>
      <c r="AY415" s="18" t="s">
        <v>251</v>
      </c>
      <c r="BE415" s="258">
        <f>IF(N415="základní",J415,0)</f>
        <v>0</v>
      </c>
      <c r="BF415" s="258">
        <f>IF(N415="snížená",J415,0)</f>
        <v>0</v>
      </c>
      <c r="BG415" s="258">
        <f>IF(N415="zákl. přenesená",J415,0)</f>
        <v>0</v>
      </c>
      <c r="BH415" s="258">
        <f>IF(N415="sníž. přenesená",J415,0)</f>
        <v>0</v>
      </c>
      <c r="BI415" s="258">
        <f>IF(N415="nulová",J415,0)</f>
        <v>0</v>
      </c>
      <c r="BJ415" s="18" t="s">
        <v>91</v>
      </c>
      <c r="BK415" s="258">
        <f>ROUND(I415*H415,2)</f>
        <v>0</v>
      </c>
      <c r="BL415" s="18" t="s">
        <v>182</v>
      </c>
      <c r="BM415" s="257" t="s">
        <v>3286</v>
      </c>
    </row>
    <row r="416" s="15" customFormat="1">
      <c r="A416" s="15"/>
      <c r="B416" s="293"/>
      <c r="C416" s="294"/>
      <c r="D416" s="259" t="s">
        <v>414</v>
      </c>
      <c r="E416" s="295" t="s">
        <v>1</v>
      </c>
      <c r="F416" s="296" t="s">
        <v>3019</v>
      </c>
      <c r="G416" s="294"/>
      <c r="H416" s="295" t="s">
        <v>1</v>
      </c>
      <c r="I416" s="297"/>
      <c r="J416" s="294"/>
      <c r="K416" s="294"/>
      <c r="L416" s="298"/>
      <c r="M416" s="299"/>
      <c r="N416" s="300"/>
      <c r="O416" s="300"/>
      <c r="P416" s="300"/>
      <c r="Q416" s="300"/>
      <c r="R416" s="300"/>
      <c r="S416" s="300"/>
      <c r="T416" s="301"/>
      <c r="U416" s="15"/>
      <c r="V416" s="15"/>
      <c r="W416" s="15"/>
      <c r="X416" s="15"/>
      <c r="Y416" s="15"/>
      <c r="Z416" s="15"/>
      <c r="AA416" s="15"/>
      <c r="AB416" s="15"/>
      <c r="AC416" s="15"/>
      <c r="AD416" s="15"/>
      <c r="AE416" s="15"/>
      <c r="AT416" s="302" t="s">
        <v>414</v>
      </c>
      <c r="AU416" s="302" t="s">
        <v>93</v>
      </c>
      <c r="AV416" s="15" t="s">
        <v>91</v>
      </c>
      <c r="AW416" s="15" t="s">
        <v>38</v>
      </c>
      <c r="AX416" s="15" t="s">
        <v>83</v>
      </c>
      <c r="AY416" s="302" t="s">
        <v>251</v>
      </c>
    </row>
    <row r="417" s="13" customFormat="1">
      <c r="A417" s="13"/>
      <c r="B417" s="271"/>
      <c r="C417" s="272"/>
      <c r="D417" s="259" t="s">
        <v>414</v>
      </c>
      <c r="E417" s="273" t="s">
        <v>1</v>
      </c>
      <c r="F417" s="274" t="s">
        <v>3156</v>
      </c>
      <c r="G417" s="272"/>
      <c r="H417" s="275">
        <v>17.518000000000001</v>
      </c>
      <c r="I417" s="276"/>
      <c r="J417" s="272"/>
      <c r="K417" s="272"/>
      <c r="L417" s="277"/>
      <c r="M417" s="278"/>
      <c r="N417" s="279"/>
      <c r="O417" s="279"/>
      <c r="P417" s="279"/>
      <c r="Q417" s="279"/>
      <c r="R417" s="279"/>
      <c r="S417" s="279"/>
      <c r="T417" s="280"/>
      <c r="U417" s="13"/>
      <c r="V417" s="13"/>
      <c r="W417" s="13"/>
      <c r="X417" s="13"/>
      <c r="Y417" s="13"/>
      <c r="Z417" s="13"/>
      <c r="AA417" s="13"/>
      <c r="AB417" s="13"/>
      <c r="AC417" s="13"/>
      <c r="AD417" s="13"/>
      <c r="AE417" s="13"/>
      <c r="AT417" s="281" t="s">
        <v>414</v>
      </c>
      <c r="AU417" s="281" t="s">
        <v>93</v>
      </c>
      <c r="AV417" s="13" t="s">
        <v>93</v>
      </c>
      <c r="AW417" s="13" t="s">
        <v>38</v>
      </c>
      <c r="AX417" s="13" t="s">
        <v>83</v>
      </c>
      <c r="AY417" s="281" t="s">
        <v>251</v>
      </c>
    </row>
    <row r="418" s="14" customFormat="1">
      <c r="A418" s="14"/>
      <c r="B418" s="282"/>
      <c r="C418" s="283"/>
      <c r="D418" s="259" t="s">
        <v>414</v>
      </c>
      <c r="E418" s="284" t="s">
        <v>1</v>
      </c>
      <c r="F418" s="285" t="s">
        <v>416</v>
      </c>
      <c r="G418" s="283"/>
      <c r="H418" s="286">
        <v>17.518000000000001</v>
      </c>
      <c r="I418" s="287"/>
      <c r="J418" s="283"/>
      <c r="K418" s="283"/>
      <c r="L418" s="288"/>
      <c r="M418" s="289"/>
      <c r="N418" s="290"/>
      <c r="O418" s="290"/>
      <c r="P418" s="290"/>
      <c r="Q418" s="290"/>
      <c r="R418" s="290"/>
      <c r="S418" s="290"/>
      <c r="T418" s="291"/>
      <c r="U418" s="14"/>
      <c r="V418" s="14"/>
      <c r="W418" s="14"/>
      <c r="X418" s="14"/>
      <c r="Y418" s="14"/>
      <c r="Z418" s="14"/>
      <c r="AA418" s="14"/>
      <c r="AB418" s="14"/>
      <c r="AC418" s="14"/>
      <c r="AD418" s="14"/>
      <c r="AE418" s="14"/>
      <c r="AT418" s="292" t="s">
        <v>414</v>
      </c>
      <c r="AU418" s="292" t="s">
        <v>93</v>
      </c>
      <c r="AV418" s="14" t="s">
        <v>182</v>
      </c>
      <c r="AW418" s="14" t="s">
        <v>38</v>
      </c>
      <c r="AX418" s="14" t="s">
        <v>91</v>
      </c>
      <c r="AY418" s="292" t="s">
        <v>251</v>
      </c>
    </row>
    <row r="419" s="2" customFormat="1" ht="16.5" customHeight="1">
      <c r="A419" s="40"/>
      <c r="B419" s="41"/>
      <c r="C419" s="246" t="s">
        <v>1047</v>
      </c>
      <c r="D419" s="246" t="s">
        <v>254</v>
      </c>
      <c r="E419" s="247" t="s">
        <v>3284</v>
      </c>
      <c r="F419" s="248" t="s">
        <v>3285</v>
      </c>
      <c r="G419" s="249" t="s">
        <v>342</v>
      </c>
      <c r="H419" s="250">
        <v>129.69999999999999</v>
      </c>
      <c r="I419" s="251"/>
      <c r="J419" s="252">
        <f>ROUND(I419*H419,2)</f>
        <v>0</v>
      </c>
      <c r="K419" s="248" t="s">
        <v>258</v>
      </c>
      <c r="L419" s="46"/>
      <c r="M419" s="253" t="s">
        <v>1</v>
      </c>
      <c r="N419" s="254" t="s">
        <v>48</v>
      </c>
      <c r="O419" s="93"/>
      <c r="P419" s="255">
        <f>O419*H419</f>
        <v>0</v>
      </c>
      <c r="Q419" s="255">
        <v>0</v>
      </c>
      <c r="R419" s="255">
        <f>Q419*H419</f>
        <v>0</v>
      </c>
      <c r="S419" s="255">
        <v>0.045999999999999999</v>
      </c>
      <c r="T419" s="256">
        <f>S419*H419</f>
        <v>5.9661999999999997</v>
      </c>
      <c r="U419" s="40"/>
      <c r="V419" s="40"/>
      <c r="W419" s="40"/>
      <c r="X419" s="40"/>
      <c r="Y419" s="40"/>
      <c r="Z419" s="40"/>
      <c r="AA419" s="40"/>
      <c r="AB419" s="40"/>
      <c r="AC419" s="40"/>
      <c r="AD419" s="40"/>
      <c r="AE419" s="40"/>
      <c r="AR419" s="257" t="s">
        <v>182</v>
      </c>
      <c r="AT419" s="257" t="s">
        <v>254</v>
      </c>
      <c r="AU419" s="257" t="s">
        <v>93</v>
      </c>
      <c r="AY419" s="18" t="s">
        <v>251</v>
      </c>
      <c r="BE419" s="258">
        <f>IF(N419="základní",J419,0)</f>
        <v>0</v>
      </c>
      <c r="BF419" s="258">
        <f>IF(N419="snížená",J419,0)</f>
        <v>0</v>
      </c>
      <c r="BG419" s="258">
        <f>IF(N419="zákl. přenesená",J419,0)</f>
        <v>0</v>
      </c>
      <c r="BH419" s="258">
        <f>IF(N419="sníž. přenesená",J419,0)</f>
        <v>0</v>
      </c>
      <c r="BI419" s="258">
        <f>IF(N419="nulová",J419,0)</f>
        <v>0</v>
      </c>
      <c r="BJ419" s="18" t="s">
        <v>91</v>
      </c>
      <c r="BK419" s="258">
        <f>ROUND(I419*H419,2)</f>
        <v>0</v>
      </c>
      <c r="BL419" s="18" t="s">
        <v>182</v>
      </c>
      <c r="BM419" s="257" t="s">
        <v>3287</v>
      </c>
    </row>
    <row r="420" s="15" customFormat="1">
      <c r="A420" s="15"/>
      <c r="B420" s="293"/>
      <c r="C420" s="294"/>
      <c r="D420" s="259" t="s">
        <v>414</v>
      </c>
      <c r="E420" s="295" t="s">
        <v>1</v>
      </c>
      <c r="F420" s="296" t="s">
        <v>3130</v>
      </c>
      <c r="G420" s="294"/>
      <c r="H420" s="295" t="s">
        <v>1</v>
      </c>
      <c r="I420" s="297"/>
      <c r="J420" s="294"/>
      <c r="K420" s="294"/>
      <c r="L420" s="298"/>
      <c r="M420" s="299"/>
      <c r="N420" s="300"/>
      <c r="O420" s="300"/>
      <c r="P420" s="300"/>
      <c r="Q420" s="300"/>
      <c r="R420" s="300"/>
      <c r="S420" s="300"/>
      <c r="T420" s="301"/>
      <c r="U420" s="15"/>
      <c r="V420" s="15"/>
      <c r="W420" s="15"/>
      <c r="X420" s="15"/>
      <c r="Y420" s="15"/>
      <c r="Z420" s="15"/>
      <c r="AA420" s="15"/>
      <c r="AB420" s="15"/>
      <c r="AC420" s="15"/>
      <c r="AD420" s="15"/>
      <c r="AE420" s="15"/>
      <c r="AT420" s="302" t="s">
        <v>414</v>
      </c>
      <c r="AU420" s="302" t="s">
        <v>93</v>
      </c>
      <c r="AV420" s="15" t="s">
        <v>91</v>
      </c>
      <c r="AW420" s="15" t="s">
        <v>38</v>
      </c>
      <c r="AX420" s="15" t="s">
        <v>83</v>
      </c>
      <c r="AY420" s="302" t="s">
        <v>251</v>
      </c>
    </row>
    <row r="421" s="13" customFormat="1">
      <c r="A421" s="13"/>
      <c r="B421" s="271"/>
      <c r="C421" s="272"/>
      <c r="D421" s="259" t="s">
        <v>414</v>
      </c>
      <c r="E421" s="273" t="s">
        <v>1</v>
      </c>
      <c r="F421" s="274" t="s">
        <v>3288</v>
      </c>
      <c r="G421" s="272"/>
      <c r="H421" s="275">
        <v>129.69999999999999</v>
      </c>
      <c r="I421" s="276"/>
      <c r="J421" s="272"/>
      <c r="K421" s="272"/>
      <c r="L421" s="277"/>
      <c r="M421" s="278"/>
      <c r="N421" s="279"/>
      <c r="O421" s="279"/>
      <c r="P421" s="279"/>
      <c r="Q421" s="279"/>
      <c r="R421" s="279"/>
      <c r="S421" s="279"/>
      <c r="T421" s="280"/>
      <c r="U421" s="13"/>
      <c r="V421" s="13"/>
      <c r="W421" s="13"/>
      <c r="X421" s="13"/>
      <c r="Y421" s="13"/>
      <c r="Z421" s="13"/>
      <c r="AA421" s="13"/>
      <c r="AB421" s="13"/>
      <c r="AC421" s="13"/>
      <c r="AD421" s="13"/>
      <c r="AE421" s="13"/>
      <c r="AT421" s="281" t="s">
        <v>414</v>
      </c>
      <c r="AU421" s="281" t="s">
        <v>93</v>
      </c>
      <c r="AV421" s="13" t="s">
        <v>93</v>
      </c>
      <c r="AW421" s="13" t="s">
        <v>38</v>
      </c>
      <c r="AX421" s="13" t="s">
        <v>83</v>
      </c>
      <c r="AY421" s="281" t="s">
        <v>251</v>
      </c>
    </row>
    <row r="422" s="14" customFormat="1">
      <c r="A422" s="14"/>
      <c r="B422" s="282"/>
      <c r="C422" s="283"/>
      <c r="D422" s="259" t="s">
        <v>414</v>
      </c>
      <c r="E422" s="284" t="s">
        <v>1</v>
      </c>
      <c r="F422" s="285" t="s">
        <v>416</v>
      </c>
      <c r="G422" s="283"/>
      <c r="H422" s="286">
        <v>129.69999999999999</v>
      </c>
      <c r="I422" s="287"/>
      <c r="J422" s="283"/>
      <c r="K422" s="283"/>
      <c r="L422" s="288"/>
      <c r="M422" s="289"/>
      <c r="N422" s="290"/>
      <c r="O422" s="290"/>
      <c r="P422" s="290"/>
      <c r="Q422" s="290"/>
      <c r="R422" s="290"/>
      <c r="S422" s="290"/>
      <c r="T422" s="291"/>
      <c r="U422" s="14"/>
      <c r="V422" s="14"/>
      <c r="W422" s="14"/>
      <c r="X422" s="14"/>
      <c r="Y422" s="14"/>
      <c r="Z422" s="14"/>
      <c r="AA422" s="14"/>
      <c r="AB422" s="14"/>
      <c r="AC422" s="14"/>
      <c r="AD422" s="14"/>
      <c r="AE422" s="14"/>
      <c r="AT422" s="292" t="s">
        <v>414</v>
      </c>
      <c r="AU422" s="292" t="s">
        <v>93</v>
      </c>
      <c r="AV422" s="14" t="s">
        <v>182</v>
      </c>
      <c r="AW422" s="14" t="s">
        <v>38</v>
      </c>
      <c r="AX422" s="14" t="s">
        <v>91</v>
      </c>
      <c r="AY422" s="292" t="s">
        <v>251</v>
      </c>
    </row>
    <row r="423" s="2" customFormat="1" ht="16.5" customHeight="1">
      <c r="A423" s="40"/>
      <c r="B423" s="41"/>
      <c r="C423" s="246" t="s">
        <v>1774</v>
      </c>
      <c r="D423" s="246" t="s">
        <v>254</v>
      </c>
      <c r="E423" s="247" t="s">
        <v>3289</v>
      </c>
      <c r="F423" s="248" t="s">
        <v>3290</v>
      </c>
      <c r="G423" s="249" t="s">
        <v>342</v>
      </c>
      <c r="H423" s="250">
        <v>3.625</v>
      </c>
      <c r="I423" s="251"/>
      <c r="J423" s="252">
        <f>ROUND(I423*H423,2)</f>
        <v>0</v>
      </c>
      <c r="K423" s="248" t="s">
        <v>258</v>
      </c>
      <c r="L423" s="46"/>
      <c r="M423" s="253" t="s">
        <v>1</v>
      </c>
      <c r="N423" s="254" t="s">
        <v>48</v>
      </c>
      <c r="O423" s="93"/>
      <c r="P423" s="255">
        <f>O423*H423</f>
        <v>0</v>
      </c>
      <c r="Q423" s="255">
        <v>0</v>
      </c>
      <c r="R423" s="255">
        <f>Q423*H423</f>
        <v>0</v>
      </c>
      <c r="S423" s="255">
        <v>0.029000000000000001</v>
      </c>
      <c r="T423" s="256">
        <f>S423*H423</f>
        <v>0.10512500000000001</v>
      </c>
      <c r="U423" s="40"/>
      <c r="V423" s="40"/>
      <c r="W423" s="40"/>
      <c r="X423" s="40"/>
      <c r="Y423" s="40"/>
      <c r="Z423" s="40"/>
      <c r="AA423" s="40"/>
      <c r="AB423" s="40"/>
      <c r="AC423" s="40"/>
      <c r="AD423" s="40"/>
      <c r="AE423" s="40"/>
      <c r="AR423" s="257" t="s">
        <v>182</v>
      </c>
      <c r="AT423" s="257" t="s">
        <v>254</v>
      </c>
      <c r="AU423" s="257" t="s">
        <v>93</v>
      </c>
      <c r="AY423" s="18" t="s">
        <v>251</v>
      </c>
      <c r="BE423" s="258">
        <f>IF(N423="základní",J423,0)</f>
        <v>0</v>
      </c>
      <c r="BF423" s="258">
        <f>IF(N423="snížená",J423,0)</f>
        <v>0</v>
      </c>
      <c r="BG423" s="258">
        <f>IF(N423="zákl. přenesená",J423,0)</f>
        <v>0</v>
      </c>
      <c r="BH423" s="258">
        <f>IF(N423="sníž. přenesená",J423,0)</f>
        <v>0</v>
      </c>
      <c r="BI423" s="258">
        <f>IF(N423="nulová",J423,0)</f>
        <v>0</v>
      </c>
      <c r="BJ423" s="18" t="s">
        <v>91</v>
      </c>
      <c r="BK423" s="258">
        <f>ROUND(I423*H423,2)</f>
        <v>0</v>
      </c>
      <c r="BL423" s="18" t="s">
        <v>182</v>
      </c>
      <c r="BM423" s="257" t="s">
        <v>3291</v>
      </c>
    </row>
    <row r="424" s="15" customFormat="1">
      <c r="A424" s="15"/>
      <c r="B424" s="293"/>
      <c r="C424" s="294"/>
      <c r="D424" s="259" t="s">
        <v>414</v>
      </c>
      <c r="E424" s="295" t="s">
        <v>1</v>
      </c>
      <c r="F424" s="296" t="s">
        <v>3019</v>
      </c>
      <c r="G424" s="294"/>
      <c r="H424" s="295" t="s">
        <v>1</v>
      </c>
      <c r="I424" s="297"/>
      <c r="J424" s="294"/>
      <c r="K424" s="294"/>
      <c r="L424" s="298"/>
      <c r="M424" s="299"/>
      <c r="N424" s="300"/>
      <c r="O424" s="300"/>
      <c r="P424" s="300"/>
      <c r="Q424" s="300"/>
      <c r="R424" s="300"/>
      <c r="S424" s="300"/>
      <c r="T424" s="301"/>
      <c r="U424" s="15"/>
      <c r="V424" s="15"/>
      <c r="W424" s="15"/>
      <c r="X424" s="15"/>
      <c r="Y424" s="15"/>
      <c r="Z424" s="15"/>
      <c r="AA424" s="15"/>
      <c r="AB424" s="15"/>
      <c r="AC424" s="15"/>
      <c r="AD424" s="15"/>
      <c r="AE424" s="15"/>
      <c r="AT424" s="302" t="s">
        <v>414</v>
      </c>
      <c r="AU424" s="302" t="s">
        <v>93</v>
      </c>
      <c r="AV424" s="15" t="s">
        <v>91</v>
      </c>
      <c r="AW424" s="15" t="s">
        <v>38</v>
      </c>
      <c r="AX424" s="15" t="s">
        <v>83</v>
      </c>
      <c r="AY424" s="302" t="s">
        <v>251</v>
      </c>
    </row>
    <row r="425" s="13" customFormat="1">
      <c r="A425" s="13"/>
      <c r="B425" s="271"/>
      <c r="C425" s="272"/>
      <c r="D425" s="259" t="s">
        <v>414</v>
      </c>
      <c r="E425" s="273" t="s">
        <v>1</v>
      </c>
      <c r="F425" s="274" t="s">
        <v>3089</v>
      </c>
      <c r="G425" s="272"/>
      <c r="H425" s="275">
        <v>3.625</v>
      </c>
      <c r="I425" s="276"/>
      <c r="J425" s="272"/>
      <c r="K425" s="272"/>
      <c r="L425" s="277"/>
      <c r="M425" s="278"/>
      <c r="N425" s="279"/>
      <c r="O425" s="279"/>
      <c r="P425" s="279"/>
      <c r="Q425" s="279"/>
      <c r="R425" s="279"/>
      <c r="S425" s="279"/>
      <c r="T425" s="280"/>
      <c r="U425" s="13"/>
      <c r="V425" s="13"/>
      <c r="W425" s="13"/>
      <c r="X425" s="13"/>
      <c r="Y425" s="13"/>
      <c r="Z425" s="13"/>
      <c r="AA425" s="13"/>
      <c r="AB425" s="13"/>
      <c r="AC425" s="13"/>
      <c r="AD425" s="13"/>
      <c r="AE425" s="13"/>
      <c r="AT425" s="281" t="s">
        <v>414</v>
      </c>
      <c r="AU425" s="281" t="s">
        <v>93</v>
      </c>
      <c r="AV425" s="13" t="s">
        <v>93</v>
      </c>
      <c r="AW425" s="13" t="s">
        <v>38</v>
      </c>
      <c r="AX425" s="13" t="s">
        <v>83</v>
      </c>
      <c r="AY425" s="281" t="s">
        <v>251</v>
      </c>
    </row>
    <row r="426" s="14" customFormat="1">
      <c r="A426" s="14"/>
      <c r="B426" s="282"/>
      <c r="C426" s="283"/>
      <c r="D426" s="259" t="s">
        <v>414</v>
      </c>
      <c r="E426" s="284" t="s">
        <v>1</v>
      </c>
      <c r="F426" s="285" t="s">
        <v>416</v>
      </c>
      <c r="G426" s="283"/>
      <c r="H426" s="286">
        <v>3.625</v>
      </c>
      <c r="I426" s="287"/>
      <c r="J426" s="283"/>
      <c r="K426" s="283"/>
      <c r="L426" s="288"/>
      <c r="M426" s="289"/>
      <c r="N426" s="290"/>
      <c r="O426" s="290"/>
      <c r="P426" s="290"/>
      <c r="Q426" s="290"/>
      <c r="R426" s="290"/>
      <c r="S426" s="290"/>
      <c r="T426" s="291"/>
      <c r="U426" s="14"/>
      <c r="V426" s="14"/>
      <c r="W426" s="14"/>
      <c r="X426" s="14"/>
      <c r="Y426" s="14"/>
      <c r="Z426" s="14"/>
      <c r="AA426" s="14"/>
      <c r="AB426" s="14"/>
      <c r="AC426" s="14"/>
      <c r="AD426" s="14"/>
      <c r="AE426" s="14"/>
      <c r="AT426" s="292" t="s">
        <v>414</v>
      </c>
      <c r="AU426" s="292" t="s">
        <v>93</v>
      </c>
      <c r="AV426" s="14" t="s">
        <v>182</v>
      </c>
      <c r="AW426" s="14" t="s">
        <v>38</v>
      </c>
      <c r="AX426" s="14" t="s">
        <v>91</v>
      </c>
      <c r="AY426" s="292" t="s">
        <v>251</v>
      </c>
    </row>
    <row r="427" s="2" customFormat="1" ht="16.5" customHeight="1">
      <c r="A427" s="40"/>
      <c r="B427" s="41"/>
      <c r="C427" s="246" t="s">
        <v>1779</v>
      </c>
      <c r="D427" s="246" t="s">
        <v>254</v>
      </c>
      <c r="E427" s="247" t="s">
        <v>3292</v>
      </c>
      <c r="F427" s="248" t="s">
        <v>3293</v>
      </c>
      <c r="G427" s="249" t="s">
        <v>342</v>
      </c>
      <c r="H427" s="250">
        <v>22.149999999999999</v>
      </c>
      <c r="I427" s="251"/>
      <c r="J427" s="252">
        <f>ROUND(I427*H427,2)</f>
        <v>0</v>
      </c>
      <c r="K427" s="248" t="s">
        <v>258</v>
      </c>
      <c r="L427" s="46"/>
      <c r="M427" s="253" t="s">
        <v>1</v>
      </c>
      <c r="N427" s="254" t="s">
        <v>48</v>
      </c>
      <c r="O427" s="93"/>
      <c r="P427" s="255">
        <f>O427*H427</f>
        <v>0</v>
      </c>
      <c r="Q427" s="255">
        <v>0</v>
      </c>
      <c r="R427" s="255">
        <f>Q427*H427</f>
        <v>0</v>
      </c>
      <c r="S427" s="255">
        <v>0.050000000000000003</v>
      </c>
      <c r="T427" s="256">
        <f>S427*H427</f>
        <v>1.1074999999999999</v>
      </c>
      <c r="U427" s="40"/>
      <c r="V427" s="40"/>
      <c r="W427" s="40"/>
      <c r="X427" s="40"/>
      <c r="Y427" s="40"/>
      <c r="Z427" s="40"/>
      <c r="AA427" s="40"/>
      <c r="AB427" s="40"/>
      <c r="AC427" s="40"/>
      <c r="AD427" s="40"/>
      <c r="AE427" s="40"/>
      <c r="AR427" s="257" t="s">
        <v>182</v>
      </c>
      <c r="AT427" s="257" t="s">
        <v>254</v>
      </c>
      <c r="AU427" s="257" t="s">
        <v>93</v>
      </c>
      <c r="AY427" s="18" t="s">
        <v>251</v>
      </c>
      <c r="BE427" s="258">
        <f>IF(N427="základní",J427,0)</f>
        <v>0</v>
      </c>
      <c r="BF427" s="258">
        <f>IF(N427="snížená",J427,0)</f>
        <v>0</v>
      </c>
      <c r="BG427" s="258">
        <f>IF(N427="zákl. přenesená",J427,0)</f>
        <v>0</v>
      </c>
      <c r="BH427" s="258">
        <f>IF(N427="sníž. přenesená",J427,0)</f>
        <v>0</v>
      </c>
      <c r="BI427" s="258">
        <f>IF(N427="nulová",J427,0)</f>
        <v>0</v>
      </c>
      <c r="BJ427" s="18" t="s">
        <v>91</v>
      </c>
      <c r="BK427" s="258">
        <f>ROUND(I427*H427,2)</f>
        <v>0</v>
      </c>
      <c r="BL427" s="18" t="s">
        <v>182</v>
      </c>
      <c r="BM427" s="257" t="s">
        <v>3294</v>
      </c>
    </row>
    <row r="428" s="15" customFormat="1">
      <c r="A428" s="15"/>
      <c r="B428" s="293"/>
      <c r="C428" s="294"/>
      <c r="D428" s="259" t="s">
        <v>414</v>
      </c>
      <c r="E428" s="295" t="s">
        <v>1</v>
      </c>
      <c r="F428" s="296" t="s">
        <v>3019</v>
      </c>
      <c r="G428" s="294"/>
      <c r="H428" s="295" t="s">
        <v>1</v>
      </c>
      <c r="I428" s="297"/>
      <c r="J428" s="294"/>
      <c r="K428" s="294"/>
      <c r="L428" s="298"/>
      <c r="M428" s="299"/>
      <c r="N428" s="300"/>
      <c r="O428" s="300"/>
      <c r="P428" s="300"/>
      <c r="Q428" s="300"/>
      <c r="R428" s="300"/>
      <c r="S428" s="300"/>
      <c r="T428" s="301"/>
      <c r="U428" s="15"/>
      <c r="V428" s="15"/>
      <c r="W428" s="15"/>
      <c r="X428" s="15"/>
      <c r="Y428" s="15"/>
      <c r="Z428" s="15"/>
      <c r="AA428" s="15"/>
      <c r="AB428" s="15"/>
      <c r="AC428" s="15"/>
      <c r="AD428" s="15"/>
      <c r="AE428" s="15"/>
      <c r="AT428" s="302" t="s">
        <v>414</v>
      </c>
      <c r="AU428" s="302" t="s">
        <v>93</v>
      </c>
      <c r="AV428" s="15" t="s">
        <v>91</v>
      </c>
      <c r="AW428" s="15" t="s">
        <v>38</v>
      </c>
      <c r="AX428" s="15" t="s">
        <v>83</v>
      </c>
      <c r="AY428" s="302" t="s">
        <v>251</v>
      </c>
    </row>
    <row r="429" s="13" customFormat="1">
      <c r="A429" s="13"/>
      <c r="B429" s="271"/>
      <c r="C429" s="272"/>
      <c r="D429" s="259" t="s">
        <v>414</v>
      </c>
      <c r="E429" s="273" t="s">
        <v>1</v>
      </c>
      <c r="F429" s="274" t="s">
        <v>3168</v>
      </c>
      <c r="G429" s="272"/>
      <c r="H429" s="275">
        <v>22.149999999999999</v>
      </c>
      <c r="I429" s="276"/>
      <c r="J429" s="272"/>
      <c r="K429" s="272"/>
      <c r="L429" s="277"/>
      <c r="M429" s="278"/>
      <c r="N429" s="279"/>
      <c r="O429" s="279"/>
      <c r="P429" s="279"/>
      <c r="Q429" s="279"/>
      <c r="R429" s="279"/>
      <c r="S429" s="279"/>
      <c r="T429" s="280"/>
      <c r="U429" s="13"/>
      <c r="V429" s="13"/>
      <c r="W429" s="13"/>
      <c r="X429" s="13"/>
      <c r="Y429" s="13"/>
      <c r="Z429" s="13"/>
      <c r="AA429" s="13"/>
      <c r="AB429" s="13"/>
      <c r="AC429" s="13"/>
      <c r="AD429" s="13"/>
      <c r="AE429" s="13"/>
      <c r="AT429" s="281" t="s">
        <v>414</v>
      </c>
      <c r="AU429" s="281" t="s">
        <v>93</v>
      </c>
      <c r="AV429" s="13" t="s">
        <v>93</v>
      </c>
      <c r="AW429" s="13" t="s">
        <v>38</v>
      </c>
      <c r="AX429" s="13" t="s">
        <v>83</v>
      </c>
      <c r="AY429" s="281" t="s">
        <v>251</v>
      </c>
    </row>
    <row r="430" s="14" customFormat="1">
      <c r="A430" s="14"/>
      <c r="B430" s="282"/>
      <c r="C430" s="283"/>
      <c r="D430" s="259" t="s">
        <v>414</v>
      </c>
      <c r="E430" s="284" t="s">
        <v>1</v>
      </c>
      <c r="F430" s="285" t="s">
        <v>416</v>
      </c>
      <c r="G430" s="283"/>
      <c r="H430" s="286">
        <v>22.149999999999999</v>
      </c>
      <c r="I430" s="287"/>
      <c r="J430" s="283"/>
      <c r="K430" s="283"/>
      <c r="L430" s="288"/>
      <c r="M430" s="289"/>
      <c r="N430" s="290"/>
      <c r="O430" s="290"/>
      <c r="P430" s="290"/>
      <c r="Q430" s="290"/>
      <c r="R430" s="290"/>
      <c r="S430" s="290"/>
      <c r="T430" s="291"/>
      <c r="U430" s="14"/>
      <c r="V430" s="14"/>
      <c r="W430" s="14"/>
      <c r="X430" s="14"/>
      <c r="Y430" s="14"/>
      <c r="Z430" s="14"/>
      <c r="AA430" s="14"/>
      <c r="AB430" s="14"/>
      <c r="AC430" s="14"/>
      <c r="AD430" s="14"/>
      <c r="AE430" s="14"/>
      <c r="AT430" s="292" t="s">
        <v>414</v>
      </c>
      <c r="AU430" s="292" t="s">
        <v>93</v>
      </c>
      <c r="AV430" s="14" t="s">
        <v>182</v>
      </c>
      <c r="AW430" s="14" t="s">
        <v>38</v>
      </c>
      <c r="AX430" s="14" t="s">
        <v>91</v>
      </c>
      <c r="AY430" s="292" t="s">
        <v>251</v>
      </c>
    </row>
    <row r="431" s="2" customFormat="1" ht="16.5" customHeight="1">
      <c r="A431" s="40"/>
      <c r="B431" s="41"/>
      <c r="C431" s="246" t="s">
        <v>1784</v>
      </c>
      <c r="D431" s="246" t="s">
        <v>254</v>
      </c>
      <c r="E431" s="247" t="s">
        <v>3295</v>
      </c>
      <c r="F431" s="248" t="s">
        <v>3296</v>
      </c>
      <c r="G431" s="249" t="s">
        <v>342</v>
      </c>
      <c r="H431" s="250">
        <v>66.344999999999999</v>
      </c>
      <c r="I431" s="251"/>
      <c r="J431" s="252">
        <f>ROUND(I431*H431,2)</f>
        <v>0</v>
      </c>
      <c r="K431" s="248" t="s">
        <v>258</v>
      </c>
      <c r="L431" s="46"/>
      <c r="M431" s="253" t="s">
        <v>1</v>
      </c>
      <c r="N431" s="254" t="s">
        <v>48</v>
      </c>
      <c r="O431" s="93"/>
      <c r="P431" s="255">
        <f>O431*H431</f>
        <v>0</v>
      </c>
      <c r="Q431" s="255">
        <v>0</v>
      </c>
      <c r="R431" s="255">
        <f>Q431*H431</f>
        <v>0</v>
      </c>
      <c r="S431" s="255">
        <v>0.068000000000000005</v>
      </c>
      <c r="T431" s="256">
        <f>S431*H431</f>
        <v>4.5114600000000005</v>
      </c>
      <c r="U431" s="40"/>
      <c r="V431" s="40"/>
      <c r="W431" s="40"/>
      <c r="X431" s="40"/>
      <c r="Y431" s="40"/>
      <c r="Z431" s="40"/>
      <c r="AA431" s="40"/>
      <c r="AB431" s="40"/>
      <c r="AC431" s="40"/>
      <c r="AD431" s="40"/>
      <c r="AE431" s="40"/>
      <c r="AR431" s="257" t="s">
        <v>182</v>
      </c>
      <c r="AT431" s="257" t="s">
        <v>254</v>
      </c>
      <c r="AU431" s="257" t="s">
        <v>93</v>
      </c>
      <c r="AY431" s="18" t="s">
        <v>251</v>
      </c>
      <c r="BE431" s="258">
        <f>IF(N431="základní",J431,0)</f>
        <v>0</v>
      </c>
      <c r="BF431" s="258">
        <f>IF(N431="snížená",J431,0)</f>
        <v>0</v>
      </c>
      <c r="BG431" s="258">
        <f>IF(N431="zákl. přenesená",J431,0)</f>
        <v>0</v>
      </c>
      <c r="BH431" s="258">
        <f>IF(N431="sníž. přenesená",J431,0)</f>
        <v>0</v>
      </c>
      <c r="BI431" s="258">
        <f>IF(N431="nulová",J431,0)</f>
        <v>0</v>
      </c>
      <c r="BJ431" s="18" t="s">
        <v>91</v>
      </c>
      <c r="BK431" s="258">
        <f>ROUND(I431*H431,2)</f>
        <v>0</v>
      </c>
      <c r="BL431" s="18" t="s">
        <v>182</v>
      </c>
      <c r="BM431" s="257" t="s">
        <v>3297</v>
      </c>
    </row>
    <row r="432" s="15" customFormat="1">
      <c r="A432" s="15"/>
      <c r="B432" s="293"/>
      <c r="C432" s="294"/>
      <c r="D432" s="259" t="s">
        <v>414</v>
      </c>
      <c r="E432" s="295" t="s">
        <v>1</v>
      </c>
      <c r="F432" s="296" t="s">
        <v>3130</v>
      </c>
      <c r="G432" s="294"/>
      <c r="H432" s="295" t="s">
        <v>1</v>
      </c>
      <c r="I432" s="297"/>
      <c r="J432" s="294"/>
      <c r="K432" s="294"/>
      <c r="L432" s="298"/>
      <c r="M432" s="299"/>
      <c r="N432" s="300"/>
      <c r="O432" s="300"/>
      <c r="P432" s="300"/>
      <c r="Q432" s="300"/>
      <c r="R432" s="300"/>
      <c r="S432" s="300"/>
      <c r="T432" s="301"/>
      <c r="U432" s="15"/>
      <c r="V432" s="15"/>
      <c r="W432" s="15"/>
      <c r="X432" s="15"/>
      <c r="Y432" s="15"/>
      <c r="Z432" s="15"/>
      <c r="AA432" s="15"/>
      <c r="AB432" s="15"/>
      <c r="AC432" s="15"/>
      <c r="AD432" s="15"/>
      <c r="AE432" s="15"/>
      <c r="AT432" s="302" t="s">
        <v>414</v>
      </c>
      <c r="AU432" s="302" t="s">
        <v>93</v>
      </c>
      <c r="AV432" s="15" t="s">
        <v>91</v>
      </c>
      <c r="AW432" s="15" t="s">
        <v>38</v>
      </c>
      <c r="AX432" s="15" t="s">
        <v>83</v>
      </c>
      <c r="AY432" s="302" t="s">
        <v>251</v>
      </c>
    </row>
    <row r="433" s="13" customFormat="1">
      <c r="A433" s="13"/>
      <c r="B433" s="271"/>
      <c r="C433" s="272"/>
      <c r="D433" s="259" t="s">
        <v>414</v>
      </c>
      <c r="E433" s="273" t="s">
        <v>1</v>
      </c>
      <c r="F433" s="274" t="s">
        <v>3298</v>
      </c>
      <c r="G433" s="272"/>
      <c r="H433" s="275">
        <v>66.344999999999999</v>
      </c>
      <c r="I433" s="276"/>
      <c r="J433" s="272"/>
      <c r="K433" s="272"/>
      <c r="L433" s="277"/>
      <c r="M433" s="278"/>
      <c r="N433" s="279"/>
      <c r="O433" s="279"/>
      <c r="P433" s="279"/>
      <c r="Q433" s="279"/>
      <c r="R433" s="279"/>
      <c r="S433" s="279"/>
      <c r="T433" s="280"/>
      <c r="U433" s="13"/>
      <c r="V433" s="13"/>
      <c r="W433" s="13"/>
      <c r="X433" s="13"/>
      <c r="Y433" s="13"/>
      <c r="Z433" s="13"/>
      <c r="AA433" s="13"/>
      <c r="AB433" s="13"/>
      <c r="AC433" s="13"/>
      <c r="AD433" s="13"/>
      <c r="AE433" s="13"/>
      <c r="AT433" s="281" t="s">
        <v>414</v>
      </c>
      <c r="AU433" s="281" t="s">
        <v>93</v>
      </c>
      <c r="AV433" s="13" t="s">
        <v>93</v>
      </c>
      <c r="AW433" s="13" t="s">
        <v>38</v>
      </c>
      <c r="AX433" s="13" t="s">
        <v>83</v>
      </c>
      <c r="AY433" s="281" t="s">
        <v>251</v>
      </c>
    </row>
    <row r="434" s="14" customFormat="1">
      <c r="A434" s="14"/>
      <c r="B434" s="282"/>
      <c r="C434" s="283"/>
      <c r="D434" s="259" t="s">
        <v>414</v>
      </c>
      <c r="E434" s="284" t="s">
        <v>1</v>
      </c>
      <c r="F434" s="285" t="s">
        <v>416</v>
      </c>
      <c r="G434" s="283"/>
      <c r="H434" s="286">
        <v>66.344999999999999</v>
      </c>
      <c r="I434" s="287"/>
      <c r="J434" s="283"/>
      <c r="K434" s="283"/>
      <c r="L434" s="288"/>
      <c r="M434" s="289"/>
      <c r="N434" s="290"/>
      <c r="O434" s="290"/>
      <c r="P434" s="290"/>
      <c r="Q434" s="290"/>
      <c r="R434" s="290"/>
      <c r="S434" s="290"/>
      <c r="T434" s="291"/>
      <c r="U434" s="14"/>
      <c r="V434" s="14"/>
      <c r="W434" s="14"/>
      <c r="X434" s="14"/>
      <c r="Y434" s="14"/>
      <c r="Z434" s="14"/>
      <c r="AA434" s="14"/>
      <c r="AB434" s="14"/>
      <c r="AC434" s="14"/>
      <c r="AD434" s="14"/>
      <c r="AE434" s="14"/>
      <c r="AT434" s="292" t="s">
        <v>414</v>
      </c>
      <c r="AU434" s="292" t="s">
        <v>93</v>
      </c>
      <c r="AV434" s="14" t="s">
        <v>182</v>
      </c>
      <c r="AW434" s="14" t="s">
        <v>38</v>
      </c>
      <c r="AX434" s="14" t="s">
        <v>91</v>
      </c>
      <c r="AY434" s="292" t="s">
        <v>251</v>
      </c>
    </row>
    <row r="435" s="2" customFormat="1" ht="16.5" customHeight="1">
      <c r="A435" s="40"/>
      <c r="B435" s="41"/>
      <c r="C435" s="246" t="s">
        <v>1789</v>
      </c>
      <c r="D435" s="246" t="s">
        <v>254</v>
      </c>
      <c r="E435" s="247" t="s">
        <v>3299</v>
      </c>
      <c r="F435" s="248" t="s">
        <v>3300</v>
      </c>
      <c r="G435" s="249" t="s">
        <v>342</v>
      </c>
      <c r="H435" s="250">
        <v>22.149999999999999</v>
      </c>
      <c r="I435" s="251"/>
      <c r="J435" s="252">
        <f>ROUND(I435*H435,2)</f>
        <v>0</v>
      </c>
      <c r="K435" s="248" t="s">
        <v>258</v>
      </c>
      <c r="L435" s="46"/>
      <c r="M435" s="253" t="s">
        <v>1</v>
      </c>
      <c r="N435" s="254" t="s">
        <v>48</v>
      </c>
      <c r="O435" s="93"/>
      <c r="P435" s="255">
        <f>O435*H435</f>
        <v>0</v>
      </c>
      <c r="Q435" s="255">
        <v>0</v>
      </c>
      <c r="R435" s="255">
        <f>Q435*H435</f>
        <v>0</v>
      </c>
      <c r="S435" s="255">
        <v>0.088999999999999996</v>
      </c>
      <c r="T435" s="256">
        <f>S435*H435</f>
        <v>1.9713499999999997</v>
      </c>
      <c r="U435" s="40"/>
      <c r="V435" s="40"/>
      <c r="W435" s="40"/>
      <c r="X435" s="40"/>
      <c r="Y435" s="40"/>
      <c r="Z435" s="40"/>
      <c r="AA435" s="40"/>
      <c r="AB435" s="40"/>
      <c r="AC435" s="40"/>
      <c r="AD435" s="40"/>
      <c r="AE435" s="40"/>
      <c r="AR435" s="257" t="s">
        <v>182</v>
      </c>
      <c r="AT435" s="257" t="s">
        <v>254</v>
      </c>
      <c r="AU435" s="257" t="s">
        <v>93</v>
      </c>
      <c r="AY435" s="18" t="s">
        <v>251</v>
      </c>
      <c r="BE435" s="258">
        <f>IF(N435="základní",J435,0)</f>
        <v>0</v>
      </c>
      <c r="BF435" s="258">
        <f>IF(N435="snížená",J435,0)</f>
        <v>0</v>
      </c>
      <c r="BG435" s="258">
        <f>IF(N435="zákl. přenesená",J435,0)</f>
        <v>0</v>
      </c>
      <c r="BH435" s="258">
        <f>IF(N435="sníž. přenesená",J435,0)</f>
        <v>0</v>
      </c>
      <c r="BI435" s="258">
        <f>IF(N435="nulová",J435,0)</f>
        <v>0</v>
      </c>
      <c r="BJ435" s="18" t="s">
        <v>91</v>
      </c>
      <c r="BK435" s="258">
        <f>ROUND(I435*H435,2)</f>
        <v>0</v>
      </c>
      <c r="BL435" s="18" t="s">
        <v>182</v>
      </c>
      <c r="BM435" s="257" t="s">
        <v>3301</v>
      </c>
    </row>
    <row r="436" s="15" customFormat="1">
      <c r="A436" s="15"/>
      <c r="B436" s="293"/>
      <c r="C436" s="294"/>
      <c r="D436" s="259" t="s">
        <v>414</v>
      </c>
      <c r="E436" s="295" t="s">
        <v>1</v>
      </c>
      <c r="F436" s="296" t="s">
        <v>3019</v>
      </c>
      <c r="G436" s="294"/>
      <c r="H436" s="295" t="s">
        <v>1</v>
      </c>
      <c r="I436" s="297"/>
      <c r="J436" s="294"/>
      <c r="K436" s="294"/>
      <c r="L436" s="298"/>
      <c r="M436" s="299"/>
      <c r="N436" s="300"/>
      <c r="O436" s="300"/>
      <c r="P436" s="300"/>
      <c r="Q436" s="300"/>
      <c r="R436" s="300"/>
      <c r="S436" s="300"/>
      <c r="T436" s="301"/>
      <c r="U436" s="15"/>
      <c r="V436" s="15"/>
      <c r="W436" s="15"/>
      <c r="X436" s="15"/>
      <c r="Y436" s="15"/>
      <c r="Z436" s="15"/>
      <c r="AA436" s="15"/>
      <c r="AB436" s="15"/>
      <c r="AC436" s="15"/>
      <c r="AD436" s="15"/>
      <c r="AE436" s="15"/>
      <c r="AT436" s="302" t="s">
        <v>414</v>
      </c>
      <c r="AU436" s="302" t="s">
        <v>93</v>
      </c>
      <c r="AV436" s="15" t="s">
        <v>91</v>
      </c>
      <c r="AW436" s="15" t="s">
        <v>38</v>
      </c>
      <c r="AX436" s="15" t="s">
        <v>83</v>
      </c>
      <c r="AY436" s="302" t="s">
        <v>251</v>
      </c>
    </row>
    <row r="437" s="13" customFormat="1">
      <c r="A437" s="13"/>
      <c r="B437" s="271"/>
      <c r="C437" s="272"/>
      <c r="D437" s="259" t="s">
        <v>414</v>
      </c>
      <c r="E437" s="273" t="s">
        <v>1</v>
      </c>
      <c r="F437" s="274" t="s">
        <v>3302</v>
      </c>
      <c r="G437" s="272"/>
      <c r="H437" s="275">
        <v>22.149999999999999</v>
      </c>
      <c r="I437" s="276"/>
      <c r="J437" s="272"/>
      <c r="K437" s="272"/>
      <c r="L437" s="277"/>
      <c r="M437" s="278"/>
      <c r="N437" s="279"/>
      <c r="O437" s="279"/>
      <c r="P437" s="279"/>
      <c r="Q437" s="279"/>
      <c r="R437" s="279"/>
      <c r="S437" s="279"/>
      <c r="T437" s="280"/>
      <c r="U437" s="13"/>
      <c r="V437" s="13"/>
      <c r="W437" s="13"/>
      <c r="X437" s="13"/>
      <c r="Y437" s="13"/>
      <c r="Z437" s="13"/>
      <c r="AA437" s="13"/>
      <c r="AB437" s="13"/>
      <c r="AC437" s="13"/>
      <c r="AD437" s="13"/>
      <c r="AE437" s="13"/>
      <c r="AT437" s="281" t="s">
        <v>414</v>
      </c>
      <c r="AU437" s="281" t="s">
        <v>93</v>
      </c>
      <c r="AV437" s="13" t="s">
        <v>93</v>
      </c>
      <c r="AW437" s="13" t="s">
        <v>38</v>
      </c>
      <c r="AX437" s="13" t="s">
        <v>83</v>
      </c>
      <c r="AY437" s="281" t="s">
        <v>251</v>
      </c>
    </row>
    <row r="438" s="14" customFormat="1">
      <c r="A438" s="14"/>
      <c r="B438" s="282"/>
      <c r="C438" s="283"/>
      <c r="D438" s="259" t="s">
        <v>414</v>
      </c>
      <c r="E438" s="284" t="s">
        <v>1</v>
      </c>
      <c r="F438" s="285" t="s">
        <v>416</v>
      </c>
      <c r="G438" s="283"/>
      <c r="H438" s="286">
        <v>22.149999999999999</v>
      </c>
      <c r="I438" s="287"/>
      <c r="J438" s="283"/>
      <c r="K438" s="283"/>
      <c r="L438" s="288"/>
      <c r="M438" s="289"/>
      <c r="N438" s="290"/>
      <c r="O438" s="290"/>
      <c r="P438" s="290"/>
      <c r="Q438" s="290"/>
      <c r="R438" s="290"/>
      <c r="S438" s="290"/>
      <c r="T438" s="291"/>
      <c r="U438" s="14"/>
      <c r="V438" s="14"/>
      <c r="W438" s="14"/>
      <c r="X438" s="14"/>
      <c r="Y438" s="14"/>
      <c r="Z438" s="14"/>
      <c r="AA438" s="14"/>
      <c r="AB438" s="14"/>
      <c r="AC438" s="14"/>
      <c r="AD438" s="14"/>
      <c r="AE438" s="14"/>
      <c r="AT438" s="292" t="s">
        <v>414</v>
      </c>
      <c r="AU438" s="292" t="s">
        <v>93</v>
      </c>
      <c r="AV438" s="14" t="s">
        <v>182</v>
      </c>
      <c r="AW438" s="14" t="s">
        <v>38</v>
      </c>
      <c r="AX438" s="14" t="s">
        <v>91</v>
      </c>
      <c r="AY438" s="292" t="s">
        <v>251</v>
      </c>
    </row>
    <row r="439" s="12" customFormat="1" ht="22.8" customHeight="1">
      <c r="A439" s="12"/>
      <c r="B439" s="230"/>
      <c r="C439" s="231"/>
      <c r="D439" s="232" t="s">
        <v>82</v>
      </c>
      <c r="E439" s="244" t="s">
        <v>550</v>
      </c>
      <c r="F439" s="244" t="s">
        <v>551</v>
      </c>
      <c r="G439" s="231"/>
      <c r="H439" s="231"/>
      <c r="I439" s="234"/>
      <c r="J439" s="245">
        <f>BK439</f>
        <v>0</v>
      </c>
      <c r="K439" s="231"/>
      <c r="L439" s="236"/>
      <c r="M439" s="237"/>
      <c r="N439" s="238"/>
      <c r="O439" s="238"/>
      <c r="P439" s="239">
        <f>SUM(P440:P446)</f>
        <v>0</v>
      </c>
      <c r="Q439" s="238"/>
      <c r="R439" s="239">
        <f>SUM(R440:R446)</f>
        <v>0</v>
      </c>
      <c r="S439" s="238"/>
      <c r="T439" s="240">
        <f>SUM(T440:T446)</f>
        <v>0</v>
      </c>
      <c r="U439" s="12"/>
      <c r="V439" s="12"/>
      <c r="W439" s="12"/>
      <c r="X439" s="12"/>
      <c r="Y439" s="12"/>
      <c r="Z439" s="12"/>
      <c r="AA439" s="12"/>
      <c r="AB439" s="12"/>
      <c r="AC439" s="12"/>
      <c r="AD439" s="12"/>
      <c r="AE439" s="12"/>
      <c r="AR439" s="241" t="s">
        <v>91</v>
      </c>
      <c r="AT439" s="242" t="s">
        <v>82</v>
      </c>
      <c r="AU439" s="242" t="s">
        <v>91</v>
      </c>
      <c r="AY439" s="241" t="s">
        <v>251</v>
      </c>
      <c r="BK439" s="243">
        <f>SUM(BK440:BK446)</f>
        <v>0</v>
      </c>
    </row>
    <row r="440" s="2" customFormat="1" ht="16.5" customHeight="1">
      <c r="A440" s="40"/>
      <c r="B440" s="41"/>
      <c r="C440" s="246" t="s">
        <v>1793</v>
      </c>
      <c r="D440" s="246" t="s">
        <v>254</v>
      </c>
      <c r="E440" s="247" t="s">
        <v>3303</v>
      </c>
      <c r="F440" s="248" t="s">
        <v>3304</v>
      </c>
      <c r="G440" s="249" t="s">
        <v>398</v>
      </c>
      <c r="H440" s="250">
        <v>118.345</v>
      </c>
      <c r="I440" s="251"/>
      <c r="J440" s="252">
        <f>ROUND(I440*H440,2)</f>
        <v>0</v>
      </c>
      <c r="K440" s="248" t="s">
        <v>258</v>
      </c>
      <c r="L440" s="46"/>
      <c r="M440" s="253" t="s">
        <v>1</v>
      </c>
      <c r="N440" s="254" t="s">
        <v>48</v>
      </c>
      <c r="O440" s="93"/>
      <c r="P440" s="255">
        <f>O440*H440</f>
        <v>0</v>
      </c>
      <c r="Q440" s="255">
        <v>0</v>
      </c>
      <c r="R440" s="255">
        <f>Q440*H440</f>
        <v>0</v>
      </c>
      <c r="S440" s="255">
        <v>0</v>
      </c>
      <c r="T440" s="256">
        <f>S440*H440</f>
        <v>0</v>
      </c>
      <c r="U440" s="40"/>
      <c r="V440" s="40"/>
      <c r="W440" s="40"/>
      <c r="X440" s="40"/>
      <c r="Y440" s="40"/>
      <c r="Z440" s="40"/>
      <c r="AA440" s="40"/>
      <c r="AB440" s="40"/>
      <c r="AC440" s="40"/>
      <c r="AD440" s="40"/>
      <c r="AE440" s="40"/>
      <c r="AR440" s="257" t="s">
        <v>182</v>
      </c>
      <c r="AT440" s="257" t="s">
        <v>254</v>
      </c>
      <c r="AU440" s="257" t="s">
        <v>93</v>
      </c>
      <c r="AY440" s="18" t="s">
        <v>251</v>
      </c>
      <c r="BE440" s="258">
        <f>IF(N440="základní",J440,0)</f>
        <v>0</v>
      </c>
      <c r="BF440" s="258">
        <f>IF(N440="snížená",J440,0)</f>
        <v>0</v>
      </c>
      <c r="BG440" s="258">
        <f>IF(N440="zákl. přenesená",J440,0)</f>
        <v>0</v>
      </c>
      <c r="BH440" s="258">
        <f>IF(N440="sníž. přenesená",J440,0)</f>
        <v>0</v>
      </c>
      <c r="BI440" s="258">
        <f>IF(N440="nulová",J440,0)</f>
        <v>0</v>
      </c>
      <c r="BJ440" s="18" t="s">
        <v>91</v>
      </c>
      <c r="BK440" s="258">
        <f>ROUND(I440*H440,2)</f>
        <v>0</v>
      </c>
      <c r="BL440" s="18" t="s">
        <v>182</v>
      </c>
      <c r="BM440" s="257" t="s">
        <v>3305</v>
      </c>
    </row>
    <row r="441" s="2" customFormat="1" ht="16.5" customHeight="1">
      <c r="A441" s="40"/>
      <c r="B441" s="41"/>
      <c r="C441" s="246" t="s">
        <v>1799</v>
      </c>
      <c r="D441" s="246" t="s">
        <v>254</v>
      </c>
      <c r="E441" s="247" t="s">
        <v>553</v>
      </c>
      <c r="F441" s="248" t="s">
        <v>554</v>
      </c>
      <c r="G441" s="249" t="s">
        <v>398</v>
      </c>
      <c r="H441" s="250">
        <v>118.345</v>
      </c>
      <c r="I441" s="251"/>
      <c r="J441" s="252">
        <f>ROUND(I441*H441,2)</f>
        <v>0</v>
      </c>
      <c r="K441" s="248" t="s">
        <v>307</v>
      </c>
      <c r="L441" s="46"/>
      <c r="M441" s="253" t="s">
        <v>1</v>
      </c>
      <c r="N441" s="254" t="s">
        <v>48</v>
      </c>
      <c r="O441" s="93"/>
      <c r="P441" s="255">
        <f>O441*H441</f>
        <v>0</v>
      </c>
      <c r="Q441" s="255">
        <v>0</v>
      </c>
      <c r="R441" s="255">
        <f>Q441*H441</f>
        <v>0</v>
      </c>
      <c r="S441" s="255">
        <v>0</v>
      </c>
      <c r="T441" s="256">
        <f>S441*H441</f>
        <v>0</v>
      </c>
      <c r="U441" s="40"/>
      <c r="V441" s="40"/>
      <c r="W441" s="40"/>
      <c r="X441" s="40"/>
      <c r="Y441" s="40"/>
      <c r="Z441" s="40"/>
      <c r="AA441" s="40"/>
      <c r="AB441" s="40"/>
      <c r="AC441" s="40"/>
      <c r="AD441" s="40"/>
      <c r="AE441" s="40"/>
      <c r="AR441" s="257" t="s">
        <v>182</v>
      </c>
      <c r="AT441" s="257" t="s">
        <v>254</v>
      </c>
      <c r="AU441" s="257" t="s">
        <v>93</v>
      </c>
      <c r="AY441" s="18" t="s">
        <v>251</v>
      </c>
      <c r="BE441" s="258">
        <f>IF(N441="základní",J441,0)</f>
        <v>0</v>
      </c>
      <c r="BF441" s="258">
        <f>IF(N441="snížená",J441,0)</f>
        <v>0</v>
      </c>
      <c r="BG441" s="258">
        <f>IF(N441="zákl. přenesená",J441,0)</f>
        <v>0</v>
      </c>
      <c r="BH441" s="258">
        <f>IF(N441="sníž. přenesená",J441,0)</f>
        <v>0</v>
      </c>
      <c r="BI441" s="258">
        <f>IF(N441="nulová",J441,0)</f>
        <v>0</v>
      </c>
      <c r="BJ441" s="18" t="s">
        <v>91</v>
      </c>
      <c r="BK441" s="258">
        <f>ROUND(I441*H441,2)</f>
        <v>0</v>
      </c>
      <c r="BL441" s="18" t="s">
        <v>182</v>
      </c>
      <c r="BM441" s="257" t="s">
        <v>3306</v>
      </c>
    </row>
    <row r="442" s="2" customFormat="1">
      <c r="A442" s="40"/>
      <c r="B442" s="41"/>
      <c r="C442" s="42"/>
      <c r="D442" s="259" t="s">
        <v>261</v>
      </c>
      <c r="E442" s="42"/>
      <c r="F442" s="260" t="s">
        <v>556</v>
      </c>
      <c r="G442" s="42"/>
      <c r="H442" s="42"/>
      <c r="I442" s="157"/>
      <c r="J442" s="42"/>
      <c r="K442" s="42"/>
      <c r="L442" s="46"/>
      <c r="M442" s="261"/>
      <c r="N442" s="262"/>
      <c r="O442" s="93"/>
      <c r="P442" s="93"/>
      <c r="Q442" s="93"/>
      <c r="R442" s="93"/>
      <c r="S442" s="93"/>
      <c r="T442" s="94"/>
      <c r="U442" s="40"/>
      <c r="V442" s="40"/>
      <c r="W442" s="40"/>
      <c r="X442" s="40"/>
      <c r="Y442" s="40"/>
      <c r="Z442" s="40"/>
      <c r="AA442" s="40"/>
      <c r="AB442" s="40"/>
      <c r="AC442" s="40"/>
      <c r="AD442" s="40"/>
      <c r="AE442" s="40"/>
      <c r="AT442" s="18" t="s">
        <v>261</v>
      </c>
      <c r="AU442" s="18" t="s">
        <v>93</v>
      </c>
    </row>
    <row r="443" s="2" customFormat="1" ht="16.5" customHeight="1">
      <c r="A443" s="40"/>
      <c r="B443" s="41"/>
      <c r="C443" s="246" t="s">
        <v>1804</v>
      </c>
      <c r="D443" s="246" t="s">
        <v>254</v>
      </c>
      <c r="E443" s="247" t="s">
        <v>557</v>
      </c>
      <c r="F443" s="248" t="s">
        <v>558</v>
      </c>
      <c r="G443" s="249" t="s">
        <v>398</v>
      </c>
      <c r="H443" s="250">
        <v>118.345</v>
      </c>
      <c r="I443" s="251"/>
      <c r="J443" s="252">
        <f>ROUND(I443*H443,2)</f>
        <v>0</v>
      </c>
      <c r="K443" s="248" t="s">
        <v>258</v>
      </c>
      <c r="L443" s="46"/>
      <c r="M443" s="253" t="s">
        <v>1</v>
      </c>
      <c r="N443" s="254" t="s">
        <v>48</v>
      </c>
      <c r="O443" s="93"/>
      <c r="P443" s="255">
        <f>O443*H443</f>
        <v>0</v>
      </c>
      <c r="Q443" s="255">
        <v>0</v>
      </c>
      <c r="R443" s="255">
        <f>Q443*H443</f>
        <v>0</v>
      </c>
      <c r="S443" s="255">
        <v>0</v>
      </c>
      <c r="T443" s="256">
        <f>S443*H443</f>
        <v>0</v>
      </c>
      <c r="U443" s="40"/>
      <c r="V443" s="40"/>
      <c r="W443" s="40"/>
      <c r="X443" s="40"/>
      <c r="Y443" s="40"/>
      <c r="Z443" s="40"/>
      <c r="AA443" s="40"/>
      <c r="AB443" s="40"/>
      <c r="AC443" s="40"/>
      <c r="AD443" s="40"/>
      <c r="AE443" s="40"/>
      <c r="AR443" s="257" t="s">
        <v>182</v>
      </c>
      <c r="AT443" s="257" t="s">
        <v>254</v>
      </c>
      <c r="AU443" s="257" t="s">
        <v>93</v>
      </c>
      <c r="AY443" s="18" t="s">
        <v>251</v>
      </c>
      <c r="BE443" s="258">
        <f>IF(N443="základní",J443,0)</f>
        <v>0</v>
      </c>
      <c r="BF443" s="258">
        <f>IF(N443="snížená",J443,0)</f>
        <v>0</v>
      </c>
      <c r="BG443" s="258">
        <f>IF(N443="zákl. přenesená",J443,0)</f>
        <v>0</v>
      </c>
      <c r="BH443" s="258">
        <f>IF(N443="sníž. přenesená",J443,0)</f>
        <v>0</v>
      </c>
      <c r="BI443" s="258">
        <f>IF(N443="nulová",J443,0)</f>
        <v>0</v>
      </c>
      <c r="BJ443" s="18" t="s">
        <v>91</v>
      </c>
      <c r="BK443" s="258">
        <f>ROUND(I443*H443,2)</f>
        <v>0</v>
      </c>
      <c r="BL443" s="18" t="s">
        <v>182</v>
      </c>
      <c r="BM443" s="257" t="s">
        <v>3307</v>
      </c>
    </row>
    <row r="444" s="2" customFormat="1" ht="16.5" customHeight="1">
      <c r="A444" s="40"/>
      <c r="B444" s="41"/>
      <c r="C444" s="246" t="s">
        <v>1807</v>
      </c>
      <c r="D444" s="246" t="s">
        <v>254</v>
      </c>
      <c r="E444" s="247" t="s">
        <v>561</v>
      </c>
      <c r="F444" s="248" t="s">
        <v>562</v>
      </c>
      <c r="G444" s="249" t="s">
        <v>398</v>
      </c>
      <c r="H444" s="250">
        <v>2366.9000000000001</v>
      </c>
      <c r="I444" s="251"/>
      <c r="J444" s="252">
        <f>ROUND(I444*H444,2)</f>
        <v>0</v>
      </c>
      <c r="K444" s="248" t="s">
        <v>258</v>
      </c>
      <c r="L444" s="46"/>
      <c r="M444" s="253" t="s">
        <v>1</v>
      </c>
      <c r="N444" s="254" t="s">
        <v>48</v>
      </c>
      <c r="O444" s="93"/>
      <c r="P444" s="255">
        <f>O444*H444</f>
        <v>0</v>
      </c>
      <c r="Q444" s="255">
        <v>0</v>
      </c>
      <c r="R444" s="255">
        <f>Q444*H444</f>
        <v>0</v>
      </c>
      <c r="S444" s="255">
        <v>0</v>
      </c>
      <c r="T444" s="256">
        <f>S444*H444</f>
        <v>0</v>
      </c>
      <c r="U444" s="40"/>
      <c r="V444" s="40"/>
      <c r="W444" s="40"/>
      <c r="X444" s="40"/>
      <c r="Y444" s="40"/>
      <c r="Z444" s="40"/>
      <c r="AA444" s="40"/>
      <c r="AB444" s="40"/>
      <c r="AC444" s="40"/>
      <c r="AD444" s="40"/>
      <c r="AE444" s="40"/>
      <c r="AR444" s="257" t="s">
        <v>182</v>
      </c>
      <c r="AT444" s="257" t="s">
        <v>254</v>
      </c>
      <c r="AU444" s="257" t="s">
        <v>93</v>
      </c>
      <c r="AY444" s="18" t="s">
        <v>251</v>
      </c>
      <c r="BE444" s="258">
        <f>IF(N444="základní",J444,0)</f>
        <v>0</v>
      </c>
      <c r="BF444" s="258">
        <f>IF(N444="snížená",J444,0)</f>
        <v>0</v>
      </c>
      <c r="BG444" s="258">
        <f>IF(N444="zákl. přenesená",J444,0)</f>
        <v>0</v>
      </c>
      <c r="BH444" s="258">
        <f>IF(N444="sníž. přenesená",J444,0)</f>
        <v>0</v>
      </c>
      <c r="BI444" s="258">
        <f>IF(N444="nulová",J444,0)</f>
        <v>0</v>
      </c>
      <c r="BJ444" s="18" t="s">
        <v>91</v>
      </c>
      <c r="BK444" s="258">
        <f>ROUND(I444*H444,2)</f>
        <v>0</v>
      </c>
      <c r="BL444" s="18" t="s">
        <v>182</v>
      </c>
      <c r="BM444" s="257" t="s">
        <v>3308</v>
      </c>
    </row>
    <row r="445" s="13" customFormat="1">
      <c r="A445" s="13"/>
      <c r="B445" s="271"/>
      <c r="C445" s="272"/>
      <c r="D445" s="259" t="s">
        <v>414</v>
      </c>
      <c r="E445" s="272"/>
      <c r="F445" s="274" t="s">
        <v>3309</v>
      </c>
      <c r="G445" s="272"/>
      <c r="H445" s="275">
        <v>2366.9000000000001</v>
      </c>
      <c r="I445" s="276"/>
      <c r="J445" s="272"/>
      <c r="K445" s="272"/>
      <c r="L445" s="277"/>
      <c r="M445" s="278"/>
      <c r="N445" s="279"/>
      <c r="O445" s="279"/>
      <c r="P445" s="279"/>
      <c r="Q445" s="279"/>
      <c r="R445" s="279"/>
      <c r="S445" s="279"/>
      <c r="T445" s="280"/>
      <c r="U445" s="13"/>
      <c r="V445" s="13"/>
      <c r="W445" s="13"/>
      <c r="X445" s="13"/>
      <c r="Y445" s="13"/>
      <c r="Z445" s="13"/>
      <c r="AA445" s="13"/>
      <c r="AB445" s="13"/>
      <c r="AC445" s="13"/>
      <c r="AD445" s="13"/>
      <c r="AE445" s="13"/>
      <c r="AT445" s="281" t="s">
        <v>414</v>
      </c>
      <c r="AU445" s="281" t="s">
        <v>93</v>
      </c>
      <c r="AV445" s="13" t="s">
        <v>93</v>
      </c>
      <c r="AW445" s="13" t="s">
        <v>4</v>
      </c>
      <c r="AX445" s="13" t="s">
        <v>91</v>
      </c>
      <c r="AY445" s="281" t="s">
        <v>251</v>
      </c>
    </row>
    <row r="446" s="2" customFormat="1" ht="16.5" customHeight="1">
      <c r="A446" s="40"/>
      <c r="B446" s="41"/>
      <c r="C446" s="246" t="s">
        <v>1812</v>
      </c>
      <c r="D446" s="246" t="s">
        <v>254</v>
      </c>
      <c r="E446" s="247" t="s">
        <v>565</v>
      </c>
      <c r="F446" s="248" t="s">
        <v>566</v>
      </c>
      <c r="G446" s="249" t="s">
        <v>398</v>
      </c>
      <c r="H446" s="250">
        <v>118.345</v>
      </c>
      <c r="I446" s="251"/>
      <c r="J446" s="252">
        <f>ROUND(I446*H446,2)</f>
        <v>0</v>
      </c>
      <c r="K446" s="248" t="s">
        <v>258</v>
      </c>
      <c r="L446" s="46"/>
      <c r="M446" s="253" t="s">
        <v>1</v>
      </c>
      <c r="N446" s="254" t="s">
        <v>48</v>
      </c>
      <c r="O446" s="93"/>
      <c r="P446" s="255">
        <f>O446*H446</f>
        <v>0</v>
      </c>
      <c r="Q446" s="255">
        <v>0</v>
      </c>
      <c r="R446" s="255">
        <f>Q446*H446</f>
        <v>0</v>
      </c>
      <c r="S446" s="255">
        <v>0</v>
      </c>
      <c r="T446" s="256">
        <f>S446*H446</f>
        <v>0</v>
      </c>
      <c r="U446" s="40"/>
      <c r="V446" s="40"/>
      <c r="W446" s="40"/>
      <c r="X446" s="40"/>
      <c r="Y446" s="40"/>
      <c r="Z446" s="40"/>
      <c r="AA446" s="40"/>
      <c r="AB446" s="40"/>
      <c r="AC446" s="40"/>
      <c r="AD446" s="40"/>
      <c r="AE446" s="40"/>
      <c r="AR446" s="257" t="s">
        <v>182</v>
      </c>
      <c r="AT446" s="257" t="s">
        <v>254</v>
      </c>
      <c r="AU446" s="257" t="s">
        <v>93</v>
      </c>
      <c r="AY446" s="18" t="s">
        <v>251</v>
      </c>
      <c r="BE446" s="258">
        <f>IF(N446="základní",J446,0)</f>
        <v>0</v>
      </c>
      <c r="BF446" s="258">
        <f>IF(N446="snížená",J446,0)</f>
        <v>0</v>
      </c>
      <c r="BG446" s="258">
        <f>IF(N446="zákl. přenesená",J446,0)</f>
        <v>0</v>
      </c>
      <c r="BH446" s="258">
        <f>IF(N446="sníž. přenesená",J446,0)</f>
        <v>0</v>
      </c>
      <c r="BI446" s="258">
        <f>IF(N446="nulová",J446,0)</f>
        <v>0</v>
      </c>
      <c r="BJ446" s="18" t="s">
        <v>91</v>
      </c>
      <c r="BK446" s="258">
        <f>ROUND(I446*H446,2)</f>
        <v>0</v>
      </c>
      <c r="BL446" s="18" t="s">
        <v>182</v>
      </c>
      <c r="BM446" s="257" t="s">
        <v>3310</v>
      </c>
    </row>
    <row r="447" s="12" customFormat="1" ht="22.8" customHeight="1">
      <c r="A447" s="12"/>
      <c r="B447" s="230"/>
      <c r="C447" s="231"/>
      <c r="D447" s="232" t="s">
        <v>82</v>
      </c>
      <c r="E447" s="244" t="s">
        <v>568</v>
      </c>
      <c r="F447" s="244" t="s">
        <v>569</v>
      </c>
      <c r="G447" s="231"/>
      <c r="H447" s="231"/>
      <c r="I447" s="234"/>
      <c r="J447" s="245">
        <f>BK447</f>
        <v>0</v>
      </c>
      <c r="K447" s="231"/>
      <c r="L447" s="236"/>
      <c r="M447" s="237"/>
      <c r="N447" s="238"/>
      <c r="O447" s="238"/>
      <c r="P447" s="239">
        <f>P448</f>
        <v>0</v>
      </c>
      <c r="Q447" s="238"/>
      <c r="R447" s="239">
        <f>R448</f>
        <v>0</v>
      </c>
      <c r="S447" s="238"/>
      <c r="T447" s="240">
        <f>T448</f>
        <v>0</v>
      </c>
      <c r="U447" s="12"/>
      <c r="V447" s="12"/>
      <c r="W447" s="12"/>
      <c r="X447" s="12"/>
      <c r="Y447" s="12"/>
      <c r="Z447" s="12"/>
      <c r="AA447" s="12"/>
      <c r="AB447" s="12"/>
      <c r="AC447" s="12"/>
      <c r="AD447" s="12"/>
      <c r="AE447" s="12"/>
      <c r="AR447" s="241" t="s">
        <v>91</v>
      </c>
      <c r="AT447" s="242" t="s">
        <v>82</v>
      </c>
      <c r="AU447" s="242" t="s">
        <v>91</v>
      </c>
      <c r="AY447" s="241" t="s">
        <v>251</v>
      </c>
      <c r="BK447" s="243">
        <f>BK448</f>
        <v>0</v>
      </c>
    </row>
    <row r="448" s="2" customFormat="1" ht="16.5" customHeight="1">
      <c r="A448" s="40"/>
      <c r="B448" s="41"/>
      <c r="C448" s="246" t="s">
        <v>1817</v>
      </c>
      <c r="D448" s="246" t="s">
        <v>254</v>
      </c>
      <c r="E448" s="247" t="s">
        <v>3311</v>
      </c>
      <c r="F448" s="248" t="s">
        <v>3312</v>
      </c>
      <c r="G448" s="249" t="s">
        <v>398</v>
      </c>
      <c r="H448" s="250">
        <v>137.667</v>
      </c>
      <c r="I448" s="251"/>
      <c r="J448" s="252">
        <f>ROUND(I448*H448,2)</f>
        <v>0</v>
      </c>
      <c r="K448" s="248" t="s">
        <v>258</v>
      </c>
      <c r="L448" s="46"/>
      <c r="M448" s="253" t="s">
        <v>1</v>
      </c>
      <c r="N448" s="254" t="s">
        <v>48</v>
      </c>
      <c r="O448" s="93"/>
      <c r="P448" s="255">
        <f>O448*H448</f>
        <v>0</v>
      </c>
      <c r="Q448" s="255">
        <v>0</v>
      </c>
      <c r="R448" s="255">
        <f>Q448*H448</f>
        <v>0</v>
      </c>
      <c r="S448" s="255">
        <v>0</v>
      </c>
      <c r="T448" s="256">
        <f>S448*H448</f>
        <v>0</v>
      </c>
      <c r="U448" s="40"/>
      <c r="V448" s="40"/>
      <c r="W448" s="40"/>
      <c r="X448" s="40"/>
      <c r="Y448" s="40"/>
      <c r="Z448" s="40"/>
      <c r="AA448" s="40"/>
      <c r="AB448" s="40"/>
      <c r="AC448" s="40"/>
      <c r="AD448" s="40"/>
      <c r="AE448" s="40"/>
      <c r="AR448" s="257" t="s">
        <v>182</v>
      </c>
      <c r="AT448" s="257" t="s">
        <v>254</v>
      </c>
      <c r="AU448" s="257" t="s">
        <v>93</v>
      </c>
      <c r="AY448" s="18" t="s">
        <v>251</v>
      </c>
      <c r="BE448" s="258">
        <f>IF(N448="základní",J448,0)</f>
        <v>0</v>
      </c>
      <c r="BF448" s="258">
        <f>IF(N448="snížená",J448,0)</f>
        <v>0</v>
      </c>
      <c r="BG448" s="258">
        <f>IF(N448="zákl. přenesená",J448,0)</f>
        <v>0</v>
      </c>
      <c r="BH448" s="258">
        <f>IF(N448="sníž. přenesená",J448,0)</f>
        <v>0</v>
      </c>
      <c r="BI448" s="258">
        <f>IF(N448="nulová",J448,0)</f>
        <v>0</v>
      </c>
      <c r="BJ448" s="18" t="s">
        <v>91</v>
      </c>
      <c r="BK448" s="258">
        <f>ROUND(I448*H448,2)</f>
        <v>0</v>
      </c>
      <c r="BL448" s="18" t="s">
        <v>182</v>
      </c>
      <c r="BM448" s="257" t="s">
        <v>3313</v>
      </c>
    </row>
    <row r="449" s="12" customFormat="1" ht="25.92" customHeight="1">
      <c r="A449" s="12"/>
      <c r="B449" s="230"/>
      <c r="C449" s="231"/>
      <c r="D449" s="232" t="s">
        <v>82</v>
      </c>
      <c r="E449" s="233" t="s">
        <v>666</v>
      </c>
      <c r="F449" s="233" t="s">
        <v>667</v>
      </c>
      <c r="G449" s="231"/>
      <c r="H449" s="231"/>
      <c r="I449" s="234"/>
      <c r="J449" s="235">
        <f>BK449</f>
        <v>0</v>
      </c>
      <c r="K449" s="231"/>
      <c r="L449" s="236"/>
      <c r="M449" s="237"/>
      <c r="N449" s="238"/>
      <c r="O449" s="238"/>
      <c r="P449" s="239">
        <f>P450+P498+P525+P534+P556+P567+P589+P602+P628+P640</f>
        <v>0</v>
      </c>
      <c r="Q449" s="238"/>
      <c r="R449" s="239">
        <f>R450+R498+R525+R534+R556+R567+R589+R602+R628+R640</f>
        <v>2.7617592499999999</v>
      </c>
      <c r="S449" s="238"/>
      <c r="T449" s="240">
        <f>T450+T498+T525+T534+T556+T567+T589+T602+T628+T640</f>
        <v>1.5652615099999998</v>
      </c>
      <c r="U449" s="12"/>
      <c r="V449" s="12"/>
      <c r="W449" s="12"/>
      <c r="X449" s="12"/>
      <c r="Y449" s="12"/>
      <c r="Z449" s="12"/>
      <c r="AA449" s="12"/>
      <c r="AB449" s="12"/>
      <c r="AC449" s="12"/>
      <c r="AD449" s="12"/>
      <c r="AE449" s="12"/>
      <c r="AR449" s="241" t="s">
        <v>93</v>
      </c>
      <c r="AT449" s="242" t="s">
        <v>82</v>
      </c>
      <c r="AU449" s="242" t="s">
        <v>83</v>
      </c>
      <c r="AY449" s="241" t="s">
        <v>251</v>
      </c>
      <c r="BK449" s="243">
        <f>BK450+BK498+BK525+BK534+BK556+BK567+BK589+BK602+BK628+BK640</f>
        <v>0</v>
      </c>
    </row>
    <row r="450" s="12" customFormat="1" ht="22.8" customHeight="1">
      <c r="A450" s="12"/>
      <c r="B450" s="230"/>
      <c r="C450" s="231"/>
      <c r="D450" s="232" t="s">
        <v>82</v>
      </c>
      <c r="E450" s="244" t="s">
        <v>1768</v>
      </c>
      <c r="F450" s="244" t="s">
        <v>1769</v>
      </c>
      <c r="G450" s="231"/>
      <c r="H450" s="231"/>
      <c r="I450" s="234"/>
      <c r="J450" s="245">
        <f>BK450</f>
        <v>0</v>
      </c>
      <c r="K450" s="231"/>
      <c r="L450" s="236"/>
      <c r="M450" s="237"/>
      <c r="N450" s="238"/>
      <c r="O450" s="238"/>
      <c r="P450" s="239">
        <f>SUM(P451:P497)</f>
        <v>0</v>
      </c>
      <c r="Q450" s="238"/>
      <c r="R450" s="239">
        <f>SUM(R451:R497)</f>
        <v>0.42802299999999999</v>
      </c>
      <c r="S450" s="238"/>
      <c r="T450" s="240">
        <f>SUM(T451:T497)</f>
        <v>0.032624999999999994</v>
      </c>
      <c r="U450" s="12"/>
      <c r="V450" s="12"/>
      <c r="W450" s="12"/>
      <c r="X450" s="12"/>
      <c r="Y450" s="12"/>
      <c r="Z450" s="12"/>
      <c r="AA450" s="12"/>
      <c r="AB450" s="12"/>
      <c r="AC450" s="12"/>
      <c r="AD450" s="12"/>
      <c r="AE450" s="12"/>
      <c r="AR450" s="241" t="s">
        <v>93</v>
      </c>
      <c r="AT450" s="242" t="s">
        <v>82</v>
      </c>
      <c r="AU450" s="242" t="s">
        <v>91</v>
      </c>
      <c r="AY450" s="241" t="s">
        <v>251</v>
      </c>
      <c r="BK450" s="243">
        <f>SUM(BK451:BK497)</f>
        <v>0</v>
      </c>
    </row>
    <row r="451" s="2" customFormat="1" ht="16.5" customHeight="1">
      <c r="A451" s="40"/>
      <c r="B451" s="41"/>
      <c r="C451" s="246" t="s">
        <v>1821</v>
      </c>
      <c r="D451" s="246" t="s">
        <v>254</v>
      </c>
      <c r="E451" s="247" t="s">
        <v>1775</v>
      </c>
      <c r="F451" s="248" t="s">
        <v>1776</v>
      </c>
      <c r="G451" s="249" t="s">
        <v>342</v>
      </c>
      <c r="H451" s="250">
        <v>7.25</v>
      </c>
      <c r="I451" s="251"/>
      <c r="J451" s="252">
        <f>ROUND(I451*H451,2)</f>
        <v>0</v>
      </c>
      <c r="K451" s="248" t="s">
        <v>258</v>
      </c>
      <c r="L451" s="46"/>
      <c r="M451" s="253" t="s">
        <v>1</v>
      </c>
      <c r="N451" s="254" t="s">
        <v>48</v>
      </c>
      <c r="O451" s="93"/>
      <c r="P451" s="255">
        <f>O451*H451</f>
        <v>0</v>
      </c>
      <c r="Q451" s="255">
        <v>0</v>
      </c>
      <c r="R451" s="255">
        <f>Q451*H451</f>
        <v>0</v>
      </c>
      <c r="S451" s="255">
        <v>0.0044999999999999997</v>
      </c>
      <c r="T451" s="256">
        <f>S451*H451</f>
        <v>0.032624999999999994</v>
      </c>
      <c r="U451" s="40"/>
      <c r="V451" s="40"/>
      <c r="W451" s="40"/>
      <c r="X451" s="40"/>
      <c r="Y451" s="40"/>
      <c r="Z451" s="40"/>
      <c r="AA451" s="40"/>
      <c r="AB451" s="40"/>
      <c r="AC451" s="40"/>
      <c r="AD451" s="40"/>
      <c r="AE451" s="40"/>
      <c r="AR451" s="257" t="s">
        <v>359</v>
      </c>
      <c r="AT451" s="257" t="s">
        <v>254</v>
      </c>
      <c r="AU451" s="257" t="s">
        <v>93</v>
      </c>
      <c r="AY451" s="18" t="s">
        <v>251</v>
      </c>
      <c r="BE451" s="258">
        <f>IF(N451="základní",J451,0)</f>
        <v>0</v>
      </c>
      <c r="BF451" s="258">
        <f>IF(N451="snížená",J451,0)</f>
        <v>0</v>
      </c>
      <c r="BG451" s="258">
        <f>IF(N451="zákl. přenesená",J451,0)</f>
        <v>0</v>
      </c>
      <c r="BH451" s="258">
        <f>IF(N451="sníž. přenesená",J451,0)</f>
        <v>0</v>
      </c>
      <c r="BI451" s="258">
        <f>IF(N451="nulová",J451,0)</f>
        <v>0</v>
      </c>
      <c r="BJ451" s="18" t="s">
        <v>91</v>
      </c>
      <c r="BK451" s="258">
        <f>ROUND(I451*H451,2)</f>
        <v>0</v>
      </c>
      <c r="BL451" s="18" t="s">
        <v>359</v>
      </c>
      <c r="BM451" s="257" t="s">
        <v>3314</v>
      </c>
    </row>
    <row r="452" s="15" customFormat="1">
      <c r="A452" s="15"/>
      <c r="B452" s="293"/>
      <c r="C452" s="294"/>
      <c r="D452" s="259" t="s">
        <v>414</v>
      </c>
      <c r="E452" s="295" t="s">
        <v>1</v>
      </c>
      <c r="F452" s="296" t="s">
        <v>3019</v>
      </c>
      <c r="G452" s="294"/>
      <c r="H452" s="295" t="s">
        <v>1</v>
      </c>
      <c r="I452" s="297"/>
      <c r="J452" s="294"/>
      <c r="K452" s="294"/>
      <c r="L452" s="298"/>
      <c r="M452" s="299"/>
      <c r="N452" s="300"/>
      <c r="O452" s="300"/>
      <c r="P452" s="300"/>
      <c r="Q452" s="300"/>
      <c r="R452" s="300"/>
      <c r="S452" s="300"/>
      <c r="T452" s="301"/>
      <c r="U452" s="15"/>
      <c r="V452" s="15"/>
      <c r="W452" s="15"/>
      <c r="X452" s="15"/>
      <c r="Y452" s="15"/>
      <c r="Z452" s="15"/>
      <c r="AA452" s="15"/>
      <c r="AB452" s="15"/>
      <c r="AC452" s="15"/>
      <c r="AD452" s="15"/>
      <c r="AE452" s="15"/>
      <c r="AT452" s="302" t="s">
        <v>414</v>
      </c>
      <c r="AU452" s="302" t="s">
        <v>93</v>
      </c>
      <c r="AV452" s="15" t="s">
        <v>91</v>
      </c>
      <c r="AW452" s="15" t="s">
        <v>38</v>
      </c>
      <c r="AX452" s="15" t="s">
        <v>83</v>
      </c>
      <c r="AY452" s="302" t="s">
        <v>251</v>
      </c>
    </row>
    <row r="453" s="13" customFormat="1">
      <c r="A453" s="13"/>
      <c r="B453" s="271"/>
      <c r="C453" s="272"/>
      <c r="D453" s="259" t="s">
        <v>414</v>
      </c>
      <c r="E453" s="273" t="s">
        <v>1</v>
      </c>
      <c r="F453" s="274" t="s">
        <v>3315</v>
      </c>
      <c r="G453" s="272"/>
      <c r="H453" s="275">
        <v>7.25</v>
      </c>
      <c r="I453" s="276"/>
      <c r="J453" s="272"/>
      <c r="K453" s="272"/>
      <c r="L453" s="277"/>
      <c r="M453" s="278"/>
      <c r="N453" s="279"/>
      <c r="O453" s="279"/>
      <c r="P453" s="279"/>
      <c r="Q453" s="279"/>
      <c r="R453" s="279"/>
      <c r="S453" s="279"/>
      <c r="T453" s="280"/>
      <c r="U453" s="13"/>
      <c r="V453" s="13"/>
      <c r="W453" s="13"/>
      <c r="X453" s="13"/>
      <c r="Y453" s="13"/>
      <c r="Z453" s="13"/>
      <c r="AA453" s="13"/>
      <c r="AB453" s="13"/>
      <c r="AC453" s="13"/>
      <c r="AD453" s="13"/>
      <c r="AE453" s="13"/>
      <c r="AT453" s="281" t="s">
        <v>414</v>
      </c>
      <c r="AU453" s="281" t="s">
        <v>93</v>
      </c>
      <c r="AV453" s="13" t="s">
        <v>93</v>
      </c>
      <c r="AW453" s="13" t="s">
        <v>38</v>
      </c>
      <c r="AX453" s="13" t="s">
        <v>83</v>
      </c>
      <c r="AY453" s="281" t="s">
        <v>251</v>
      </c>
    </row>
    <row r="454" s="14" customFormat="1">
      <c r="A454" s="14"/>
      <c r="B454" s="282"/>
      <c r="C454" s="283"/>
      <c r="D454" s="259" t="s">
        <v>414</v>
      </c>
      <c r="E454" s="284" t="s">
        <v>1</v>
      </c>
      <c r="F454" s="285" t="s">
        <v>416</v>
      </c>
      <c r="G454" s="283"/>
      <c r="H454" s="286">
        <v>7.25</v>
      </c>
      <c r="I454" s="287"/>
      <c r="J454" s="283"/>
      <c r="K454" s="283"/>
      <c r="L454" s="288"/>
      <c r="M454" s="289"/>
      <c r="N454" s="290"/>
      <c r="O454" s="290"/>
      <c r="P454" s="290"/>
      <c r="Q454" s="290"/>
      <c r="R454" s="290"/>
      <c r="S454" s="290"/>
      <c r="T454" s="291"/>
      <c r="U454" s="14"/>
      <c r="V454" s="14"/>
      <c r="W454" s="14"/>
      <c r="X454" s="14"/>
      <c r="Y454" s="14"/>
      <c r="Z454" s="14"/>
      <c r="AA454" s="14"/>
      <c r="AB454" s="14"/>
      <c r="AC454" s="14"/>
      <c r="AD454" s="14"/>
      <c r="AE454" s="14"/>
      <c r="AT454" s="292" t="s">
        <v>414</v>
      </c>
      <c r="AU454" s="292" t="s">
        <v>93</v>
      </c>
      <c r="AV454" s="14" t="s">
        <v>182</v>
      </c>
      <c r="AW454" s="14" t="s">
        <v>38</v>
      </c>
      <c r="AX454" s="14" t="s">
        <v>91</v>
      </c>
      <c r="AY454" s="292" t="s">
        <v>251</v>
      </c>
    </row>
    <row r="455" s="2" customFormat="1" ht="16.5" customHeight="1">
      <c r="A455" s="40"/>
      <c r="B455" s="41"/>
      <c r="C455" s="246" t="s">
        <v>1826</v>
      </c>
      <c r="D455" s="246" t="s">
        <v>254</v>
      </c>
      <c r="E455" s="247" t="s">
        <v>1790</v>
      </c>
      <c r="F455" s="248" t="s">
        <v>1791</v>
      </c>
      <c r="G455" s="249" t="s">
        <v>342</v>
      </c>
      <c r="H455" s="250">
        <v>9.7989999999999995</v>
      </c>
      <c r="I455" s="251"/>
      <c r="J455" s="252">
        <f>ROUND(I455*H455,2)</f>
        <v>0</v>
      </c>
      <c r="K455" s="248" t="s">
        <v>258</v>
      </c>
      <c r="L455" s="46"/>
      <c r="M455" s="253" t="s">
        <v>1</v>
      </c>
      <c r="N455" s="254" t="s">
        <v>48</v>
      </c>
      <c r="O455" s="93"/>
      <c r="P455" s="255">
        <f>O455*H455</f>
        <v>0</v>
      </c>
      <c r="Q455" s="255">
        <v>0</v>
      </c>
      <c r="R455" s="255">
        <f>Q455*H455</f>
        <v>0</v>
      </c>
      <c r="S455" s="255">
        <v>0</v>
      </c>
      <c r="T455" s="256">
        <f>S455*H455</f>
        <v>0</v>
      </c>
      <c r="U455" s="40"/>
      <c r="V455" s="40"/>
      <c r="W455" s="40"/>
      <c r="X455" s="40"/>
      <c r="Y455" s="40"/>
      <c r="Z455" s="40"/>
      <c r="AA455" s="40"/>
      <c r="AB455" s="40"/>
      <c r="AC455" s="40"/>
      <c r="AD455" s="40"/>
      <c r="AE455" s="40"/>
      <c r="AR455" s="257" t="s">
        <v>359</v>
      </c>
      <c r="AT455" s="257" t="s">
        <v>254</v>
      </c>
      <c r="AU455" s="257" t="s">
        <v>93</v>
      </c>
      <c r="AY455" s="18" t="s">
        <v>251</v>
      </c>
      <c r="BE455" s="258">
        <f>IF(N455="základní",J455,0)</f>
        <v>0</v>
      </c>
      <c r="BF455" s="258">
        <f>IF(N455="snížená",J455,0)</f>
        <v>0</v>
      </c>
      <c r="BG455" s="258">
        <f>IF(N455="zákl. přenesená",J455,0)</f>
        <v>0</v>
      </c>
      <c r="BH455" s="258">
        <f>IF(N455="sníž. přenesená",J455,0)</f>
        <v>0</v>
      </c>
      <c r="BI455" s="258">
        <f>IF(N455="nulová",J455,0)</f>
        <v>0</v>
      </c>
      <c r="BJ455" s="18" t="s">
        <v>91</v>
      </c>
      <c r="BK455" s="258">
        <f>ROUND(I455*H455,2)</f>
        <v>0</v>
      </c>
      <c r="BL455" s="18" t="s">
        <v>359</v>
      </c>
      <c r="BM455" s="257" t="s">
        <v>3316</v>
      </c>
    </row>
    <row r="456" s="15" customFormat="1">
      <c r="A456" s="15"/>
      <c r="B456" s="293"/>
      <c r="C456" s="294"/>
      <c r="D456" s="259" t="s">
        <v>414</v>
      </c>
      <c r="E456" s="295" t="s">
        <v>1</v>
      </c>
      <c r="F456" s="296" t="s">
        <v>3019</v>
      </c>
      <c r="G456" s="294"/>
      <c r="H456" s="295" t="s">
        <v>1</v>
      </c>
      <c r="I456" s="297"/>
      <c r="J456" s="294"/>
      <c r="K456" s="294"/>
      <c r="L456" s="298"/>
      <c r="M456" s="299"/>
      <c r="N456" s="300"/>
      <c r="O456" s="300"/>
      <c r="P456" s="300"/>
      <c r="Q456" s="300"/>
      <c r="R456" s="300"/>
      <c r="S456" s="300"/>
      <c r="T456" s="301"/>
      <c r="U456" s="15"/>
      <c r="V456" s="15"/>
      <c r="W456" s="15"/>
      <c r="X456" s="15"/>
      <c r="Y456" s="15"/>
      <c r="Z456" s="15"/>
      <c r="AA456" s="15"/>
      <c r="AB456" s="15"/>
      <c r="AC456" s="15"/>
      <c r="AD456" s="15"/>
      <c r="AE456" s="15"/>
      <c r="AT456" s="302" t="s">
        <v>414</v>
      </c>
      <c r="AU456" s="302" t="s">
        <v>93</v>
      </c>
      <c r="AV456" s="15" t="s">
        <v>91</v>
      </c>
      <c r="AW456" s="15" t="s">
        <v>38</v>
      </c>
      <c r="AX456" s="15" t="s">
        <v>83</v>
      </c>
      <c r="AY456" s="302" t="s">
        <v>251</v>
      </c>
    </row>
    <row r="457" s="13" customFormat="1">
      <c r="A457" s="13"/>
      <c r="B457" s="271"/>
      <c r="C457" s="272"/>
      <c r="D457" s="259" t="s">
        <v>414</v>
      </c>
      <c r="E457" s="273" t="s">
        <v>1</v>
      </c>
      <c r="F457" s="274" t="s">
        <v>3317</v>
      </c>
      <c r="G457" s="272"/>
      <c r="H457" s="275">
        <v>2.25</v>
      </c>
      <c r="I457" s="276"/>
      <c r="J457" s="272"/>
      <c r="K457" s="272"/>
      <c r="L457" s="277"/>
      <c r="M457" s="278"/>
      <c r="N457" s="279"/>
      <c r="O457" s="279"/>
      <c r="P457" s="279"/>
      <c r="Q457" s="279"/>
      <c r="R457" s="279"/>
      <c r="S457" s="279"/>
      <c r="T457" s="280"/>
      <c r="U457" s="13"/>
      <c r="V457" s="13"/>
      <c r="W457" s="13"/>
      <c r="X457" s="13"/>
      <c r="Y457" s="13"/>
      <c r="Z457" s="13"/>
      <c r="AA457" s="13"/>
      <c r="AB457" s="13"/>
      <c r="AC457" s="13"/>
      <c r="AD457" s="13"/>
      <c r="AE457" s="13"/>
      <c r="AT457" s="281" t="s">
        <v>414</v>
      </c>
      <c r="AU457" s="281" t="s">
        <v>93</v>
      </c>
      <c r="AV457" s="13" t="s">
        <v>93</v>
      </c>
      <c r="AW457" s="13" t="s">
        <v>38</v>
      </c>
      <c r="AX457" s="13" t="s">
        <v>83</v>
      </c>
      <c r="AY457" s="281" t="s">
        <v>251</v>
      </c>
    </row>
    <row r="458" s="13" customFormat="1">
      <c r="A458" s="13"/>
      <c r="B458" s="271"/>
      <c r="C458" s="272"/>
      <c r="D458" s="259" t="s">
        <v>414</v>
      </c>
      <c r="E458" s="273" t="s">
        <v>1</v>
      </c>
      <c r="F458" s="274" t="s">
        <v>3318</v>
      </c>
      <c r="G458" s="272"/>
      <c r="H458" s="275">
        <v>7.5490000000000004</v>
      </c>
      <c r="I458" s="276"/>
      <c r="J458" s="272"/>
      <c r="K458" s="272"/>
      <c r="L458" s="277"/>
      <c r="M458" s="278"/>
      <c r="N458" s="279"/>
      <c r="O458" s="279"/>
      <c r="P458" s="279"/>
      <c r="Q458" s="279"/>
      <c r="R458" s="279"/>
      <c r="S458" s="279"/>
      <c r="T458" s="280"/>
      <c r="U458" s="13"/>
      <c r="V458" s="13"/>
      <c r="W458" s="13"/>
      <c r="X458" s="13"/>
      <c r="Y458" s="13"/>
      <c r="Z458" s="13"/>
      <c r="AA458" s="13"/>
      <c r="AB458" s="13"/>
      <c r="AC458" s="13"/>
      <c r="AD458" s="13"/>
      <c r="AE458" s="13"/>
      <c r="AT458" s="281" t="s">
        <v>414</v>
      </c>
      <c r="AU458" s="281" t="s">
        <v>93</v>
      </c>
      <c r="AV458" s="13" t="s">
        <v>93</v>
      </c>
      <c r="AW458" s="13" t="s">
        <v>38</v>
      </c>
      <c r="AX458" s="13" t="s">
        <v>83</v>
      </c>
      <c r="AY458" s="281" t="s">
        <v>251</v>
      </c>
    </row>
    <row r="459" s="14" customFormat="1">
      <c r="A459" s="14"/>
      <c r="B459" s="282"/>
      <c r="C459" s="283"/>
      <c r="D459" s="259" t="s">
        <v>414</v>
      </c>
      <c r="E459" s="284" t="s">
        <v>1</v>
      </c>
      <c r="F459" s="285" t="s">
        <v>416</v>
      </c>
      <c r="G459" s="283"/>
      <c r="H459" s="286">
        <v>9.7989999999999995</v>
      </c>
      <c r="I459" s="287"/>
      <c r="J459" s="283"/>
      <c r="K459" s="283"/>
      <c r="L459" s="288"/>
      <c r="M459" s="289"/>
      <c r="N459" s="290"/>
      <c r="O459" s="290"/>
      <c r="P459" s="290"/>
      <c r="Q459" s="290"/>
      <c r="R459" s="290"/>
      <c r="S459" s="290"/>
      <c r="T459" s="291"/>
      <c r="U459" s="14"/>
      <c r="V459" s="14"/>
      <c r="W459" s="14"/>
      <c r="X459" s="14"/>
      <c r="Y459" s="14"/>
      <c r="Z459" s="14"/>
      <c r="AA459" s="14"/>
      <c r="AB459" s="14"/>
      <c r="AC459" s="14"/>
      <c r="AD459" s="14"/>
      <c r="AE459" s="14"/>
      <c r="AT459" s="292" t="s">
        <v>414</v>
      </c>
      <c r="AU459" s="292" t="s">
        <v>93</v>
      </c>
      <c r="AV459" s="14" t="s">
        <v>182</v>
      </c>
      <c r="AW459" s="14" t="s">
        <v>38</v>
      </c>
      <c r="AX459" s="14" t="s">
        <v>91</v>
      </c>
      <c r="AY459" s="292" t="s">
        <v>251</v>
      </c>
    </row>
    <row r="460" s="2" customFormat="1" ht="16.5" customHeight="1">
      <c r="A460" s="40"/>
      <c r="B460" s="41"/>
      <c r="C460" s="314" t="s">
        <v>1829</v>
      </c>
      <c r="D460" s="314" t="s">
        <v>648</v>
      </c>
      <c r="E460" s="315" t="s">
        <v>1794</v>
      </c>
      <c r="F460" s="316" t="s">
        <v>1795</v>
      </c>
      <c r="G460" s="317" t="s">
        <v>398</v>
      </c>
      <c r="H460" s="318">
        <v>0.0030000000000000001</v>
      </c>
      <c r="I460" s="319"/>
      <c r="J460" s="320">
        <f>ROUND(I460*H460,2)</f>
        <v>0</v>
      </c>
      <c r="K460" s="316" t="s">
        <v>258</v>
      </c>
      <c r="L460" s="321"/>
      <c r="M460" s="322" t="s">
        <v>1</v>
      </c>
      <c r="N460" s="323" t="s">
        <v>48</v>
      </c>
      <c r="O460" s="93"/>
      <c r="P460" s="255">
        <f>O460*H460</f>
        <v>0</v>
      </c>
      <c r="Q460" s="255">
        <v>1</v>
      </c>
      <c r="R460" s="255">
        <f>Q460*H460</f>
        <v>0.0030000000000000001</v>
      </c>
      <c r="S460" s="255">
        <v>0</v>
      </c>
      <c r="T460" s="256">
        <f>S460*H460</f>
        <v>0</v>
      </c>
      <c r="U460" s="40"/>
      <c r="V460" s="40"/>
      <c r="W460" s="40"/>
      <c r="X460" s="40"/>
      <c r="Y460" s="40"/>
      <c r="Z460" s="40"/>
      <c r="AA460" s="40"/>
      <c r="AB460" s="40"/>
      <c r="AC460" s="40"/>
      <c r="AD460" s="40"/>
      <c r="AE460" s="40"/>
      <c r="AR460" s="257" t="s">
        <v>384</v>
      </c>
      <c r="AT460" s="257" t="s">
        <v>648</v>
      </c>
      <c r="AU460" s="257" t="s">
        <v>93</v>
      </c>
      <c r="AY460" s="18" t="s">
        <v>251</v>
      </c>
      <c r="BE460" s="258">
        <f>IF(N460="základní",J460,0)</f>
        <v>0</v>
      </c>
      <c r="BF460" s="258">
        <f>IF(N460="snížená",J460,0)</f>
        <v>0</v>
      </c>
      <c r="BG460" s="258">
        <f>IF(N460="zákl. přenesená",J460,0)</f>
        <v>0</v>
      </c>
      <c r="BH460" s="258">
        <f>IF(N460="sníž. přenesená",J460,0)</f>
        <v>0</v>
      </c>
      <c r="BI460" s="258">
        <f>IF(N460="nulová",J460,0)</f>
        <v>0</v>
      </c>
      <c r="BJ460" s="18" t="s">
        <v>91</v>
      </c>
      <c r="BK460" s="258">
        <f>ROUND(I460*H460,2)</f>
        <v>0</v>
      </c>
      <c r="BL460" s="18" t="s">
        <v>359</v>
      </c>
      <c r="BM460" s="257" t="s">
        <v>3319</v>
      </c>
    </row>
    <row r="461" s="2" customFormat="1">
      <c r="A461" s="40"/>
      <c r="B461" s="41"/>
      <c r="C461" s="42"/>
      <c r="D461" s="259" t="s">
        <v>261</v>
      </c>
      <c r="E461" s="42"/>
      <c r="F461" s="260" t="s">
        <v>1797</v>
      </c>
      <c r="G461" s="42"/>
      <c r="H461" s="42"/>
      <c r="I461" s="157"/>
      <c r="J461" s="42"/>
      <c r="K461" s="42"/>
      <c r="L461" s="46"/>
      <c r="M461" s="261"/>
      <c r="N461" s="262"/>
      <c r="O461" s="93"/>
      <c r="P461" s="93"/>
      <c r="Q461" s="93"/>
      <c r="R461" s="93"/>
      <c r="S461" s="93"/>
      <c r="T461" s="94"/>
      <c r="U461" s="40"/>
      <c r="V461" s="40"/>
      <c r="W461" s="40"/>
      <c r="X461" s="40"/>
      <c r="Y461" s="40"/>
      <c r="Z461" s="40"/>
      <c r="AA461" s="40"/>
      <c r="AB461" s="40"/>
      <c r="AC461" s="40"/>
      <c r="AD461" s="40"/>
      <c r="AE461" s="40"/>
      <c r="AT461" s="18" t="s">
        <v>261</v>
      </c>
      <c r="AU461" s="18" t="s">
        <v>93</v>
      </c>
    </row>
    <row r="462" s="13" customFormat="1">
      <c r="A462" s="13"/>
      <c r="B462" s="271"/>
      <c r="C462" s="272"/>
      <c r="D462" s="259" t="s">
        <v>414</v>
      </c>
      <c r="E462" s="272"/>
      <c r="F462" s="274" t="s">
        <v>3320</v>
      </c>
      <c r="G462" s="272"/>
      <c r="H462" s="275">
        <v>0.0030000000000000001</v>
      </c>
      <c r="I462" s="276"/>
      <c r="J462" s="272"/>
      <c r="K462" s="272"/>
      <c r="L462" s="277"/>
      <c r="M462" s="278"/>
      <c r="N462" s="279"/>
      <c r="O462" s="279"/>
      <c r="P462" s="279"/>
      <c r="Q462" s="279"/>
      <c r="R462" s="279"/>
      <c r="S462" s="279"/>
      <c r="T462" s="280"/>
      <c r="U462" s="13"/>
      <c r="V462" s="13"/>
      <c r="W462" s="13"/>
      <c r="X462" s="13"/>
      <c r="Y462" s="13"/>
      <c r="Z462" s="13"/>
      <c r="AA462" s="13"/>
      <c r="AB462" s="13"/>
      <c r="AC462" s="13"/>
      <c r="AD462" s="13"/>
      <c r="AE462" s="13"/>
      <c r="AT462" s="281" t="s">
        <v>414</v>
      </c>
      <c r="AU462" s="281" t="s">
        <v>93</v>
      </c>
      <c r="AV462" s="13" t="s">
        <v>93</v>
      </c>
      <c r="AW462" s="13" t="s">
        <v>4</v>
      </c>
      <c r="AX462" s="13" t="s">
        <v>91</v>
      </c>
      <c r="AY462" s="281" t="s">
        <v>251</v>
      </c>
    </row>
    <row r="463" s="2" customFormat="1" ht="16.5" customHeight="1">
      <c r="A463" s="40"/>
      <c r="B463" s="41"/>
      <c r="C463" s="246" t="s">
        <v>1831</v>
      </c>
      <c r="D463" s="246" t="s">
        <v>254</v>
      </c>
      <c r="E463" s="247" t="s">
        <v>1800</v>
      </c>
      <c r="F463" s="248" t="s">
        <v>1801</v>
      </c>
      <c r="G463" s="249" t="s">
        <v>342</v>
      </c>
      <c r="H463" s="250">
        <v>35.665999999999997</v>
      </c>
      <c r="I463" s="251"/>
      <c r="J463" s="252">
        <f>ROUND(I463*H463,2)</f>
        <v>0</v>
      </c>
      <c r="K463" s="248" t="s">
        <v>258</v>
      </c>
      <c r="L463" s="46"/>
      <c r="M463" s="253" t="s">
        <v>1</v>
      </c>
      <c r="N463" s="254" t="s">
        <v>48</v>
      </c>
      <c r="O463" s="93"/>
      <c r="P463" s="255">
        <f>O463*H463</f>
        <v>0</v>
      </c>
      <c r="Q463" s="255">
        <v>0</v>
      </c>
      <c r="R463" s="255">
        <f>Q463*H463</f>
        <v>0</v>
      </c>
      <c r="S463" s="255">
        <v>0</v>
      </c>
      <c r="T463" s="256">
        <f>S463*H463</f>
        <v>0</v>
      </c>
      <c r="U463" s="40"/>
      <c r="V463" s="40"/>
      <c r="W463" s="40"/>
      <c r="X463" s="40"/>
      <c r="Y463" s="40"/>
      <c r="Z463" s="40"/>
      <c r="AA463" s="40"/>
      <c r="AB463" s="40"/>
      <c r="AC463" s="40"/>
      <c r="AD463" s="40"/>
      <c r="AE463" s="40"/>
      <c r="AR463" s="257" t="s">
        <v>359</v>
      </c>
      <c r="AT463" s="257" t="s">
        <v>254</v>
      </c>
      <c r="AU463" s="257" t="s">
        <v>93</v>
      </c>
      <c r="AY463" s="18" t="s">
        <v>251</v>
      </c>
      <c r="BE463" s="258">
        <f>IF(N463="základní",J463,0)</f>
        <v>0</v>
      </c>
      <c r="BF463" s="258">
        <f>IF(N463="snížená",J463,0)</f>
        <v>0</v>
      </c>
      <c r="BG463" s="258">
        <f>IF(N463="zákl. přenesená",J463,0)</f>
        <v>0</v>
      </c>
      <c r="BH463" s="258">
        <f>IF(N463="sníž. přenesená",J463,0)</f>
        <v>0</v>
      </c>
      <c r="BI463" s="258">
        <f>IF(N463="nulová",J463,0)</f>
        <v>0</v>
      </c>
      <c r="BJ463" s="18" t="s">
        <v>91</v>
      </c>
      <c r="BK463" s="258">
        <f>ROUND(I463*H463,2)</f>
        <v>0</v>
      </c>
      <c r="BL463" s="18" t="s">
        <v>359</v>
      </c>
      <c r="BM463" s="257" t="s">
        <v>3321</v>
      </c>
    </row>
    <row r="464" s="15" customFormat="1">
      <c r="A464" s="15"/>
      <c r="B464" s="293"/>
      <c r="C464" s="294"/>
      <c r="D464" s="259" t="s">
        <v>414</v>
      </c>
      <c r="E464" s="295" t="s">
        <v>1</v>
      </c>
      <c r="F464" s="296" t="s">
        <v>3019</v>
      </c>
      <c r="G464" s="294"/>
      <c r="H464" s="295" t="s">
        <v>1</v>
      </c>
      <c r="I464" s="297"/>
      <c r="J464" s="294"/>
      <c r="K464" s="294"/>
      <c r="L464" s="298"/>
      <c r="M464" s="299"/>
      <c r="N464" s="300"/>
      <c r="O464" s="300"/>
      <c r="P464" s="300"/>
      <c r="Q464" s="300"/>
      <c r="R464" s="300"/>
      <c r="S464" s="300"/>
      <c r="T464" s="301"/>
      <c r="U464" s="15"/>
      <c r="V464" s="15"/>
      <c r="W464" s="15"/>
      <c r="X464" s="15"/>
      <c r="Y464" s="15"/>
      <c r="Z464" s="15"/>
      <c r="AA464" s="15"/>
      <c r="AB464" s="15"/>
      <c r="AC464" s="15"/>
      <c r="AD464" s="15"/>
      <c r="AE464" s="15"/>
      <c r="AT464" s="302" t="s">
        <v>414</v>
      </c>
      <c r="AU464" s="302" t="s">
        <v>93</v>
      </c>
      <c r="AV464" s="15" t="s">
        <v>91</v>
      </c>
      <c r="AW464" s="15" t="s">
        <v>38</v>
      </c>
      <c r="AX464" s="15" t="s">
        <v>83</v>
      </c>
      <c r="AY464" s="302" t="s">
        <v>251</v>
      </c>
    </row>
    <row r="465" s="13" customFormat="1">
      <c r="A465" s="13"/>
      <c r="B465" s="271"/>
      <c r="C465" s="272"/>
      <c r="D465" s="259" t="s">
        <v>414</v>
      </c>
      <c r="E465" s="273" t="s">
        <v>1</v>
      </c>
      <c r="F465" s="274" t="s">
        <v>3322</v>
      </c>
      <c r="G465" s="272"/>
      <c r="H465" s="275">
        <v>35.665999999999997</v>
      </c>
      <c r="I465" s="276"/>
      <c r="J465" s="272"/>
      <c r="K465" s="272"/>
      <c r="L465" s="277"/>
      <c r="M465" s="278"/>
      <c r="N465" s="279"/>
      <c r="O465" s="279"/>
      <c r="P465" s="279"/>
      <c r="Q465" s="279"/>
      <c r="R465" s="279"/>
      <c r="S465" s="279"/>
      <c r="T465" s="280"/>
      <c r="U465" s="13"/>
      <c r="V465" s="13"/>
      <c r="W465" s="13"/>
      <c r="X465" s="13"/>
      <c r="Y465" s="13"/>
      <c r="Z465" s="13"/>
      <c r="AA465" s="13"/>
      <c r="AB465" s="13"/>
      <c r="AC465" s="13"/>
      <c r="AD465" s="13"/>
      <c r="AE465" s="13"/>
      <c r="AT465" s="281" t="s">
        <v>414</v>
      </c>
      <c r="AU465" s="281" t="s">
        <v>93</v>
      </c>
      <c r="AV465" s="13" t="s">
        <v>93</v>
      </c>
      <c r="AW465" s="13" t="s">
        <v>38</v>
      </c>
      <c r="AX465" s="13" t="s">
        <v>83</v>
      </c>
      <c r="AY465" s="281" t="s">
        <v>251</v>
      </c>
    </row>
    <row r="466" s="14" customFormat="1">
      <c r="A466" s="14"/>
      <c r="B466" s="282"/>
      <c r="C466" s="283"/>
      <c r="D466" s="259" t="s">
        <v>414</v>
      </c>
      <c r="E466" s="284" t="s">
        <v>1</v>
      </c>
      <c r="F466" s="285" t="s">
        <v>416</v>
      </c>
      <c r="G466" s="283"/>
      <c r="H466" s="286">
        <v>35.665999999999997</v>
      </c>
      <c r="I466" s="287"/>
      <c r="J466" s="283"/>
      <c r="K466" s="283"/>
      <c r="L466" s="288"/>
      <c r="M466" s="289"/>
      <c r="N466" s="290"/>
      <c r="O466" s="290"/>
      <c r="P466" s="290"/>
      <c r="Q466" s="290"/>
      <c r="R466" s="290"/>
      <c r="S466" s="290"/>
      <c r="T466" s="291"/>
      <c r="U466" s="14"/>
      <c r="V466" s="14"/>
      <c r="W466" s="14"/>
      <c r="X466" s="14"/>
      <c r="Y466" s="14"/>
      <c r="Z466" s="14"/>
      <c r="AA466" s="14"/>
      <c r="AB466" s="14"/>
      <c r="AC466" s="14"/>
      <c r="AD466" s="14"/>
      <c r="AE466" s="14"/>
      <c r="AT466" s="292" t="s">
        <v>414</v>
      </c>
      <c r="AU466" s="292" t="s">
        <v>93</v>
      </c>
      <c r="AV466" s="14" t="s">
        <v>182</v>
      </c>
      <c r="AW466" s="14" t="s">
        <v>38</v>
      </c>
      <c r="AX466" s="14" t="s">
        <v>91</v>
      </c>
      <c r="AY466" s="292" t="s">
        <v>251</v>
      </c>
    </row>
    <row r="467" s="2" customFormat="1" ht="16.5" customHeight="1">
      <c r="A467" s="40"/>
      <c r="B467" s="41"/>
      <c r="C467" s="314" t="s">
        <v>1836</v>
      </c>
      <c r="D467" s="314" t="s">
        <v>648</v>
      </c>
      <c r="E467" s="315" t="s">
        <v>1794</v>
      </c>
      <c r="F467" s="316" t="s">
        <v>1795</v>
      </c>
      <c r="G467" s="317" t="s">
        <v>398</v>
      </c>
      <c r="H467" s="318">
        <v>0.012</v>
      </c>
      <c r="I467" s="319"/>
      <c r="J467" s="320">
        <f>ROUND(I467*H467,2)</f>
        <v>0</v>
      </c>
      <c r="K467" s="316" t="s">
        <v>258</v>
      </c>
      <c r="L467" s="321"/>
      <c r="M467" s="322" t="s">
        <v>1</v>
      </c>
      <c r="N467" s="323" t="s">
        <v>48</v>
      </c>
      <c r="O467" s="93"/>
      <c r="P467" s="255">
        <f>O467*H467</f>
        <v>0</v>
      </c>
      <c r="Q467" s="255">
        <v>1</v>
      </c>
      <c r="R467" s="255">
        <f>Q467*H467</f>
        <v>0.012</v>
      </c>
      <c r="S467" s="255">
        <v>0</v>
      </c>
      <c r="T467" s="256">
        <f>S467*H467</f>
        <v>0</v>
      </c>
      <c r="U467" s="40"/>
      <c r="V467" s="40"/>
      <c r="W467" s="40"/>
      <c r="X467" s="40"/>
      <c r="Y467" s="40"/>
      <c r="Z467" s="40"/>
      <c r="AA467" s="40"/>
      <c r="AB467" s="40"/>
      <c r="AC467" s="40"/>
      <c r="AD467" s="40"/>
      <c r="AE467" s="40"/>
      <c r="AR467" s="257" t="s">
        <v>384</v>
      </c>
      <c r="AT467" s="257" t="s">
        <v>648</v>
      </c>
      <c r="AU467" s="257" t="s">
        <v>93</v>
      </c>
      <c r="AY467" s="18" t="s">
        <v>251</v>
      </c>
      <c r="BE467" s="258">
        <f>IF(N467="základní",J467,0)</f>
        <v>0</v>
      </c>
      <c r="BF467" s="258">
        <f>IF(N467="snížená",J467,0)</f>
        <v>0</v>
      </c>
      <c r="BG467" s="258">
        <f>IF(N467="zákl. přenesená",J467,0)</f>
        <v>0</v>
      </c>
      <c r="BH467" s="258">
        <f>IF(N467="sníž. přenesená",J467,0)</f>
        <v>0</v>
      </c>
      <c r="BI467" s="258">
        <f>IF(N467="nulová",J467,0)</f>
        <v>0</v>
      </c>
      <c r="BJ467" s="18" t="s">
        <v>91</v>
      </c>
      <c r="BK467" s="258">
        <f>ROUND(I467*H467,2)</f>
        <v>0</v>
      </c>
      <c r="BL467" s="18" t="s">
        <v>359</v>
      </c>
      <c r="BM467" s="257" t="s">
        <v>3323</v>
      </c>
    </row>
    <row r="468" s="2" customFormat="1">
      <c r="A468" s="40"/>
      <c r="B468" s="41"/>
      <c r="C468" s="42"/>
      <c r="D468" s="259" t="s">
        <v>261</v>
      </c>
      <c r="E468" s="42"/>
      <c r="F468" s="260" t="s">
        <v>1797</v>
      </c>
      <c r="G468" s="42"/>
      <c r="H468" s="42"/>
      <c r="I468" s="157"/>
      <c r="J468" s="42"/>
      <c r="K468" s="42"/>
      <c r="L468" s="46"/>
      <c r="M468" s="261"/>
      <c r="N468" s="262"/>
      <c r="O468" s="93"/>
      <c r="P468" s="93"/>
      <c r="Q468" s="93"/>
      <c r="R468" s="93"/>
      <c r="S468" s="93"/>
      <c r="T468" s="94"/>
      <c r="U468" s="40"/>
      <c r="V468" s="40"/>
      <c r="W468" s="40"/>
      <c r="X468" s="40"/>
      <c r="Y468" s="40"/>
      <c r="Z468" s="40"/>
      <c r="AA468" s="40"/>
      <c r="AB468" s="40"/>
      <c r="AC468" s="40"/>
      <c r="AD468" s="40"/>
      <c r="AE468" s="40"/>
      <c r="AT468" s="18" t="s">
        <v>261</v>
      </c>
      <c r="AU468" s="18" t="s">
        <v>93</v>
      </c>
    </row>
    <row r="469" s="13" customFormat="1">
      <c r="A469" s="13"/>
      <c r="B469" s="271"/>
      <c r="C469" s="272"/>
      <c r="D469" s="259" t="s">
        <v>414</v>
      </c>
      <c r="E469" s="272"/>
      <c r="F469" s="274" t="s">
        <v>3324</v>
      </c>
      <c r="G469" s="272"/>
      <c r="H469" s="275">
        <v>0.012</v>
      </c>
      <c r="I469" s="276"/>
      <c r="J469" s="272"/>
      <c r="K469" s="272"/>
      <c r="L469" s="277"/>
      <c r="M469" s="278"/>
      <c r="N469" s="279"/>
      <c r="O469" s="279"/>
      <c r="P469" s="279"/>
      <c r="Q469" s="279"/>
      <c r="R469" s="279"/>
      <c r="S469" s="279"/>
      <c r="T469" s="280"/>
      <c r="U469" s="13"/>
      <c r="V469" s="13"/>
      <c r="W469" s="13"/>
      <c r="X469" s="13"/>
      <c r="Y469" s="13"/>
      <c r="Z469" s="13"/>
      <c r="AA469" s="13"/>
      <c r="AB469" s="13"/>
      <c r="AC469" s="13"/>
      <c r="AD469" s="13"/>
      <c r="AE469" s="13"/>
      <c r="AT469" s="281" t="s">
        <v>414</v>
      </c>
      <c r="AU469" s="281" t="s">
        <v>93</v>
      </c>
      <c r="AV469" s="13" t="s">
        <v>93</v>
      </c>
      <c r="AW469" s="13" t="s">
        <v>4</v>
      </c>
      <c r="AX469" s="13" t="s">
        <v>91</v>
      </c>
      <c r="AY469" s="281" t="s">
        <v>251</v>
      </c>
    </row>
    <row r="470" s="2" customFormat="1" ht="16.5" customHeight="1">
      <c r="A470" s="40"/>
      <c r="B470" s="41"/>
      <c r="C470" s="246" t="s">
        <v>1843</v>
      </c>
      <c r="D470" s="246" t="s">
        <v>254</v>
      </c>
      <c r="E470" s="247" t="s">
        <v>1808</v>
      </c>
      <c r="F470" s="248" t="s">
        <v>1809</v>
      </c>
      <c r="G470" s="249" t="s">
        <v>342</v>
      </c>
      <c r="H470" s="250">
        <v>19.597999999999999</v>
      </c>
      <c r="I470" s="251"/>
      <c r="J470" s="252">
        <f>ROUND(I470*H470,2)</f>
        <v>0</v>
      </c>
      <c r="K470" s="248" t="s">
        <v>258</v>
      </c>
      <c r="L470" s="46"/>
      <c r="M470" s="253" t="s">
        <v>1</v>
      </c>
      <c r="N470" s="254" t="s">
        <v>48</v>
      </c>
      <c r="O470" s="93"/>
      <c r="P470" s="255">
        <f>O470*H470</f>
        <v>0</v>
      </c>
      <c r="Q470" s="255">
        <v>0.00040000000000000002</v>
      </c>
      <c r="R470" s="255">
        <f>Q470*H470</f>
        <v>0.0078391999999999993</v>
      </c>
      <c r="S470" s="255">
        <v>0</v>
      </c>
      <c r="T470" s="256">
        <f>S470*H470</f>
        <v>0</v>
      </c>
      <c r="U470" s="40"/>
      <c r="V470" s="40"/>
      <c r="W470" s="40"/>
      <c r="X470" s="40"/>
      <c r="Y470" s="40"/>
      <c r="Z470" s="40"/>
      <c r="AA470" s="40"/>
      <c r="AB470" s="40"/>
      <c r="AC470" s="40"/>
      <c r="AD470" s="40"/>
      <c r="AE470" s="40"/>
      <c r="AR470" s="257" t="s">
        <v>359</v>
      </c>
      <c r="AT470" s="257" t="s">
        <v>254</v>
      </c>
      <c r="AU470" s="257" t="s">
        <v>93</v>
      </c>
      <c r="AY470" s="18" t="s">
        <v>251</v>
      </c>
      <c r="BE470" s="258">
        <f>IF(N470="základní",J470,0)</f>
        <v>0</v>
      </c>
      <c r="BF470" s="258">
        <f>IF(N470="snížená",J470,0)</f>
        <v>0</v>
      </c>
      <c r="BG470" s="258">
        <f>IF(N470="zákl. přenesená",J470,0)</f>
        <v>0</v>
      </c>
      <c r="BH470" s="258">
        <f>IF(N470="sníž. přenesená",J470,0)</f>
        <v>0</v>
      </c>
      <c r="BI470" s="258">
        <f>IF(N470="nulová",J470,0)</f>
        <v>0</v>
      </c>
      <c r="BJ470" s="18" t="s">
        <v>91</v>
      </c>
      <c r="BK470" s="258">
        <f>ROUND(I470*H470,2)</f>
        <v>0</v>
      </c>
      <c r="BL470" s="18" t="s">
        <v>359</v>
      </c>
      <c r="BM470" s="257" t="s">
        <v>3325</v>
      </c>
    </row>
    <row r="471" s="15" customFormat="1">
      <c r="A471" s="15"/>
      <c r="B471" s="293"/>
      <c r="C471" s="294"/>
      <c r="D471" s="259" t="s">
        <v>414</v>
      </c>
      <c r="E471" s="295" t="s">
        <v>1</v>
      </c>
      <c r="F471" s="296" t="s">
        <v>3019</v>
      </c>
      <c r="G471" s="294"/>
      <c r="H471" s="295" t="s">
        <v>1</v>
      </c>
      <c r="I471" s="297"/>
      <c r="J471" s="294"/>
      <c r="K471" s="294"/>
      <c r="L471" s="298"/>
      <c r="M471" s="299"/>
      <c r="N471" s="300"/>
      <c r="O471" s="300"/>
      <c r="P471" s="300"/>
      <c r="Q471" s="300"/>
      <c r="R471" s="300"/>
      <c r="S471" s="300"/>
      <c r="T471" s="301"/>
      <c r="U471" s="15"/>
      <c r="V471" s="15"/>
      <c r="W471" s="15"/>
      <c r="X471" s="15"/>
      <c r="Y471" s="15"/>
      <c r="Z471" s="15"/>
      <c r="AA471" s="15"/>
      <c r="AB471" s="15"/>
      <c r="AC471" s="15"/>
      <c r="AD471" s="15"/>
      <c r="AE471" s="15"/>
      <c r="AT471" s="302" t="s">
        <v>414</v>
      </c>
      <c r="AU471" s="302" t="s">
        <v>93</v>
      </c>
      <c r="AV471" s="15" t="s">
        <v>91</v>
      </c>
      <c r="AW471" s="15" t="s">
        <v>38</v>
      </c>
      <c r="AX471" s="15" t="s">
        <v>83</v>
      </c>
      <c r="AY471" s="302" t="s">
        <v>251</v>
      </c>
    </row>
    <row r="472" s="13" customFormat="1">
      <c r="A472" s="13"/>
      <c r="B472" s="271"/>
      <c r="C472" s="272"/>
      <c r="D472" s="259" t="s">
        <v>414</v>
      </c>
      <c r="E472" s="273" t="s">
        <v>1</v>
      </c>
      <c r="F472" s="274" t="s">
        <v>3326</v>
      </c>
      <c r="G472" s="272"/>
      <c r="H472" s="275">
        <v>4.5</v>
      </c>
      <c r="I472" s="276"/>
      <c r="J472" s="272"/>
      <c r="K472" s="272"/>
      <c r="L472" s="277"/>
      <c r="M472" s="278"/>
      <c r="N472" s="279"/>
      <c r="O472" s="279"/>
      <c r="P472" s="279"/>
      <c r="Q472" s="279"/>
      <c r="R472" s="279"/>
      <c r="S472" s="279"/>
      <c r="T472" s="280"/>
      <c r="U472" s="13"/>
      <c r="V472" s="13"/>
      <c r="W472" s="13"/>
      <c r="X472" s="13"/>
      <c r="Y472" s="13"/>
      <c r="Z472" s="13"/>
      <c r="AA472" s="13"/>
      <c r="AB472" s="13"/>
      <c r="AC472" s="13"/>
      <c r="AD472" s="13"/>
      <c r="AE472" s="13"/>
      <c r="AT472" s="281" t="s">
        <v>414</v>
      </c>
      <c r="AU472" s="281" t="s">
        <v>93</v>
      </c>
      <c r="AV472" s="13" t="s">
        <v>93</v>
      </c>
      <c r="AW472" s="13" t="s">
        <v>38</v>
      </c>
      <c r="AX472" s="13" t="s">
        <v>83</v>
      </c>
      <c r="AY472" s="281" t="s">
        <v>251</v>
      </c>
    </row>
    <row r="473" s="13" customFormat="1">
      <c r="A473" s="13"/>
      <c r="B473" s="271"/>
      <c r="C473" s="272"/>
      <c r="D473" s="259" t="s">
        <v>414</v>
      </c>
      <c r="E473" s="273" t="s">
        <v>1</v>
      </c>
      <c r="F473" s="274" t="s">
        <v>3327</v>
      </c>
      <c r="G473" s="272"/>
      <c r="H473" s="275">
        <v>15.098000000000001</v>
      </c>
      <c r="I473" s="276"/>
      <c r="J473" s="272"/>
      <c r="K473" s="272"/>
      <c r="L473" s="277"/>
      <c r="M473" s="278"/>
      <c r="N473" s="279"/>
      <c r="O473" s="279"/>
      <c r="P473" s="279"/>
      <c r="Q473" s="279"/>
      <c r="R473" s="279"/>
      <c r="S473" s="279"/>
      <c r="T473" s="280"/>
      <c r="U473" s="13"/>
      <c r="V473" s="13"/>
      <c r="W473" s="13"/>
      <c r="X473" s="13"/>
      <c r="Y473" s="13"/>
      <c r="Z473" s="13"/>
      <c r="AA473" s="13"/>
      <c r="AB473" s="13"/>
      <c r="AC473" s="13"/>
      <c r="AD473" s="13"/>
      <c r="AE473" s="13"/>
      <c r="AT473" s="281" t="s">
        <v>414</v>
      </c>
      <c r="AU473" s="281" t="s">
        <v>93</v>
      </c>
      <c r="AV473" s="13" t="s">
        <v>93</v>
      </c>
      <c r="AW473" s="13" t="s">
        <v>38</v>
      </c>
      <c r="AX473" s="13" t="s">
        <v>83</v>
      </c>
      <c r="AY473" s="281" t="s">
        <v>251</v>
      </c>
    </row>
    <row r="474" s="14" customFormat="1">
      <c r="A474" s="14"/>
      <c r="B474" s="282"/>
      <c r="C474" s="283"/>
      <c r="D474" s="259" t="s">
        <v>414</v>
      </c>
      <c r="E474" s="284" t="s">
        <v>1</v>
      </c>
      <c r="F474" s="285" t="s">
        <v>416</v>
      </c>
      <c r="G474" s="283"/>
      <c r="H474" s="286">
        <v>19.597999999999999</v>
      </c>
      <c r="I474" s="287"/>
      <c r="J474" s="283"/>
      <c r="K474" s="283"/>
      <c r="L474" s="288"/>
      <c r="M474" s="289"/>
      <c r="N474" s="290"/>
      <c r="O474" s="290"/>
      <c r="P474" s="290"/>
      <c r="Q474" s="290"/>
      <c r="R474" s="290"/>
      <c r="S474" s="290"/>
      <c r="T474" s="291"/>
      <c r="U474" s="14"/>
      <c r="V474" s="14"/>
      <c r="W474" s="14"/>
      <c r="X474" s="14"/>
      <c r="Y474" s="14"/>
      <c r="Z474" s="14"/>
      <c r="AA474" s="14"/>
      <c r="AB474" s="14"/>
      <c r="AC474" s="14"/>
      <c r="AD474" s="14"/>
      <c r="AE474" s="14"/>
      <c r="AT474" s="292" t="s">
        <v>414</v>
      </c>
      <c r="AU474" s="292" t="s">
        <v>93</v>
      </c>
      <c r="AV474" s="14" t="s">
        <v>182</v>
      </c>
      <c r="AW474" s="14" t="s">
        <v>38</v>
      </c>
      <c r="AX474" s="14" t="s">
        <v>91</v>
      </c>
      <c r="AY474" s="292" t="s">
        <v>251</v>
      </c>
    </row>
    <row r="475" s="2" customFormat="1" ht="21.75" customHeight="1">
      <c r="A475" s="40"/>
      <c r="B475" s="41"/>
      <c r="C475" s="314" t="s">
        <v>1848</v>
      </c>
      <c r="D475" s="314" t="s">
        <v>648</v>
      </c>
      <c r="E475" s="315" t="s">
        <v>1813</v>
      </c>
      <c r="F475" s="316" t="s">
        <v>1814</v>
      </c>
      <c r="G475" s="317" t="s">
        <v>342</v>
      </c>
      <c r="H475" s="318">
        <v>11.269</v>
      </c>
      <c r="I475" s="319"/>
      <c r="J475" s="320">
        <f>ROUND(I475*H475,2)</f>
        <v>0</v>
      </c>
      <c r="K475" s="316" t="s">
        <v>258</v>
      </c>
      <c r="L475" s="321"/>
      <c r="M475" s="322" t="s">
        <v>1</v>
      </c>
      <c r="N475" s="323" t="s">
        <v>48</v>
      </c>
      <c r="O475" s="93"/>
      <c r="P475" s="255">
        <f>O475*H475</f>
        <v>0</v>
      </c>
      <c r="Q475" s="255">
        <v>0.001</v>
      </c>
      <c r="R475" s="255">
        <f>Q475*H475</f>
        <v>0.011269</v>
      </c>
      <c r="S475" s="255">
        <v>0</v>
      </c>
      <c r="T475" s="256">
        <f>S475*H475</f>
        <v>0</v>
      </c>
      <c r="U475" s="40"/>
      <c r="V475" s="40"/>
      <c r="W475" s="40"/>
      <c r="X475" s="40"/>
      <c r="Y475" s="40"/>
      <c r="Z475" s="40"/>
      <c r="AA475" s="40"/>
      <c r="AB475" s="40"/>
      <c r="AC475" s="40"/>
      <c r="AD475" s="40"/>
      <c r="AE475" s="40"/>
      <c r="AR475" s="257" t="s">
        <v>384</v>
      </c>
      <c r="AT475" s="257" t="s">
        <v>648</v>
      </c>
      <c r="AU475" s="257" t="s">
        <v>93</v>
      </c>
      <c r="AY475" s="18" t="s">
        <v>251</v>
      </c>
      <c r="BE475" s="258">
        <f>IF(N475="základní",J475,0)</f>
        <v>0</v>
      </c>
      <c r="BF475" s="258">
        <f>IF(N475="snížená",J475,0)</f>
        <v>0</v>
      </c>
      <c r="BG475" s="258">
        <f>IF(N475="zákl. přenesená",J475,0)</f>
        <v>0</v>
      </c>
      <c r="BH475" s="258">
        <f>IF(N475="sníž. přenesená",J475,0)</f>
        <v>0</v>
      </c>
      <c r="BI475" s="258">
        <f>IF(N475="nulová",J475,0)</f>
        <v>0</v>
      </c>
      <c r="BJ475" s="18" t="s">
        <v>91</v>
      </c>
      <c r="BK475" s="258">
        <f>ROUND(I475*H475,2)</f>
        <v>0</v>
      </c>
      <c r="BL475" s="18" t="s">
        <v>359</v>
      </c>
      <c r="BM475" s="257" t="s">
        <v>3328</v>
      </c>
    </row>
    <row r="476" s="13" customFormat="1">
      <c r="A476" s="13"/>
      <c r="B476" s="271"/>
      <c r="C476" s="272"/>
      <c r="D476" s="259" t="s">
        <v>414</v>
      </c>
      <c r="E476" s="272"/>
      <c r="F476" s="274" t="s">
        <v>3329</v>
      </c>
      <c r="G476" s="272"/>
      <c r="H476" s="275">
        <v>11.269</v>
      </c>
      <c r="I476" s="276"/>
      <c r="J476" s="272"/>
      <c r="K476" s="272"/>
      <c r="L476" s="277"/>
      <c r="M476" s="278"/>
      <c r="N476" s="279"/>
      <c r="O476" s="279"/>
      <c r="P476" s="279"/>
      <c r="Q476" s="279"/>
      <c r="R476" s="279"/>
      <c r="S476" s="279"/>
      <c r="T476" s="280"/>
      <c r="U476" s="13"/>
      <c r="V476" s="13"/>
      <c r="W476" s="13"/>
      <c r="X476" s="13"/>
      <c r="Y476" s="13"/>
      <c r="Z476" s="13"/>
      <c r="AA476" s="13"/>
      <c r="AB476" s="13"/>
      <c r="AC476" s="13"/>
      <c r="AD476" s="13"/>
      <c r="AE476" s="13"/>
      <c r="AT476" s="281" t="s">
        <v>414</v>
      </c>
      <c r="AU476" s="281" t="s">
        <v>93</v>
      </c>
      <c r="AV476" s="13" t="s">
        <v>93</v>
      </c>
      <c r="AW476" s="13" t="s">
        <v>4</v>
      </c>
      <c r="AX476" s="13" t="s">
        <v>91</v>
      </c>
      <c r="AY476" s="281" t="s">
        <v>251</v>
      </c>
    </row>
    <row r="477" s="2" customFormat="1" ht="21.75" customHeight="1">
      <c r="A477" s="40"/>
      <c r="B477" s="41"/>
      <c r="C477" s="314" t="s">
        <v>1854</v>
      </c>
      <c r="D477" s="314" t="s">
        <v>648</v>
      </c>
      <c r="E477" s="315" t="s">
        <v>1818</v>
      </c>
      <c r="F477" s="316" t="s">
        <v>1819</v>
      </c>
      <c r="G477" s="317" t="s">
        <v>342</v>
      </c>
      <c r="H477" s="318">
        <v>11.269</v>
      </c>
      <c r="I477" s="319"/>
      <c r="J477" s="320">
        <f>ROUND(I477*H477,2)</f>
        <v>0</v>
      </c>
      <c r="K477" s="316" t="s">
        <v>258</v>
      </c>
      <c r="L477" s="321"/>
      <c r="M477" s="322" t="s">
        <v>1</v>
      </c>
      <c r="N477" s="323" t="s">
        <v>48</v>
      </c>
      <c r="O477" s="93"/>
      <c r="P477" s="255">
        <f>O477*H477</f>
        <v>0</v>
      </c>
      <c r="Q477" s="255">
        <v>0.001</v>
      </c>
      <c r="R477" s="255">
        <f>Q477*H477</f>
        <v>0.011269</v>
      </c>
      <c r="S477" s="255">
        <v>0</v>
      </c>
      <c r="T477" s="256">
        <f>S477*H477</f>
        <v>0</v>
      </c>
      <c r="U477" s="40"/>
      <c r="V477" s="40"/>
      <c r="W477" s="40"/>
      <c r="X477" s="40"/>
      <c r="Y477" s="40"/>
      <c r="Z477" s="40"/>
      <c r="AA477" s="40"/>
      <c r="AB477" s="40"/>
      <c r="AC477" s="40"/>
      <c r="AD477" s="40"/>
      <c r="AE477" s="40"/>
      <c r="AR477" s="257" t="s">
        <v>384</v>
      </c>
      <c r="AT477" s="257" t="s">
        <v>648</v>
      </c>
      <c r="AU477" s="257" t="s">
        <v>93</v>
      </c>
      <c r="AY477" s="18" t="s">
        <v>251</v>
      </c>
      <c r="BE477" s="258">
        <f>IF(N477="základní",J477,0)</f>
        <v>0</v>
      </c>
      <c r="BF477" s="258">
        <f>IF(N477="snížená",J477,0)</f>
        <v>0</v>
      </c>
      <c r="BG477" s="258">
        <f>IF(N477="zákl. přenesená",J477,0)</f>
        <v>0</v>
      </c>
      <c r="BH477" s="258">
        <f>IF(N477="sníž. přenesená",J477,0)</f>
        <v>0</v>
      </c>
      <c r="BI477" s="258">
        <f>IF(N477="nulová",J477,0)</f>
        <v>0</v>
      </c>
      <c r="BJ477" s="18" t="s">
        <v>91</v>
      </c>
      <c r="BK477" s="258">
        <f>ROUND(I477*H477,2)</f>
        <v>0</v>
      </c>
      <c r="BL477" s="18" t="s">
        <v>359</v>
      </c>
      <c r="BM477" s="257" t="s">
        <v>3330</v>
      </c>
    </row>
    <row r="478" s="13" customFormat="1">
      <c r="A478" s="13"/>
      <c r="B478" s="271"/>
      <c r="C478" s="272"/>
      <c r="D478" s="259" t="s">
        <v>414</v>
      </c>
      <c r="E478" s="272"/>
      <c r="F478" s="274" t="s">
        <v>3329</v>
      </c>
      <c r="G478" s="272"/>
      <c r="H478" s="275">
        <v>11.269</v>
      </c>
      <c r="I478" s="276"/>
      <c r="J478" s="272"/>
      <c r="K478" s="272"/>
      <c r="L478" s="277"/>
      <c r="M478" s="278"/>
      <c r="N478" s="279"/>
      <c r="O478" s="279"/>
      <c r="P478" s="279"/>
      <c r="Q478" s="279"/>
      <c r="R478" s="279"/>
      <c r="S478" s="279"/>
      <c r="T478" s="280"/>
      <c r="U478" s="13"/>
      <c r="V478" s="13"/>
      <c r="W478" s="13"/>
      <c r="X478" s="13"/>
      <c r="Y478" s="13"/>
      <c r="Z478" s="13"/>
      <c r="AA478" s="13"/>
      <c r="AB478" s="13"/>
      <c r="AC478" s="13"/>
      <c r="AD478" s="13"/>
      <c r="AE478" s="13"/>
      <c r="AT478" s="281" t="s">
        <v>414</v>
      </c>
      <c r="AU478" s="281" t="s">
        <v>93</v>
      </c>
      <c r="AV478" s="13" t="s">
        <v>93</v>
      </c>
      <c r="AW478" s="13" t="s">
        <v>4</v>
      </c>
      <c r="AX478" s="13" t="s">
        <v>91</v>
      </c>
      <c r="AY478" s="281" t="s">
        <v>251</v>
      </c>
    </row>
    <row r="479" s="2" customFormat="1" ht="16.5" customHeight="1">
      <c r="A479" s="40"/>
      <c r="B479" s="41"/>
      <c r="C479" s="246" t="s">
        <v>393</v>
      </c>
      <c r="D479" s="246" t="s">
        <v>254</v>
      </c>
      <c r="E479" s="247" t="s">
        <v>1822</v>
      </c>
      <c r="F479" s="248" t="s">
        <v>1823</v>
      </c>
      <c r="G479" s="249" t="s">
        <v>342</v>
      </c>
      <c r="H479" s="250">
        <v>71.331999999999994</v>
      </c>
      <c r="I479" s="251"/>
      <c r="J479" s="252">
        <f>ROUND(I479*H479,2)</f>
        <v>0</v>
      </c>
      <c r="K479" s="248" t="s">
        <v>258</v>
      </c>
      <c r="L479" s="46"/>
      <c r="M479" s="253" t="s">
        <v>1</v>
      </c>
      <c r="N479" s="254" t="s">
        <v>48</v>
      </c>
      <c r="O479" s="93"/>
      <c r="P479" s="255">
        <f>O479*H479</f>
        <v>0</v>
      </c>
      <c r="Q479" s="255">
        <v>0.00040000000000000002</v>
      </c>
      <c r="R479" s="255">
        <f>Q479*H479</f>
        <v>0.028532800000000001</v>
      </c>
      <c r="S479" s="255">
        <v>0</v>
      </c>
      <c r="T479" s="256">
        <f>S479*H479</f>
        <v>0</v>
      </c>
      <c r="U479" s="40"/>
      <c r="V479" s="40"/>
      <c r="W479" s="40"/>
      <c r="X479" s="40"/>
      <c r="Y479" s="40"/>
      <c r="Z479" s="40"/>
      <c r="AA479" s="40"/>
      <c r="AB479" s="40"/>
      <c r="AC479" s="40"/>
      <c r="AD479" s="40"/>
      <c r="AE479" s="40"/>
      <c r="AR479" s="257" t="s">
        <v>359</v>
      </c>
      <c r="AT479" s="257" t="s">
        <v>254</v>
      </c>
      <c r="AU479" s="257" t="s">
        <v>93</v>
      </c>
      <c r="AY479" s="18" t="s">
        <v>251</v>
      </c>
      <c r="BE479" s="258">
        <f>IF(N479="základní",J479,0)</f>
        <v>0</v>
      </c>
      <c r="BF479" s="258">
        <f>IF(N479="snížená",J479,0)</f>
        <v>0</v>
      </c>
      <c r="BG479" s="258">
        <f>IF(N479="zákl. přenesená",J479,0)</f>
        <v>0</v>
      </c>
      <c r="BH479" s="258">
        <f>IF(N479="sníž. přenesená",J479,0)</f>
        <v>0</v>
      </c>
      <c r="BI479" s="258">
        <f>IF(N479="nulová",J479,0)</f>
        <v>0</v>
      </c>
      <c r="BJ479" s="18" t="s">
        <v>91</v>
      </c>
      <c r="BK479" s="258">
        <f>ROUND(I479*H479,2)</f>
        <v>0</v>
      </c>
      <c r="BL479" s="18" t="s">
        <v>359</v>
      </c>
      <c r="BM479" s="257" t="s">
        <v>3331</v>
      </c>
    </row>
    <row r="480" s="15" customFormat="1">
      <c r="A480" s="15"/>
      <c r="B480" s="293"/>
      <c r="C480" s="294"/>
      <c r="D480" s="259" t="s">
        <v>414</v>
      </c>
      <c r="E480" s="295" t="s">
        <v>1</v>
      </c>
      <c r="F480" s="296" t="s">
        <v>3019</v>
      </c>
      <c r="G480" s="294"/>
      <c r="H480" s="295" t="s">
        <v>1</v>
      </c>
      <c r="I480" s="297"/>
      <c r="J480" s="294"/>
      <c r="K480" s="294"/>
      <c r="L480" s="298"/>
      <c r="M480" s="299"/>
      <c r="N480" s="300"/>
      <c r="O480" s="300"/>
      <c r="P480" s="300"/>
      <c r="Q480" s="300"/>
      <c r="R480" s="300"/>
      <c r="S480" s="300"/>
      <c r="T480" s="301"/>
      <c r="U480" s="15"/>
      <c r="V480" s="15"/>
      <c r="W480" s="15"/>
      <c r="X480" s="15"/>
      <c r="Y480" s="15"/>
      <c r="Z480" s="15"/>
      <c r="AA480" s="15"/>
      <c r="AB480" s="15"/>
      <c r="AC480" s="15"/>
      <c r="AD480" s="15"/>
      <c r="AE480" s="15"/>
      <c r="AT480" s="302" t="s">
        <v>414</v>
      </c>
      <c r="AU480" s="302" t="s">
        <v>93</v>
      </c>
      <c r="AV480" s="15" t="s">
        <v>91</v>
      </c>
      <c r="AW480" s="15" t="s">
        <v>38</v>
      </c>
      <c r="AX480" s="15" t="s">
        <v>83</v>
      </c>
      <c r="AY480" s="302" t="s">
        <v>251</v>
      </c>
    </row>
    <row r="481" s="13" customFormat="1">
      <c r="A481" s="13"/>
      <c r="B481" s="271"/>
      <c r="C481" s="272"/>
      <c r="D481" s="259" t="s">
        <v>414</v>
      </c>
      <c r="E481" s="273" t="s">
        <v>1</v>
      </c>
      <c r="F481" s="274" t="s">
        <v>3332</v>
      </c>
      <c r="G481" s="272"/>
      <c r="H481" s="275">
        <v>71.331999999999994</v>
      </c>
      <c r="I481" s="276"/>
      <c r="J481" s="272"/>
      <c r="K481" s="272"/>
      <c r="L481" s="277"/>
      <c r="M481" s="278"/>
      <c r="N481" s="279"/>
      <c r="O481" s="279"/>
      <c r="P481" s="279"/>
      <c r="Q481" s="279"/>
      <c r="R481" s="279"/>
      <c r="S481" s="279"/>
      <c r="T481" s="280"/>
      <c r="U481" s="13"/>
      <c r="V481" s="13"/>
      <c r="W481" s="13"/>
      <c r="X481" s="13"/>
      <c r="Y481" s="13"/>
      <c r="Z481" s="13"/>
      <c r="AA481" s="13"/>
      <c r="AB481" s="13"/>
      <c r="AC481" s="13"/>
      <c r="AD481" s="13"/>
      <c r="AE481" s="13"/>
      <c r="AT481" s="281" t="s">
        <v>414</v>
      </c>
      <c r="AU481" s="281" t="s">
        <v>93</v>
      </c>
      <c r="AV481" s="13" t="s">
        <v>93</v>
      </c>
      <c r="AW481" s="13" t="s">
        <v>38</v>
      </c>
      <c r="AX481" s="13" t="s">
        <v>83</v>
      </c>
      <c r="AY481" s="281" t="s">
        <v>251</v>
      </c>
    </row>
    <row r="482" s="14" customFormat="1">
      <c r="A482" s="14"/>
      <c r="B482" s="282"/>
      <c r="C482" s="283"/>
      <c r="D482" s="259" t="s">
        <v>414</v>
      </c>
      <c r="E482" s="284" t="s">
        <v>1</v>
      </c>
      <c r="F482" s="285" t="s">
        <v>416</v>
      </c>
      <c r="G482" s="283"/>
      <c r="H482" s="286">
        <v>71.331999999999994</v>
      </c>
      <c r="I482" s="287"/>
      <c r="J482" s="283"/>
      <c r="K482" s="283"/>
      <c r="L482" s="288"/>
      <c r="M482" s="289"/>
      <c r="N482" s="290"/>
      <c r="O482" s="290"/>
      <c r="P482" s="290"/>
      <c r="Q482" s="290"/>
      <c r="R482" s="290"/>
      <c r="S482" s="290"/>
      <c r="T482" s="291"/>
      <c r="U482" s="14"/>
      <c r="V482" s="14"/>
      <c r="W482" s="14"/>
      <c r="X482" s="14"/>
      <c r="Y482" s="14"/>
      <c r="Z482" s="14"/>
      <c r="AA482" s="14"/>
      <c r="AB482" s="14"/>
      <c r="AC482" s="14"/>
      <c r="AD482" s="14"/>
      <c r="AE482" s="14"/>
      <c r="AT482" s="292" t="s">
        <v>414</v>
      </c>
      <c r="AU482" s="292" t="s">
        <v>93</v>
      </c>
      <c r="AV482" s="14" t="s">
        <v>182</v>
      </c>
      <c r="AW482" s="14" t="s">
        <v>38</v>
      </c>
      <c r="AX482" s="14" t="s">
        <v>91</v>
      </c>
      <c r="AY482" s="292" t="s">
        <v>251</v>
      </c>
    </row>
    <row r="483" s="2" customFormat="1" ht="21.75" customHeight="1">
      <c r="A483" s="40"/>
      <c r="B483" s="41"/>
      <c r="C483" s="314" t="s">
        <v>2820</v>
      </c>
      <c r="D483" s="314" t="s">
        <v>648</v>
      </c>
      <c r="E483" s="315" t="s">
        <v>1813</v>
      </c>
      <c r="F483" s="316" t="s">
        <v>1814</v>
      </c>
      <c r="G483" s="317" t="s">
        <v>342</v>
      </c>
      <c r="H483" s="318">
        <v>42.798999999999999</v>
      </c>
      <c r="I483" s="319"/>
      <c r="J483" s="320">
        <f>ROUND(I483*H483,2)</f>
        <v>0</v>
      </c>
      <c r="K483" s="316" t="s">
        <v>258</v>
      </c>
      <c r="L483" s="321"/>
      <c r="M483" s="322" t="s">
        <v>1</v>
      </c>
      <c r="N483" s="323" t="s">
        <v>48</v>
      </c>
      <c r="O483" s="93"/>
      <c r="P483" s="255">
        <f>O483*H483</f>
        <v>0</v>
      </c>
      <c r="Q483" s="255">
        <v>0.001</v>
      </c>
      <c r="R483" s="255">
        <f>Q483*H483</f>
        <v>0.042799000000000004</v>
      </c>
      <c r="S483" s="255">
        <v>0</v>
      </c>
      <c r="T483" s="256">
        <f>S483*H483</f>
        <v>0</v>
      </c>
      <c r="U483" s="40"/>
      <c r="V483" s="40"/>
      <c r="W483" s="40"/>
      <c r="X483" s="40"/>
      <c r="Y483" s="40"/>
      <c r="Z483" s="40"/>
      <c r="AA483" s="40"/>
      <c r="AB483" s="40"/>
      <c r="AC483" s="40"/>
      <c r="AD483" s="40"/>
      <c r="AE483" s="40"/>
      <c r="AR483" s="257" t="s">
        <v>384</v>
      </c>
      <c r="AT483" s="257" t="s">
        <v>648</v>
      </c>
      <c r="AU483" s="257" t="s">
        <v>93</v>
      </c>
      <c r="AY483" s="18" t="s">
        <v>251</v>
      </c>
      <c r="BE483" s="258">
        <f>IF(N483="základní",J483,0)</f>
        <v>0</v>
      </c>
      <c r="BF483" s="258">
        <f>IF(N483="snížená",J483,0)</f>
        <v>0</v>
      </c>
      <c r="BG483" s="258">
        <f>IF(N483="zákl. přenesená",J483,0)</f>
        <v>0</v>
      </c>
      <c r="BH483" s="258">
        <f>IF(N483="sníž. přenesená",J483,0)</f>
        <v>0</v>
      </c>
      <c r="BI483" s="258">
        <f>IF(N483="nulová",J483,0)</f>
        <v>0</v>
      </c>
      <c r="BJ483" s="18" t="s">
        <v>91</v>
      </c>
      <c r="BK483" s="258">
        <f>ROUND(I483*H483,2)</f>
        <v>0</v>
      </c>
      <c r="BL483" s="18" t="s">
        <v>359</v>
      </c>
      <c r="BM483" s="257" t="s">
        <v>3333</v>
      </c>
    </row>
    <row r="484" s="13" customFormat="1">
      <c r="A484" s="13"/>
      <c r="B484" s="271"/>
      <c r="C484" s="272"/>
      <c r="D484" s="259" t="s">
        <v>414</v>
      </c>
      <c r="E484" s="272"/>
      <c r="F484" s="274" t="s">
        <v>3334</v>
      </c>
      <c r="G484" s="272"/>
      <c r="H484" s="275">
        <v>42.798999999999999</v>
      </c>
      <c r="I484" s="276"/>
      <c r="J484" s="272"/>
      <c r="K484" s="272"/>
      <c r="L484" s="277"/>
      <c r="M484" s="278"/>
      <c r="N484" s="279"/>
      <c r="O484" s="279"/>
      <c r="P484" s="279"/>
      <c r="Q484" s="279"/>
      <c r="R484" s="279"/>
      <c r="S484" s="279"/>
      <c r="T484" s="280"/>
      <c r="U484" s="13"/>
      <c r="V484" s="13"/>
      <c r="W484" s="13"/>
      <c r="X484" s="13"/>
      <c r="Y484" s="13"/>
      <c r="Z484" s="13"/>
      <c r="AA484" s="13"/>
      <c r="AB484" s="13"/>
      <c r="AC484" s="13"/>
      <c r="AD484" s="13"/>
      <c r="AE484" s="13"/>
      <c r="AT484" s="281" t="s">
        <v>414</v>
      </c>
      <c r="AU484" s="281" t="s">
        <v>93</v>
      </c>
      <c r="AV484" s="13" t="s">
        <v>93</v>
      </c>
      <c r="AW484" s="13" t="s">
        <v>4</v>
      </c>
      <c r="AX484" s="13" t="s">
        <v>91</v>
      </c>
      <c r="AY484" s="281" t="s">
        <v>251</v>
      </c>
    </row>
    <row r="485" s="2" customFormat="1" ht="21.75" customHeight="1">
      <c r="A485" s="40"/>
      <c r="B485" s="41"/>
      <c r="C485" s="314" t="s">
        <v>3335</v>
      </c>
      <c r="D485" s="314" t="s">
        <v>648</v>
      </c>
      <c r="E485" s="315" t="s">
        <v>1818</v>
      </c>
      <c r="F485" s="316" t="s">
        <v>1819</v>
      </c>
      <c r="G485" s="317" t="s">
        <v>342</v>
      </c>
      <c r="H485" s="318">
        <v>42.798999999999999</v>
      </c>
      <c r="I485" s="319"/>
      <c r="J485" s="320">
        <f>ROUND(I485*H485,2)</f>
        <v>0</v>
      </c>
      <c r="K485" s="316" t="s">
        <v>258</v>
      </c>
      <c r="L485" s="321"/>
      <c r="M485" s="322" t="s">
        <v>1</v>
      </c>
      <c r="N485" s="323" t="s">
        <v>48</v>
      </c>
      <c r="O485" s="93"/>
      <c r="P485" s="255">
        <f>O485*H485</f>
        <v>0</v>
      </c>
      <c r="Q485" s="255">
        <v>0.001</v>
      </c>
      <c r="R485" s="255">
        <f>Q485*H485</f>
        <v>0.042799000000000004</v>
      </c>
      <c r="S485" s="255">
        <v>0</v>
      </c>
      <c r="T485" s="256">
        <f>S485*H485</f>
        <v>0</v>
      </c>
      <c r="U485" s="40"/>
      <c r="V485" s="40"/>
      <c r="W485" s="40"/>
      <c r="X485" s="40"/>
      <c r="Y485" s="40"/>
      <c r="Z485" s="40"/>
      <c r="AA485" s="40"/>
      <c r="AB485" s="40"/>
      <c r="AC485" s="40"/>
      <c r="AD485" s="40"/>
      <c r="AE485" s="40"/>
      <c r="AR485" s="257" t="s">
        <v>384</v>
      </c>
      <c r="AT485" s="257" t="s">
        <v>648</v>
      </c>
      <c r="AU485" s="257" t="s">
        <v>93</v>
      </c>
      <c r="AY485" s="18" t="s">
        <v>251</v>
      </c>
      <c r="BE485" s="258">
        <f>IF(N485="základní",J485,0)</f>
        <v>0</v>
      </c>
      <c r="BF485" s="258">
        <f>IF(N485="snížená",J485,0)</f>
        <v>0</v>
      </c>
      <c r="BG485" s="258">
        <f>IF(N485="zákl. přenesená",J485,0)</f>
        <v>0</v>
      </c>
      <c r="BH485" s="258">
        <f>IF(N485="sníž. přenesená",J485,0)</f>
        <v>0</v>
      </c>
      <c r="BI485" s="258">
        <f>IF(N485="nulová",J485,0)</f>
        <v>0</v>
      </c>
      <c r="BJ485" s="18" t="s">
        <v>91</v>
      </c>
      <c r="BK485" s="258">
        <f>ROUND(I485*H485,2)</f>
        <v>0</v>
      </c>
      <c r="BL485" s="18" t="s">
        <v>359</v>
      </c>
      <c r="BM485" s="257" t="s">
        <v>3336</v>
      </c>
    </row>
    <row r="486" s="13" customFormat="1">
      <c r="A486" s="13"/>
      <c r="B486" s="271"/>
      <c r="C486" s="272"/>
      <c r="D486" s="259" t="s">
        <v>414</v>
      </c>
      <c r="E486" s="272"/>
      <c r="F486" s="274" t="s">
        <v>3334</v>
      </c>
      <c r="G486" s="272"/>
      <c r="H486" s="275">
        <v>42.798999999999999</v>
      </c>
      <c r="I486" s="276"/>
      <c r="J486" s="272"/>
      <c r="K486" s="272"/>
      <c r="L486" s="277"/>
      <c r="M486" s="278"/>
      <c r="N486" s="279"/>
      <c r="O486" s="279"/>
      <c r="P486" s="279"/>
      <c r="Q486" s="279"/>
      <c r="R486" s="279"/>
      <c r="S486" s="279"/>
      <c r="T486" s="280"/>
      <c r="U486" s="13"/>
      <c r="V486" s="13"/>
      <c r="W486" s="13"/>
      <c r="X486" s="13"/>
      <c r="Y486" s="13"/>
      <c r="Z486" s="13"/>
      <c r="AA486" s="13"/>
      <c r="AB486" s="13"/>
      <c r="AC486" s="13"/>
      <c r="AD486" s="13"/>
      <c r="AE486" s="13"/>
      <c r="AT486" s="281" t="s">
        <v>414</v>
      </c>
      <c r="AU486" s="281" t="s">
        <v>93</v>
      </c>
      <c r="AV486" s="13" t="s">
        <v>93</v>
      </c>
      <c r="AW486" s="13" t="s">
        <v>4</v>
      </c>
      <c r="AX486" s="13" t="s">
        <v>91</v>
      </c>
      <c r="AY486" s="281" t="s">
        <v>251</v>
      </c>
    </row>
    <row r="487" s="2" customFormat="1" ht="16.5" customHeight="1">
      <c r="A487" s="40"/>
      <c r="B487" s="41"/>
      <c r="C487" s="246" t="s">
        <v>2823</v>
      </c>
      <c r="D487" s="246" t="s">
        <v>254</v>
      </c>
      <c r="E487" s="247" t="s">
        <v>3337</v>
      </c>
      <c r="F487" s="248" t="s">
        <v>3338</v>
      </c>
      <c r="G487" s="249" t="s">
        <v>342</v>
      </c>
      <c r="H487" s="250">
        <v>29.91</v>
      </c>
      <c r="I487" s="251"/>
      <c r="J487" s="252">
        <f>ROUND(I487*H487,2)</f>
        <v>0</v>
      </c>
      <c r="K487" s="248" t="s">
        <v>258</v>
      </c>
      <c r="L487" s="46"/>
      <c r="M487" s="253" t="s">
        <v>1</v>
      </c>
      <c r="N487" s="254" t="s">
        <v>48</v>
      </c>
      <c r="O487" s="93"/>
      <c r="P487" s="255">
        <f>O487*H487</f>
        <v>0</v>
      </c>
      <c r="Q487" s="255">
        <v>0.0044999999999999997</v>
      </c>
      <c r="R487" s="255">
        <f>Q487*H487</f>
        <v>0.13459499999999999</v>
      </c>
      <c r="S487" s="255">
        <v>0</v>
      </c>
      <c r="T487" s="256">
        <f>S487*H487</f>
        <v>0</v>
      </c>
      <c r="U487" s="40"/>
      <c r="V487" s="40"/>
      <c r="W487" s="40"/>
      <c r="X487" s="40"/>
      <c r="Y487" s="40"/>
      <c r="Z487" s="40"/>
      <c r="AA487" s="40"/>
      <c r="AB487" s="40"/>
      <c r="AC487" s="40"/>
      <c r="AD487" s="40"/>
      <c r="AE487" s="40"/>
      <c r="AR487" s="257" t="s">
        <v>359</v>
      </c>
      <c r="AT487" s="257" t="s">
        <v>254</v>
      </c>
      <c r="AU487" s="257" t="s">
        <v>93</v>
      </c>
      <c r="AY487" s="18" t="s">
        <v>251</v>
      </c>
      <c r="BE487" s="258">
        <f>IF(N487="základní",J487,0)</f>
        <v>0</v>
      </c>
      <c r="BF487" s="258">
        <f>IF(N487="snížená",J487,0)</f>
        <v>0</v>
      </c>
      <c r="BG487" s="258">
        <f>IF(N487="zákl. přenesená",J487,0)</f>
        <v>0</v>
      </c>
      <c r="BH487" s="258">
        <f>IF(N487="sníž. přenesená",J487,0)</f>
        <v>0</v>
      </c>
      <c r="BI487" s="258">
        <f>IF(N487="nulová",J487,0)</f>
        <v>0</v>
      </c>
      <c r="BJ487" s="18" t="s">
        <v>91</v>
      </c>
      <c r="BK487" s="258">
        <f>ROUND(I487*H487,2)</f>
        <v>0</v>
      </c>
      <c r="BL487" s="18" t="s">
        <v>359</v>
      </c>
      <c r="BM487" s="257" t="s">
        <v>3339</v>
      </c>
    </row>
    <row r="488" s="2" customFormat="1">
      <c r="A488" s="40"/>
      <c r="B488" s="41"/>
      <c r="C488" s="42"/>
      <c r="D488" s="259" t="s">
        <v>261</v>
      </c>
      <c r="E488" s="42"/>
      <c r="F488" s="260" t="s">
        <v>3340</v>
      </c>
      <c r="G488" s="42"/>
      <c r="H488" s="42"/>
      <c r="I488" s="157"/>
      <c r="J488" s="42"/>
      <c r="K488" s="42"/>
      <c r="L488" s="46"/>
      <c r="M488" s="261"/>
      <c r="N488" s="262"/>
      <c r="O488" s="93"/>
      <c r="P488" s="93"/>
      <c r="Q488" s="93"/>
      <c r="R488" s="93"/>
      <c r="S488" s="93"/>
      <c r="T488" s="94"/>
      <c r="U488" s="40"/>
      <c r="V488" s="40"/>
      <c r="W488" s="40"/>
      <c r="X488" s="40"/>
      <c r="Y488" s="40"/>
      <c r="Z488" s="40"/>
      <c r="AA488" s="40"/>
      <c r="AB488" s="40"/>
      <c r="AC488" s="40"/>
      <c r="AD488" s="40"/>
      <c r="AE488" s="40"/>
      <c r="AT488" s="18" t="s">
        <v>261</v>
      </c>
      <c r="AU488" s="18" t="s">
        <v>93</v>
      </c>
    </row>
    <row r="489" s="15" customFormat="1">
      <c r="A489" s="15"/>
      <c r="B489" s="293"/>
      <c r="C489" s="294"/>
      <c r="D489" s="259" t="s">
        <v>414</v>
      </c>
      <c r="E489" s="295" t="s">
        <v>1</v>
      </c>
      <c r="F489" s="296" t="s">
        <v>3019</v>
      </c>
      <c r="G489" s="294"/>
      <c r="H489" s="295" t="s">
        <v>1</v>
      </c>
      <c r="I489" s="297"/>
      <c r="J489" s="294"/>
      <c r="K489" s="294"/>
      <c r="L489" s="298"/>
      <c r="M489" s="299"/>
      <c r="N489" s="300"/>
      <c r="O489" s="300"/>
      <c r="P489" s="300"/>
      <c r="Q489" s="300"/>
      <c r="R489" s="300"/>
      <c r="S489" s="300"/>
      <c r="T489" s="301"/>
      <c r="U489" s="15"/>
      <c r="V489" s="15"/>
      <c r="W489" s="15"/>
      <c r="X489" s="15"/>
      <c r="Y489" s="15"/>
      <c r="Z489" s="15"/>
      <c r="AA489" s="15"/>
      <c r="AB489" s="15"/>
      <c r="AC489" s="15"/>
      <c r="AD489" s="15"/>
      <c r="AE489" s="15"/>
      <c r="AT489" s="302" t="s">
        <v>414</v>
      </c>
      <c r="AU489" s="302" t="s">
        <v>93</v>
      </c>
      <c r="AV489" s="15" t="s">
        <v>91</v>
      </c>
      <c r="AW489" s="15" t="s">
        <v>38</v>
      </c>
      <c r="AX489" s="15" t="s">
        <v>83</v>
      </c>
      <c r="AY489" s="302" t="s">
        <v>251</v>
      </c>
    </row>
    <row r="490" s="13" customFormat="1">
      <c r="A490" s="13"/>
      <c r="B490" s="271"/>
      <c r="C490" s="272"/>
      <c r="D490" s="259" t="s">
        <v>414</v>
      </c>
      <c r="E490" s="273" t="s">
        <v>1</v>
      </c>
      <c r="F490" s="274" t="s">
        <v>3209</v>
      </c>
      <c r="G490" s="272"/>
      <c r="H490" s="275">
        <v>18.579999999999998</v>
      </c>
      <c r="I490" s="276"/>
      <c r="J490" s="272"/>
      <c r="K490" s="272"/>
      <c r="L490" s="277"/>
      <c r="M490" s="278"/>
      <c r="N490" s="279"/>
      <c r="O490" s="279"/>
      <c r="P490" s="279"/>
      <c r="Q490" s="279"/>
      <c r="R490" s="279"/>
      <c r="S490" s="279"/>
      <c r="T490" s="280"/>
      <c r="U490" s="13"/>
      <c r="V490" s="13"/>
      <c r="W490" s="13"/>
      <c r="X490" s="13"/>
      <c r="Y490" s="13"/>
      <c r="Z490" s="13"/>
      <c r="AA490" s="13"/>
      <c r="AB490" s="13"/>
      <c r="AC490" s="13"/>
      <c r="AD490" s="13"/>
      <c r="AE490" s="13"/>
      <c r="AT490" s="281" t="s">
        <v>414</v>
      </c>
      <c r="AU490" s="281" t="s">
        <v>93</v>
      </c>
      <c r="AV490" s="13" t="s">
        <v>93</v>
      </c>
      <c r="AW490" s="13" t="s">
        <v>38</v>
      </c>
      <c r="AX490" s="13" t="s">
        <v>83</v>
      </c>
      <c r="AY490" s="281" t="s">
        <v>251</v>
      </c>
    </row>
    <row r="491" s="13" customFormat="1">
      <c r="A491" s="13"/>
      <c r="B491" s="271"/>
      <c r="C491" s="272"/>
      <c r="D491" s="259" t="s">
        <v>414</v>
      </c>
      <c r="E491" s="273" t="s">
        <v>1</v>
      </c>
      <c r="F491" s="274" t="s">
        <v>3204</v>
      </c>
      <c r="G491" s="272"/>
      <c r="H491" s="275">
        <v>11.33</v>
      </c>
      <c r="I491" s="276"/>
      <c r="J491" s="272"/>
      <c r="K491" s="272"/>
      <c r="L491" s="277"/>
      <c r="M491" s="278"/>
      <c r="N491" s="279"/>
      <c r="O491" s="279"/>
      <c r="P491" s="279"/>
      <c r="Q491" s="279"/>
      <c r="R491" s="279"/>
      <c r="S491" s="279"/>
      <c r="T491" s="280"/>
      <c r="U491" s="13"/>
      <c r="V491" s="13"/>
      <c r="W491" s="13"/>
      <c r="X491" s="13"/>
      <c r="Y491" s="13"/>
      <c r="Z491" s="13"/>
      <c r="AA491" s="13"/>
      <c r="AB491" s="13"/>
      <c r="AC491" s="13"/>
      <c r="AD491" s="13"/>
      <c r="AE491" s="13"/>
      <c r="AT491" s="281" t="s">
        <v>414</v>
      </c>
      <c r="AU491" s="281" t="s">
        <v>93</v>
      </c>
      <c r="AV491" s="13" t="s">
        <v>93</v>
      </c>
      <c r="AW491" s="13" t="s">
        <v>38</v>
      </c>
      <c r="AX491" s="13" t="s">
        <v>83</v>
      </c>
      <c r="AY491" s="281" t="s">
        <v>251</v>
      </c>
    </row>
    <row r="492" s="14" customFormat="1">
      <c r="A492" s="14"/>
      <c r="B492" s="282"/>
      <c r="C492" s="283"/>
      <c r="D492" s="259" t="s">
        <v>414</v>
      </c>
      <c r="E492" s="284" t="s">
        <v>1</v>
      </c>
      <c r="F492" s="285" t="s">
        <v>416</v>
      </c>
      <c r="G492" s="283"/>
      <c r="H492" s="286">
        <v>29.91</v>
      </c>
      <c r="I492" s="287"/>
      <c r="J492" s="283"/>
      <c r="K492" s="283"/>
      <c r="L492" s="288"/>
      <c r="M492" s="289"/>
      <c r="N492" s="290"/>
      <c r="O492" s="290"/>
      <c r="P492" s="290"/>
      <c r="Q492" s="290"/>
      <c r="R492" s="290"/>
      <c r="S492" s="290"/>
      <c r="T492" s="291"/>
      <c r="U492" s="14"/>
      <c r="V492" s="14"/>
      <c r="W492" s="14"/>
      <c r="X492" s="14"/>
      <c r="Y492" s="14"/>
      <c r="Z492" s="14"/>
      <c r="AA492" s="14"/>
      <c r="AB492" s="14"/>
      <c r="AC492" s="14"/>
      <c r="AD492" s="14"/>
      <c r="AE492" s="14"/>
      <c r="AT492" s="292" t="s">
        <v>414</v>
      </c>
      <c r="AU492" s="292" t="s">
        <v>93</v>
      </c>
      <c r="AV492" s="14" t="s">
        <v>182</v>
      </c>
      <c r="AW492" s="14" t="s">
        <v>38</v>
      </c>
      <c r="AX492" s="14" t="s">
        <v>91</v>
      </c>
      <c r="AY492" s="292" t="s">
        <v>251</v>
      </c>
    </row>
    <row r="493" s="2" customFormat="1" ht="16.5" customHeight="1">
      <c r="A493" s="40"/>
      <c r="B493" s="41"/>
      <c r="C493" s="246" t="s">
        <v>3341</v>
      </c>
      <c r="D493" s="246" t="s">
        <v>254</v>
      </c>
      <c r="E493" s="247" t="s">
        <v>3342</v>
      </c>
      <c r="F493" s="248" t="s">
        <v>3343</v>
      </c>
      <c r="G493" s="249" t="s">
        <v>342</v>
      </c>
      <c r="H493" s="250">
        <v>29.760000000000002</v>
      </c>
      <c r="I493" s="251"/>
      <c r="J493" s="252">
        <f>ROUND(I493*H493,2)</f>
        <v>0</v>
      </c>
      <c r="K493" s="248" t="s">
        <v>258</v>
      </c>
      <c r="L493" s="46"/>
      <c r="M493" s="253" t="s">
        <v>1</v>
      </c>
      <c r="N493" s="254" t="s">
        <v>48</v>
      </c>
      <c r="O493" s="93"/>
      <c r="P493" s="255">
        <f>O493*H493</f>
        <v>0</v>
      </c>
      <c r="Q493" s="255">
        <v>0.0044999999999999997</v>
      </c>
      <c r="R493" s="255">
        <f>Q493*H493</f>
        <v>0.13391999999999998</v>
      </c>
      <c r="S493" s="255">
        <v>0</v>
      </c>
      <c r="T493" s="256">
        <f>S493*H493</f>
        <v>0</v>
      </c>
      <c r="U493" s="40"/>
      <c r="V493" s="40"/>
      <c r="W493" s="40"/>
      <c r="X493" s="40"/>
      <c r="Y493" s="40"/>
      <c r="Z493" s="40"/>
      <c r="AA493" s="40"/>
      <c r="AB493" s="40"/>
      <c r="AC493" s="40"/>
      <c r="AD493" s="40"/>
      <c r="AE493" s="40"/>
      <c r="AR493" s="257" t="s">
        <v>359</v>
      </c>
      <c r="AT493" s="257" t="s">
        <v>254</v>
      </c>
      <c r="AU493" s="257" t="s">
        <v>93</v>
      </c>
      <c r="AY493" s="18" t="s">
        <v>251</v>
      </c>
      <c r="BE493" s="258">
        <f>IF(N493="základní",J493,0)</f>
        <v>0</v>
      </c>
      <c r="BF493" s="258">
        <f>IF(N493="snížená",J493,0)</f>
        <v>0</v>
      </c>
      <c r="BG493" s="258">
        <f>IF(N493="zákl. přenesená",J493,0)</f>
        <v>0</v>
      </c>
      <c r="BH493" s="258">
        <f>IF(N493="sníž. přenesená",J493,0)</f>
        <v>0</v>
      </c>
      <c r="BI493" s="258">
        <f>IF(N493="nulová",J493,0)</f>
        <v>0</v>
      </c>
      <c r="BJ493" s="18" t="s">
        <v>91</v>
      </c>
      <c r="BK493" s="258">
        <f>ROUND(I493*H493,2)</f>
        <v>0</v>
      </c>
      <c r="BL493" s="18" t="s">
        <v>359</v>
      </c>
      <c r="BM493" s="257" t="s">
        <v>3344</v>
      </c>
    </row>
    <row r="494" s="2" customFormat="1">
      <c r="A494" s="40"/>
      <c r="B494" s="41"/>
      <c r="C494" s="42"/>
      <c r="D494" s="259" t="s">
        <v>261</v>
      </c>
      <c r="E494" s="42"/>
      <c r="F494" s="260" t="s">
        <v>1835</v>
      </c>
      <c r="G494" s="42"/>
      <c r="H494" s="42"/>
      <c r="I494" s="157"/>
      <c r="J494" s="42"/>
      <c r="K494" s="42"/>
      <c r="L494" s="46"/>
      <c r="M494" s="261"/>
      <c r="N494" s="262"/>
      <c r="O494" s="93"/>
      <c r="P494" s="93"/>
      <c r="Q494" s="93"/>
      <c r="R494" s="93"/>
      <c r="S494" s="93"/>
      <c r="T494" s="94"/>
      <c r="U494" s="40"/>
      <c r="V494" s="40"/>
      <c r="W494" s="40"/>
      <c r="X494" s="40"/>
      <c r="Y494" s="40"/>
      <c r="Z494" s="40"/>
      <c r="AA494" s="40"/>
      <c r="AB494" s="40"/>
      <c r="AC494" s="40"/>
      <c r="AD494" s="40"/>
      <c r="AE494" s="40"/>
      <c r="AT494" s="18" t="s">
        <v>261</v>
      </c>
      <c r="AU494" s="18" t="s">
        <v>93</v>
      </c>
    </row>
    <row r="495" s="13" customFormat="1">
      <c r="A495" s="13"/>
      <c r="B495" s="271"/>
      <c r="C495" s="272"/>
      <c r="D495" s="259" t="s">
        <v>414</v>
      </c>
      <c r="E495" s="273" t="s">
        <v>1</v>
      </c>
      <c r="F495" s="274" t="s">
        <v>3345</v>
      </c>
      <c r="G495" s="272"/>
      <c r="H495" s="275">
        <v>29.760000000000002</v>
      </c>
      <c r="I495" s="276"/>
      <c r="J495" s="272"/>
      <c r="K495" s="272"/>
      <c r="L495" s="277"/>
      <c r="M495" s="278"/>
      <c r="N495" s="279"/>
      <c r="O495" s="279"/>
      <c r="P495" s="279"/>
      <c r="Q495" s="279"/>
      <c r="R495" s="279"/>
      <c r="S495" s="279"/>
      <c r="T495" s="280"/>
      <c r="U495" s="13"/>
      <c r="V495" s="13"/>
      <c r="W495" s="13"/>
      <c r="X495" s="13"/>
      <c r="Y495" s="13"/>
      <c r="Z495" s="13"/>
      <c r="AA495" s="13"/>
      <c r="AB495" s="13"/>
      <c r="AC495" s="13"/>
      <c r="AD495" s="13"/>
      <c r="AE495" s="13"/>
      <c r="AT495" s="281" t="s">
        <v>414</v>
      </c>
      <c r="AU495" s="281" t="s">
        <v>93</v>
      </c>
      <c r="AV495" s="13" t="s">
        <v>93</v>
      </c>
      <c r="AW495" s="13" t="s">
        <v>38</v>
      </c>
      <c r="AX495" s="13" t="s">
        <v>83</v>
      </c>
      <c r="AY495" s="281" t="s">
        <v>251</v>
      </c>
    </row>
    <row r="496" s="14" customFormat="1">
      <c r="A496" s="14"/>
      <c r="B496" s="282"/>
      <c r="C496" s="283"/>
      <c r="D496" s="259" t="s">
        <v>414</v>
      </c>
      <c r="E496" s="284" t="s">
        <v>1</v>
      </c>
      <c r="F496" s="285" t="s">
        <v>416</v>
      </c>
      <c r="G496" s="283"/>
      <c r="H496" s="286">
        <v>29.760000000000002</v>
      </c>
      <c r="I496" s="287"/>
      <c r="J496" s="283"/>
      <c r="K496" s="283"/>
      <c r="L496" s="288"/>
      <c r="M496" s="289"/>
      <c r="N496" s="290"/>
      <c r="O496" s="290"/>
      <c r="P496" s="290"/>
      <c r="Q496" s="290"/>
      <c r="R496" s="290"/>
      <c r="S496" s="290"/>
      <c r="T496" s="291"/>
      <c r="U496" s="14"/>
      <c r="V496" s="14"/>
      <c r="W496" s="14"/>
      <c r="X496" s="14"/>
      <c r="Y496" s="14"/>
      <c r="Z496" s="14"/>
      <c r="AA496" s="14"/>
      <c r="AB496" s="14"/>
      <c r="AC496" s="14"/>
      <c r="AD496" s="14"/>
      <c r="AE496" s="14"/>
      <c r="AT496" s="292" t="s">
        <v>414</v>
      </c>
      <c r="AU496" s="292" t="s">
        <v>93</v>
      </c>
      <c r="AV496" s="14" t="s">
        <v>182</v>
      </c>
      <c r="AW496" s="14" t="s">
        <v>38</v>
      </c>
      <c r="AX496" s="14" t="s">
        <v>91</v>
      </c>
      <c r="AY496" s="292" t="s">
        <v>251</v>
      </c>
    </row>
    <row r="497" s="2" customFormat="1" ht="16.5" customHeight="1">
      <c r="A497" s="40"/>
      <c r="B497" s="41"/>
      <c r="C497" s="246" t="s">
        <v>2825</v>
      </c>
      <c r="D497" s="246" t="s">
        <v>254</v>
      </c>
      <c r="E497" s="247" t="s">
        <v>1837</v>
      </c>
      <c r="F497" s="248" t="s">
        <v>1838</v>
      </c>
      <c r="G497" s="249" t="s">
        <v>1839</v>
      </c>
      <c r="H497" s="327"/>
      <c r="I497" s="251"/>
      <c r="J497" s="252">
        <f>ROUND(I497*H497,2)</f>
        <v>0</v>
      </c>
      <c r="K497" s="248" t="s">
        <v>258</v>
      </c>
      <c r="L497" s="46"/>
      <c r="M497" s="253" t="s">
        <v>1</v>
      </c>
      <c r="N497" s="254" t="s">
        <v>48</v>
      </c>
      <c r="O497" s="93"/>
      <c r="P497" s="255">
        <f>O497*H497</f>
        <v>0</v>
      </c>
      <c r="Q497" s="255">
        <v>0</v>
      </c>
      <c r="R497" s="255">
        <f>Q497*H497</f>
        <v>0</v>
      </c>
      <c r="S497" s="255">
        <v>0</v>
      </c>
      <c r="T497" s="256">
        <f>S497*H497</f>
        <v>0</v>
      </c>
      <c r="U497" s="40"/>
      <c r="V497" s="40"/>
      <c r="W497" s="40"/>
      <c r="X497" s="40"/>
      <c r="Y497" s="40"/>
      <c r="Z497" s="40"/>
      <c r="AA497" s="40"/>
      <c r="AB497" s="40"/>
      <c r="AC497" s="40"/>
      <c r="AD497" s="40"/>
      <c r="AE497" s="40"/>
      <c r="AR497" s="257" t="s">
        <v>359</v>
      </c>
      <c r="AT497" s="257" t="s">
        <v>254</v>
      </c>
      <c r="AU497" s="257" t="s">
        <v>93</v>
      </c>
      <c r="AY497" s="18" t="s">
        <v>251</v>
      </c>
      <c r="BE497" s="258">
        <f>IF(N497="základní",J497,0)</f>
        <v>0</v>
      </c>
      <c r="BF497" s="258">
        <f>IF(N497="snížená",J497,0)</f>
        <v>0</v>
      </c>
      <c r="BG497" s="258">
        <f>IF(N497="zákl. přenesená",J497,0)</f>
        <v>0</v>
      </c>
      <c r="BH497" s="258">
        <f>IF(N497="sníž. přenesená",J497,0)</f>
        <v>0</v>
      </c>
      <c r="BI497" s="258">
        <f>IF(N497="nulová",J497,0)</f>
        <v>0</v>
      </c>
      <c r="BJ497" s="18" t="s">
        <v>91</v>
      </c>
      <c r="BK497" s="258">
        <f>ROUND(I497*H497,2)</f>
        <v>0</v>
      </c>
      <c r="BL497" s="18" t="s">
        <v>359</v>
      </c>
      <c r="BM497" s="257" t="s">
        <v>3346</v>
      </c>
    </row>
    <row r="498" s="12" customFormat="1" ht="22.8" customHeight="1">
      <c r="A498" s="12"/>
      <c r="B498" s="230"/>
      <c r="C498" s="231"/>
      <c r="D498" s="232" t="s">
        <v>82</v>
      </c>
      <c r="E498" s="244" t="s">
        <v>3347</v>
      </c>
      <c r="F498" s="244" t="s">
        <v>3348</v>
      </c>
      <c r="G498" s="231"/>
      <c r="H498" s="231"/>
      <c r="I498" s="234"/>
      <c r="J498" s="245">
        <f>BK498</f>
        <v>0</v>
      </c>
      <c r="K498" s="231"/>
      <c r="L498" s="236"/>
      <c r="M498" s="237"/>
      <c r="N498" s="238"/>
      <c r="O498" s="238"/>
      <c r="P498" s="239">
        <f>SUM(P499:P524)</f>
        <v>0</v>
      </c>
      <c r="Q498" s="238"/>
      <c r="R498" s="239">
        <f>SUM(R499:R524)</f>
        <v>1.2966344799999998</v>
      </c>
      <c r="S498" s="238"/>
      <c r="T498" s="240">
        <f>SUM(T499:T524)</f>
        <v>0.70388299999999993</v>
      </c>
      <c r="U498" s="12"/>
      <c r="V498" s="12"/>
      <c r="W498" s="12"/>
      <c r="X498" s="12"/>
      <c r="Y498" s="12"/>
      <c r="Z498" s="12"/>
      <c r="AA498" s="12"/>
      <c r="AB498" s="12"/>
      <c r="AC498" s="12"/>
      <c r="AD498" s="12"/>
      <c r="AE498" s="12"/>
      <c r="AR498" s="241" t="s">
        <v>93</v>
      </c>
      <c r="AT498" s="242" t="s">
        <v>82</v>
      </c>
      <c r="AU498" s="242" t="s">
        <v>91</v>
      </c>
      <c r="AY498" s="241" t="s">
        <v>251</v>
      </c>
      <c r="BK498" s="243">
        <f>SUM(BK499:BK524)</f>
        <v>0</v>
      </c>
    </row>
    <row r="499" s="2" customFormat="1" ht="16.5" customHeight="1">
      <c r="A499" s="40"/>
      <c r="B499" s="41"/>
      <c r="C499" s="246" t="s">
        <v>3349</v>
      </c>
      <c r="D499" s="246" t="s">
        <v>254</v>
      </c>
      <c r="E499" s="247" t="s">
        <v>3350</v>
      </c>
      <c r="F499" s="248" t="s">
        <v>3351</v>
      </c>
      <c r="G499" s="249" t="s">
        <v>342</v>
      </c>
      <c r="H499" s="250">
        <v>34.683</v>
      </c>
      <c r="I499" s="251"/>
      <c r="J499" s="252">
        <f>ROUND(I499*H499,2)</f>
        <v>0</v>
      </c>
      <c r="K499" s="248" t="s">
        <v>258</v>
      </c>
      <c r="L499" s="46"/>
      <c r="M499" s="253" t="s">
        <v>1</v>
      </c>
      <c r="N499" s="254" t="s">
        <v>48</v>
      </c>
      <c r="O499" s="93"/>
      <c r="P499" s="255">
        <f>O499*H499</f>
        <v>0</v>
      </c>
      <c r="Q499" s="255">
        <v>0.027709999999999999</v>
      </c>
      <c r="R499" s="255">
        <f>Q499*H499</f>
        <v>0.96106592999999996</v>
      </c>
      <c r="S499" s="255">
        <v>0</v>
      </c>
      <c r="T499" s="256">
        <f>S499*H499</f>
        <v>0</v>
      </c>
      <c r="U499" s="40"/>
      <c r="V499" s="40"/>
      <c r="W499" s="40"/>
      <c r="X499" s="40"/>
      <c r="Y499" s="40"/>
      <c r="Z499" s="40"/>
      <c r="AA499" s="40"/>
      <c r="AB499" s="40"/>
      <c r="AC499" s="40"/>
      <c r="AD499" s="40"/>
      <c r="AE499" s="40"/>
      <c r="AR499" s="257" t="s">
        <v>359</v>
      </c>
      <c r="AT499" s="257" t="s">
        <v>254</v>
      </c>
      <c r="AU499" s="257" t="s">
        <v>93</v>
      </c>
      <c r="AY499" s="18" t="s">
        <v>251</v>
      </c>
      <c r="BE499" s="258">
        <f>IF(N499="základní",J499,0)</f>
        <v>0</v>
      </c>
      <c r="BF499" s="258">
        <f>IF(N499="snížená",J499,0)</f>
        <v>0</v>
      </c>
      <c r="BG499" s="258">
        <f>IF(N499="zákl. přenesená",J499,0)</f>
        <v>0</v>
      </c>
      <c r="BH499" s="258">
        <f>IF(N499="sníž. přenesená",J499,0)</f>
        <v>0</v>
      </c>
      <c r="BI499" s="258">
        <f>IF(N499="nulová",J499,0)</f>
        <v>0</v>
      </c>
      <c r="BJ499" s="18" t="s">
        <v>91</v>
      </c>
      <c r="BK499" s="258">
        <f>ROUND(I499*H499,2)</f>
        <v>0</v>
      </c>
      <c r="BL499" s="18" t="s">
        <v>359</v>
      </c>
      <c r="BM499" s="257" t="s">
        <v>3352</v>
      </c>
    </row>
    <row r="500" s="13" customFormat="1">
      <c r="A500" s="13"/>
      <c r="B500" s="271"/>
      <c r="C500" s="272"/>
      <c r="D500" s="259" t="s">
        <v>414</v>
      </c>
      <c r="E500" s="273" t="s">
        <v>1</v>
      </c>
      <c r="F500" s="274" t="s">
        <v>3353</v>
      </c>
      <c r="G500" s="272"/>
      <c r="H500" s="275">
        <v>34.683</v>
      </c>
      <c r="I500" s="276"/>
      <c r="J500" s="272"/>
      <c r="K500" s="272"/>
      <c r="L500" s="277"/>
      <c r="M500" s="278"/>
      <c r="N500" s="279"/>
      <c r="O500" s="279"/>
      <c r="P500" s="279"/>
      <c r="Q500" s="279"/>
      <c r="R500" s="279"/>
      <c r="S500" s="279"/>
      <c r="T500" s="280"/>
      <c r="U500" s="13"/>
      <c r="V500" s="13"/>
      <c r="W500" s="13"/>
      <c r="X500" s="13"/>
      <c r="Y500" s="13"/>
      <c r="Z500" s="13"/>
      <c r="AA500" s="13"/>
      <c r="AB500" s="13"/>
      <c r="AC500" s="13"/>
      <c r="AD500" s="13"/>
      <c r="AE500" s="13"/>
      <c r="AT500" s="281" t="s">
        <v>414</v>
      </c>
      <c r="AU500" s="281" t="s">
        <v>93</v>
      </c>
      <c r="AV500" s="13" t="s">
        <v>93</v>
      </c>
      <c r="AW500" s="13" t="s">
        <v>38</v>
      </c>
      <c r="AX500" s="13" t="s">
        <v>83</v>
      </c>
      <c r="AY500" s="281" t="s">
        <v>251</v>
      </c>
    </row>
    <row r="501" s="14" customFormat="1">
      <c r="A501" s="14"/>
      <c r="B501" s="282"/>
      <c r="C501" s="283"/>
      <c r="D501" s="259" t="s">
        <v>414</v>
      </c>
      <c r="E501" s="284" t="s">
        <v>1</v>
      </c>
      <c r="F501" s="285" t="s">
        <v>416</v>
      </c>
      <c r="G501" s="283"/>
      <c r="H501" s="286">
        <v>34.683</v>
      </c>
      <c r="I501" s="287"/>
      <c r="J501" s="283"/>
      <c r="K501" s="283"/>
      <c r="L501" s="288"/>
      <c r="M501" s="289"/>
      <c r="N501" s="290"/>
      <c r="O501" s="290"/>
      <c r="P501" s="290"/>
      <c r="Q501" s="290"/>
      <c r="R501" s="290"/>
      <c r="S501" s="290"/>
      <c r="T501" s="291"/>
      <c r="U501" s="14"/>
      <c r="V501" s="14"/>
      <c r="W501" s="14"/>
      <c r="X501" s="14"/>
      <c r="Y501" s="14"/>
      <c r="Z501" s="14"/>
      <c r="AA501" s="14"/>
      <c r="AB501" s="14"/>
      <c r="AC501" s="14"/>
      <c r="AD501" s="14"/>
      <c r="AE501" s="14"/>
      <c r="AT501" s="292" t="s">
        <v>414</v>
      </c>
      <c r="AU501" s="292" t="s">
        <v>93</v>
      </c>
      <c r="AV501" s="14" t="s">
        <v>182</v>
      </c>
      <c r="AW501" s="14" t="s">
        <v>38</v>
      </c>
      <c r="AX501" s="14" t="s">
        <v>91</v>
      </c>
      <c r="AY501" s="292" t="s">
        <v>251</v>
      </c>
    </row>
    <row r="502" s="2" customFormat="1" ht="16.5" customHeight="1">
      <c r="A502" s="40"/>
      <c r="B502" s="41"/>
      <c r="C502" s="246" t="s">
        <v>2829</v>
      </c>
      <c r="D502" s="246" t="s">
        <v>254</v>
      </c>
      <c r="E502" s="247" t="s">
        <v>3354</v>
      </c>
      <c r="F502" s="248" t="s">
        <v>3355</v>
      </c>
      <c r="G502" s="249" t="s">
        <v>342</v>
      </c>
      <c r="H502" s="250">
        <v>34.683</v>
      </c>
      <c r="I502" s="251"/>
      <c r="J502" s="252">
        <f>ROUND(I502*H502,2)</f>
        <v>0</v>
      </c>
      <c r="K502" s="248" t="s">
        <v>258</v>
      </c>
      <c r="L502" s="46"/>
      <c r="M502" s="253" t="s">
        <v>1</v>
      </c>
      <c r="N502" s="254" t="s">
        <v>48</v>
      </c>
      <c r="O502" s="93"/>
      <c r="P502" s="255">
        <f>O502*H502</f>
        <v>0</v>
      </c>
      <c r="Q502" s="255">
        <v>0.00010000000000000001</v>
      </c>
      <c r="R502" s="255">
        <f>Q502*H502</f>
        <v>0.0034683000000000001</v>
      </c>
      <c r="S502" s="255">
        <v>0</v>
      </c>
      <c r="T502" s="256">
        <f>S502*H502</f>
        <v>0</v>
      </c>
      <c r="U502" s="40"/>
      <c r="V502" s="40"/>
      <c r="W502" s="40"/>
      <c r="X502" s="40"/>
      <c r="Y502" s="40"/>
      <c r="Z502" s="40"/>
      <c r="AA502" s="40"/>
      <c r="AB502" s="40"/>
      <c r="AC502" s="40"/>
      <c r="AD502" s="40"/>
      <c r="AE502" s="40"/>
      <c r="AR502" s="257" t="s">
        <v>359</v>
      </c>
      <c r="AT502" s="257" t="s">
        <v>254</v>
      </c>
      <c r="AU502" s="257" t="s">
        <v>93</v>
      </c>
      <c r="AY502" s="18" t="s">
        <v>251</v>
      </c>
      <c r="BE502" s="258">
        <f>IF(N502="základní",J502,0)</f>
        <v>0</v>
      </c>
      <c r="BF502" s="258">
        <f>IF(N502="snížená",J502,0)</f>
        <v>0</v>
      </c>
      <c r="BG502" s="258">
        <f>IF(N502="zákl. přenesená",J502,0)</f>
        <v>0</v>
      </c>
      <c r="BH502" s="258">
        <f>IF(N502="sníž. přenesená",J502,0)</f>
        <v>0</v>
      </c>
      <c r="BI502" s="258">
        <f>IF(N502="nulová",J502,0)</f>
        <v>0</v>
      </c>
      <c r="BJ502" s="18" t="s">
        <v>91</v>
      </c>
      <c r="BK502" s="258">
        <f>ROUND(I502*H502,2)</f>
        <v>0</v>
      </c>
      <c r="BL502" s="18" t="s">
        <v>359</v>
      </c>
      <c r="BM502" s="257" t="s">
        <v>3356</v>
      </c>
    </row>
    <row r="503" s="2" customFormat="1" ht="16.5" customHeight="1">
      <c r="A503" s="40"/>
      <c r="B503" s="41"/>
      <c r="C503" s="246" t="s">
        <v>3357</v>
      </c>
      <c r="D503" s="246" t="s">
        <v>254</v>
      </c>
      <c r="E503" s="247" t="s">
        <v>3358</v>
      </c>
      <c r="F503" s="248" t="s">
        <v>3359</v>
      </c>
      <c r="G503" s="249" t="s">
        <v>342</v>
      </c>
      <c r="H503" s="250">
        <v>34.683</v>
      </c>
      <c r="I503" s="251"/>
      <c r="J503" s="252">
        <f>ROUND(I503*H503,2)</f>
        <v>0</v>
      </c>
      <c r="K503" s="248" t="s">
        <v>258</v>
      </c>
      <c r="L503" s="46"/>
      <c r="M503" s="253" t="s">
        <v>1</v>
      </c>
      <c r="N503" s="254" t="s">
        <v>48</v>
      </c>
      <c r="O503" s="93"/>
      <c r="P503" s="255">
        <f>O503*H503</f>
        <v>0</v>
      </c>
      <c r="Q503" s="255">
        <v>0.00010000000000000001</v>
      </c>
      <c r="R503" s="255">
        <f>Q503*H503</f>
        <v>0.0034683000000000001</v>
      </c>
      <c r="S503" s="255">
        <v>0</v>
      </c>
      <c r="T503" s="256">
        <f>S503*H503</f>
        <v>0</v>
      </c>
      <c r="U503" s="40"/>
      <c r="V503" s="40"/>
      <c r="W503" s="40"/>
      <c r="X503" s="40"/>
      <c r="Y503" s="40"/>
      <c r="Z503" s="40"/>
      <c r="AA503" s="40"/>
      <c r="AB503" s="40"/>
      <c r="AC503" s="40"/>
      <c r="AD503" s="40"/>
      <c r="AE503" s="40"/>
      <c r="AR503" s="257" t="s">
        <v>359</v>
      </c>
      <c r="AT503" s="257" t="s">
        <v>254</v>
      </c>
      <c r="AU503" s="257" t="s">
        <v>93</v>
      </c>
      <c r="AY503" s="18" t="s">
        <v>251</v>
      </c>
      <c r="BE503" s="258">
        <f>IF(N503="základní",J503,0)</f>
        <v>0</v>
      </c>
      <c r="BF503" s="258">
        <f>IF(N503="snížená",J503,0)</f>
        <v>0</v>
      </c>
      <c r="BG503" s="258">
        <f>IF(N503="zákl. přenesená",J503,0)</f>
        <v>0</v>
      </c>
      <c r="BH503" s="258">
        <f>IF(N503="sníž. přenesená",J503,0)</f>
        <v>0</v>
      </c>
      <c r="BI503" s="258">
        <f>IF(N503="nulová",J503,0)</f>
        <v>0</v>
      </c>
      <c r="BJ503" s="18" t="s">
        <v>91</v>
      </c>
      <c r="BK503" s="258">
        <f>ROUND(I503*H503,2)</f>
        <v>0</v>
      </c>
      <c r="BL503" s="18" t="s">
        <v>359</v>
      </c>
      <c r="BM503" s="257" t="s">
        <v>3360</v>
      </c>
    </row>
    <row r="504" s="2" customFormat="1" ht="16.5" customHeight="1">
      <c r="A504" s="40"/>
      <c r="B504" s="41"/>
      <c r="C504" s="246" t="s">
        <v>2833</v>
      </c>
      <c r="D504" s="246" t="s">
        <v>254</v>
      </c>
      <c r="E504" s="247" t="s">
        <v>3361</v>
      </c>
      <c r="F504" s="248" t="s">
        <v>3362</v>
      </c>
      <c r="G504" s="249" t="s">
        <v>342</v>
      </c>
      <c r="H504" s="250">
        <v>11.76</v>
      </c>
      <c r="I504" s="251"/>
      <c r="J504" s="252">
        <f>ROUND(I504*H504,2)</f>
        <v>0</v>
      </c>
      <c r="K504" s="248" t="s">
        <v>258</v>
      </c>
      <c r="L504" s="46"/>
      <c r="M504" s="253" t="s">
        <v>1</v>
      </c>
      <c r="N504" s="254" t="s">
        <v>48</v>
      </c>
      <c r="O504" s="93"/>
      <c r="P504" s="255">
        <f>O504*H504</f>
        <v>0</v>
      </c>
      <c r="Q504" s="255">
        <v>0</v>
      </c>
      <c r="R504" s="255">
        <f>Q504*H504</f>
        <v>0</v>
      </c>
      <c r="S504" s="255">
        <v>0.018339999999999999</v>
      </c>
      <c r="T504" s="256">
        <f>S504*H504</f>
        <v>0.21567839999999999</v>
      </c>
      <c r="U504" s="40"/>
      <c r="V504" s="40"/>
      <c r="W504" s="40"/>
      <c r="X504" s="40"/>
      <c r="Y504" s="40"/>
      <c r="Z504" s="40"/>
      <c r="AA504" s="40"/>
      <c r="AB504" s="40"/>
      <c r="AC504" s="40"/>
      <c r="AD504" s="40"/>
      <c r="AE504" s="40"/>
      <c r="AR504" s="257" t="s">
        <v>359</v>
      </c>
      <c r="AT504" s="257" t="s">
        <v>254</v>
      </c>
      <c r="AU504" s="257" t="s">
        <v>93</v>
      </c>
      <c r="AY504" s="18" t="s">
        <v>251</v>
      </c>
      <c r="BE504" s="258">
        <f>IF(N504="základní",J504,0)</f>
        <v>0</v>
      </c>
      <c r="BF504" s="258">
        <f>IF(N504="snížená",J504,0)</f>
        <v>0</v>
      </c>
      <c r="BG504" s="258">
        <f>IF(N504="zákl. přenesená",J504,0)</f>
        <v>0</v>
      </c>
      <c r="BH504" s="258">
        <f>IF(N504="sníž. přenesená",J504,0)</f>
        <v>0</v>
      </c>
      <c r="BI504" s="258">
        <f>IF(N504="nulová",J504,0)</f>
        <v>0</v>
      </c>
      <c r="BJ504" s="18" t="s">
        <v>91</v>
      </c>
      <c r="BK504" s="258">
        <f>ROUND(I504*H504,2)</f>
        <v>0</v>
      </c>
      <c r="BL504" s="18" t="s">
        <v>359</v>
      </c>
      <c r="BM504" s="257" t="s">
        <v>3363</v>
      </c>
    </row>
    <row r="505" s="13" customFormat="1">
      <c r="A505" s="13"/>
      <c r="B505" s="271"/>
      <c r="C505" s="272"/>
      <c r="D505" s="259" t="s">
        <v>414</v>
      </c>
      <c r="E505" s="273" t="s">
        <v>1</v>
      </c>
      <c r="F505" s="274" t="s">
        <v>3364</v>
      </c>
      <c r="G505" s="272"/>
      <c r="H505" s="275">
        <v>11.76</v>
      </c>
      <c r="I505" s="276"/>
      <c r="J505" s="272"/>
      <c r="K505" s="272"/>
      <c r="L505" s="277"/>
      <c r="M505" s="278"/>
      <c r="N505" s="279"/>
      <c r="O505" s="279"/>
      <c r="P505" s="279"/>
      <c r="Q505" s="279"/>
      <c r="R505" s="279"/>
      <c r="S505" s="279"/>
      <c r="T505" s="280"/>
      <c r="U505" s="13"/>
      <c r="V505" s="13"/>
      <c r="W505" s="13"/>
      <c r="X505" s="13"/>
      <c r="Y505" s="13"/>
      <c r="Z505" s="13"/>
      <c r="AA505" s="13"/>
      <c r="AB505" s="13"/>
      <c r="AC505" s="13"/>
      <c r="AD505" s="13"/>
      <c r="AE505" s="13"/>
      <c r="AT505" s="281" t="s">
        <v>414</v>
      </c>
      <c r="AU505" s="281" t="s">
        <v>93</v>
      </c>
      <c r="AV505" s="13" t="s">
        <v>93</v>
      </c>
      <c r="AW505" s="13" t="s">
        <v>38</v>
      </c>
      <c r="AX505" s="13" t="s">
        <v>83</v>
      </c>
      <c r="AY505" s="281" t="s">
        <v>251</v>
      </c>
    </row>
    <row r="506" s="14" customFormat="1">
      <c r="A506" s="14"/>
      <c r="B506" s="282"/>
      <c r="C506" s="283"/>
      <c r="D506" s="259" t="s">
        <v>414</v>
      </c>
      <c r="E506" s="284" t="s">
        <v>1</v>
      </c>
      <c r="F506" s="285" t="s">
        <v>416</v>
      </c>
      <c r="G506" s="283"/>
      <c r="H506" s="286">
        <v>11.76</v>
      </c>
      <c r="I506" s="287"/>
      <c r="J506" s="283"/>
      <c r="K506" s="283"/>
      <c r="L506" s="288"/>
      <c r="M506" s="289"/>
      <c r="N506" s="290"/>
      <c r="O506" s="290"/>
      <c r="P506" s="290"/>
      <c r="Q506" s="290"/>
      <c r="R506" s="290"/>
      <c r="S506" s="290"/>
      <c r="T506" s="291"/>
      <c r="U506" s="14"/>
      <c r="V506" s="14"/>
      <c r="W506" s="14"/>
      <c r="X506" s="14"/>
      <c r="Y506" s="14"/>
      <c r="Z506" s="14"/>
      <c r="AA506" s="14"/>
      <c r="AB506" s="14"/>
      <c r="AC506" s="14"/>
      <c r="AD506" s="14"/>
      <c r="AE506" s="14"/>
      <c r="AT506" s="292" t="s">
        <v>414</v>
      </c>
      <c r="AU506" s="292" t="s">
        <v>93</v>
      </c>
      <c r="AV506" s="14" t="s">
        <v>182</v>
      </c>
      <c r="AW506" s="14" t="s">
        <v>38</v>
      </c>
      <c r="AX506" s="14" t="s">
        <v>91</v>
      </c>
      <c r="AY506" s="292" t="s">
        <v>251</v>
      </c>
    </row>
    <row r="507" s="2" customFormat="1" ht="16.5" customHeight="1">
      <c r="A507" s="40"/>
      <c r="B507" s="41"/>
      <c r="C507" s="246" t="s">
        <v>3365</v>
      </c>
      <c r="D507" s="246" t="s">
        <v>254</v>
      </c>
      <c r="E507" s="247" t="s">
        <v>3366</v>
      </c>
      <c r="F507" s="248" t="s">
        <v>3367</v>
      </c>
      <c r="G507" s="249" t="s">
        <v>441</v>
      </c>
      <c r="H507" s="250">
        <v>24.41</v>
      </c>
      <c r="I507" s="251"/>
      <c r="J507" s="252">
        <f>ROUND(I507*H507,2)</f>
        <v>0</v>
      </c>
      <c r="K507" s="248" t="s">
        <v>258</v>
      </c>
      <c r="L507" s="46"/>
      <c r="M507" s="253" t="s">
        <v>1</v>
      </c>
      <c r="N507" s="254" t="s">
        <v>48</v>
      </c>
      <c r="O507" s="93"/>
      <c r="P507" s="255">
        <f>O507*H507</f>
        <v>0</v>
      </c>
      <c r="Q507" s="255">
        <v>0.0066299999999999996</v>
      </c>
      <c r="R507" s="255">
        <f>Q507*H507</f>
        <v>0.16183829999999999</v>
      </c>
      <c r="S507" s="255">
        <v>0</v>
      </c>
      <c r="T507" s="256">
        <f>S507*H507</f>
        <v>0</v>
      </c>
      <c r="U507" s="40"/>
      <c r="V507" s="40"/>
      <c r="W507" s="40"/>
      <c r="X507" s="40"/>
      <c r="Y507" s="40"/>
      <c r="Z507" s="40"/>
      <c r="AA507" s="40"/>
      <c r="AB507" s="40"/>
      <c r="AC507" s="40"/>
      <c r="AD507" s="40"/>
      <c r="AE507" s="40"/>
      <c r="AR507" s="257" t="s">
        <v>359</v>
      </c>
      <c r="AT507" s="257" t="s">
        <v>254</v>
      </c>
      <c r="AU507" s="257" t="s">
        <v>93</v>
      </c>
      <c r="AY507" s="18" t="s">
        <v>251</v>
      </c>
      <c r="BE507" s="258">
        <f>IF(N507="základní",J507,0)</f>
        <v>0</v>
      </c>
      <c r="BF507" s="258">
        <f>IF(N507="snížená",J507,0)</f>
        <v>0</v>
      </c>
      <c r="BG507" s="258">
        <f>IF(N507="zákl. přenesená",J507,0)</f>
        <v>0</v>
      </c>
      <c r="BH507" s="258">
        <f>IF(N507="sníž. přenesená",J507,0)</f>
        <v>0</v>
      </c>
      <c r="BI507" s="258">
        <f>IF(N507="nulová",J507,0)</f>
        <v>0</v>
      </c>
      <c r="BJ507" s="18" t="s">
        <v>91</v>
      </c>
      <c r="BK507" s="258">
        <f>ROUND(I507*H507,2)</f>
        <v>0</v>
      </c>
      <c r="BL507" s="18" t="s">
        <v>359</v>
      </c>
      <c r="BM507" s="257" t="s">
        <v>3368</v>
      </c>
    </row>
    <row r="508" s="2" customFormat="1" ht="16.5" customHeight="1">
      <c r="A508" s="40"/>
      <c r="B508" s="41"/>
      <c r="C508" s="246" t="s">
        <v>2837</v>
      </c>
      <c r="D508" s="246" t="s">
        <v>254</v>
      </c>
      <c r="E508" s="247" t="s">
        <v>3369</v>
      </c>
      <c r="F508" s="248" t="s">
        <v>3370</v>
      </c>
      <c r="G508" s="249" t="s">
        <v>441</v>
      </c>
      <c r="H508" s="250">
        <v>24.41</v>
      </c>
      <c r="I508" s="251"/>
      <c r="J508" s="252">
        <f>ROUND(I508*H508,2)</f>
        <v>0</v>
      </c>
      <c r="K508" s="248" t="s">
        <v>258</v>
      </c>
      <c r="L508" s="46"/>
      <c r="M508" s="253" t="s">
        <v>1</v>
      </c>
      <c r="N508" s="254" t="s">
        <v>48</v>
      </c>
      <c r="O508" s="93"/>
      <c r="P508" s="255">
        <f>O508*H508</f>
        <v>0</v>
      </c>
      <c r="Q508" s="255">
        <v>0.00107</v>
      </c>
      <c r="R508" s="255">
        <f>Q508*H508</f>
        <v>0.026118699999999998</v>
      </c>
      <c r="S508" s="255">
        <v>0</v>
      </c>
      <c r="T508" s="256">
        <f>S508*H508</f>
        <v>0</v>
      </c>
      <c r="U508" s="40"/>
      <c r="V508" s="40"/>
      <c r="W508" s="40"/>
      <c r="X508" s="40"/>
      <c r="Y508" s="40"/>
      <c r="Z508" s="40"/>
      <c r="AA508" s="40"/>
      <c r="AB508" s="40"/>
      <c r="AC508" s="40"/>
      <c r="AD508" s="40"/>
      <c r="AE508" s="40"/>
      <c r="AR508" s="257" t="s">
        <v>359</v>
      </c>
      <c r="AT508" s="257" t="s">
        <v>254</v>
      </c>
      <c r="AU508" s="257" t="s">
        <v>93</v>
      </c>
      <c r="AY508" s="18" t="s">
        <v>251</v>
      </c>
      <c r="BE508" s="258">
        <f>IF(N508="základní",J508,0)</f>
        <v>0</v>
      </c>
      <c r="BF508" s="258">
        <f>IF(N508="snížená",J508,0)</f>
        <v>0</v>
      </c>
      <c r="BG508" s="258">
        <f>IF(N508="zákl. přenesená",J508,0)</f>
        <v>0</v>
      </c>
      <c r="BH508" s="258">
        <f>IF(N508="sníž. přenesená",J508,0)</f>
        <v>0</v>
      </c>
      <c r="BI508" s="258">
        <f>IF(N508="nulová",J508,0)</f>
        <v>0</v>
      </c>
      <c r="BJ508" s="18" t="s">
        <v>91</v>
      </c>
      <c r="BK508" s="258">
        <f>ROUND(I508*H508,2)</f>
        <v>0</v>
      </c>
      <c r="BL508" s="18" t="s">
        <v>359</v>
      </c>
      <c r="BM508" s="257" t="s">
        <v>3371</v>
      </c>
    </row>
    <row r="509" s="2" customFormat="1" ht="16.5" customHeight="1">
      <c r="A509" s="40"/>
      <c r="B509" s="41"/>
      <c r="C509" s="246" t="s">
        <v>3372</v>
      </c>
      <c r="D509" s="246" t="s">
        <v>254</v>
      </c>
      <c r="E509" s="247" t="s">
        <v>3373</v>
      </c>
      <c r="F509" s="248" t="s">
        <v>3374</v>
      </c>
      <c r="G509" s="249" t="s">
        <v>342</v>
      </c>
      <c r="H509" s="250">
        <v>46.539999999999999</v>
      </c>
      <c r="I509" s="251"/>
      <c r="J509" s="252">
        <f>ROUND(I509*H509,2)</f>
        <v>0</v>
      </c>
      <c r="K509" s="248" t="s">
        <v>258</v>
      </c>
      <c r="L509" s="46"/>
      <c r="M509" s="253" t="s">
        <v>1</v>
      </c>
      <c r="N509" s="254" t="s">
        <v>48</v>
      </c>
      <c r="O509" s="93"/>
      <c r="P509" s="255">
        <f>O509*H509</f>
        <v>0</v>
      </c>
      <c r="Q509" s="255">
        <v>0</v>
      </c>
      <c r="R509" s="255">
        <f>Q509*H509</f>
        <v>0</v>
      </c>
      <c r="S509" s="255">
        <v>0.010489999999999999</v>
      </c>
      <c r="T509" s="256">
        <f>S509*H509</f>
        <v>0.48820459999999993</v>
      </c>
      <c r="U509" s="40"/>
      <c r="V509" s="40"/>
      <c r="W509" s="40"/>
      <c r="X509" s="40"/>
      <c r="Y509" s="40"/>
      <c r="Z509" s="40"/>
      <c r="AA509" s="40"/>
      <c r="AB509" s="40"/>
      <c r="AC509" s="40"/>
      <c r="AD509" s="40"/>
      <c r="AE509" s="40"/>
      <c r="AR509" s="257" t="s">
        <v>359</v>
      </c>
      <c r="AT509" s="257" t="s">
        <v>254</v>
      </c>
      <c r="AU509" s="257" t="s">
        <v>93</v>
      </c>
      <c r="AY509" s="18" t="s">
        <v>251</v>
      </c>
      <c r="BE509" s="258">
        <f>IF(N509="základní",J509,0)</f>
        <v>0</v>
      </c>
      <c r="BF509" s="258">
        <f>IF(N509="snížená",J509,0)</f>
        <v>0</v>
      </c>
      <c r="BG509" s="258">
        <f>IF(N509="zákl. přenesená",J509,0)</f>
        <v>0</v>
      </c>
      <c r="BH509" s="258">
        <f>IF(N509="sníž. přenesená",J509,0)</f>
        <v>0</v>
      </c>
      <c r="BI509" s="258">
        <f>IF(N509="nulová",J509,0)</f>
        <v>0</v>
      </c>
      <c r="BJ509" s="18" t="s">
        <v>91</v>
      </c>
      <c r="BK509" s="258">
        <f>ROUND(I509*H509,2)</f>
        <v>0</v>
      </c>
      <c r="BL509" s="18" t="s">
        <v>359</v>
      </c>
      <c r="BM509" s="257" t="s">
        <v>3375</v>
      </c>
    </row>
    <row r="510" s="15" customFormat="1">
      <c r="A510" s="15"/>
      <c r="B510" s="293"/>
      <c r="C510" s="294"/>
      <c r="D510" s="259" t="s">
        <v>414</v>
      </c>
      <c r="E510" s="295" t="s">
        <v>1</v>
      </c>
      <c r="F510" s="296" t="s">
        <v>3019</v>
      </c>
      <c r="G510" s="294"/>
      <c r="H510" s="295" t="s">
        <v>1</v>
      </c>
      <c r="I510" s="297"/>
      <c r="J510" s="294"/>
      <c r="K510" s="294"/>
      <c r="L510" s="298"/>
      <c r="M510" s="299"/>
      <c r="N510" s="300"/>
      <c r="O510" s="300"/>
      <c r="P510" s="300"/>
      <c r="Q510" s="300"/>
      <c r="R510" s="300"/>
      <c r="S510" s="300"/>
      <c r="T510" s="301"/>
      <c r="U510" s="15"/>
      <c r="V510" s="15"/>
      <c r="W510" s="15"/>
      <c r="X510" s="15"/>
      <c r="Y510" s="15"/>
      <c r="Z510" s="15"/>
      <c r="AA510" s="15"/>
      <c r="AB510" s="15"/>
      <c r="AC510" s="15"/>
      <c r="AD510" s="15"/>
      <c r="AE510" s="15"/>
      <c r="AT510" s="302" t="s">
        <v>414</v>
      </c>
      <c r="AU510" s="302" t="s">
        <v>93</v>
      </c>
      <c r="AV510" s="15" t="s">
        <v>91</v>
      </c>
      <c r="AW510" s="15" t="s">
        <v>38</v>
      </c>
      <c r="AX510" s="15" t="s">
        <v>83</v>
      </c>
      <c r="AY510" s="302" t="s">
        <v>251</v>
      </c>
    </row>
    <row r="511" s="13" customFormat="1">
      <c r="A511" s="13"/>
      <c r="B511" s="271"/>
      <c r="C511" s="272"/>
      <c r="D511" s="259" t="s">
        <v>414</v>
      </c>
      <c r="E511" s="273" t="s">
        <v>1</v>
      </c>
      <c r="F511" s="274" t="s">
        <v>3376</v>
      </c>
      <c r="G511" s="272"/>
      <c r="H511" s="275">
        <v>46.539999999999999</v>
      </c>
      <c r="I511" s="276"/>
      <c r="J511" s="272"/>
      <c r="K511" s="272"/>
      <c r="L511" s="277"/>
      <c r="M511" s="278"/>
      <c r="N511" s="279"/>
      <c r="O511" s="279"/>
      <c r="P511" s="279"/>
      <c r="Q511" s="279"/>
      <c r="R511" s="279"/>
      <c r="S511" s="279"/>
      <c r="T511" s="280"/>
      <c r="U511" s="13"/>
      <c r="V511" s="13"/>
      <c r="W511" s="13"/>
      <c r="X511" s="13"/>
      <c r="Y511" s="13"/>
      <c r="Z511" s="13"/>
      <c r="AA511" s="13"/>
      <c r="AB511" s="13"/>
      <c r="AC511" s="13"/>
      <c r="AD511" s="13"/>
      <c r="AE511" s="13"/>
      <c r="AT511" s="281" t="s">
        <v>414</v>
      </c>
      <c r="AU511" s="281" t="s">
        <v>93</v>
      </c>
      <c r="AV511" s="13" t="s">
        <v>93</v>
      </c>
      <c r="AW511" s="13" t="s">
        <v>38</v>
      </c>
      <c r="AX511" s="13" t="s">
        <v>83</v>
      </c>
      <c r="AY511" s="281" t="s">
        <v>251</v>
      </c>
    </row>
    <row r="512" s="14" customFormat="1">
      <c r="A512" s="14"/>
      <c r="B512" s="282"/>
      <c r="C512" s="283"/>
      <c r="D512" s="259" t="s">
        <v>414</v>
      </c>
      <c r="E512" s="284" t="s">
        <v>1</v>
      </c>
      <c r="F512" s="285" t="s">
        <v>416</v>
      </c>
      <c r="G512" s="283"/>
      <c r="H512" s="286">
        <v>46.539999999999999</v>
      </c>
      <c r="I512" s="287"/>
      <c r="J512" s="283"/>
      <c r="K512" s="283"/>
      <c r="L512" s="288"/>
      <c r="M512" s="289"/>
      <c r="N512" s="290"/>
      <c r="O512" s="290"/>
      <c r="P512" s="290"/>
      <c r="Q512" s="290"/>
      <c r="R512" s="290"/>
      <c r="S512" s="290"/>
      <c r="T512" s="291"/>
      <c r="U512" s="14"/>
      <c r="V512" s="14"/>
      <c r="W512" s="14"/>
      <c r="X512" s="14"/>
      <c r="Y512" s="14"/>
      <c r="Z512" s="14"/>
      <c r="AA512" s="14"/>
      <c r="AB512" s="14"/>
      <c r="AC512" s="14"/>
      <c r="AD512" s="14"/>
      <c r="AE512" s="14"/>
      <c r="AT512" s="292" t="s">
        <v>414</v>
      </c>
      <c r="AU512" s="292" t="s">
        <v>93</v>
      </c>
      <c r="AV512" s="14" t="s">
        <v>182</v>
      </c>
      <c r="AW512" s="14" t="s">
        <v>38</v>
      </c>
      <c r="AX512" s="14" t="s">
        <v>91</v>
      </c>
      <c r="AY512" s="292" t="s">
        <v>251</v>
      </c>
    </row>
    <row r="513" s="2" customFormat="1" ht="16.5" customHeight="1">
      <c r="A513" s="40"/>
      <c r="B513" s="41"/>
      <c r="C513" s="246" t="s">
        <v>2840</v>
      </c>
      <c r="D513" s="246" t="s">
        <v>254</v>
      </c>
      <c r="E513" s="247" t="s">
        <v>3377</v>
      </c>
      <c r="F513" s="248" t="s">
        <v>3378</v>
      </c>
      <c r="G513" s="249" t="s">
        <v>342</v>
      </c>
      <c r="H513" s="250">
        <v>101.205</v>
      </c>
      <c r="I513" s="251"/>
      <c r="J513" s="252">
        <f>ROUND(I513*H513,2)</f>
        <v>0</v>
      </c>
      <c r="K513" s="248" t="s">
        <v>307</v>
      </c>
      <c r="L513" s="46"/>
      <c r="M513" s="253" t="s">
        <v>1</v>
      </c>
      <c r="N513" s="254" t="s">
        <v>48</v>
      </c>
      <c r="O513" s="93"/>
      <c r="P513" s="255">
        <f>O513*H513</f>
        <v>0</v>
      </c>
      <c r="Q513" s="255">
        <v>0.00139</v>
      </c>
      <c r="R513" s="255">
        <f>Q513*H513</f>
        <v>0.14067494999999999</v>
      </c>
      <c r="S513" s="255">
        <v>0</v>
      </c>
      <c r="T513" s="256">
        <f>S513*H513</f>
        <v>0</v>
      </c>
      <c r="U513" s="40"/>
      <c r="V513" s="40"/>
      <c r="W513" s="40"/>
      <c r="X513" s="40"/>
      <c r="Y513" s="40"/>
      <c r="Z513" s="40"/>
      <c r="AA513" s="40"/>
      <c r="AB513" s="40"/>
      <c r="AC513" s="40"/>
      <c r="AD513" s="40"/>
      <c r="AE513" s="40"/>
      <c r="AR513" s="257" t="s">
        <v>359</v>
      </c>
      <c r="AT513" s="257" t="s">
        <v>254</v>
      </c>
      <c r="AU513" s="257" t="s">
        <v>93</v>
      </c>
      <c r="AY513" s="18" t="s">
        <v>251</v>
      </c>
      <c r="BE513" s="258">
        <f>IF(N513="základní",J513,0)</f>
        <v>0</v>
      </c>
      <c r="BF513" s="258">
        <f>IF(N513="snížená",J513,0)</f>
        <v>0</v>
      </c>
      <c r="BG513" s="258">
        <f>IF(N513="zákl. přenesená",J513,0)</f>
        <v>0</v>
      </c>
      <c r="BH513" s="258">
        <f>IF(N513="sníž. přenesená",J513,0)</f>
        <v>0</v>
      </c>
      <c r="BI513" s="258">
        <f>IF(N513="nulová",J513,0)</f>
        <v>0</v>
      </c>
      <c r="BJ513" s="18" t="s">
        <v>91</v>
      </c>
      <c r="BK513" s="258">
        <f>ROUND(I513*H513,2)</f>
        <v>0</v>
      </c>
      <c r="BL513" s="18" t="s">
        <v>359</v>
      </c>
      <c r="BM513" s="257" t="s">
        <v>3379</v>
      </c>
    </row>
    <row r="514" s="2" customFormat="1">
      <c r="A514" s="40"/>
      <c r="B514" s="41"/>
      <c r="C514" s="42"/>
      <c r="D514" s="259" t="s">
        <v>261</v>
      </c>
      <c r="E514" s="42"/>
      <c r="F514" s="260" t="s">
        <v>3380</v>
      </c>
      <c r="G514" s="42"/>
      <c r="H514" s="42"/>
      <c r="I514" s="157"/>
      <c r="J514" s="42"/>
      <c r="K514" s="42"/>
      <c r="L514" s="46"/>
      <c r="M514" s="261"/>
      <c r="N514" s="262"/>
      <c r="O514" s="93"/>
      <c r="P514" s="93"/>
      <c r="Q514" s="93"/>
      <c r="R514" s="93"/>
      <c r="S514" s="93"/>
      <c r="T514" s="94"/>
      <c r="U514" s="40"/>
      <c r="V514" s="40"/>
      <c r="W514" s="40"/>
      <c r="X514" s="40"/>
      <c r="Y514" s="40"/>
      <c r="Z514" s="40"/>
      <c r="AA514" s="40"/>
      <c r="AB514" s="40"/>
      <c r="AC514" s="40"/>
      <c r="AD514" s="40"/>
      <c r="AE514" s="40"/>
      <c r="AT514" s="18" t="s">
        <v>261</v>
      </c>
      <c r="AU514" s="18" t="s">
        <v>93</v>
      </c>
    </row>
    <row r="515" s="15" customFormat="1">
      <c r="A515" s="15"/>
      <c r="B515" s="293"/>
      <c r="C515" s="294"/>
      <c r="D515" s="259" t="s">
        <v>414</v>
      </c>
      <c r="E515" s="295" t="s">
        <v>1</v>
      </c>
      <c r="F515" s="296" t="s">
        <v>3019</v>
      </c>
      <c r="G515" s="294"/>
      <c r="H515" s="295" t="s">
        <v>1</v>
      </c>
      <c r="I515" s="297"/>
      <c r="J515" s="294"/>
      <c r="K515" s="294"/>
      <c r="L515" s="298"/>
      <c r="M515" s="299"/>
      <c r="N515" s="300"/>
      <c r="O515" s="300"/>
      <c r="P515" s="300"/>
      <c r="Q515" s="300"/>
      <c r="R515" s="300"/>
      <c r="S515" s="300"/>
      <c r="T515" s="301"/>
      <c r="U515" s="15"/>
      <c r="V515" s="15"/>
      <c r="W515" s="15"/>
      <c r="X515" s="15"/>
      <c r="Y515" s="15"/>
      <c r="Z515" s="15"/>
      <c r="AA515" s="15"/>
      <c r="AB515" s="15"/>
      <c r="AC515" s="15"/>
      <c r="AD515" s="15"/>
      <c r="AE515" s="15"/>
      <c r="AT515" s="302" t="s">
        <v>414</v>
      </c>
      <c r="AU515" s="302" t="s">
        <v>93</v>
      </c>
      <c r="AV515" s="15" t="s">
        <v>91</v>
      </c>
      <c r="AW515" s="15" t="s">
        <v>38</v>
      </c>
      <c r="AX515" s="15" t="s">
        <v>83</v>
      </c>
      <c r="AY515" s="302" t="s">
        <v>251</v>
      </c>
    </row>
    <row r="516" s="15" customFormat="1">
      <c r="A516" s="15"/>
      <c r="B516" s="293"/>
      <c r="C516" s="294"/>
      <c r="D516" s="259" t="s">
        <v>414</v>
      </c>
      <c r="E516" s="295" t="s">
        <v>1</v>
      </c>
      <c r="F516" s="296" t="s">
        <v>3381</v>
      </c>
      <c r="G516" s="294"/>
      <c r="H516" s="295" t="s">
        <v>1</v>
      </c>
      <c r="I516" s="297"/>
      <c r="J516" s="294"/>
      <c r="K516" s="294"/>
      <c r="L516" s="298"/>
      <c r="M516" s="299"/>
      <c r="N516" s="300"/>
      <c r="O516" s="300"/>
      <c r="P516" s="300"/>
      <c r="Q516" s="300"/>
      <c r="R516" s="300"/>
      <c r="S516" s="300"/>
      <c r="T516" s="301"/>
      <c r="U516" s="15"/>
      <c r="V516" s="15"/>
      <c r="W516" s="15"/>
      <c r="X516" s="15"/>
      <c r="Y516" s="15"/>
      <c r="Z516" s="15"/>
      <c r="AA516" s="15"/>
      <c r="AB516" s="15"/>
      <c r="AC516" s="15"/>
      <c r="AD516" s="15"/>
      <c r="AE516" s="15"/>
      <c r="AT516" s="302" t="s">
        <v>414</v>
      </c>
      <c r="AU516" s="302" t="s">
        <v>93</v>
      </c>
      <c r="AV516" s="15" t="s">
        <v>91</v>
      </c>
      <c r="AW516" s="15" t="s">
        <v>38</v>
      </c>
      <c r="AX516" s="15" t="s">
        <v>83</v>
      </c>
      <c r="AY516" s="302" t="s">
        <v>251</v>
      </c>
    </row>
    <row r="517" s="13" customFormat="1">
      <c r="A517" s="13"/>
      <c r="B517" s="271"/>
      <c r="C517" s="272"/>
      <c r="D517" s="259" t="s">
        <v>414</v>
      </c>
      <c r="E517" s="273" t="s">
        <v>1</v>
      </c>
      <c r="F517" s="274" t="s">
        <v>3382</v>
      </c>
      <c r="G517" s="272"/>
      <c r="H517" s="275">
        <v>101.205</v>
      </c>
      <c r="I517" s="276"/>
      <c r="J517" s="272"/>
      <c r="K517" s="272"/>
      <c r="L517" s="277"/>
      <c r="M517" s="278"/>
      <c r="N517" s="279"/>
      <c r="O517" s="279"/>
      <c r="P517" s="279"/>
      <c r="Q517" s="279"/>
      <c r="R517" s="279"/>
      <c r="S517" s="279"/>
      <c r="T517" s="280"/>
      <c r="U517" s="13"/>
      <c r="V517" s="13"/>
      <c r="W517" s="13"/>
      <c r="X517" s="13"/>
      <c r="Y517" s="13"/>
      <c r="Z517" s="13"/>
      <c r="AA517" s="13"/>
      <c r="AB517" s="13"/>
      <c r="AC517" s="13"/>
      <c r="AD517" s="13"/>
      <c r="AE517" s="13"/>
      <c r="AT517" s="281" t="s">
        <v>414</v>
      </c>
      <c r="AU517" s="281" t="s">
        <v>93</v>
      </c>
      <c r="AV517" s="13" t="s">
        <v>93</v>
      </c>
      <c r="AW517" s="13" t="s">
        <v>38</v>
      </c>
      <c r="AX517" s="13" t="s">
        <v>83</v>
      </c>
      <c r="AY517" s="281" t="s">
        <v>251</v>
      </c>
    </row>
    <row r="518" s="14" customFormat="1">
      <c r="A518" s="14"/>
      <c r="B518" s="282"/>
      <c r="C518" s="283"/>
      <c r="D518" s="259" t="s">
        <v>414</v>
      </c>
      <c r="E518" s="284" t="s">
        <v>1</v>
      </c>
      <c r="F518" s="285" t="s">
        <v>416</v>
      </c>
      <c r="G518" s="283"/>
      <c r="H518" s="286">
        <v>101.205</v>
      </c>
      <c r="I518" s="287"/>
      <c r="J518" s="283"/>
      <c r="K518" s="283"/>
      <c r="L518" s="288"/>
      <c r="M518" s="289"/>
      <c r="N518" s="290"/>
      <c r="O518" s="290"/>
      <c r="P518" s="290"/>
      <c r="Q518" s="290"/>
      <c r="R518" s="290"/>
      <c r="S518" s="290"/>
      <c r="T518" s="291"/>
      <c r="U518" s="14"/>
      <c r="V518" s="14"/>
      <c r="W518" s="14"/>
      <c r="X518" s="14"/>
      <c r="Y518" s="14"/>
      <c r="Z518" s="14"/>
      <c r="AA518" s="14"/>
      <c r="AB518" s="14"/>
      <c r="AC518" s="14"/>
      <c r="AD518" s="14"/>
      <c r="AE518" s="14"/>
      <c r="AT518" s="292" t="s">
        <v>414</v>
      </c>
      <c r="AU518" s="292" t="s">
        <v>93</v>
      </c>
      <c r="AV518" s="14" t="s">
        <v>182</v>
      </c>
      <c r="AW518" s="14" t="s">
        <v>38</v>
      </c>
      <c r="AX518" s="14" t="s">
        <v>91</v>
      </c>
      <c r="AY518" s="292" t="s">
        <v>251</v>
      </c>
    </row>
    <row r="519" s="2" customFormat="1" ht="21.75" customHeight="1">
      <c r="A519" s="40"/>
      <c r="B519" s="41"/>
      <c r="C519" s="246" t="s">
        <v>3383</v>
      </c>
      <c r="D519" s="246" t="s">
        <v>254</v>
      </c>
      <c r="E519" s="247" t="s">
        <v>3384</v>
      </c>
      <c r="F519" s="248" t="s">
        <v>3385</v>
      </c>
      <c r="G519" s="249" t="s">
        <v>342</v>
      </c>
      <c r="H519" s="250">
        <v>49.329000000000001</v>
      </c>
      <c r="I519" s="251"/>
      <c r="J519" s="252">
        <f>ROUND(I519*H519,2)</f>
        <v>0</v>
      </c>
      <c r="K519" s="248" t="s">
        <v>307</v>
      </c>
      <c r="L519" s="46"/>
      <c r="M519" s="253" t="s">
        <v>1</v>
      </c>
      <c r="N519" s="254" t="s">
        <v>48</v>
      </c>
      <c r="O519" s="93"/>
      <c r="P519" s="255">
        <f>O519*H519</f>
        <v>0</v>
      </c>
      <c r="Q519" s="255">
        <v>0</v>
      </c>
      <c r="R519" s="255">
        <f>Q519*H519</f>
        <v>0</v>
      </c>
      <c r="S519" s="255">
        <v>0</v>
      </c>
      <c r="T519" s="256">
        <f>S519*H519</f>
        <v>0</v>
      </c>
      <c r="U519" s="40"/>
      <c r="V519" s="40"/>
      <c r="W519" s="40"/>
      <c r="X519" s="40"/>
      <c r="Y519" s="40"/>
      <c r="Z519" s="40"/>
      <c r="AA519" s="40"/>
      <c r="AB519" s="40"/>
      <c r="AC519" s="40"/>
      <c r="AD519" s="40"/>
      <c r="AE519" s="40"/>
      <c r="AR519" s="257" t="s">
        <v>359</v>
      </c>
      <c r="AT519" s="257" t="s">
        <v>254</v>
      </c>
      <c r="AU519" s="257" t="s">
        <v>93</v>
      </c>
      <c r="AY519" s="18" t="s">
        <v>251</v>
      </c>
      <c r="BE519" s="258">
        <f>IF(N519="základní",J519,0)</f>
        <v>0</v>
      </c>
      <c r="BF519" s="258">
        <f>IF(N519="snížená",J519,0)</f>
        <v>0</v>
      </c>
      <c r="BG519" s="258">
        <f>IF(N519="zákl. přenesená",J519,0)</f>
        <v>0</v>
      </c>
      <c r="BH519" s="258">
        <f>IF(N519="sníž. přenesená",J519,0)</f>
        <v>0</v>
      </c>
      <c r="BI519" s="258">
        <f>IF(N519="nulová",J519,0)</f>
        <v>0</v>
      </c>
      <c r="BJ519" s="18" t="s">
        <v>91</v>
      </c>
      <c r="BK519" s="258">
        <f>ROUND(I519*H519,2)</f>
        <v>0</v>
      </c>
      <c r="BL519" s="18" t="s">
        <v>359</v>
      </c>
      <c r="BM519" s="257" t="s">
        <v>3386</v>
      </c>
    </row>
    <row r="520" s="2" customFormat="1">
      <c r="A520" s="40"/>
      <c r="B520" s="41"/>
      <c r="C520" s="42"/>
      <c r="D520" s="259" t="s">
        <v>261</v>
      </c>
      <c r="E520" s="42"/>
      <c r="F520" s="260" t="s">
        <v>3387</v>
      </c>
      <c r="G520" s="42"/>
      <c r="H520" s="42"/>
      <c r="I520" s="157"/>
      <c r="J520" s="42"/>
      <c r="K520" s="42"/>
      <c r="L520" s="46"/>
      <c r="M520" s="261"/>
      <c r="N520" s="262"/>
      <c r="O520" s="93"/>
      <c r="P520" s="93"/>
      <c r="Q520" s="93"/>
      <c r="R520" s="93"/>
      <c r="S520" s="93"/>
      <c r="T520" s="94"/>
      <c r="U520" s="40"/>
      <c r="V520" s="40"/>
      <c r="W520" s="40"/>
      <c r="X520" s="40"/>
      <c r="Y520" s="40"/>
      <c r="Z520" s="40"/>
      <c r="AA520" s="40"/>
      <c r="AB520" s="40"/>
      <c r="AC520" s="40"/>
      <c r="AD520" s="40"/>
      <c r="AE520" s="40"/>
      <c r="AT520" s="18" t="s">
        <v>261</v>
      </c>
      <c r="AU520" s="18" t="s">
        <v>93</v>
      </c>
    </row>
    <row r="521" s="15" customFormat="1">
      <c r="A521" s="15"/>
      <c r="B521" s="293"/>
      <c r="C521" s="294"/>
      <c r="D521" s="259" t="s">
        <v>414</v>
      </c>
      <c r="E521" s="295" t="s">
        <v>1</v>
      </c>
      <c r="F521" s="296" t="s">
        <v>3388</v>
      </c>
      <c r="G521" s="294"/>
      <c r="H521" s="295" t="s">
        <v>1</v>
      </c>
      <c r="I521" s="297"/>
      <c r="J521" s="294"/>
      <c r="K521" s="294"/>
      <c r="L521" s="298"/>
      <c r="M521" s="299"/>
      <c r="N521" s="300"/>
      <c r="O521" s="300"/>
      <c r="P521" s="300"/>
      <c r="Q521" s="300"/>
      <c r="R521" s="300"/>
      <c r="S521" s="300"/>
      <c r="T521" s="301"/>
      <c r="U521" s="15"/>
      <c r="V521" s="15"/>
      <c r="W521" s="15"/>
      <c r="X521" s="15"/>
      <c r="Y521" s="15"/>
      <c r="Z521" s="15"/>
      <c r="AA521" s="15"/>
      <c r="AB521" s="15"/>
      <c r="AC521" s="15"/>
      <c r="AD521" s="15"/>
      <c r="AE521" s="15"/>
      <c r="AT521" s="302" t="s">
        <v>414</v>
      </c>
      <c r="AU521" s="302" t="s">
        <v>93</v>
      </c>
      <c r="AV521" s="15" t="s">
        <v>91</v>
      </c>
      <c r="AW521" s="15" t="s">
        <v>38</v>
      </c>
      <c r="AX521" s="15" t="s">
        <v>83</v>
      </c>
      <c r="AY521" s="302" t="s">
        <v>251</v>
      </c>
    </row>
    <row r="522" s="13" customFormat="1">
      <c r="A522" s="13"/>
      <c r="B522" s="271"/>
      <c r="C522" s="272"/>
      <c r="D522" s="259" t="s">
        <v>414</v>
      </c>
      <c r="E522" s="273" t="s">
        <v>1</v>
      </c>
      <c r="F522" s="274" t="s">
        <v>3389</v>
      </c>
      <c r="G522" s="272"/>
      <c r="H522" s="275">
        <v>49.329000000000001</v>
      </c>
      <c r="I522" s="276"/>
      <c r="J522" s="272"/>
      <c r="K522" s="272"/>
      <c r="L522" s="277"/>
      <c r="M522" s="278"/>
      <c r="N522" s="279"/>
      <c r="O522" s="279"/>
      <c r="P522" s="279"/>
      <c r="Q522" s="279"/>
      <c r="R522" s="279"/>
      <c r="S522" s="279"/>
      <c r="T522" s="280"/>
      <c r="U522" s="13"/>
      <c r="V522" s="13"/>
      <c r="W522" s="13"/>
      <c r="X522" s="13"/>
      <c r="Y522" s="13"/>
      <c r="Z522" s="13"/>
      <c r="AA522" s="13"/>
      <c r="AB522" s="13"/>
      <c r="AC522" s="13"/>
      <c r="AD522" s="13"/>
      <c r="AE522" s="13"/>
      <c r="AT522" s="281" t="s">
        <v>414</v>
      </c>
      <c r="AU522" s="281" t="s">
        <v>93</v>
      </c>
      <c r="AV522" s="13" t="s">
        <v>93</v>
      </c>
      <c r="AW522" s="13" t="s">
        <v>38</v>
      </c>
      <c r="AX522" s="13" t="s">
        <v>83</v>
      </c>
      <c r="AY522" s="281" t="s">
        <v>251</v>
      </c>
    </row>
    <row r="523" s="14" customFormat="1">
      <c r="A523" s="14"/>
      <c r="B523" s="282"/>
      <c r="C523" s="283"/>
      <c r="D523" s="259" t="s">
        <v>414</v>
      </c>
      <c r="E523" s="284" t="s">
        <v>1</v>
      </c>
      <c r="F523" s="285" t="s">
        <v>416</v>
      </c>
      <c r="G523" s="283"/>
      <c r="H523" s="286">
        <v>49.329000000000001</v>
      </c>
      <c r="I523" s="287"/>
      <c r="J523" s="283"/>
      <c r="K523" s="283"/>
      <c r="L523" s="288"/>
      <c r="M523" s="289"/>
      <c r="N523" s="290"/>
      <c r="O523" s="290"/>
      <c r="P523" s="290"/>
      <c r="Q523" s="290"/>
      <c r="R523" s="290"/>
      <c r="S523" s="290"/>
      <c r="T523" s="291"/>
      <c r="U523" s="14"/>
      <c r="V523" s="14"/>
      <c r="W523" s="14"/>
      <c r="X523" s="14"/>
      <c r="Y523" s="14"/>
      <c r="Z523" s="14"/>
      <c r="AA523" s="14"/>
      <c r="AB523" s="14"/>
      <c r="AC523" s="14"/>
      <c r="AD523" s="14"/>
      <c r="AE523" s="14"/>
      <c r="AT523" s="292" t="s">
        <v>414</v>
      </c>
      <c r="AU523" s="292" t="s">
        <v>93</v>
      </c>
      <c r="AV523" s="14" t="s">
        <v>182</v>
      </c>
      <c r="AW523" s="14" t="s">
        <v>38</v>
      </c>
      <c r="AX523" s="14" t="s">
        <v>91</v>
      </c>
      <c r="AY523" s="292" t="s">
        <v>251</v>
      </c>
    </row>
    <row r="524" s="2" customFormat="1" ht="16.5" customHeight="1">
      <c r="A524" s="40"/>
      <c r="B524" s="41"/>
      <c r="C524" s="246" t="s">
        <v>2843</v>
      </c>
      <c r="D524" s="246" t="s">
        <v>254</v>
      </c>
      <c r="E524" s="247" t="s">
        <v>3390</v>
      </c>
      <c r="F524" s="248" t="s">
        <v>3391</v>
      </c>
      <c r="G524" s="249" t="s">
        <v>1839</v>
      </c>
      <c r="H524" s="327"/>
      <c r="I524" s="251"/>
      <c r="J524" s="252">
        <f>ROUND(I524*H524,2)</f>
        <v>0</v>
      </c>
      <c r="K524" s="248" t="s">
        <v>258</v>
      </c>
      <c r="L524" s="46"/>
      <c r="M524" s="253" t="s">
        <v>1</v>
      </c>
      <c r="N524" s="254" t="s">
        <v>48</v>
      </c>
      <c r="O524" s="93"/>
      <c r="P524" s="255">
        <f>O524*H524</f>
        <v>0</v>
      </c>
      <c r="Q524" s="255">
        <v>0</v>
      </c>
      <c r="R524" s="255">
        <f>Q524*H524</f>
        <v>0</v>
      </c>
      <c r="S524" s="255">
        <v>0</v>
      </c>
      <c r="T524" s="256">
        <f>S524*H524</f>
        <v>0</v>
      </c>
      <c r="U524" s="40"/>
      <c r="V524" s="40"/>
      <c r="W524" s="40"/>
      <c r="X524" s="40"/>
      <c r="Y524" s="40"/>
      <c r="Z524" s="40"/>
      <c r="AA524" s="40"/>
      <c r="AB524" s="40"/>
      <c r="AC524" s="40"/>
      <c r="AD524" s="40"/>
      <c r="AE524" s="40"/>
      <c r="AR524" s="257" t="s">
        <v>359</v>
      </c>
      <c r="AT524" s="257" t="s">
        <v>254</v>
      </c>
      <c r="AU524" s="257" t="s">
        <v>93</v>
      </c>
      <c r="AY524" s="18" t="s">
        <v>251</v>
      </c>
      <c r="BE524" s="258">
        <f>IF(N524="základní",J524,0)</f>
        <v>0</v>
      </c>
      <c r="BF524" s="258">
        <f>IF(N524="snížená",J524,0)</f>
        <v>0</v>
      </c>
      <c r="BG524" s="258">
        <f>IF(N524="zákl. přenesená",J524,0)</f>
        <v>0</v>
      </c>
      <c r="BH524" s="258">
        <f>IF(N524="sníž. přenesená",J524,0)</f>
        <v>0</v>
      </c>
      <c r="BI524" s="258">
        <f>IF(N524="nulová",J524,0)</f>
        <v>0</v>
      </c>
      <c r="BJ524" s="18" t="s">
        <v>91</v>
      </c>
      <c r="BK524" s="258">
        <f>ROUND(I524*H524,2)</f>
        <v>0</v>
      </c>
      <c r="BL524" s="18" t="s">
        <v>359</v>
      </c>
      <c r="BM524" s="257" t="s">
        <v>3392</v>
      </c>
    </row>
    <row r="525" s="12" customFormat="1" ht="22.8" customHeight="1">
      <c r="A525" s="12"/>
      <c r="B525" s="230"/>
      <c r="C525" s="231"/>
      <c r="D525" s="232" t="s">
        <v>82</v>
      </c>
      <c r="E525" s="244" t="s">
        <v>3393</v>
      </c>
      <c r="F525" s="244" t="s">
        <v>3394</v>
      </c>
      <c r="G525" s="231"/>
      <c r="H525" s="231"/>
      <c r="I525" s="234"/>
      <c r="J525" s="245">
        <f>BK525</f>
        <v>0</v>
      </c>
      <c r="K525" s="231"/>
      <c r="L525" s="236"/>
      <c r="M525" s="237"/>
      <c r="N525" s="238"/>
      <c r="O525" s="238"/>
      <c r="P525" s="239">
        <f>SUM(P526:P533)</f>
        <v>0</v>
      </c>
      <c r="Q525" s="238"/>
      <c r="R525" s="239">
        <f>SUM(R526:R533)</f>
        <v>0</v>
      </c>
      <c r="S525" s="238"/>
      <c r="T525" s="240">
        <f>SUM(T526:T533)</f>
        <v>0.073205510000000001</v>
      </c>
      <c r="U525" s="12"/>
      <c r="V525" s="12"/>
      <c r="W525" s="12"/>
      <c r="X525" s="12"/>
      <c r="Y525" s="12"/>
      <c r="Z525" s="12"/>
      <c r="AA525" s="12"/>
      <c r="AB525" s="12"/>
      <c r="AC525" s="12"/>
      <c r="AD525" s="12"/>
      <c r="AE525" s="12"/>
      <c r="AR525" s="241" t="s">
        <v>93</v>
      </c>
      <c r="AT525" s="242" t="s">
        <v>82</v>
      </c>
      <c r="AU525" s="242" t="s">
        <v>91</v>
      </c>
      <c r="AY525" s="241" t="s">
        <v>251</v>
      </c>
      <c r="BK525" s="243">
        <f>SUM(BK526:BK533)</f>
        <v>0</v>
      </c>
    </row>
    <row r="526" s="2" customFormat="1" ht="16.5" customHeight="1">
      <c r="A526" s="40"/>
      <c r="B526" s="41"/>
      <c r="C526" s="246" t="s">
        <v>3395</v>
      </c>
      <c r="D526" s="246" t="s">
        <v>254</v>
      </c>
      <c r="E526" s="247" t="s">
        <v>3396</v>
      </c>
      <c r="F526" s="248" t="s">
        <v>3397</v>
      </c>
      <c r="G526" s="249" t="s">
        <v>342</v>
      </c>
      <c r="H526" s="250">
        <v>7.3239999999999998</v>
      </c>
      <c r="I526" s="251"/>
      <c r="J526" s="252">
        <f>ROUND(I526*H526,2)</f>
        <v>0</v>
      </c>
      <c r="K526" s="248" t="s">
        <v>258</v>
      </c>
      <c r="L526" s="46"/>
      <c r="M526" s="253" t="s">
        <v>1</v>
      </c>
      <c r="N526" s="254" t="s">
        <v>48</v>
      </c>
      <c r="O526" s="93"/>
      <c r="P526" s="255">
        <f>O526*H526</f>
        <v>0</v>
      </c>
      <c r="Q526" s="255">
        <v>0</v>
      </c>
      <c r="R526" s="255">
        <f>Q526*H526</f>
        <v>0</v>
      </c>
      <c r="S526" s="255">
        <v>0.00594</v>
      </c>
      <c r="T526" s="256">
        <f>S526*H526</f>
        <v>0.043504559999999998</v>
      </c>
      <c r="U526" s="40"/>
      <c r="V526" s="40"/>
      <c r="W526" s="40"/>
      <c r="X526" s="40"/>
      <c r="Y526" s="40"/>
      <c r="Z526" s="40"/>
      <c r="AA526" s="40"/>
      <c r="AB526" s="40"/>
      <c r="AC526" s="40"/>
      <c r="AD526" s="40"/>
      <c r="AE526" s="40"/>
      <c r="AR526" s="257" t="s">
        <v>359</v>
      </c>
      <c r="AT526" s="257" t="s">
        <v>254</v>
      </c>
      <c r="AU526" s="257" t="s">
        <v>93</v>
      </c>
      <c r="AY526" s="18" t="s">
        <v>251</v>
      </c>
      <c r="BE526" s="258">
        <f>IF(N526="základní",J526,0)</f>
        <v>0</v>
      </c>
      <c r="BF526" s="258">
        <f>IF(N526="snížená",J526,0)</f>
        <v>0</v>
      </c>
      <c r="BG526" s="258">
        <f>IF(N526="zákl. přenesená",J526,0)</f>
        <v>0</v>
      </c>
      <c r="BH526" s="258">
        <f>IF(N526="sníž. přenesená",J526,0)</f>
        <v>0</v>
      </c>
      <c r="BI526" s="258">
        <f>IF(N526="nulová",J526,0)</f>
        <v>0</v>
      </c>
      <c r="BJ526" s="18" t="s">
        <v>91</v>
      </c>
      <c r="BK526" s="258">
        <f>ROUND(I526*H526,2)</f>
        <v>0</v>
      </c>
      <c r="BL526" s="18" t="s">
        <v>359</v>
      </c>
      <c r="BM526" s="257" t="s">
        <v>3398</v>
      </c>
    </row>
    <row r="527" s="13" customFormat="1">
      <c r="A527" s="13"/>
      <c r="B527" s="271"/>
      <c r="C527" s="272"/>
      <c r="D527" s="259" t="s">
        <v>414</v>
      </c>
      <c r="E527" s="273" t="s">
        <v>1</v>
      </c>
      <c r="F527" s="274" t="s">
        <v>3399</v>
      </c>
      <c r="G527" s="272"/>
      <c r="H527" s="275">
        <v>7.3239999999999998</v>
      </c>
      <c r="I527" s="276"/>
      <c r="J527" s="272"/>
      <c r="K527" s="272"/>
      <c r="L527" s="277"/>
      <c r="M527" s="278"/>
      <c r="N527" s="279"/>
      <c r="O527" s="279"/>
      <c r="P527" s="279"/>
      <c r="Q527" s="279"/>
      <c r="R527" s="279"/>
      <c r="S527" s="279"/>
      <c r="T527" s="280"/>
      <c r="U527" s="13"/>
      <c r="V527" s="13"/>
      <c r="W527" s="13"/>
      <c r="X527" s="13"/>
      <c r="Y527" s="13"/>
      <c r="Z527" s="13"/>
      <c r="AA527" s="13"/>
      <c r="AB527" s="13"/>
      <c r="AC527" s="13"/>
      <c r="AD527" s="13"/>
      <c r="AE527" s="13"/>
      <c r="AT527" s="281" t="s">
        <v>414</v>
      </c>
      <c r="AU527" s="281" t="s">
        <v>93</v>
      </c>
      <c r="AV527" s="13" t="s">
        <v>93</v>
      </c>
      <c r="AW527" s="13" t="s">
        <v>38</v>
      </c>
      <c r="AX527" s="13" t="s">
        <v>83</v>
      </c>
      <c r="AY527" s="281" t="s">
        <v>251</v>
      </c>
    </row>
    <row r="528" s="14" customFormat="1">
      <c r="A528" s="14"/>
      <c r="B528" s="282"/>
      <c r="C528" s="283"/>
      <c r="D528" s="259" t="s">
        <v>414</v>
      </c>
      <c r="E528" s="284" t="s">
        <v>1</v>
      </c>
      <c r="F528" s="285" t="s">
        <v>416</v>
      </c>
      <c r="G528" s="283"/>
      <c r="H528" s="286">
        <v>7.3239999999999998</v>
      </c>
      <c r="I528" s="287"/>
      <c r="J528" s="283"/>
      <c r="K528" s="283"/>
      <c r="L528" s="288"/>
      <c r="M528" s="289"/>
      <c r="N528" s="290"/>
      <c r="O528" s="290"/>
      <c r="P528" s="290"/>
      <c r="Q528" s="290"/>
      <c r="R528" s="290"/>
      <c r="S528" s="290"/>
      <c r="T528" s="291"/>
      <c r="U528" s="14"/>
      <c r="V528" s="14"/>
      <c r="W528" s="14"/>
      <c r="X528" s="14"/>
      <c r="Y528" s="14"/>
      <c r="Z528" s="14"/>
      <c r="AA528" s="14"/>
      <c r="AB528" s="14"/>
      <c r="AC528" s="14"/>
      <c r="AD528" s="14"/>
      <c r="AE528" s="14"/>
      <c r="AT528" s="292" t="s">
        <v>414</v>
      </c>
      <c r="AU528" s="292" t="s">
        <v>93</v>
      </c>
      <c r="AV528" s="14" t="s">
        <v>182</v>
      </c>
      <c r="AW528" s="14" t="s">
        <v>38</v>
      </c>
      <c r="AX528" s="14" t="s">
        <v>91</v>
      </c>
      <c r="AY528" s="292" t="s">
        <v>251</v>
      </c>
    </row>
    <row r="529" s="2" customFormat="1" ht="16.5" customHeight="1">
      <c r="A529" s="40"/>
      <c r="B529" s="41"/>
      <c r="C529" s="246" t="s">
        <v>2846</v>
      </c>
      <c r="D529" s="246" t="s">
        <v>254</v>
      </c>
      <c r="E529" s="247" t="s">
        <v>3400</v>
      </c>
      <c r="F529" s="248" t="s">
        <v>3401</v>
      </c>
      <c r="G529" s="249" t="s">
        <v>441</v>
      </c>
      <c r="H529" s="250">
        <v>17.785</v>
      </c>
      <c r="I529" s="251"/>
      <c r="J529" s="252">
        <f>ROUND(I529*H529,2)</f>
        <v>0</v>
      </c>
      <c r="K529" s="248" t="s">
        <v>258</v>
      </c>
      <c r="L529" s="46"/>
      <c r="M529" s="253" t="s">
        <v>1</v>
      </c>
      <c r="N529" s="254" t="s">
        <v>48</v>
      </c>
      <c r="O529" s="93"/>
      <c r="P529" s="255">
        <f>O529*H529</f>
        <v>0</v>
      </c>
      <c r="Q529" s="255">
        <v>0</v>
      </c>
      <c r="R529" s="255">
        <f>Q529*H529</f>
        <v>0</v>
      </c>
      <c r="S529" s="255">
        <v>0.00167</v>
      </c>
      <c r="T529" s="256">
        <f>S529*H529</f>
        <v>0.02970095</v>
      </c>
      <c r="U529" s="40"/>
      <c r="V529" s="40"/>
      <c r="W529" s="40"/>
      <c r="X529" s="40"/>
      <c r="Y529" s="40"/>
      <c r="Z529" s="40"/>
      <c r="AA529" s="40"/>
      <c r="AB529" s="40"/>
      <c r="AC529" s="40"/>
      <c r="AD529" s="40"/>
      <c r="AE529" s="40"/>
      <c r="AR529" s="257" t="s">
        <v>359</v>
      </c>
      <c r="AT529" s="257" t="s">
        <v>254</v>
      </c>
      <c r="AU529" s="257" t="s">
        <v>93</v>
      </c>
      <c r="AY529" s="18" t="s">
        <v>251</v>
      </c>
      <c r="BE529" s="258">
        <f>IF(N529="základní",J529,0)</f>
        <v>0</v>
      </c>
      <c r="BF529" s="258">
        <f>IF(N529="snížená",J529,0)</f>
        <v>0</v>
      </c>
      <c r="BG529" s="258">
        <f>IF(N529="zákl. přenesená",J529,0)</f>
        <v>0</v>
      </c>
      <c r="BH529" s="258">
        <f>IF(N529="sníž. přenesená",J529,0)</f>
        <v>0</v>
      </c>
      <c r="BI529" s="258">
        <f>IF(N529="nulová",J529,0)</f>
        <v>0</v>
      </c>
      <c r="BJ529" s="18" t="s">
        <v>91</v>
      </c>
      <c r="BK529" s="258">
        <f>ROUND(I529*H529,2)</f>
        <v>0</v>
      </c>
      <c r="BL529" s="18" t="s">
        <v>359</v>
      </c>
      <c r="BM529" s="257" t="s">
        <v>3402</v>
      </c>
    </row>
    <row r="530" s="15" customFormat="1">
      <c r="A530" s="15"/>
      <c r="B530" s="293"/>
      <c r="C530" s="294"/>
      <c r="D530" s="259" t="s">
        <v>414</v>
      </c>
      <c r="E530" s="295" t="s">
        <v>1</v>
      </c>
      <c r="F530" s="296" t="s">
        <v>3019</v>
      </c>
      <c r="G530" s="294"/>
      <c r="H530" s="295" t="s">
        <v>1</v>
      </c>
      <c r="I530" s="297"/>
      <c r="J530" s="294"/>
      <c r="K530" s="294"/>
      <c r="L530" s="298"/>
      <c r="M530" s="299"/>
      <c r="N530" s="300"/>
      <c r="O530" s="300"/>
      <c r="P530" s="300"/>
      <c r="Q530" s="300"/>
      <c r="R530" s="300"/>
      <c r="S530" s="300"/>
      <c r="T530" s="301"/>
      <c r="U530" s="15"/>
      <c r="V530" s="15"/>
      <c r="W530" s="15"/>
      <c r="X530" s="15"/>
      <c r="Y530" s="15"/>
      <c r="Z530" s="15"/>
      <c r="AA530" s="15"/>
      <c r="AB530" s="15"/>
      <c r="AC530" s="15"/>
      <c r="AD530" s="15"/>
      <c r="AE530" s="15"/>
      <c r="AT530" s="302" t="s">
        <v>414</v>
      </c>
      <c r="AU530" s="302" t="s">
        <v>93</v>
      </c>
      <c r="AV530" s="15" t="s">
        <v>91</v>
      </c>
      <c r="AW530" s="15" t="s">
        <v>38</v>
      </c>
      <c r="AX530" s="15" t="s">
        <v>83</v>
      </c>
      <c r="AY530" s="302" t="s">
        <v>251</v>
      </c>
    </row>
    <row r="531" s="13" customFormat="1">
      <c r="A531" s="13"/>
      <c r="B531" s="271"/>
      <c r="C531" s="272"/>
      <c r="D531" s="259" t="s">
        <v>414</v>
      </c>
      <c r="E531" s="273" t="s">
        <v>1</v>
      </c>
      <c r="F531" s="274" t="s">
        <v>3403</v>
      </c>
      <c r="G531" s="272"/>
      <c r="H531" s="275">
        <v>17.785</v>
      </c>
      <c r="I531" s="276"/>
      <c r="J531" s="272"/>
      <c r="K531" s="272"/>
      <c r="L531" s="277"/>
      <c r="M531" s="278"/>
      <c r="N531" s="279"/>
      <c r="O531" s="279"/>
      <c r="P531" s="279"/>
      <c r="Q531" s="279"/>
      <c r="R531" s="279"/>
      <c r="S531" s="279"/>
      <c r="T531" s="280"/>
      <c r="U531" s="13"/>
      <c r="V531" s="13"/>
      <c r="W531" s="13"/>
      <c r="X531" s="13"/>
      <c r="Y531" s="13"/>
      <c r="Z531" s="13"/>
      <c r="AA531" s="13"/>
      <c r="AB531" s="13"/>
      <c r="AC531" s="13"/>
      <c r="AD531" s="13"/>
      <c r="AE531" s="13"/>
      <c r="AT531" s="281" t="s">
        <v>414</v>
      </c>
      <c r="AU531" s="281" t="s">
        <v>93</v>
      </c>
      <c r="AV531" s="13" t="s">
        <v>93</v>
      </c>
      <c r="AW531" s="13" t="s">
        <v>38</v>
      </c>
      <c r="AX531" s="13" t="s">
        <v>83</v>
      </c>
      <c r="AY531" s="281" t="s">
        <v>251</v>
      </c>
    </row>
    <row r="532" s="14" customFormat="1">
      <c r="A532" s="14"/>
      <c r="B532" s="282"/>
      <c r="C532" s="283"/>
      <c r="D532" s="259" t="s">
        <v>414</v>
      </c>
      <c r="E532" s="284" t="s">
        <v>1</v>
      </c>
      <c r="F532" s="285" t="s">
        <v>416</v>
      </c>
      <c r="G532" s="283"/>
      <c r="H532" s="286">
        <v>17.785</v>
      </c>
      <c r="I532" s="287"/>
      <c r="J532" s="283"/>
      <c r="K532" s="283"/>
      <c r="L532" s="288"/>
      <c r="M532" s="289"/>
      <c r="N532" s="290"/>
      <c r="O532" s="290"/>
      <c r="P532" s="290"/>
      <c r="Q532" s="290"/>
      <c r="R532" s="290"/>
      <c r="S532" s="290"/>
      <c r="T532" s="291"/>
      <c r="U532" s="14"/>
      <c r="V532" s="14"/>
      <c r="W532" s="14"/>
      <c r="X532" s="14"/>
      <c r="Y532" s="14"/>
      <c r="Z532" s="14"/>
      <c r="AA532" s="14"/>
      <c r="AB532" s="14"/>
      <c r="AC532" s="14"/>
      <c r="AD532" s="14"/>
      <c r="AE532" s="14"/>
      <c r="AT532" s="292" t="s">
        <v>414</v>
      </c>
      <c r="AU532" s="292" t="s">
        <v>93</v>
      </c>
      <c r="AV532" s="14" t="s">
        <v>182</v>
      </c>
      <c r="AW532" s="14" t="s">
        <v>38</v>
      </c>
      <c r="AX532" s="14" t="s">
        <v>91</v>
      </c>
      <c r="AY532" s="292" t="s">
        <v>251</v>
      </c>
    </row>
    <row r="533" s="2" customFormat="1" ht="16.5" customHeight="1">
      <c r="A533" s="40"/>
      <c r="B533" s="41"/>
      <c r="C533" s="246" t="s">
        <v>3404</v>
      </c>
      <c r="D533" s="246" t="s">
        <v>254</v>
      </c>
      <c r="E533" s="247" t="s">
        <v>3405</v>
      </c>
      <c r="F533" s="248" t="s">
        <v>3406</v>
      </c>
      <c r="G533" s="249" t="s">
        <v>1839</v>
      </c>
      <c r="H533" s="327"/>
      <c r="I533" s="251"/>
      <c r="J533" s="252">
        <f>ROUND(I533*H533,2)</f>
        <v>0</v>
      </c>
      <c r="K533" s="248" t="s">
        <v>258</v>
      </c>
      <c r="L533" s="46"/>
      <c r="M533" s="253" t="s">
        <v>1</v>
      </c>
      <c r="N533" s="254" t="s">
        <v>48</v>
      </c>
      <c r="O533" s="93"/>
      <c r="P533" s="255">
        <f>O533*H533</f>
        <v>0</v>
      </c>
      <c r="Q533" s="255">
        <v>0</v>
      </c>
      <c r="R533" s="255">
        <f>Q533*H533</f>
        <v>0</v>
      </c>
      <c r="S533" s="255">
        <v>0</v>
      </c>
      <c r="T533" s="256">
        <f>S533*H533</f>
        <v>0</v>
      </c>
      <c r="U533" s="40"/>
      <c r="V533" s="40"/>
      <c r="W533" s="40"/>
      <c r="X533" s="40"/>
      <c r="Y533" s="40"/>
      <c r="Z533" s="40"/>
      <c r="AA533" s="40"/>
      <c r="AB533" s="40"/>
      <c r="AC533" s="40"/>
      <c r="AD533" s="40"/>
      <c r="AE533" s="40"/>
      <c r="AR533" s="257" t="s">
        <v>359</v>
      </c>
      <c r="AT533" s="257" t="s">
        <v>254</v>
      </c>
      <c r="AU533" s="257" t="s">
        <v>93</v>
      </c>
      <c r="AY533" s="18" t="s">
        <v>251</v>
      </c>
      <c r="BE533" s="258">
        <f>IF(N533="základní",J533,0)</f>
        <v>0</v>
      </c>
      <c r="BF533" s="258">
        <f>IF(N533="snížená",J533,0)</f>
        <v>0</v>
      </c>
      <c r="BG533" s="258">
        <f>IF(N533="zákl. přenesená",J533,0)</f>
        <v>0</v>
      </c>
      <c r="BH533" s="258">
        <f>IF(N533="sníž. přenesená",J533,0)</f>
        <v>0</v>
      </c>
      <c r="BI533" s="258">
        <f>IF(N533="nulová",J533,0)</f>
        <v>0</v>
      </c>
      <c r="BJ533" s="18" t="s">
        <v>91</v>
      </c>
      <c r="BK533" s="258">
        <f>ROUND(I533*H533,2)</f>
        <v>0</v>
      </c>
      <c r="BL533" s="18" t="s">
        <v>359</v>
      </c>
      <c r="BM533" s="257" t="s">
        <v>3407</v>
      </c>
    </row>
    <row r="534" s="12" customFormat="1" ht="22.8" customHeight="1">
      <c r="A534" s="12"/>
      <c r="B534" s="230"/>
      <c r="C534" s="231"/>
      <c r="D534" s="232" t="s">
        <v>82</v>
      </c>
      <c r="E534" s="244" t="s">
        <v>3408</v>
      </c>
      <c r="F534" s="244" t="s">
        <v>3409</v>
      </c>
      <c r="G534" s="231"/>
      <c r="H534" s="231"/>
      <c r="I534" s="234"/>
      <c r="J534" s="245">
        <f>BK534</f>
        <v>0</v>
      </c>
      <c r="K534" s="231"/>
      <c r="L534" s="236"/>
      <c r="M534" s="237"/>
      <c r="N534" s="238"/>
      <c r="O534" s="238"/>
      <c r="P534" s="239">
        <f>SUM(P535:P555)</f>
        <v>0</v>
      </c>
      <c r="Q534" s="238"/>
      <c r="R534" s="239">
        <f>SUM(R535:R555)</f>
        <v>0.014013999999999999</v>
      </c>
      <c r="S534" s="238"/>
      <c r="T534" s="240">
        <f>SUM(T535:T555)</f>
        <v>0</v>
      </c>
      <c r="U534" s="12"/>
      <c r="V534" s="12"/>
      <c r="W534" s="12"/>
      <c r="X534" s="12"/>
      <c r="Y534" s="12"/>
      <c r="Z534" s="12"/>
      <c r="AA534" s="12"/>
      <c r="AB534" s="12"/>
      <c r="AC534" s="12"/>
      <c r="AD534" s="12"/>
      <c r="AE534" s="12"/>
      <c r="AR534" s="241" t="s">
        <v>93</v>
      </c>
      <c r="AT534" s="242" t="s">
        <v>82</v>
      </c>
      <c r="AU534" s="242" t="s">
        <v>91</v>
      </c>
      <c r="AY534" s="241" t="s">
        <v>251</v>
      </c>
      <c r="BK534" s="243">
        <f>SUM(BK535:BK555)</f>
        <v>0</v>
      </c>
    </row>
    <row r="535" s="2" customFormat="1" ht="16.5" customHeight="1">
      <c r="A535" s="40"/>
      <c r="B535" s="41"/>
      <c r="C535" s="246" t="s">
        <v>2850</v>
      </c>
      <c r="D535" s="246" t="s">
        <v>254</v>
      </c>
      <c r="E535" s="247" t="s">
        <v>3410</v>
      </c>
      <c r="F535" s="248" t="s">
        <v>3411</v>
      </c>
      <c r="G535" s="249" t="s">
        <v>441</v>
      </c>
      <c r="H535" s="250">
        <v>50.049999999999997</v>
      </c>
      <c r="I535" s="251"/>
      <c r="J535" s="252">
        <f>ROUND(I535*H535,2)</f>
        <v>0</v>
      </c>
      <c r="K535" s="248" t="s">
        <v>258</v>
      </c>
      <c r="L535" s="46"/>
      <c r="M535" s="253" t="s">
        <v>1</v>
      </c>
      <c r="N535" s="254" t="s">
        <v>48</v>
      </c>
      <c r="O535" s="93"/>
      <c r="P535" s="255">
        <f>O535*H535</f>
        <v>0</v>
      </c>
      <c r="Q535" s="255">
        <v>0.00027999999999999998</v>
      </c>
      <c r="R535" s="255">
        <f>Q535*H535</f>
        <v>0.014013999999999999</v>
      </c>
      <c r="S535" s="255">
        <v>0</v>
      </c>
      <c r="T535" s="256">
        <f>S535*H535</f>
        <v>0</v>
      </c>
      <c r="U535" s="40"/>
      <c r="V535" s="40"/>
      <c r="W535" s="40"/>
      <c r="X535" s="40"/>
      <c r="Y535" s="40"/>
      <c r="Z535" s="40"/>
      <c r="AA535" s="40"/>
      <c r="AB535" s="40"/>
      <c r="AC535" s="40"/>
      <c r="AD535" s="40"/>
      <c r="AE535" s="40"/>
      <c r="AR535" s="257" t="s">
        <v>359</v>
      </c>
      <c r="AT535" s="257" t="s">
        <v>254</v>
      </c>
      <c r="AU535" s="257" t="s">
        <v>93</v>
      </c>
      <c r="AY535" s="18" t="s">
        <v>251</v>
      </c>
      <c r="BE535" s="258">
        <f>IF(N535="základní",J535,0)</f>
        <v>0</v>
      </c>
      <c r="BF535" s="258">
        <f>IF(N535="snížená",J535,0)</f>
        <v>0</v>
      </c>
      <c r="BG535" s="258">
        <f>IF(N535="zákl. přenesená",J535,0)</f>
        <v>0</v>
      </c>
      <c r="BH535" s="258">
        <f>IF(N535="sníž. přenesená",J535,0)</f>
        <v>0</v>
      </c>
      <c r="BI535" s="258">
        <f>IF(N535="nulová",J535,0)</f>
        <v>0</v>
      </c>
      <c r="BJ535" s="18" t="s">
        <v>91</v>
      </c>
      <c r="BK535" s="258">
        <f>ROUND(I535*H535,2)</f>
        <v>0</v>
      </c>
      <c r="BL535" s="18" t="s">
        <v>359</v>
      </c>
      <c r="BM535" s="257" t="s">
        <v>3412</v>
      </c>
    </row>
    <row r="536" s="2" customFormat="1">
      <c r="A536" s="40"/>
      <c r="B536" s="41"/>
      <c r="C536" s="42"/>
      <c r="D536" s="259" t="s">
        <v>261</v>
      </c>
      <c r="E536" s="42"/>
      <c r="F536" s="260" t="s">
        <v>3413</v>
      </c>
      <c r="G536" s="42"/>
      <c r="H536" s="42"/>
      <c r="I536" s="157"/>
      <c r="J536" s="42"/>
      <c r="K536" s="42"/>
      <c r="L536" s="46"/>
      <c r="M536" s="261"/>
      <c r="N536" s="262"/>
      <c r="O536" s="93"/>
      <c r="P536" s="93"/>
      <c r="Q536" s="93"/>
      <c r="R536" s="93"/>
      <c r="S536" s="93"/>
      <c r="T536" s="94"/>
      <c r="U536" s="40"/>
      <c r="V536" s="40"/>
      <c r="W536" s="40"/>
      <c r="X536" s="40"/>
      <c r="Y536" s="40"/>
      <c r="Z536" s="40"/>
      <c r="AA536" s="40"/>
      <c r="AB536" s="40"/>
      <c r="AC536" s="40"/>
      <c r="AD536" s="40"/>
      <c r="AE536" s="40"/>
      <c r="AT536" s="18" t="s">
        <v>261</v>
      </c>
      <c r="AU536" s="18" t="s">
        <v>93</v>
      </c>
    </row>
    <row r="537" s="13" customFormat="1">
      <c r="A537" s="13"/>
      <c r="B537" s="271"/>
      <c r="C537" s="272"/>
      <c r="D537" s="259" t="s">
        <v>414</v>
      </c>
      <c r="E537" s="273" t="s">
        <v>1</v>
      </c>
      <c r="F537" s="274" t="s">
        <v>3414</v>
      </c>
      <c r="G537" s="272"/>
      <c r="H537" s="275">
        <v>50.049999999999997</v>
      </c>
      <c r="I537" s="276"/>
      <c r="J537" s="272"/>
      <c r="K537" s="272"/>
      <c r="L537" s="277"/>
      <c r="M537" s="278"/>
      <c r="N537" s="279"/>
      <c r="O537" s="279"/>
      <c r="P537" s="279"/>
      <c r="Q537" s="279"/>
      <c r="R537" s="279"/>
      <c r="S537" s="279"/>
      <c r="T537" s="280"/>
      <c r="U537" s="13"/>
      <c r="V537" s="13"/>
      <c r="W537" s="13"/>
      <c r="X537" s="13"/>
      <c r="Y537" s="13"/>
      <c r="Z537" s="13"/>
      <c r="AA537" s="13"/>
      <c r="AB537" s="13"/>
      <c r="AC537" s="13"/>
      <c r="AD537" s="13"/>
      <c r="AE537" s="13"/>
      <c r="AT537" s="281" t="s">
        <v>414</v>
      </c>
      <c r="AU537" s="281" t="s">
        <v>93</v>
      </c>
      <c r="AV537" s="13" t="s">
        <v>93</v>
      </c>
      <c r="AW537" s="13" t="s">
        <v>38</v>
      </c>
      <c r="AX537" s="13" t="s">
        <v>83</v>
      </c>
      <c r="AY537" s="281" t="s">
        <v>251</v>
      </c>
    </row>
    <row r="538" s="14" customFormat="1">
      <c r="A538" s="14"/>
      <c r="B538" s="282"/>
      <c r="C538" s="283"/>
      <c r="D538" s="259" t="s">
        <v>414</v>
      </c>
      <c r="E538" s="284" t="s">
        <v>1</v>
      </c>
      <c r="F538" s="285" t="s">
        <v>416</v>
      </c>
      <c r="G538" s="283"/>
      <c r="H538" s="286">
        <v>50.049999999999997</v>
      </c>
      <c r="I538" s="287"/>
      <c r="J538" s="283"/>
      <c r="K538" s="283"/>
      <c r="L538" s="288"/>
      <c r="M538" s="289"/>
      <c r="N538" s="290"/>
      <c r="O538" s="290"/>
      <c r="P538" s="290"/>
      <c r="Q538" s="290"/>
      <c r="R538" s="290"/>
      <c r="S538" s="290"/>
      <c r="T538" s="291"/>
      <c r="U538" s="14"/>
      <c r="V538" s="14"/>
      <c r="W538" s="14"/>
      <c r="X538" s="14"/>
      <c r="Y538" s="14"/>
      <c r="Z538" s="14"/>
      <c r="AA538" s="14"/>
      <c r="AB538" s="14"/>
      <c r="AC538" s="14"/>
      <c r="AD538" s="14"/>
      <c r="AE538" s="14"/>
      <c r="AT538" s="292" t="s">
        <v>414</v>
      </c>
      <c r="AU538" s="292" t="s">
        <v>93</v>
      </c>
      <c r="AV538" s="14" t="s">
        <v>182</v>
      </c>
      <c r="AW538" s="14" t="s">
        <v>38</v>
      </c>
      <c r="AX538" s="14" t="s">
        <v>91</v>
      </c>
      <c r="AY538" s="292" t="s">
        <v>251</v>
      </c>
    </row>
    <row r="539" s="2" customFormat="1" ht="16.5" customHeight="1">
      <c r="A539" s="40"/>
      <c r="B539" s="41"/>
      <c r="C539" s="246" t="s">
        <v>3415</v>
      </c>
      <c r="D539" s="246" t="s">
        <v>254</v>
      </c>
      <c r="E539" s="247" t="s">
        <v>3416</v>
      </c>
      <c r="F539" s="248" t="s">
        <v>3417</v>
      </c>
      <c r="G539" s="249" t="s">
        <v>964</v>
      </c>
      <c r="H539" s="250">
        <v>3</v>
      </c>
      <c r="I539" s="251"/>
      <c r="J539" s="252">
        <f>ROUND(I539*H539,2)</f>
        <v>0</v>
      </c>
      <c r="K539" s="248" t="s">
        <v>307</v>
      </c>
      <c r="L539" s="46"/>
      <c r="M539" s="253" t="s">
        <v>1</v>
      </c>
      <c r="N539" s="254" t="s">
        <v>48</v>
      </c>
      <c r="O539" s="93"/>
      <c r="P539" s="255">
        <f>O539*H539</f>
        <v>0</v>
      </c>
      <c r="Q539" s="255">
        <v>0</v>
      </c>
      <c r="R539" s="255">
        <f>Q539*H539</f>
        <v>0</v>
      </c>
      <c r="S539" s="255">
        <v>0</v>
      </c>
      <c r="T539" s="256">
        <f>S539*H539</f>
        <v>0</v>
      </c>
      <c r="U539" s="40"/>
      <c r="V539" s="40"/>
      <c r="W539" s="40"/>
      <c r="X539" s="40"/>
      <c r="Y539" s="40"/>
      <c r="Z539" s="40"/>
      <c r="AA539" s="40"/>
      <c r="AB539" s="40"/>
      <c r="AC539" s="40"/>
      <c r="AD539" s="40"/>
      <c r="AE539" s="40"/>
      <c r="AR539" s="257" t="s">
        <v>359</v>
      </c>
      <c r="AT539" s="257" t="s">
        <v>254</v>
      </c>
      <c r="AU539" s="257" t="s">
        <v>93</v>
      </c>
      <c r="AY539" s="18" t="s">
        <v>251</v>
      </c>
      <c r="BE539" s="258">
        <f>IF(N539="základní",J539,0)</f>
        <v>0</v>
      </c>
      <c r="BF539" s="258">
        <f>IF(N539="snížená",J539,0)</f>
        <v>0</v>
      </c>
      <c r="BG539" s="258">
        <f>IF(N539="zákl. přenesená",J539,0)</f>
        <v>0</v>
      </c>
      <c r="BH539" s="258">
        <f>IF(N539="sníž. přenesená",J539,0)</f>
        <v>0</v>
      </c>
      <c r="BI539" s="258">
        <f>IF(N539="nulová",J539,0)</f>
        <v>0</v>
      </c>
      <c r="BJ539" s="18" t="s">
        <v>91</v>
      </c>
      <c r="BK539" s="258">
        <f>ROUND(I539*H539,2)</f>
        <v>0</v>
      </c>
      <c r="BL539" s="18" t="s">
        <v>359</v>
      </c>
      <c r="BM539" s="257" t="s">
        <v>3418</v>
      </c>
    </row>
    <row r="540" s="2" customFormat="1">
      <c r="A540" s="40"/>
      <c r="B540" s="41"/>
      <c r="C540" s="42"/>
      <c r="D540" s="259" t="s">
        <v>261</v>
      </c>
      <c r="E540" s="42"/>
      <c r="F540" s="260" t="s">
        <v>3419</v>
      </c>
      <c r="G540" s="42"/>
      <c r="H540" s="42"/>
      <c r="I540" s="157"/>
      <c r="J540" s="42"/>
      <c r="K540" s="42"/>
      <c r="L540" s="46"/>
      <c r="M540" s="261"/>
      <c r="N540" s="262"/>
      <c r="O540" s="93"/>
      <c r="P540" s="93"/>
      <c r="Q540" s="93"/>
      <c r="R540" s="93"/>
      <c r="S540" s="93"/>
      <c r="T540" s="94"/>
      <c r="U540" s="40"/>
      <c r="V540" s="40"/>
      <c r="W540" s="40"/>
      <c r="X540" s="40"/>
      <c r="Y540" s="40"/>
      <c r="Z540" s="40"/>
      <c r="AA540" s="40"/>
      <c r="AB540" s="40"/>
      <c r="AC540" s="40"/>
      <c r="AD540" s="40"/>
      <c r="AE540" s="40"/>
      <c r="AT540" s="18" t="s">
        <v>261</v>
      </c>
      <c r="AU540" s="18" t="s">
        <v>93</v>
      </c>
    </row>
    <row r="541" s="2" customFormat="1" ht="16.5" customHeight="1">
      <c r="A541" s="40"/>
      <c r="B541" s="41"/>
      <c r="C541" s="246" t="s">
        <v>2852</v>
      </c>
      <c r="D541" s="246" t="s">
        <v>254</v>
      </c>
      <c r="E541" s="247" t="s">
        <v>3420</v>
      </c>
      <c r="F541" s="248" t="s">
        <v>3421</v>
      </c>
      <c r="G541" s="249" t="s">
        <v>964</v>
      </c>
      <c r="H541" s="250">
        <v>2</v>
      </c>
      <c r="I541" s="251"/>
      <c r="J541" s="252">
        <f>ROUND(I541*H541,2)</f>
        <v>0</v>
      </c>
      <c r="K541" s="248" t="s">
        <v>307</v>
      </c>
      <c r="L541" s="46"/>
      <c r="M541" s="253" t="s">
        <v>1</v>
      </c>
      <c r="N541" s="254" t="s">
        <v>48</v>
      </c>
      <c r="O541" s="93"/>
      <c r="P541" s="255">
        <f>O541*H541</f>
        <v>0</v>
      </c>
      <c r="Q541" s="255">
        <v>0</v>
      </c>
      <c r="R541" s="255">
        <f>Q541*H541</f>
        <v>0</v>
      </c>
      <c r="S541" s="255">
        <v>0</v>
      </c>
      <c r="T541" s="256">
        <f>S541*H541</f>
        <v>0</v>
      </c>
      <c r="U541" s="40"/>
      <c r="V541" s="40"/>
      <c r="W541" s="40"/>
      <c r="X541" s="40"/>
      <c r="Y541" s="40"/>
      <c r="Z541" s="40"/>
      <c r="AA541" s="40"/>
      <c r="AB541" s="40"/>
      <c r="AC541" s="40"/>
      <c r="AD541" s="40"/>
      <c r="AE541" s="40"/>
      <c r="AR541" s="257" t="s">
        <v>359</v>
      </c>
      <c r="AT541" s="257" t="s">
        <v>254</v>
      </c>
      <c r="AU541" s="257" t="s">
        <v>93</v>
      </c>
      <c r="AY541" s="18" t="s">
        <v>251</v>
      </c>
      <c r="BE541" s="258">
        <f>IF(N541="základní",J541,0)</f>
        <v>0</v>
      </c>
      <c r="BF541" s="258">
        <f>IF(N541="snížená",J541,0)</f>
        <v>0</v>
      </c>
      <c r="BG541" s="258">
        <f>IF(N541="zákl. přenesená",J541,0)</f>
        <v>0</v>
      </c>
      <c r="BH541" s="258">
        <f>IF(N541="sníž. přenesená",J541,0)</f>
        <v>0</v>
      </c>
      <c r="BI541" s="258">
        <f>IF(N541="nulová",J541,0)</f>
        <v>0</v>
      </c>
      <c r="BJ541" s="18" t="s">
        <v>91</v>
      </c>
      <c r="BK541" s="258">
        <f>ROUND(I541*H541,2)</f>
        <v>0</v>
      </c>
      <c r="BL541" s="18" t="s">
        <v>359</v>
      </c>
      <c r="BM541" s="257" t="s">
        <v>3422</v>
      </c>
    </row>
    <row r="542" s="2" customFormat="1">
      <c r="A542" s="40"/>
      <c r="B542" s="41"/>
      <c r="C542" s="42"/>
      <c r="D542" s="259" t="s">
        <v>261</v>
      </c>
      <c r="E542" s="42"/>
      <c r="F542" s="260" t="s">
        <v>3419</v>
      </c>
      <c r="G542" s="42"/>
      <c r="H542" s="42"/>
      <c r="I542" s="157"/>
      <c r="J542" s="42"/>
      <c r="K542" s="42"/>
      <c r="L542" s="46"/>
      <c r="M542" s="261"/>
      <c r="N542" s="262"/>
      <c r="O542" s="93"/>
      <c r="P542" s="93"/>
      <c r="Q542" s="93"/>
      <c r="R542" s="93"/>
      <c r="S542" s="93"/>
      <c r="T542" s="94"/>
      <c r="U542" s="40"/>
      <c r="V542" s="40"/>
      <c r="W542" s="40"/>
      <c r="X542" s="40"/>
      <c r="Y542" s="40"/>
      <c r="Z542" s="40"/>
      <c r="AA542" s="40"/>
      <c r="AB542" s="40"/>
      <c r="AC542" s="40"/>
      <c r="AD542" s="40"/>
      <c r="AE542" s="40"/>
      <c r="AT542" s="18" t="s">
        <v>261</v>
      </c>
      <c r="AU542" s="18" t="s">
        <v>93</v>
      </c>
    </row>
    <row r="543" s="2" customFormat="1" ht="16.5" customHeight="1">
      <c r="A543" s="40"/>
      <c r="B543" s="41"/>
      <c r="C543" s="246" t="s">
        <v>3423</v>
      </c>
      <c r="D543" s="246" t="s">
        <v>254</v>
      </c>
      <c r="E543" s="247" t="s">
        <v>3424</v>
      </c>
      <c r="F543" s="248" t="s">
        <v>3425</v>
      </c>
      <c r="G543" s="249" t="s">
        <v>964</v>
      </c>
      <c r="H543" s="250">
        <v>1</v>
      </c>
      <c r="I543" s="251"/>
      <c r="J543" s="252">
        <f>ROUND(I543*H543,2)</f>
        <v>0</v>
      </c>
      <c r="K543" s="248" t="s">
        <v>307</v>
      </c>
      <c r="L543" s="46"/>
      <c r="M543" s="253" t="s">
        <v>1</v>
      </c>
      <c r="N543" s="254" t="s">
        <v>48</v>
      </c>
      <c r="O543" s="93"/>
      <c r="P543" s="255">
        <f>O543*H543</f>
        <v>0</v>
      </c>
      <c r="Q543" s="255">
        <v>0</v>
      </c>
      <c r="R543" s="255">
        <f>Q543*H543</f>
        <v>0</v>
      </c>
      <c r="S543" s="255">
        <v>0</v>
      </c>
      <c r="T543" s="256">
        <f>S543*H543</f>
        <v>0</v>
      </c>
      <c r="U543" s="40"/>
      <c r="V543" s="40"/>
      <c r="W543" s="40"/>
      <c r="X543" s="40"/>
      <c r="Y543" s="40"/>
      <c r="Z543" s="40"/>
      <c r="AA543" s="40"/>
      <c r="AB543" s="40"/>
      <c r="AC543" s="40"/>
      <c r="AD543" s="40"/>
      <c r="AE543" s="40"/>
      <c r="AR543" s="257" t="s">
        <v>359</v>
      </c>
      <c r="AT543" s="257" t="s">
        <v>254</v>
      </c>
      <c r="AU543" s="257" t="s">
        <v>93</v>
      </c>
      <c r="AY543" s="18" t="s">
        <v>251</v>
      </c>
      <c r="BE543" s="258">
        <f>IF(N543="základní",J543,0)</f>
        <v>0</v>
      </c>
      <c r="BF543" s="258">
        <f>IF(N543="snížená",J543,0)</f>
        <v>0</v>
      </c>
      <c r="BG543" s="258">
        <f>IF(N543="zákl. přenesená",J543,0)</f>
        <v>0</v>
      </c>
      <c r="BH543" s="258">
        <f>IF(N543="sníž. přenesená",J543,0)</f>
        <v>0</v>
      </c>
      <c r="BI543" s="258">
        <f>IF(N543="nulová",J543,0)</f>
        <v>0</v>
      </c>
      <c r="BJ543" s="18" t="s">
        <v>91</v>
      </c>
      <c r="BK543" s="258">
        <f>ROUND(I543*H543,2)</f>
        <v>0</v>
      </c>
      <c r="BL543" s="18" t="s">
        <v>359</v>
      </c>
      <c r="BM543" s="257" t="s">
        <v>3426</v>
      </c>
    </row>
    <row r="544" s="2" customFormat="1">
      <c r="A544" s="40"/>
      <c r="B544" s="41"/>
      <c r="C544" s="42"/>
      <c r="D544" s="259" t="s">
        <v>261</v>
      </c>
      <c r="E544" s="42"/>
      <c r="F544" s="260" t="s">
        <v>3419</v>
      </c>
      <c r="G544" s="42"/>
      <c r="H544" s="42"/>
      <c r="I544" s="157"/>
      <c r="J544" s="42"/>
      <c r="K544" s="42"/>
      <c r="L544" s="46"/>
      <c r="M544" s="261"/>
      <c r="N544" s="262"/>
      <c r="O544" s="93"/>
      <c r="P544" s="93"/>
      <c r="Q544" s="93"/>
      <c r="R544" s="93"/>
      <c r="S544" s="93"/>
      <c r="T544" s="94"/>
      <c r="U544" s="40"/>
      <c r="V544" s="40"/>
      <c r="W544" s="40"/>
      <c r="X544" s="40"/>
      <c r="Y544" s="40"/>
      <c r="Z544" s="40"/>
      <c r="AA544" s="40"/>
      <c r="AB544" s="40"/>
      <c r="AC544" s="40"/>
      <c r="AD544" s="40"/>
      <c r="AE544" s="40"/>
      <c r="AT544" s="18" t="s">
        <v>261</v>
      </c>
      <c r="AU544" s="18" t="s">
        <v>93</v>
      </c>
    </row>
    <row r="545" s="2" customFormat="1" ht="16.5" customHeight="1">
      <c r="A545" s="40"/>
      <c r="B545" s="41"/>
      <c r="C545" s="246" t="s">
        <v>2856</v>
      </c>
      <c r="D545" s="246" t="s">
        <v>254</v>
      </c>
      <c r="E545" s="247" t="s">
        <v>3427</v>
      </c>
      <c r="F545" s="248" t="s">
        <v>3428</v>
      </c>
      <c r="G545" s="249" t="s">
        <v>964</v>
      </c>
      <c r="H545" s="250">
        <v>1</v>
      </c>
      <c r="I545" s="251"/>
      <c r="J545" s="252">
        <f>ROUND(I545*H545,2)</f>
        <v>0</v>
      </c>
      <c r="K545" s="248" t="s">
        <v>307</v>
      </c>
      <c r="L545" s="46"/>
      <c r="M545" s="253" t="s">
        <v>1</v>
      </c>
      <c r="N545" s="254" t="s">
        <v>48</v>
      </c>
      <c r="O545" s="93"/>
      <c r="P545" s="255">
        <f>O545*H545</f>
        <v>0</v>
      </c>
      <c r="Q545" s="255">
        <v>0</v>
      </c>
      <c r="R545" s="255">
        <f>Q545*H545</f>
        <v>0</v>
      </c>
      <c r="S545" s="255">
        <v>0</v>
      </c>
      <c r="T545" s="256">
        <f>S545*H545</f>
        <v>0</v>
      </c>
      <c r="U545" s="40"/>
      <c r="V545" s="40"/>
      <c r="W545" s="40"/>
      <c r="X545" s="40"/>
      <c r="Y545" s="40"/>
      <c r="Z545" s="40"/>
      <c r="AA545" s="40"/>
      <c r="AB545" s="40"/>
      <c r="AC545" s="40"/>
      <c r="AD545" s="40"/>
      <c r="AE545" s="40"/>
      <c r="AR545" s="257" t="s">
        <v>359</v>
      </c>
      <c r="AT545" s="257" t="s">
        <v>254</v>
      </c>
      <c r="AU545" s="257" t="s">
        <v>93</v>
      </c>
      <c r="AY545" s="18" t="s">
        <v>251</v>
      </c>
      <c r="BE545" s="258">
        <f>IF(N545="základní",J545,0)</f>
        <v>0</v>
      </c>
      <c r="BF545" s="258">
        <f>IF(N545="snížená",J545,0)</f>
        <v>0</v>
      </c>
      <c r="BG545" s="258">
        <f>IF(N545="zákl. přenesená",J545,0)</f>
        <v>0</v>
      </c>
      <c r="BH545" s="258">
        <f>IF(N545="sníž. přenesená",J545,0)</f>
        <v>0</v>
      </c>
      <c r="BI545" s="258">
        <f>IF(N545="nulová",J545,0)</f>
        <v>0</v>
      </c>
      <c r="BJ545" s="18" t="s">
        <v>91</v>
      </c>
      <c r="BK545" s="258">
        <f>ROUND(I545*H545,2)</f>
        <v>0</v>
      </c>
      <c r="BL545" s="18" t="s">
        <v>359</v>
      </c>
      <c r="BM545" s="257" t="s">
        <v>3429</v>
      </c>
    </row>
    <row r="546" s="2" customFormat="1">
      <c r="A546" s="40"/>
      <c r="B546" s="41"/>
      <c r="C546" s="42"/>
      <c r="D546" s="259" t="s">
        <v>261</v>
      </c>
      <c r="E546" s="42"/>
      <c r="F546" s="260" t="s">
        <v>3419</v>
      </c>
      <c r="G546" s="42"/>
      <c r="H546" s="42"/>
      <c r="I546" s="157"/>
      <c r="J546" s="42"/>
      <c r="K546" s="42"/>
      <c r="L546" s="46"/>
      <c r="M546" s="261"/>
      <c r="N546" s="262"/>
      <c r="O546" s="93"/>
      <c r="P546" s="93"/>
      <c r="Q546" s="93"/>
      <c r="R546" s="93"/>
      <c r="S546" s="93"/>
      <c r="T546" s="94"/>
      <c r="U546" s="40"/>
      <c r="V546" s="40"/>
      <c r="W546" s="40"/>
      <c r="X546" s="40"/>
      <c r="Y546" s="40"/>
      <c r="Z546" s="40"/>
      <c r="AA546" s="40"/>
      <c r="AB546" s="40"/>
      <c r="AC546" s="40"/>
      <c r="AD546" s="40"/>
      <c r="AE546" s="40"/>
      <c r="AT546" s="18" t="s">
        <v>261</v>
      </c>
      <c r="AU546" s="18" t="s">
        <v>93</v>
      </c>
    </row>
    <row r="547" s="2" customFormat="1" ht="16.5" customHeight="1">
      <c r="A547" s="40"/>
      <c r="B547" s="41"/>
      <c r="C547" s="246" t="s">
        <v>3430</v>
      </c>
      <c r="D547" s="246" t="s">
        <v>254</v>
      </c>
      <c r="E547" s="247" t="s">
        <v>3431</v>
      </c>
      <c r="F547" s="248" t="s">
        <v>3432</v>
      </c>
      <c r="G547" s="249" t="s">
        <v>964</v>
      </c>
      <c r="H547" s="250">
        <v>1</v>
      </c>
      <c r="I547" s="251"/>
      <c r="J547" s="252">
        <f>ROUND(I547*H547,2)</f>
        <v>0</v>
      </c>
      <c r="K547" s="248" t="s">
        <v>307</v>
      </c>
      <c r="L547" s="46"/>
      <c r="M547" s="253" t="s">
        <v>1</v>
      </c>
      <c r="N547" s="254" t="s">
        <v>48</v>
      </c>
      <c r="O547" s="93"/>
      <c r="P547" s="255">
        <f>O547*H547</f>
        <v>0</v>
      </c>
      <c r="Q547" s="255">
        <v>0</v>
      </c>
      <c r="R547" s="255">
        <f>Q547*H547</f>
        <v>0</v>
      </c>
      <c r="S547" s="255">
        <v>0</v>
      </c>
      <c r="T547" s="256">
        <f>S547*H547</f>
        <v>0</v>
      </c>
      <c r="U547" s="40"/>
      <c r="V547" s="40"/>
      <c r="W547" s="40"/>
      <c r="X547" s="40"/>
      <c r="Y547" s="40"/>
      <c r="Z547" s="40"/>
      <c r="AA547" s="40"/>
      <c r="AB547" s="40"/>
      <c r="AC547" s="40"/>
      <c r="AD547" s="40"/>
      <c r="AE547" s="40"/>
      <c r="AR547" s="257" t="s">
        <v>359</v>
      </c>
      <c r="AT547" s="257" t="s">
        <v>254</v>
      </c>
      <c r="AU547" s="257" t="s">
        <v>93</v>
      </c>
      <c r="AY547" s="18" t="s">
        <v>251</v>
      </c>
      <c r="BE547" s="258">
        <f>IF(N547="základní",J547,0)</f>
        <v>0</v>
      </c>
      <c r="BF547" s="258">
        <f>IF(N547="snížená",J547,0)</f>
        <v>0</v>
      </c>
      <c r="BG547" s="258">
        <f>IF(N547="zákl. přenesená",J547,0)</f>
        <v>0</v>
      </c>
      <c r="BH547" s="258">
        <f>IF(N547="sníž. přenesená",J547,0)</f>
        <v>0</v>
      </c>
      <c r="BI547" s="258">
        <f>IF(N547="nulová",J547,0)</f>
        <v>0</v>
      </c>
      <c r="BJ547" s="18" t="s">
        <v>91</v>
      </c>
      <c r="BK547" s="258">
        <f>ROUND(I547*H547,2)</f>
        <v>0</v>
      </c>
      <c r="BL547" s="18" t="s">
        <v>359</v>
      </c>
      <c r="BM547" s="257" t="s">
        <v>3433</v>
      </c>
    </row>
    <row r="548" s="2" customFormat="1">
      <c r="A548" s="40"/>
      <c r="B548" s="41"/>
      <c r="C548" s="42"/>
      <c r="D548" s="259" t="s">
        <v>261</v>
      </c>
      <c r="E548" s="42"/>
      <c r="F548" s="260" t="s">
        <v>3419</v>
      </c>
      <c r="G548" s="42"/>
      <c r="H548" s="42"/>
      <c r="I548" s="157"/>
      <c r="J548" s="42"/>
      <c r="K548" s="42"/>
      <c r="L548" s="46"/>
      <c r="M548" s="261"/>
      <c r="N548" s="262"/>
      <c r="O548" s="93"/>
      <c r="P548" s="93"/>
      <c r="Q548" s="93"/>
      <c r="R548" s="93"/>
      <c r="S548" s="93"/>
      <c r="T548" s="94"/>
      <c r="U548" s="40"/>
      <c r="V548" s="40"/>
      <c r="W548" s="40"/>
      <c r="X548" s="40"/>
      <c r="Y548" s="40"/>
      <c r="Z548" s="40"/>
      <c r="AA548" s="40"/>
      <c r="AB548" s="40"/>
      <c r="AC548" s="40"/>
      <c r="AD548" s="40"/>
      <c r="AE548" s="40"/>
      <c r="AT548" s="18" t="s">
        <v>261</v>
      </c>
      <c r="AU548" s="18" t="s">
        <v>93</v>
      </c>
    </row>
    <row r="549" s="2" customFormat="1" ht="16.5" customHeight="1">
      <c r="A549" s="40"/>
      <c r="B549" s="41"/>
      <c r="C549" s="246" t="s">
        <v>2859</v>
      </c>
      <c r="D549" s="246" t="s">
        <v>254</v>
      </c>
      <c r="E549" s="247" t="s">
        <v>3434</v>
      </c>
      <c r="F549" s="248" t="s">
        <v>3435</v>
      </c>
      <c r="G549" s="249" t="s">
        <v>342</v>
      </c>
      <c r="H549" s="250">
        <v>6.7400000000000002</v>
      </c>
      <c r="I549" s="251"/>
      <c r="J549" s="252">
        <f>ROUND(I549*H549,2)</f>
        <v>0</v>
      </c>
      <c r="K549" s="248" t="s">
        <v>307</v>
      </c>
      <c r="L549" s="46"/>
      <c r="M549" s="253" t="s">
        <v>1</v>
      </c>
      <c r="N549" s="254" t="s">
        <v>48</v>
      </c>
      <c r="O549" s="93"/>
      <c r="P549" s="255">
        <f>O549*H549</f>
        <v>0</v>
      </c>
      <c r="Q549" s="255">
        <v>0</v>
      </c>
      <c r="R549" s="255">
        <f>Q549*H549</f>
        <v>0</v>
      </c>
      <c r="S549" s="255">
        <v>0</v>
      </c>
      <c r="T549" s="256">
        <f>S549*H549</f>
        <v>0</v>
      </c>
      <c r="U549" s="40"/>
      <c r="V549" s="40"/>
      <c r="W549" s="40"/>
      <c r="X549" s="40"/>
      <c r="Y549" s="40"/>
      <c r="Z549" s="40"/>
      <c r="AA549" s="40"/>
      <c r="AB549" s="40"/>
      <c r="AC549" s="40"/>
      <c r="AD549" s="40"/>
      <c r="AE549" s="40"/>
      <c r="AR549" s="257" t="s">
        <v>359</v>
      </c>
      <c r="AT549" s="257" t="s">
        <v>254</v>
      </c>
      <c r="AU549" s="257" t="s">
        <v>93</v>
      </c>
      <c r="AY549" s="18" t="s">
        <v>251</v>
      </c>
      <c r="BE549" s="258">
        <f>IF(N549="základní",J549,0)</f>
        <v>0</v>
      </c>
      <c r="BF549" s="258">
        <f>IF(N549="snížená",J549,0)</f>
        <v>0</v>
      </c>
      <c r="BG549" s="258">
        <f>IF(N549="zákl. přenesená",J549,0)</f>
        <v>0</v>
      </c>
      <c r="BH549" s="258">
        <f>IF(N549="sníž. přenesená",J549,0)</f>
        <v>0</v>
      </c>
      <c r="BI549" s="258">
        <f>IF(N549="nulová",J549,0)</f>
        <v>0</v>
      </c>
      <c r="BJ549" s="18" t="s">
        <v>91</v>
      </c>
      <c r="BK549" s="258">
        <f>ROUND(I549*H549,2)</f>
        <v>0</v>
      </c>
      <c r="BL549" s="18" t="s">
        <v>359</v>
      </c>
      <c r="BM549" s="257" t="s">
        <v>3436</v>
      </c>
    </row>
    <row r="550" s="2" customFormat="1">
      <c r="A550" s="40"/>
      <c r="B550" s="41"/>
      <c r="C550" s="42"/>
      <c r="D550" s="259" t="s">
        <v>261</v>
      </c>
      <c r="E550" s="42"/>
      <c r="F550" s="260" t="s">
        <v>3419</v>
      </c>
      <c r="G550" s="42"/>
      <c r="H550" s="42"/>
      <c r="I550" s="157"/>
      <c r="J550" s="42"/>
      <c r="K550" s="42"/>
      <c r="L550" s="46"/>
      <c r="M550" s="261"/>
      <c r="N550" s="262"/>
      <c r="O550" s="93"/>
      <c r="P550" s="93"/>
      <c r="Q550" s="93"/>
      <c r="R550" s="93"/>
      <c r="S550" s="93"/>
      <c r="T550" s="94"/>
      <c r="U550" s="40"/>
      <c r="V550" s="40"/>
      <c r="W550" s="40"/>
      <c r="X550" s="40"/>
      <c r="Y550" s="40"/>
      <c r="Z550" s="40"/>
      <c r="AA550" s="40"/>
      <c r="AB550" s="40"/>
      <c r="AC550" s="40"/>
      <c r="AD550" s="40"/>
      <c r="AE550" s="40"/>
      <c r="AT550" s="18" t="s">
        <v>261</v>
      </c>
      <c r="AU550" s="18" t="s">
        <v>93</v>
      </c>
    </row>
    <row r="551" s="2" customFormat="1" ht="16.5" customHeight="1">
      <c r="A551" s="40"/>
      <c r="B551" s="41"/>
      <c r="C551" s="246" t="s">
        <v>3437</v>
      </c>
      <c r="D551" s="246" t="s">
        <v>254</v>
      </c>
      <c r="E551" s="247" t="s">
        <v>3438</v>
      </c>
      <c r="F551" s="248" t="s">
        <v>3439</v>
      </c>
      <c r="G551" s="249" t="s">
        <v>342</v>
      </c>
      <c r="H551" s="250">
        <v>3.4510000000000001</v>
      </c>
      <c r="I551" s="251"/>
      <c r="J551" s="252">
        <f>ROUND(I551*H551,2)</f>
        <v>0</v>
      </c>
      <c r="K551" s="248" t="s">
        <v>307</v>
      </c>
      <c r="L551" s="46"/>
      <c r="M551" s="253" t="s">
        <v>1</v>
      </c>
      <c r="N551" s="254" t="s">
        <v>48</v>
      </c>
      <c r="O551" s="93"/>
      <c r="P551" s="255">
        <f>O551*H551</f>
        <v>0</v>
      </c>
      <c r="Q551" s="255">
        <v>0</v>
      </c>
      <c r="R551" s="255">
        <f>Q551*H551</f>
        <v>0</v>
      </c>
      <c r="S551" s="255">
        <v>0</v>
      </c>
      <c r="T551" s="256">
        <f>S551*H551</f>
        <v>0</v>
      </c>
      <c r="U551" s="40"/>
      <c r="V551" s="40"/>
      <c r="W551" s="40"/>
      <c r="X551" s="40"/>
      <c r="Y551" s="40"/>
      <c r="Z551" s="40"/>
      <c r="AA551" s="40"/>
      <c r="AB551" s="40"/>
      <c r="AC551" s="40"/>
      <c r="AD551" s="40"/>
      <c r="AE551" s="40"/>
      <c r="AR551" s="257" t="s">
        <v>359</v>
      </c>
      <c r="AT551" s="257" t="s">
        <v>254</v>
      </c>
      <c r="AU551" s="257" t="s">
        <v>93</v>
      </c>
      <c r="AY551" s="18" t="s">
        <v>251</v>
      </c>
      <c r="BE551" s="258">
        <f>IF(N551="základní",J551,0)</f>
        <v>0</v>
      </c>
      <c r="BF551" s="258">
        <f>IF(N551="snížená",J551,0)</f>
        <v>0</v>
      </c>
      <c r="BG551" s="258">
        <f>IF(N551="zákl. přenesená",J551,0)</f>
        <v>0</v>
      </c>
      <c r="BH551" s="258">
        <f>IF(N551="sníž. přenesená",J551,0)</f>
        <v>0</v>
      </c>
      <c r="BI551" s="258">
        <f>IF(N551="nulová",J551,0)</f>
        <v>0</v>
      </c>
      <c r="BJ551" s="18" t="s">
        <v>91</v>
      </c>
      <c r="BK551" s="258">
        <f>ROUND(I551*H551,2)</f>
        <v>0</v>
      </c>
      <c r="BL551" s="18" t="s">
        <v>359</v>
      </c>
      <c r="BM551" s="257" t="s">
        <v>3440</v>
      </c>
    </row>
    <row r="552" s="2" customFormat="1">
      <c r="A552" s="40"/>
      <c r="B552" s="41"/>
      <c r="C552" s="42"/>
      <c r="D552" s="259" t="s">
        <v>261</v>
      </c>
      <c r="E552" s="42"/>
      <c r="F552" s="260" t="s">
        <v>3419</v>
      </c>
      <c r="G552" s="42"/>
      <c r="H552" s="42"/>
      <c r="I552" s="157"/>
      <c r="J552" s="42"/>
      <c r="K552" s="42"/>
      <c r="L552" s="46"/>
      <c r="M552" s="261"/>
      <c r="N552" s="262"/>
      <c r="O552" s="93"/>
      <c r="P552" s="93"/>
      <c r="Q552" s="93"/>
      <c r="R552" s="93"/>
      <c r="S552" s="93"/>
      <c r="T552" s="94"/>
      <c r="U552" s="40"/>
      <c r="V552" s="40"/>
      <c r="W552" s="40"/>
      <c r="X552" s="40"/>
      <c r="Y552" s="40"/>
      <c r="Z552" s="40"/>
      <c r="AA552" s="40"/>
      <c r="AB552" s="40"/>
      <c r="AC552" s="40"/>
      <c r="AD552" s="40"/>
      <c r="AE552" s="40"/>
      <c r="AT552" s="18" t="s">
        <v>261</v>
      </c>
      <c r="AU552" s="18" t="s">
        <v>93</v>
      </c>
    </row>
    <row r="553" s="2" customFormat="1" ht="16.5" customHeight="1">
      <c r="A553" s="40"/>
      <c r="B553" s="41"/>
      <c r="C553" s="246" t="s">
        <v>2863</v>
      </c>
      <c r="D553" s="246" t="s">
        <v>254</v>
      </c>
      <c r="E553" s="247" t="s">
        <v>3441</v>
      </c>
      <c r="F553" s="248" t="s">
        <v>3442</v>
      </c>
      <c r="G553" s="249" t="s">
        <v>342</v>
      </c>
      <c r="H553" s="250">
        <v>3.4510000000000001</v>
      </c>
      <c r="I553" s="251"/>
      <c r="J553" s="252">
        <f>ROUND(I553*H553,2)</f>
        <v>0</v>
      </c>
      <c r="K553" s="248" t="s">
        <v>307</v>
      </c>
      <c r="L553" s="46"/>
      <c r="M553" s="253" t="s">
        <v>1</v>
      </c>
      <c r="N553" s="254" t="s">
        <v>48</v>
      </c>
      <c r="O553" s="93"/>
      <c r="P553" s="255">
        <f>O553*H553</f>
        <v>0</v>
      </c>
      <c r="Q553" s="255">
        <v>0</v>
      </c>
      <c r="R553" s="255">
        <f>Q553*H553</f>
        <v>0</v>
      </c>
      <c r="S553" s="255">
        <v>0</v>
      </c>
      <c r="T553" s="256">
        <f>S553*H553</f>
        <v>0</v>
      </c>
      <c r="U553" s="40"/>
      <c r="V553" s="40"/>
      <c r="W553" s="40"/>
      <c r="X553" s="40"/>
      <c r="Y553" s="40"/>
      <c r="Z553" s="40"/>
      <c r="AA553" s="40"/>
      <c r="AB553" s="40"/>
      <c r="AC553" s="40"/>
      <c r="AD553" s="40"/>
      <c r="AE553" s="40"/>
      <c r="AR553" s="257" t="s">
        <v>359</v>
      </c>
      <c r="AT553" s="257" t="s">
        <v>254</v>
      </c>
      <c r="AU553" s="257" t="s">
        <v>93</v>
      </c>
      <c r="AY553" s="18" t="s">
        <v>251</v>
      </c>
      <c r="BE553" s="258">
        <f>IF(N553="základní",J553,0)</f>
        <v>0</v>
      </c>
      <c r="BF553" s="258">
        <f>IF(N553="snížená",J553,0)</f>
        <v>0</v>
      </c>
      <c r="BG553" s="258">
        <f>IF(N553="zákl. přenesená",J553,0)</f>
        <v>0</v>
      </c>
      <c r="BH553" s="258">
        <f>IF(N553="sníž. přenesená",J553,0)</f>
        <v>0</v>
      </c>
      <c r="BI553" s="258">
        <f>IF(N553="nulová",J553,0)</f>
        <v>0</v>
      </c>
      <c r="BJ553" s="18" t="s">
        <v>91</v>
      </c>
      <c r="BK553" s="258">
        <f>ROUND(I553*H553,2)</f>
        <v>0</v>
      </c>
      <c r="BL553" s="18" t="s">
        <v>359</v>
      </c>
      <c r="BM553" s="257" t="s">
        <v>3443</v>
      </c>
    </row>
    <row r="554" s="2" customFormat="1">
      <c r="A554" s="40"/>
      <c r="B554" s="41"/>
      <c r="C554" s="42"/>
      <c r="D554" s="259" t="s">
        <v>261</v>
      </c>
      <c r="E554" s="42"/>
      <c r="F554" s="260" t="s">
        <v>3419</v>
      </c>
      <c r="G554" s="42"/>
      <c r="H554" s="42"/>
      <c r="I554" s="157"/>
      <c r="J554" s="42"/>
      <c r="K554" s="42"/>
      <c r="L554" s="46"/>
      <c r="M554" s="261"/>
      <c r="N554" s="262"/>
      <c r="O554" s="93"/>
      <c r="P554" s="93"/>
      <c r="Q554" s="93"/>
      <c r="R554" s="93"/>
      <c r="S554" s="93"/>
      <c r="T554" s="94"/>
      <c r="U554" s="40"/>
      <c r="V554" s="40"/>
      <c r="W554" s="40"/>
      <c r="X554" s="40"/>
      <c r="Y554" s="40"/>
      <c r="Z554" s="40"/>
      <c r="AA554" s="40"/>
      <c r="AB554" s="40"/>
      <c r="AC554" s="40"/>
      <c r="AD554" s="40"/>
      <c r="AE554" s="40"/>
      <c r="AT554" s="18" t="s">
        <v>261</v>
      </c>
      <c r="AU554" s="18" t="s">
        <v>93</v>
      </c>
    </row>
    <row r="555" s="2" customFormat="1" ht="16.5" customHeight="1">
      <c r="A555" s="40"/>
      <c r="B555" s="41"/>
      <c r="C555" s="246" t="s">
        <v>3444</v>
      </c>
      <c r="D555" s="246" t="s">
        <v>254</v>
      </c>
      <c r="E555" s="247" t="s">
        <v>3445</v>
      </c>
      <c r="F555" s="248" t="s">
        <v>3446</v>
      </c>
      <c r="G555" s="249" t="s">
        <v>1839</v>
      </c>
      <c r="H555" s="327"/>
      <c r="I555" s="251"/>
      <c r="J555" s="252">
        <f>ROUND(I555*H555,2)</f>
        <v>0</v>
      </c>
      <c r="K555" s="248" t="s">
        <v>258</v>
      </c>
      <c r="L555" s="46"/>
      <c r="M555" s="253" t="s">
        <v>1</v>
      </c>
      <c r="N555" s="254" t="s">
        <v>48</v>
      </c>
      <c r="O555" s="93"/>
      <c r="P555" s="255">
        <f>O555*H555</f>
        <v>0</v>
      </c>
      <c r="Q555" s="255">
        <v>0</v>
      </c>
      <c r="R555" s="255">
        <f>Q555*H555</f>
        <v>0</v>
      </c>
      <c r="S555" s="255">
        <v>0</v>
      </c>
      <c r="T555" s="256">
        <f>S555*H555</f>
        <v>0</v>
      </c>
      <c r="U555" s="40"/>
      <c r="V555" s="40"/>
      <c r="W555" s="40"/>
      <c r="X555" s="40"/>
      <c r="Y555" s="40"/>
      <c r="Z555" s="40"/>
      <c r="AA555" s="40"/>
      <c r="AB555" s="40"/>
      <c r="AC555" s="40"/>
      <c r="AD555" s="40"/>
      <c r="AE555" s="40"/>
      <c r="AR555" s="257" t="s">
        <v>359</v>
      </c>
      <c r="AT555" s="257" t="s">
        <v>254</v>
      </c>
      <c r="AU555" s="257" t="s">
        <v>93</v>
      </c>
      <c r="AY555" s="18" t="s">
        <v>251</v>
      </c>
      <c r="BE555" s="258">
        <f>IF(N555="základní",J555,0)</f>
        <v>0</v>
      </c>
      <c r="BF555" s="258">
        <f>IF(N555="snížená",J555,0)</f>
        <v>0</v>
      </c>
      <c r="BG555" s="258">
        <f>IF(N555="zákl. přenesená",J555,0)</f>
        <v>0</v>
      </c>
      <c r="BH555" s="258">
        <f>IF(N555="sníž. přenesená",J555,0)</f>
        <v>0</v>
      </c>
      <c r="BI555" s="258">
        <f>IF(N555="nulová",J555,0)</f>
        <v>0</v>
      </c>
      <c r="BJ555" s="18" t="s">
        <v>91</v>
      </c>
      <c r="BK555" s="258">
        <f>ROUND(I555*H555,2)</f>
        <v>0</v>
      </c>
      <c r="BL555" s="18" t="s">
        <v>359</v>
      </c>
      <c r="BM555" s="257" t="s">
        <v>3447</v>
      </c>
    </row>
    <row r="556" s="12" customFormat="1" ht="22.8" customHeight="1">
      <c r="A556" s="12"/>
      <c r="B556" s="230"/>
      <c r="C556" s="231"/>
      <c r="D556" s="232" t="s">
        <v>82</v>
      </c>
      <c r="E556" s="244" t="s">
        <v>668</v>
      </c>
      <c r="F556" s="244" t="s">
        <v>669</v>
      </c>
      <c r="G556" s="231"/>
      <c r="H556" s="231"/>
      <c r="I556" s="234"/>
      <c r="J556" s="245">
        <f>BK556</f>
        <v>0</v>
      </c>
      <c r="K556" s="231"/>
      <c r="L556" s="236"/>
      <c r="M556" s="237"/>
      <c r="N556" s="238"/>
      <c r="O556" s="238"/>
      <c r="P556" s="239">
        <f>SUM(P557:P566)</f>
        <v>0</v>
      </c>
      <c r="Q556" s="238"/>
      <c r="R556" s="239">
        <f>SUM(R557:R566)</f>
        <v>0</v>
      </c>
      <c r="S556" s="238"/>
      <c r="T556" s="240">
        <f>SUM(T557:T566)</f>
        <v>0.63919800000000004</v>
      </c>
      <c r="U556" s="12"/>
      <c r="V556" s="12"/>
      <c r="W556" s="12"/>
      <c r="X556" s="12"/>
      <c r="Y556" s="12"/>
      <c r="Z556" s="12"/>
      <c r="AA556" s="12"/>
      <c r="AB556" s="12"/>
      <c r="AC556" s="12"/>
      <c r="AD556" s="12"/>
      <c r="AE556" s="12"/>
      <c r="AR556" s="241" t="s">
        <v>93</v>
      </c>
      <c r="AT556" s="242" t="s">
        <v>82</v>
      </c>
      <c r="AU556" s="242" t="s">
        <v>91</v>
      </c>
      <c r="AY556" s="241" t="s">
        <v>251</v>
      </c>
      <c r="BK556" s="243">
        <f>SUM(BK557:BK566)</f>
        <v>0</v>
      </c>
    </row>
    <row r="557" s="2" customFormat="1" ht="16.5" customHeight="1">
      <c r="A557" s="40"/>
      <c r="B557" s="41"/>
      <c r="C557" s="246" t="s">
        <v>1125</v>
      </c>
      <c r="D557" s="246" t="s">
        <v>254</v>
      </c>
      <c r="E557" s="247" t="s">
        <v>3448</v>
      </c>
      <c r="F557" s="248" t="s">
        <v>3449</v>
      </c>
      <c r="G557" s="249" t="s">
        <v>342</v>
      </c>
      <c r="H557" s="250">
        <v>35.511000000000003</v>
      </c>
      <c r="I557" s="251"/>
      <c r="J557" s="252">
        <f>ROUND(I557*H557,2)</f>
        <v>0</v>
      </c>
      <c r="K557" s="248" t="s">
        <v>258</v>
      </c>
      <c r="L557" s="46"/>
      <c r="M557" s="253" t="s">
        <v>1</v>
      </c>
      <c r="N557" s="254" t="s">
        <v>48</v>
      </c>
      <c r="O557" s="93"/>
      <c r="P557" s="255">
        <f>O557*H557</f>
        <v>0</v>
      </c>
      <c r="Q557" s="255">
        <v>0</v>
      </c>
      <c r="R557" s="255">
        <f>Q557*H557</f>
        <v>0</v>
      </c>
      <c r="S557" s="255">
        <v>0.017999999999999999</v>
      </c>
      <c r="T557" s="256">
        <f>S557*H557</f>
        <v>0.63919800000000004</v>
      </c>
      <c r="U557" s="40"/>
      <c r="V557" s="40"/>
      <c r="W557" s="40"/>
      <c r="X557" s="40"/>
      <c r="Y557" s="40"/>
      <c r="Z557" s="40"/>
      <c r="AA557" s="40"/>
      <c r="AB557" s="40"/>
      <c r="AC557" s="40"/>
      <c r="AD557" s="40"/>
      <c r="AE557" s="40"/>
      <c r="AR557" s="257" t="s">
        <v>359</v>
      </c>
      <c r="AT557" s="257" t="s">
        <v>254</v>
      </c>
      <c r="AU557" s="257" t="s">
        <v>93</v>
      </c>
      <c r="AY557" s="18" t="s">
        <v>251</v>
      </c>
      <c r="BE557" s="258">
        <f>IF(N557="základní",J557,0)</f>
        <v>0</v>
      </c>
      <c r="BF557" s="258">
        <f>IF(N557="snížená",J557,0)</f>
        <v>0</v>
      </c>
      <c r="BG557" s="258">
        <f>IF(N557="zákl. přenesená",J557,0)</f>
        <v>0</v>
      </c>
      <c r="BH557" s="258">
        <f>IF(N557="sníž. přenesená",J557,0)</f>
        <v>0</v>
      </c>
      <c r="BI557" s="258">
        <f>IF(N557="nulová",J557,0)</f>
        <v>0</v>
      </c>
      <c r="BJ557" s="18" t="s">
        <v>91</v>
      </c>
      <c r="BK557" s="258">
        <f>ROUND(I557*H557,2)</f>
        <v>0</v>
      </c>
      <c r="BL557" s="18" t="s">
        <v>359</v>
      </c>
      <c r="BM557" s="257" t="s">
        <v>3450</v>
      </c>
    </row>
    <row r="558" s="13" customFormat="1">
      <c r="A558" s="13"/>
      <c r="B558" s="271"/>
      <c r="C558" s="272"/>
      <c r="D558" s="259" t="s">
        <v>414</v>
      </c>
      <c r="E558" s="273" t="s">
        <v>1</v>
      </c>
      <c r="F558" s="274" t="s">
        <v>3451</v>
      </c>
      <c r="G558" s="272"/>
      <c r="H558" s="275">
        <v>35.511000000000003</v>
      </c>
      <c r="I558" s="276"/>
      <c r="J558" s="272"/>
      <c r="K558" s="272"/>
      <c r="L558" s="277"/>
      <c r="M558" s="278"/>
      <c r="N558" s="279"/>
      <c r="O558" s="279"/>
      <c r="P558" s="279"/>
      <c r="Q558" s="279"/>
      <c r="R558" s="279"/>
      <c r="S558" s="279"/>
      <c r="T558" s="280"/>
      <c r="U558" s="13"/>
      <c r="V558" s="13"/>
      <c r="W558" s="13"/>
      <c r="X558" s="13"/>
      <c r="Y558" s="13"/>
      <c r="Z558" s="13"/>
      <c r="AA558" s="13"/>
      <c r="AB558" s="13"/>
      <c r="AC558" s="13"/>
      <c r="AD558" s="13"/>
      <c r="AE558" s="13"/>
      <c r="AT558" s="281" t="s">
        <v>414</v>
      </c>
      <c r="AU558" s="281" t="s">
        <v>93</v>
      </c>
      <c r="AV558" s="13" t="s">
        <v>93</v>
      </c>
      <c r="AW558" s="13" t="s">
        <v>38</v>
      </c>
      <c r="AX558" s="13" t="s">
        <v>83</v>
      </c>
      <c r="AY558" s="281" t="s">
        <v>251</v>
      </c>
    </row>
    <row r="559" s="14" customFormat="1">
      <c r="A559" s="14"/>
      <c r="B559" s="282"/>
      <c r="C559" s="283"/>
      <c r="D559" s="259" t="s">
        <v>414</v>
      </c>
      <c r="E559" s="284" t="s">
        <v>1</v>
      </c>
      <c r="F559" s="285" t="s">
        <v>416</v>
      </c>
      <c r="G559" s="283"/>
      <c r="H559" s="286">
        <v>35.511000000000003</v>
      </c>
      <c r="I559" s="287"/>
      <c r="J559" s="283"/>
      <c r="K559" s="283"/>
      <c r="L559" s="288"/>
      <c r="M559" s="289"/>
      <c r="N559" s="290"/>
      <c r="O559" s="290"/>
      <c r="P559" s="290"/>
      <c r="Q559" s="290"/>
      <c r="R559" s="290"/>
      <c r="S559" s="290"/>
      <c r="T559" s="291"/>
      <c r="U559" s="14"/>
      <c r="V559" s="14"/>
      <c r="W559" s="14"/>
      <c r="X559" s="14"/>
      <c r="Y559" s="14"/>
      <c r="Z559" s="14"/>
      <c r="AA559" s="14"/>
      <c r="AB559" s="14"/>
      <c r="AC559" s="14"/>
      <c r="AD559" s="14"/>
      <c r="AE559" s="14"/>
      <c r="AT559" s="292" t="s">
        <v>414</v>
      </c>
      <c r="AU559" s="292" t="s">
        <v>93</v>
      </c>
      <c r="AV559" s="14" t="s">
        <v>182</v>
      </c>
      <c r="AW559" s="14" t="s">
        <v>38</v>
      </c>
      <c r="AX559" s="14" t="s">
        <v>91</v>
      </c>
      <c r="AY559" s="292" t="s">
        <v>251</v>
      </c>
    </row>
    <row r="560" s="2" customFormat="1" ht="21.75" customHeight="1">
      <c r="A560" s="40"/>
      <c r="B560" s="41"/>
      <c r="C560" s="246" t="s">
        <v>3452</v>
      </c>
      <c r="D560" s="246" t="s">
        <v>254</v>
      </c>
      <c r="E560" s="247" t="s">
        <v>3453</v>
      </c>
      <c r="F560" s="248" t="s">
        <v>3454</v>
      </c>
      <c r="G560" s="249" t="s">
        <v>964</v>
      </c>
      <c r="H560" s="250">
        <v>1</v>
      </c>
      <c r="I560" s="251"/>
      <c r="J560" s="252">
        <f>ROUND(I560*H560,2)</f>
        <v>0</v>
      </c>
      <c r="K560" s="248" t="s">
        <v>307</v>
      </c>
      <c r="L560" s="46"/>
      <c r="M560" s="253" t="s">
        <v>1</v>
      </c>
      <c r="N560" s="254" t="s">
        <v>48</v>
      </c>
      <c r="O560" s="93"/>
      <c r="P560" s="255">
        <f>O560*H560</f>
        <v>0</v>
      </c>
      <c r="Q560" s="255">
        <v>0</v>
      </c>
      <c r="R560" s="255">
        <f>Q560*H560</f>
        <v>0</v>
      </c>
      <c r="S560" s="255">
        <v>0</v>
      </c>
      <c r="T560" s="256">
        <f>S560*H560</f>
        <v>0</v>
      </c>
      <c r="U560" s="40"/>
      <c r="V560" s="40"/>
      <c r="W560" s="40"/>
      <c r="X560" s="40"/>
      <c r="Y560" s="40"/>
      <c r="Z560" s="40"/>
      <c r="AA560" s="40"/>
      <c r="AB560" s="40"/>
      <c r="AC560" s="40"/>
      <c r="AD560" s="40"/>
      <c r="AE560" s="40"/>
      <c r="AR560" s="257" t="s">
        <v>359</v>
      </c>
      <c r="AT560" s="257" t="s">
        <v>254</v>
      </c>
      <c r="AU560" s="257" t="s">
        <v>93</v>
      </c>
      <c r="AY560" s="18" t="s">
        <v>251</v>
      </c>
      <c r="BE560" s="258">
        <f>IF(N560="základní",J560,0)</f>
        <v>0</v>
      </c>
      <c r="BF560" s="258">
        <f>IF(N560="snížená",J560,0)</f>
        <v>0</v>
      </c>
      <c r="BG560" s="258">
        <f>IF(N560="zákl. přenesená",J560,0)</f>
        <v>0</v>
      </c>
      <c r="BH560" s="258">
        <f>IF(N560="sníž. přenesená",J560,0)</f>
        <v>0</v>
      </c>
      <c r="BI560" s="258">
        <f>IF(N560="nulová",J560,0)</f>
        <v>0</v>
      </c>
      <c r="BJ560" s="18" t="s">
        <v>91</v>
      </c>
      <c r="BK560" s="258">
        <f>ROUND(I560*H560,2)</f>
        <v>0</v>
      </c>
      <c r="BL560" s="18" t="s">
        <v>359</v>
      </c>
      <c r="BM560" s="257" t="s">
        <v>3455</v>
      </c>
    </row>
    <row r="561" s="2" customFormat="1">
      <c r="A561" s="40"/>
      <c r="B561" s="41"/>
      <c r="C561" s="42"/>
      <c r="D561" s="259" t="s">
        <v>261</v>
      </c>
      <c r="E561" s="42"/>
      <c r="F561" s="260" t="s">
        <v>3456</v>
      </c>
      <c r="G561" s="42"/>
      <c r="H561" s="42"/>
      <c r="I561" s="157"/>
      <c r="J561" s="42"/>
      <c r="K561" s="42"/>
      <c r="L561" s="46"/>
      <c r="M561" s="261"/>
      <c r="N561" s="262"/>
      <c r="O561" s="93"/>
      <c r="P561" s="93"/>
      <c r="Q561" s="93"/>
      <c r="R561" s="93"/>
      <c r="S561" s="93"/>
      <c r="T561" s="94"/>
      <c r="U561" s="40"/>
      <c r="V561" s="40"/>
      <c r="W561" s="40"/>
      <c r="X561" s="40"/>
      <c r="Y561" s="40"/>
      <c r="Z561" s="40"/>
      <c r="AA561" s="40"/>
      <c r="AB561" s="40"/>
      <c r="AC561" s="40"/>
      <c r="AD561" s="40"/>
      <c r="AE561" s="40"/>
      <c r="AT561" s="18" t="s">
        <v>261</v>
      </c>
      <c r="AU561" s="18" t="s">
        <v>93</v>
      </c>
    </row>
    <row r="562" s="2" customFormat="1" ht="21.75" customHeight="1">
      <c r="A562" s="40"/>
      <c r="B562" s="41"/>
      <c r="C562" s="246" t="s">
        <v>2868</v>
      </c>
      <c r="D562" s="246" t="s">
        <v>254</v>
      </c>
      <c r="E562" s="247" t="s">
        <v>3457</v>
      </c>
      <c r="F562" s="248" t="s">
        <v>3458</v>
      </c>
      <c r="G562" s="249" t="s">
        <v>964</v>
      </c>
      <c r="H562" s="250">
        <v>1</v>
      </c>
      <c r="I562" s="251"/>
      <c r="J562" s="252">
        <f>ROUND(I562*H562,2)</f>
        <v>0</v>
      </c>
      <c r="K562" s="248" t="s">
        <v>307</v>
      </c>
      <c r="L562" s="46"/>
      <c r="M562" s="253" t="s">
        <v>1</v>
      </c>
      <c r="N562" s="254" t="s">
        <v>48</v>
      </c>
      <c r="O562" s="93"/>
      <c r="P562" s="255">
        <f>O562*H562</f>
        <v>0</v>
      </c>
      <c r="Q562" s="255">
        <v>0</v>
      </c>
      <c r="R562" s="255">
        <f>Q562*H562</f>
        <v>0</v>
      </c>
      <c r="S562" s="255">
        <v>0</v>
      </c>
      <c r="T562" s="256">
        <f>S562*H562</f>
        <v>0</v>
      </c>
      <c r="U562" s="40"/>
      <c r="V562" s="40"/>
      <c r="W562" s="40"/>
      <c r="X562" s="40"/>
      <c r="Y562" s="40"/>
      <c r="Z562" s="40"/>
      <c r="AA562" s="40"/>
      <c r="AB562" s="40"/>
      <c r="AC562" s="40"/>
      <c r="AD562" s="40"/>
      <c r="AE562" s="40"/>
      <c r="AR562" s="257" t="s">
        <v>359</v>
      </c>
      <c r="AT562" s="257" t="s">
        <v>254</v>
      </c>
      <c r="AU562" s="257" t="s">
        <v>93</v>
      </c>
      <c r="AY562" s="18" t="s">
        <v>251</v>
      </c>
      <c r="BE562" s="258">
        <f>IF(N562="základní",J562,0)</f>
        <v>0</v>
      </c>
      <c r="BF562" s="258">
        <f>IF(N562="snížená",J562,0)</f>
        <v>0</v>
      </c>
      <c r="BG562" s="258">
        <f>IF(N562="zákl. přenesená",J562,0)</f>
        <v>0</v>
      </c>
      <c r="BH562" s="258">
        <f>IF(N562="sníž. přenesená",J562,0)</f>
        <v>0</v>
      </c>
      <c r="BI562" s="258">
        <f>IF(N562="nulová",J562,0)</f>
        <v>0</v>
      </c>
      <c r="BJ562" s="18" t="s">
        <v>91</v>
      </c>
      <c r="BK562" s="258">
        <f>ROUND(I562*H562,2)</f>
        <v>0</v>
      </c>
      <c r="BL562" s="18" t="s">
        <v>359</v>
      </c>
      <c r="BM562" s="257" t="s">
        <v>3459</v>
      </c>
    </row>
    <row r="563" s="2" customFormat="1">
      <c r="A563" s="40"/>
      <c r="B563" s="41"/>
      <c r="C563" s="42"/>
      <c r="D563" s="259" t="s">
        <v>261</v>
      </c>
      <c r="E563" s="42"/>
      <c r="F563" s="260" t="s">
        <v>3456</v>
      </c>
      <c r="G563" s="42"/>
      <c r="H563" s="42"/>
      <c r="I563" s="157"/>
      <c r="J563" s="42"/>
      <c r="K563" s="42"/>
      <c r="L563" s="46"/>
      <c r="M563" s="261"/>
      <c r="N563" s="262"/>
      <c r="O563" s="93"/>
      <c r="P563" s="93"/>
      <c r="Q563" s="93"/>
      <c r="R563" s="93"/>
      <c r="S563" s="93"/>
      <c r="T563" s="94"/>
      <c r="U563" s="40"/>
      <c r="V563" s="40"/>
      <c r="W563" s="40"/>
      <c r="X563" s="40"/>
      <c r="Y563" s="40"/>
      <c r="Z563" s="40"/>
      <c r="AA563" s="40"/>
      <c r="AB563" s="40"/>
      <c r="AC563" s="40"/>
      <c r="AD563" s="40"/>
      <c r="AE563" s="40"/>
      <c r="AT563" s="18" t="s">
        <v>261</v>
      </c>
      <c r="AU563" s="18" t="s">
        <v>93</v>
      </c>
    </row>
    <row r="564" s="2" customFormat="1" ht="16.5" customHeight="1">
      <c r="A564" s="40"/>
      <c r="B564" s="41"/>
      <c r="C564" s="246" t="s">
        <v>3460</v>
      </c>
      <c r="D564" s="246" t="s">
        <v>254</v>
      </c>
      <c r="E564" s="247" t="s">
        <v>3461</v>
      </c>
      <c r="F564" s="248" t="s">
        <v>3462</v>
      </c>
      <c r="G564" s="249" t="s">
        <v>964</v>
      </c>
      <c r="H564" s="250">
        <v>1</v>
      </c>
      <c r="I564" s="251"/>
      <c r="J564" s="252">
        <f>ROUND(I564*H564,2)</f>
        <v>0</v>
      </c>
      <c r="K564" s="248" t="s">
        <v>307</v>
      </c>
      <c r="L564" s="46"/>
      <c r="M564" s="253" t="s">
        <v>1</v>
      </c>
      <c r="N564" s="254" t="s">
        <v>48</v>
      </c>
      <c r="O564" s="93"/>
      <c r="P564" s="255">
        <f>O564*H564</f>
        <v>0</v>
      </c>
      <c r="Q564" s="255">
        <v>0</v>
      </c>
      <c r="R564" s="255">
        <f>Q564*H564</f>
        <v>0</v>
      </c>
      <c r="S564" s="255">
        <v>0</v>
      </c>
      <c r="T564" s="256">
        <f>S564*H564</f>
        <v>0</v>
      </c>
      <c r="U564" s="40"/>
      <c r="V564" s="40"/>
      <c r="W564" s="40"/>
      <c r="X564" s="40"/>
      <c r="Y564" s="40"/>
      <c r="Z564" s="40"/>
      <c r="AA564" s="40"/>
      <c r="AB564" s="40"/>
      <c r="AC564" s="40"/>
      <c r="AD564" s="40"/>
      <c r="AE564" s="40"/>
      <c r="AR564" s="257" t="s">
        <v>359</v>
      </c>
      <c r="AT564" s="257" t="s">
        <v>254</v>
      </c>
      <c r="AU564" s="257" t="s">
        <v>93</v>
      </c>
      <c r="AY564" s="18" t="s">
        <v>251</v>
      </c>
      <c r="BE564" s="258">
        <f>IF(N564="základní",J564,0)</f>
        <v>0</v>
      </c>
      <c r="BF564" s="258">
        <f>IF(N564="snížená",J564,0)</f>
        <v>0</v>
      </c>
      <c r="BG564" s="258">
        <f>IF(N564="zákl. přenesená",J564,0)</f>
        <v>0</v>
      </c>
      <c r="BH564" s="258">
        <f>IF(N564="sníž. přenesená",J564,0)</f>
        <v>0</v>
      </c>
      <c r="BI564" s="258">
        <f>IF(N564="nulová",J564,0)</f>
        <v>0</v>
      </c>
      <c r="BJ564" s="18" t="s">
        <v>91</v>
      </c>
      <c r="BK564" s="258">
        <f>ROUND(I564*H564,2)</f>
        <v>0</v>
      </c>
      <c r="BL564" s="18" t="s">
        <v>359</v>
      </c>
      <c r="BM564" s="257" t="s">
        <v>3463</v>
      </c>
    </row>
    <row r="565" s="2" customFormat="1">
      <c r="A565" s="40"/>
      <c r="B565" s="41"/>
      <c r="C565" s="42"/>
      <c r="D565" s="259" t="s">
        <v>261</v>
      </c>
      <c r="E565" s="42"/>
      <c r="F565" s="260" t="s">
        <v>3456</v>
      </c>
      <c r="G565" s="42"/>
      <c r="H565" s="42"/>
      <c r="I565" s="157"/>
      <c r="J565" s="42"/>
      <c r="K565" s="42"/>
      <c r="L565" s="46"/>
      <c r="M565" s="261"/>
      <c r="N565" s="262"/>
      <c r="O565" s="93"/>
      <c r="P565" s="93"/>
      <c r="Q565" s="93"/>
      <c r="R565" s="93"/>
      <c r="S565" s="93"/>
      <c r="T565" s="94"/>
      <c r="U565" s="40"/>
      <c r="V565" s="40"/>
      <c r="W565" s="40"/>
      <c r="X565" s="40"/>
      <c r="Y565" s="40"/>
      <c r="Z565" s="40"/>
      <c r="AA565" s="40"/>
      <c r="AB565" s="40"/>
      <c r="AC565" s="40"/>
      <c r="AD565" s="40"/>
      <c r="AE565" s="40"/>
      <c r="AT565" s="18" t="s">
        <v>261</v>
      </c>
      <c r="AU565" s="18" t="s">
        <v>93</v>
      </c>
    </row>
    <row r="566" s="2" customFormat="1" ht="16.5" customHeight="1">
      <c r="A566" s="40"/>
      <c r="B566" s="41"/>
      <c r="C566" s="246" t="s">
        <v>2872</v>
      </c>
      <c r="D566" s="246" t="s">
        <v>254</v>
      </c>
      <c r="E566" s="247" t="s">
        <v>3464</v>
      </c>
      <c r="F566" s="248" t="s">
        <v>3465</v>
      </c>
      <c r="G566" s="249" t="s">
        <v>1839</v>
      </c>
      <c r="H566" s="327"/>
      <c r="I566" s="251"/>
      <c r="J566" s="252">
        <f>ROUND(I566*H566,2)</f>
        <v>0</v>
      </c>
      <c r="K566" s="248" t="s">
        <v>258</v>
      </c>
      <c r="L566" s="46"/>
      <c r="M566" s="253" t="s">
        <v>1</v>
      </c>
      <c r="N566" s="254" t="s">
        <v>48</v>
      </c>
      <c r="O566" s="93"/>
      <c r="P566" s="255">
        <f>O566*H566</f>
        <v>0</v>
      </c>
      <c r="Q566" s="255">
        <v>0</v>
      </c>
      <c r="R566" s="255">
        <f>Q566*H566</f>
        <v>0</v>
      </c>
      <c r="S566" s="255">
        <v>0</v>
      </c>
      <c r="T566" s="256">
        <f>S566*H566</f>
        <v>0</v>
      </c>
      <c r="U566" s="40"/>
      <c r="V566" s="40"/>
      <c r="W566" s="40"/>
      <c r="X566" s="40"/>
      <c r="Y566" s="40"/>
      <c r="Z566" s="40"/>
      <c r="AA566" s="40"/>
      <c r="AB566" s="40"/>
      <c r="AC566" s="40"/>
      <c r="AD566" s="40"/>
      <c r="AE566" s="40"/>
      <c r="AR566" s="257" t="s">
        <v>359</v>
      </c>
      <c r="AT566" s="257" t="s">
        <v>254</v>
      </c>
      <c r="AU566" s="257" t="s">
        <v>93</v>
      </c>
      <c r="AY566" s="18" t="s">
        <v>251</v>
      </c>
      <c r="BE566" s="258">
        <f>IF(N566="základní",J566,0)</f>
        <v>0</v>
      </c>
      <c r="BF566" s="258">
        <f>IF(N566="snížená",J566,0)</f>
        <v>0</v>
      </c>
      <c r="BG566" s="258">
        <f>IF(N566="zákl. přenesená",J566,0)</f>
        <v>0</v>
      </c>
      <c r="BH566" s="258">
        <f>IF(N566="sníž. přenesená",J566,0)</f>
        <v>0</v>
      </c>
      <c r="BI566" s="258">
        <f>IF(N566="nulová",J566,0)</f>
        <v>0</v>
      </c>
      <c r="BJ566" s="18" t="s">
        <v>91</v>
      </c>
      <c r="BK566" s="258">
        <f>ROUND(I566*H566,2)</f>
        <v>0</v>
      </c>
      <c r="BL566" s="18" t="s">
        <v>359</v>
      </c>
      <c r="BM566" s="257" t="s">
        <v>3466</v>
      </c>
    </row>
    <row r="567" s="12" customFormat="1" ht="22.8" customHeight="1">
      <c r="A567" s="12"/>
      <c r="B567" s="230"/>
      <c r="C567" s="231"/>
      <c r="D567" s="232" t="s">
        <v>82</v>
      </c>
      <c r="E567" s="244" t="s">
        <v>3467</v>
      </c>
      <c r="F567" s="244" t="s">
        <v>3468</v>
      </c>
      <c r="G567" s="231"/>
      <c r="H567" s="231"/>
      <c r="I567" s="234"/>
      <c r="J567" s="245">
        <f>BK567</f>
        <v>0</v>
      </c>
      <c r="K567" s="231"/>
      <c r="L567" s="236"/>
      <c r="M567" s="237"/>
      <c r="N567" s="238"/>
      <c r="O567" s="238"/>
      <c r="P567" s="239">
        <f>SUM(P568:P588)</f>
        <v>0</v>
      </c>
      <c r="Q567" s="238"/>
      <c r="R567" s="239">
        <f>SUM(R568:R588)</f>
        <v>0.24153184999999999</v>
      </c>
      <c r="S567" s="238"/>
      <c r="T567" s="240">
        <f>SUM(T568:T588)</f>
        <v>0.11635</v>
      </c>
      <c r="U567" s="12"/>
      <c r="V567" s="12"/>
      <c r="W567" s="12"/>
      <c r="X567" s="12"/>
      <c r="Y567" s="12"/>
      <c r="Z567" s="12"/>
      <c r="AA567" s="12"/>
      <c r="AB567" s="12"/>
      <c r="AC567" s="12"/>
      <c r="AD567" s="12"/>
      <c r="AE567" s="12"/>
      <c r="AR567" s="241" t="s">
        <v>93</v>
      </c>
      <c r="AT567" s="242" t="s">
        <v>82</v>
      </c>
      <c r="AU567" s="242" t="s">
        <v>91</v>
      </c>
      <c r="AY567" s="241" t="s">
        <v>251</v>
      </c>
      <c r="BK567" s="243">
        <f>SUM(BK568:BK588)</f>
        <v>0</v>
      </c>
    </row>
    <row r="568" s="2" customFormat="1" ht="16.5" customHeight="1">
      <c r="A568" s="40"/>
      <c r="B568" s="41"/>
      <c r="C568" s="246" t="s">
        <v>3469</v>
      </c>
      <c r="D568" s="246" t="s">
        <v>254</v>
      </c>
      <c r="E568" s="247" t="s">
        <v>3470</v>
      </c>
      <c r="F568" s="248" t="s">
        <v>3471</v>
      </c>
      <c r="G568" s="249" t="s">
        <v>342</v>
      </c>
      <c r="H568" s="250">
        <v>21.699999999999999</v>
      </c>
      <c r="I568" s="251"/>
      <c r="J568" s="252">
        <f>ROUND(I568*H568,2)</f>
        <v>0</v>
      </c>
      <c r="K568" s="248" t="s">
        <v>258</v>
      </c>
      <c r="L568" s="46"/>
      <c r="M568" s="253" t="s">
        <v>1</v>
      </c>
      <c r="N568" s="254" t="s">
        <v>48</v>
      </c>
      <c r="O568" s="93"/>
      <c r="P568" s="255">
        <f>O568*H568</f>
        <v>0</v>
      </c>
      <c r="Q568" s="255">
        <v>0</v>
      </c>
      <c r="R568" s="255">
        <f>Q568*H568</f>
        <v>0</v>
      </c>
      <c r="S568" s="255">
        <v>0</v>
      </c>
      <c r="T568" s="256">
        <f>S568*H568</f>
        <v>0</v>
      </c>
      <c r="U568" s="40"/>
      <c r="V568" s="40"/>
      <c r="W568" s="40"/>
      <c r="X568" s="40"/>
      <c r="Y568" s="40"/>
      <c r="Z568" s="40"/>
      <c r="AA568" s="40"/>
      <c r="AB568" s="40"/>
      <c r="AC568" s="40"/>
      <c r="AD568" s="40"/>
      <c r="AE568" s="40"/>
      <c r="AR568" s="257" t="s">
        <v>359</v>
      </c>
      <c r="AT568" s="257" t="s">
        <v>254</v>
      </c>
      <c r="AU568" s="257" t="s">
        <v>93</v>
      </c>
      <c r="AY568" s="18" t="s">
        <v>251</v>
      </c>
      <c r="BE568" s="258">
        <f>IF(N568="základní",J568,0)</f>
        <v>0</v>
      </c>
      <c r="BF568" s="258">
        <f>IF(N568="snížená",J568,0)</f>
        <v>0</v>
      </c>
      <c r="BG568" s="258">
        <f>IF(N568="zákl. přenesená",J568,0)</f>
        <v>0</v>
      </c>
      <c r="BH568" s="258">
        <f>IF(N568="sníž. přenesená",J568,0)</f>
        <v>0</v>
      </c>
      <c r="BI568" s="258">
        <f>IF(N568="nulová",J568,0)</f>
        <v>0</v>
      </c>
      <c r="BJ568" s="18" t="s">
        <v>91</v>
      </c>
      <c r="BK568" s="258">
        <f>ROUND(I568*H568,2)</f>
        <v>0</v>
      </c>
      <c r="BL568" s="18" t="s">
        <v>359</v>
      </c>
      <c r="BM568" s="257" t="s">
        <v>3472</v>
      </c>
    </row>
    <row r="569" s="15" customFormat="1">
      <c r="A569" s="15"/>
      <c r="B569" s="293"/>
      <c r="C569" s="294"/>
      <c r="D569" s="259" t="s">
        <v>414</v>
      </c>
      <c r="E569" s="295" t="s">
        <v>1</v>
      </c>
      <c r="F569" s="296" t="s">
        <v>3019</v>
      </c>
      <c r="G569" s="294"/>
      <c r="H569" s="295" t="s">
        <v>1</v>
      </c>
      <c r="I569" s="297"/>
      <c r="J569" s="294"/>
      <c r="K569" s="294"/>
      <c r="L569" s="298"/>
      <c r="M569" s="299"/>
      <c r="N569" s="300"/>
      <c r="O569" s="300"/>
      <c r="P569" s="300"/>
      <c r="Q569" s="300"/>
      <c r="R569" s="300"/>
      <c r="S569" s="300"/>
      <c r="T569" s="301"/>
      <c r="U569" s="15"/>
      <c r="V569" s="15"/>
      <c r="W569" s="15"/>
      <c r="X569" s="15"/>
      <c r="Y569" s="15"/>
      <c r="Z569" s="15"/>
      <c r="AA569" s="15"/>
      <c r="AB569" s="15"/>
      <c r="AC569" s="15"/>
      <c r="AD569" s="15"/>
      <c r="AE569" s="15"/>
      <c r="AT569" s="302" t="s">
        <v>414</v>
      </c>
      <c r="AU569" s="302" t="s">
        <v>93</v>
      </c>
      <c r="AV569" s="15" t="s">
        <v>91</v>
      </c>
      <c r="AW569" s="15" t="s">
        <v>38</v>
      </c>
      <c r="AX569" s="15" t="s">
        <v>83</v>
      </c>
      <c r="AY569" s="302" t="s">
        <v>251</v>
      </c>
    </row>
    <row r="570" s="13" customFormat="1">
      <c r="A570" s="13"/>
      <c r="B570" s="271"/>
      <c r="C570" s="272"/>
      <c r="D570" s="259" t="s">
        <v>414</v>
      </c>
      <c r="E570" s="273" t="s">
        <v>1</v>
      </c>
      <c r="F570" s="274" t="s">
        <v>3473</v>
      </c>
      <c r="G570" s="272"/>
      <c r="H570" s="275">
        <v>21.699999999999999</v>
      </c>
      <c r="I570" s="276"/>
      <c r="J570" s="272"/>
      <c r="K570" s="272"/>
      <c r="L570" s="277"/>
      <c r="M570" s="278"/>
      <c r="N570" s="279"/>
      <c r="O570" s="279"/>
      <c r="P570" s="279"/>
      <c r="Q570" s="279"/>
      <c r="R570" s="279"/>
      <c r="S570" s="279"/>
      <c r="T570" s="280"/>
      <c r="U570" s="13"/>
      <c r="V570" s="13"/>
      <c r="W570" s="13"/>
      <c r="X570" s="13"/>
      <c r="Y570" s="13"/>
      <c r="Z570" s="13"/>
      <c r="AA570" s="13"/>
      <c r="AB570" s="13"/>
      <c r="AC570" s="13"/>
      <c r="AD570" s="13"/>
      <c r="AE570" s="13"/>
      <c r="AT570" s="281" t="s">
        <v>414</v>
      </c>
      <c r="AU570" s="281" t="s">
        <v>93</v>
      </c>
      <c r="AV570" s="13" t="s">
        <v>93</v>
      </c>
      <c r="AW570" s="13" t="s">
        <v>38</v>
      </c>
      <c r="AX570" s="13" t="s">
        <v>83</v>
      </c>
      <c r="AY570" s="281" t="s">
        <v>251</v>
      </c>
    </row>
    <row r="571" s="14" customFormat="1">
      <c r="A571" s="14"/>
      <c r="B571" s="282"/>
      <c r="C571" s="283"/>
      <c r="D571" s="259" t="s">
        <v>414</v>
      </c>
      <c r="E571" s="284" t="s">
        <v>1</v>
      </c>
      <c r="F571" s="285" t="s">
        <v>416</v>
      </c>
      <c r="G571" s="283"/>
      <c r="H571" s="286">
        <v>21.699999999999999</v>
      </c>
      <c r="I571" s="287"/>
      <c r="J571" s="283"/>
      <c r="K571" s="283"/>
      <c r="L571" s="288"/>
      <c r="M571" s="289"/>
      <c r="N571" s="290"/>
      <c r="O571" s="290"/>
      <c r="P571" s="290"/>
      <c r="Q571" s="290"/>
      <c r="R571" s="290"/>
      <c r="S571" s="290"/>
      <c r="T571" s="291"/>
      <c r="U571" s="14"/>
      <c r="V571" s="14"/>
      <c r="W571" s="14"/>
      <c r="X571" s="14"/>
      <c r="Y571" s="14"/>
      <c r="Z571" s="14"/>
      <c r="AA571" s="14"/>
      <c r="AB571" s="14"/>
      <c r="AC571" s="14"/>
      <c r="AD571" s="14"/>
      <c r="AE571" s="14"/>
      <c r="AT571" s="292" t="s">
        <v>414</v>
      </c>
      <c r="AU571" s="292" t="s">
        <v>93</v>
      </c>
      <c r="AV571" s="14" t="s">
        <v>182</v>
      </c>
      <c r="AW571" s="14" t="s">
        <v>38</v>
      </c>
      <c r="AX571" s="14" t="s">
        <v>91</v>
      </c>
      <c r="AY571" s="292" t="s">
        <v>251</v>
      </c>
    </row>
    <row r="572" s="2" customFormat="1" ht="16.5" customHeight="1">
      <c r="A572" s="40"/>
      <c r="B572" s="41"/>
      <c r="C572" s="246" t="s">
        <v>2876</v>
      </c>
      <c r="D572" s="246" t="s">
        <v>254</v>
      </c>
      <c r="E572" s="247" t="s">
        <v>3474</v>
      </c>
      <c r="F572" s="248" t="s">
        <v>3475</v>
      </c>
      <c r="G572" s="249" t="s">
        <v>342</v>
      </c>
      <c r="H572" s="250">
        <v>21.699999999999999</v>
      </c>
      <c r="I572" s="251"/>
      <c r="J572" s="252">
        <f>ROUND(I572*H572,2)</f>
        <v>0</v>
      </c>
      <c r="K572" s="248" t="s">
        <v>258</v>
      </c>
      <c r="L572" s="46"/>
      <c r="M572" s="253" t="s">
        <v>1</v>
      </c>
      <c r="N572" s="254" t="s">
        <v>48</v>
      </c>
      <c r="O572" s="93"/>
      <c r="P572" s="255">
        <f>O572*H572</f>
        <v>0</v>
      </c>
      <c r="Q572" s="255">
        <v>0</v>
      </c>
      <c r="R572" s="255">
        <f>Q572*H572</f>
        <v>0</v>
      </c>
      <c r="S572" s="255">
        <v>0</v>
      </c>
      <c r="T572" s="256">
        <f>S572*H572</f>
        <v>0</v>
      </c>
      <c r="U572" s="40"/>
      <c r="V572" s="40"/>
      <c r="W572" s="40"/>
      <c r="X572" s="40"/>
      <c r="Y572" s="40"/>
      <c r="Z572" s="40"/>
      <c r="AA572" s="40"/>
      <c r="AB572" s="40"/>
      <c r="AC572" s="40"/>
      <c r="AD572" s="40"/>
      <c r="AE572" s="40"/>
      <c r="AR572" s="257" t="s">
        <v>359</v>
      </c>
      <c r="AT572" s="257" t="s">
        <v>254</v>
      </c>
      <c r="AU572" s="257" t="s">
        <v>93</v>
      </c>
      <c r="AY572" s="18" t="s">
        <v>251</v>
      </c>
      <c r="BE572" s="258">
        <f>IF(N572="základní",J572,0)</f>
        <v>0</v>
      </c>
      <c r="BF572" s="258">
        <f>IF(N572="snížená",J572,0)</f>
        <v>0</v>
      </c>
      <c r="BG572" s="258">
        <f>IF(N572="zákl. přenesená",J572,0)</f>
        <v>0</v>
      </c>
      <c r="BH572" s="258">
        <f>IF(N572="sníž. přenesená",J572,0)</f>
        <v>0</v>
      </c>
      <c r="BI572" s="258">
        <f>IF(N572="nulová",J572,0)</f>
        <v>0</v>
      </c>
      <c r="BJ572" s="18" t="s">
        <v>91</v>
      </c>
      <c r="BK572" s="258">
        <f>ROUND(I572*H572,2)</f>
        <v>0</v>
      </c>
      <c r="BL572" s="18" t="s">
        <v>359</v>
      </c>
      <c r="BM572" s="257" t="s">
        <v>3476</v>
      </c>
    </row>
    <row r="573" s="2" customFormat="1" ht="16.5" customHeight="1">
      <c r="A573" s="40"/>
      <c r="B573" s="41"/>
      <c r="C573" s="246" t="s">
        <v>3477</v>
      </c>
      <c r="D573" s="246" t="s">
        <v>254</v>
      </c>
      <c r="E573" s="247" t="s">
        <v>3478</v>
      </c>
      <c r="F573" s="248" t="s">
        <v>3479</v>
      </c>
      <c r="G573" s="249" t="s">
        <v>342</v>
      </c>
      <c r="H573" s="250">
        <v>21.699999999999999</v>
      </c>
      <c r="I573" s="251"/>
      <c r="J573" s="252">
        <f>ROUND(I573*H573,2)</f>
        <v>0</v>
      </c>
      <c r="K573" s="248" t="s">
        <v>258</v>
      </c>
      <c r="L573" s="46"/>
      <c r="M573" s="253" t="s">
        <v>1</v>
      </c>
      <c r="N573" s="254" t="s">
        <v>48</v>
      </c>
      <c r="O573" s="93"/>
      <c r="P573" s="255">
        <f>O573*H573</f>
        <v>0</v>
      </c>
      <c r="Q573" s="255">
        <v>3.0000000000000001E-05</v>
      </c>
      <c r="R573" s="255">
        <f>Q573*H573</f>
        <v>0.00065099999999999999</v>
      </c>
      <c r="S573" s="255">
        <v>0</v>
      </c>
      <c r="T573" s="256">
        <f>S573*H573</f>
        <v>0</v>
      </c>
      <c r="U573" s="40"/>
      <c r="V573" s="40"/>
      <c r="W573" s="40"/>
      <c r="X573" s="40"/>
      <c r="Y573" s="40"/>
      <c r="Z573" s="40"/>
      <c r="AA573" s="40"/>
      <c r="AB573" s="40"/>
      <c r="AC573" s="40"/>
      <c r="AD573" s="40"/>
      <c r="AE573" s="40"/>
      <c r="AR573" s="257" t="s">
        <v>359</v>
      </c>
      <c r="AT573" s="257" t="s">
        <v>254</v>
      </c>
      <c r="AU573" s="257" t="s">
        <v>93</v>
      </c>
      <c r="AY573" s="18" t="s">
        <v>251</v>
      </c>
      <c r="BE573" s="258">
        <f>IF(N573="základní",J573,0)</f>
        <v>0</v>
      </c>
      <c r="BF573" s="258">
        <f>IF(N573="snížená",J573,0)</f>
        <v>0</v>
      </c>
      <c r="BG573" s="258">
        <f>IF(N573="zákl. přenesená",J573,0)</f>
        <v>0</v>
      </c>
      <c r="BH573" s="258">
        <f>IF(N573="sníž. přenesená",J573,0)</f>
        <v>0</v>
      </c>
      <c r="BI573" s="258">
        <f>IF(N573="nulová",J573,0)</f>
        <v>0</v>
      </c>
      <c r="BJ573" s="18" t="s">
        <v>91</v>
      </c>
      <c r="BK573" s="258">
        <f>ROUND(I573*H573,2)</f>
        <v>0</v>
      </c>
      <c r="BL573" s="18" t="s">
        <v>359</v>
      </c>
      <c r="BM573" s="257" t="s">
        <v>3480</v>
      </c>
    </row>
    <row r="574" s="2" customFormat="1" ht="16.5" customHeight="1">
      <c r="A574" s="40"/>
      <c r="B574" s="41"/>
      <c r="C574" s="246" t="s">
        <v>2878</v>
      </c>
      <c r="D574" s="246" t="s">
        <v>254</v>
      </c>
      <c r="E574" s="247" t="s">
        <v>3481</v>
      </c>
      <c r="F574" s="248" t="s">
        <v>3482</v>
      </c>
      <c r="G574" s="249" t="s">
        <v>342</v>
      </c>
      <c r="H574" s="250">
        <v>21.699999999999999</v>
      </c>
      <c r="I574" s="251"/>
      <c r="J574" s="252">
        <f>ROUND(I574*H574,2)</f>
        <v>0</v>
      </c>
      <c r="K574" s="248" t="s">
        <v>258</v>
      </c>
      <c r="L574" s="46"/>
      <c r="M574" s="253" t="s">
        <v>1</v>
      </c>
      <c r="N574" s="254" t="s">
        <v>48</v>
      </c>
      <c r="O574" s="93"/>
      <c r="P574" s="255">
        <f>O574*H574</f>
        <v>0</v>
      </c>
      <c r="Q574" s="255">
        <v>0.0074999999999999997</v>
      </c>
      <c r="R574" s="255">
        <f>Q574*H574</f>
        <v>0.16274999999999998</v>
      </c>
      <c r="S574" s="255">
        <v>0</v>
      </c>
      <c r="T574" s="256">
        <f>S574*H574</f>
        <v>0</v>
      </c>
      <c r="U574" s="40"/>
      <c r="V574" s="40"/>
      <c r="W574" s="40"/>
      <c r="X574" s="40"/>
      <c r="Y574" s="40"/>
      <c r="Z574" s="40"/>
      <c r="AA574" s="40"/>
      <c r="AB574" s="40"/>
      <c r="AC574" s="40"/>
      <c r="AD574" s="40"/>
      <c r="AE574" s="40"/>
      <c r="AR574" s="257" t="s">
        <v>359</v>
      </c>
      <c r="AT574" s="257" t="s">
        <v>254</v>
      </c>
      <c r="AU574" s="257" t="s">
        <v>93</v>
      </c>
      <c r="AY574" s="18" t="s">
        <v>251</v>
      </c>
      <c r="BE574" s="258">
        <f>IF(N574="základní",J574,0)</f>
        <v>0</v>
      </c>
      <c r="BF574" s="258">
        <f>IF(N574="snížená",J574,0)</f>
        <v>0</v>
      </c>
      <c r="BG574" s="258">
        <f>IF(N574="zákl. přenesená",J574,0)</f>
        <v>0</v>
      </c>
      <c r="BH574" s="258">
        <f>IF(N574="sníž. přenesená",J574,0)</f>
        <v>0</v>
      </c>
      <c r="BI574" s="258">
        <f>IF(N574="nulová",J574,0)</f>
        <v>0</v>
      </c>
      <c r="BJ574" s="18" t="s">
        <v>91</v>
      </c>
      <c r="BK574" s="258">
        <f>ROUND(I574*H574,2)</f>
        <v>0</v>
      </c>
      <c r="BL574" s="18" t="s">
        <v>359</v>
      </c>
      <c r="BM574" s="257" t="s">
        <v>3483</v>
      </c>
    </row>
    <row r="575" s="2" customFormat="1" ht="16.5" customHeight="1">
      <c r="A575" s="40"/>
      <c r="B575" s="41"/>
      <c r="C575" s="246" t="s">
        <v>3484</v>
      </c>
      <c r="D575" s="246" t="s">
        <v>254</v>
      </c>
      <c r="E575" s="247" t="s">
        <v>3485</v>
      </c>
      <c r="F575" s="248" t="s">
        <v>3486</v>
      </c>
      <c r="G575" s="249" t="s">
        <v>342</v>
      </c>
      <c r="H575" s="250">
        <v>46.539999999999999</v>
      </c>
      <c r="I575" s="251"/>
      <c r="J575" s="252">
        <f>ROUND(I575*H575,2)</f>
        <v>0</v>
      </c>
      <c r="K575" s="248" t="s">
        <v>258</v>
      </c>
      <c r="L575" s="46"/>
      <c r="M575" s="253" t="s">
        <v>1</v>
      </c>
      <c r="N575" s="254" t="s">
        <v>48</v>
      </c>
      <c r="O575" s="93"/>
      <c r="P575" s="255">
        <f>O575*H575</f>
        <v>0</v>
      </c>
      <c r="Q575" s="255">
        <v>0</v>
      </c>
      <c r="R575" s="255">
        <f>Q575*H575</f>
        <v>0</v>
      </c>
      <c r="S575" s="255">
        <v>0.0025000000000000001</v>
      </c>
      <c r="T575" s="256">
        <f>S575*H575</f>
        <v>0.11635</v>
      </c>
      <c r="U575" s="40"/>
      <c r="V575" s="40"/>
      <c r="W575" s="40"/>
      <c r="X575" s="40"/>
      <c r="Y575" s="40"/>
      <c r="Z575" s="40"/>
      <c r="AA575" s="40"/>
      <c r="AB575" s="40"/>
      <c r="AC575" s="40"/>
      <c r="AD575" s="40"/>
      <c r="AE575" s="40"/>
      <c r="AR575" s="257" t="s">
        <v>359</v>
      </c>
      <c r="AT575" s="257" t="s">
        <v>254</v>
      </c>
      <c r="AU575" s="257" t="s">
        <v>93</v>
      </c>
      <c r="AY575" s="18" t="s">
        <v>251</v>
      </c>
      <c r="BE575" s="258">
        <f>IF(N575="základní",J575,0)</f>
        <v>0</v>
      </c>
      <c r="BF575" s="258">
        <f>IF(N575="snížená",J575,0)</f>
        <v>0</v>
      </c>
      <c r="BG575" s="258">
        <f>IF(N575="zákl. přenesená",J575,0)</f>
        <v>0</v>
      </c>
      <c r="BH575" s="258">
        <f>IF(N575="sníž. přenesená",J575,0)</f>
        <v>0</v>
      </c>
      <c r="BI575" s="258">
        <f>IF(N575="nulová",J575,0)</f>
        <v>0</v>
      </c>
      <c r="BJ575" s="18" t="s">
        <v>91</v>
      </c>
      <c r="BK575" s="258">
        <f>ROUND(I575*H575,2)</f>
        <v>0</v>
      </c>
      <c r="BL575" s="18" t="s">
        <v>359</v>
      </c>
      <c r="BM575" s="257" t="s">
        <v>3487</v>
      </c>
    </row>
    <row r="576" s="2" customFormat="1">
      <c r="A576" s="40"/>
      <c r="B576" s="41"/>
      <c r="C576" s="42"/>
      <c r="D576" s="259" t="s">
        <v>261</v>
      </c>
      <c r="E576" s="42"/>
      <c r="F576" s="260" t="s">
        <v>3488</v>
      </c>
      <c r="G576" s="42"/>
      <c r="H576" s="42"/>
      <c r="I576" s="157"/>
      <c r="J576" s="42"/>
      <c r="K576" s="42"/>
      <c r="L576" s="46"/>
      <c r="M576" s="261"/>
      <c r="N576" s="262"/>
      <c r="O576" s="93"/>
      <c r="P576" s="93"/>
      <c r="Q576" s="93"/>
      <c r="R576" s="93"/>
      <c r="S576" s="93"/>
      <c r="T576" s="94"/>
      <c r="U576" s="40"/>
      <c r="V576" s="40"/>
      <c r="W576" s="40"/>
      <c r="X576" s="40"/>
      <c r="Y576" s="40"/>
      <c r="Z576" s="40"/>
      <c r="AA576" s="40"/>
      <c r="AB576" s="40"/>
      <c r="AC576" s="40"/>
      <c r="AD576" s="40"/>
      <c r="AE576" s="40"/>
      <c r="AT576" s="18" t="s">
        <v>261</v>
      </c>
      <c r="AU576" s="18" t="s">
        <v>93</v>
      </c>
    </row>
    <row r="577" s="15" customFormat="1">
      <c r="A577" s="15"/>
      <c r="B577" s="293"/>
      <c r="C577" s="294"/>
      <c r="D577" s="259" t="s">
        <v>414</v>
      </c>
      <c r="E577" s="295" t="s">
        <v>1</v>
      </c>
      <c r="F577" s="296" t="s">
        <v>3019</v>
      </c>
      <c r="G577" s="294"/>
      <c r="H577" s="295" t="s">
        <v>1</v>
      </c>
      <c r="I577" s="297"/>
      <c r="J577" s="294"/>
      <c r="K577" s="294"/>
      <c r="L577" s="298"/>
      <c r="M577" s="299"/>
      <c r="N577" s="300"/>
      <c r="O577" s="300"/>
      <c r="P577" s="300"/>
      <c r="Q577" s="300"/>
      <c r="R577" s="300"/>
      <c r="S577" s="300"/>
      <c r="T577" s="301"/>
      <c r="U577" s="15"/>
      <c r="V577" s="15"/>
      <c r="W577" s="15"/>
      <c r="X577" s="15"/>
      <c r="Y577" s="15"/>
      <c r="Z577" s="15"/>
      <c r="AA577" s="15"/>
      <c r="AB577" s="15"/>
      <c r="AC577" s="15"/>
      <c r="AD577" s="15"/>
      <c r="AE577" s="15"/>
      <c r="AT577" s="302" t="s">
        <v>414</v>
      </c>
      <c r="AU577" s="302" t="s">
        <v>93</v>
      </c>
      <c r="AV577" s="15" t="s">
        <v>91</v>
      </c>
      <c r="AW577" s="15" t="s">
        <v>38</v>
      </c>
      <c r="AX577" s="15" t="s">
        <v>83</v>
      </c>
      <c r="AY577" s="302" t="s">
        <v>251</v>
      </c>
    </row>
    <row r="578" s="13" customFormat="1">
      <c r="A578" s="13"/>
      <c r="B578" s="271"/>
      <c r="C578" s="272"/>
      <c r="D578" s="259" t="s">
        <v>414</v>
      </c>
      <c r="E578" s="273" t="s">
        <v>1</v>
      </c>
      <c r="F578" s="274" t="s">
        <v>3489</v>
      </c>
      <c r="G578" s="272"/>
      <c r="H578" s="275">
        <v>46.539999999999999</v>
      </c>
      <c r="I578" s="276"/>
      <c r="J578" s="272"/>
      <c r="K578" s="272"/>
      <c r="L578" s="277"/>
      <c r="M578" s="278"/>
      <c r="N578" s="279"/>
      <c r="O578" s="279"/>
      <c r="P578" s="279"/>
      <c r="Q578" s="279"/>
      <c r="R578" s="279"/>
      <c r="S578" s="279"/>
      <c r="T578" s="280"/>
      <c r="U578" s="13"/>
      <c r="V578" s="13"/>
      <c r="W578" s="13"/>
      <c r="X578" s="13"/>
      <c r="Y578" s="13"/>
      <c r="Z578" s="13"/>
      <c r="AA578" s="13"/>
      <c r="AB578" s="13"/>
      <c r="AC578" s="13"/>
      <c r="AD578" s="13"/>
      <c r="AE578" s="13"/>
      <c r="AT578" s="281" t="s">
        <v>414</v>
      </c>
      <c r="AU578" s="281" t="s">
        <v>93</v>
      </c>
      <c r="AV578" s="13" t="s">
        <v>93</v>
      </c>
      <c r="AW578" s="13" t="s">
        <v>38</v>
      </c>
      <c r="AX578" s="13" t="s">
        <v>83</v>
      </c>
      <c r="AY578" s="281" t="s">
        <v>251</v>
      </c>
    </row>
    <row r="579" s="14" customFormat="1">
      <c r="A579" s="14"/>
      <c r="B579" s="282"/>
      <c r="C579" s="283"/>
      <c r="D579" s="259" t="s">
        <v>414</v>
      </c>
      <c r="E579" s="284" t="s">
        <v>1</v>
      </c>
      <c r="F579" s="285" t="s">
        <v>416</v>
      </c>
      <c r="G579" s="283"/>
      <c r="H579" s="286">
        <v>46.539999999999999</v>
      </c>
      <c r="I579" s="287"/>
      <c r="J579" s="283"/>
      <c r="K579" s="283"/>
      <c r="L579" s="288"/>
      <c r="M579" s="289"/>
      <c r="N579" s="290"/>
      <c r="O579" s="290"/>
      <c r="P579" s="290"/>
      <c r="Q579" s="290"/>
      <c r="R579" s="290"/>
      <c r="S579" s="290"/>
      <c r="T579" s="291"/>
      <c r="U579" s="14"/>
      <c r="V579" s="14"/>
      <c r="W579" s="14"/>
      <c r="X579" s="14"/>
      <c r="Y579" s="14"/>
      <c r="Z579" s="14"/>
      <c r="AA579" s="14"/>
      <c r="AB579" s="14"/>
      <c r="AC579" s="14"/>
      <c r="AD579" s="14"/>
      <c r="AE579" s="14"/>
      <c r="AT579" s="292" t="s">
        <v>414</v>
      </c>
      <c r="AU579" s="292" t="s">
        <v>93</v>
      </c>
      <c r="AV579" s="14" t="s">
        <v>182</v>
      </c>
      <c r="AW579" s="14" t="s">
        <v>38</v>
      </c>
      <c r="AX579" s="14" t="s">
        <v>91</v>
      </c>
      <c r="AY579" s="292" t="s">
        <v>251</v>
      </c>
    </row>
    <row r="580" s="2" customFormat="1" ht="16.5" customHeight="1">
      <c r="A580" s="40"/>
      <c r="B580" s="41"/>
      <c r="C580" s="246" t="s">
        <v>2879</v>
      </c>
      <c r="D580" s="246" t="s">
        <v>254</v>
      </c>
      <c r="E580" s="247" t="s">
        <v>3490</v>
      </c>
      <c r="F580" s="248" t="s">
        <v>3491</v>
      </c>
      <c r="G580" s="249" t="s">
        <v>342</v>
      </c>
      <c r="H580" s="250">
        <v>21.699999999999999</v>
      </c>
      <c r="I580" s="251"/>
      <c r="J580" s="252">
        <f>ROUND(I580*H580,2)</f>
        <v>0</v>
      </c>
      <c r="K580" s="248" t="s">
        <v>258</v>
      </c>
      <c r="L580" s="46"/>
      <c r="M580" s="253" t="s">
        <v>1</v>
      </c>
      <c r="N580" s="254" t="s">
        <v>48</v>
      </c>
      <c r="O580" s="93"/>
      <c r="P580" s="255">
        <f>O580*H580</f>
        <v>0</v>
      </c>
      <c r="Q580" s="255">
        <v>0.00029999999999999997</v>
      </c>
      <c r="R580" s="255">
        <f>Q580*H580</f>
        <v>0.0065099999999999993</v>
      </c>
      <c r="S580" s="255">
        <v>0</v>
      </c>
      <c r="T580" s="256">
        <f>S580*H580</f>
        <v>0</v>
      </c>
      <c r="U580" s="40"/>
      <c r="V580" s="40"/>
      <c r="W580" s="40"/>
      <c r="X580" s="40"/>
      <c r="Y580" s="40"/>
      <c r="Z580" s="40"/>
      <c r="AA580" s="40"/>
      <c r="AB580" s="40"/>
      <c r="AC580" s="40"/>
      <c r="AD580" s="40"/>
      <c r="AE580" s="40"/>
      <c r="AR580" s="257" t="s">
        <v>359</v>
      </c>
      <c r="AT580" s="257" t="s">
        <v>254</v>
      </c>
      <c r="AU580" s="257" t="s">
        <v>93</v>
      </c>
      <c r="AY580" s="18" t="s">
        <v>251</v>
      </c>
      <c r="BE580" s="258">
        <f>IF(N580="základní",J580,0)</f>
        <v>0</v>
      </c>
      <c r="BF580" s="258">
        <f>IF(N580="snížená",J580,0)</f>
        <v>0</v>
      </c>
      <c r="BG580" s="258">
        <f>IF(N580="zákl. přenesená",J580,0)</f>
        <v>0</v>
      </c>
      <c r="BH580" s="258">
        <f>IF(N580="sníž. přenesená",J580,0)</f>
        <v>0</v>
      </c>
      <c r="BI580" s="258">
        <f>IF(N580="nulová",J580,0)</f>
        <v>0</v>
      </c>
      <c r="BJ580" s="18" t="s">
        <v>91</v>
      </c>
      <c r="BK580" s="258">
        <f>ROUND(I580*H580,2)</f>
        <v>0</v>
      </c>
      <c r="BL580" s="18" t="s">
        <v>359</v>
      </c>
      <c r="BM580" s="257" t="s">
        <v>3492</v>
      </c>
    </row>
    <row r="581" s="2" customFormat="1">
      <c r="A581" s="40"/>
      <c r="B581" s="41"/>
      <c r="C581" s="42"/>
      <c r="D581" s="259" t="s">
        <v>261</v>
      </c>
      <c r="E581" s="42"/>
      <c r="F581" s="260" t="s">
        <v>3493</v>
      </c>
      <c r="G581" s="42"/>
      <c r="H581" s="42"/>
      <c r="I581" s="157"/>
      <c r="J581" s="42"/>
      <c r="K581" s="42"/>
      <c r="L581" s="46"/>
      <c r="M581" s="261"/>
      <c r="N581" s="262"/>
      <c r="O581" s="93"/>
      <c r="P581" s="93"/>
      <c r="Q581" s="93"/>
      <c r="R581" s="93"/>
      <c r="S581" s="93"/>
      <c r="T581" s="94"/>
      <c r="U581" s="40"/>
      <c r="V581" s="40"/>
      <c r="W581" s="40"/>
      <c r="X581" s="40"/>
      <c r="Y581" s="40"/>
      <c r="Z581" s="40"/>
      <c r="AA581" s="40"/>
      <c r="AB581" s="40"/>
      <c r="AC581" s="40"/>
      <c r="AD581" s="40"/>
      <c r="AE581" s="40"/>
      <c r="AT581" s="18" t="s">
        <v>261</v>
      </c>
      <c r="AU581" s="18" t="s">
        <v>93</v>
      </c>
    </row>
    <row r="582" s="15" customFormat="1">
      <c r="A582" s="15"/>
      <c r="B582" s="293"/>
      <c r="C582" s="294"/>
      <c r="D582" s="259" t="s">
        <v>414</v>
      </c>
      <c r="E582" s="295" t="s">
        <v>1</v>
      </c>
      <c r="F582" s="296" t="s">
        <v>3019</v>
      </c>
      <c r="G582" s="294"/>
      <c r="H582" s="295" t="s">
        <v>1</v>
      </c>
      <c r="I582" s="297"/>
      <c r="J582" s="294"/>
      <c r="K582" s="294"/>
      <c r="L582" s="298"/>
      <c r="M582" s="299"/>
      <c r="N582" s="300"/>
      <c r="O582" s="300"/>
      <c r="P582" s="300"/>
      <c r="Q582" s="300"/>
      <c r="R582" s="300"/>
      <c r="S582" s="300"/>
      <c r="T582" s="301"/>
      <c r="U582" s="15"/>
      <c r="V582" s="15"/>
      <c r="W582" s="15"/>
      <c r="X582" s="15"/>
      <c r="Y582" s="15"/>
      <c r="Z582" s="15"/>
      <c r="AA582" s="15"/>
      <c r="AB582" s="15"/>
      <c r="AC582" s="15"/>
      <c r="AD582" s="15"/>
      <c r="AE582" s="15"/>
      <c r="AT582" s="302" t="s">
        <v>414</v>
      </c>
      <c r="AU582" s="302" t="s">
        <v>93</v>
      </c>
      <c r="AV582" s="15" t="s">
        <v>91</v>
      </c>
      <c r="AW582" s="15" t="s">
        <v>38</v>
      </c>
      <c r="AX582" s="15" t="s">
        <v>83</v>
      </c>
      <c r="AY582" s="302" t="s">
        <v>251</v>
      </c>
    </row>
    <row r="583" s="13" customFormat="1">
      <c r="A583" s="13"/>
      <c r="B583" s="271"/>
      <c r="C583" s="272"/>
      <c r="D583" s="259" t="s">
        <v>414</v>
      </c>
      <c r="E583" s="273" t="s">
        <v>1</v>
      </c>
      <c r="F583" s="274" t="s">
        <v>3473</v>
      </c>
      <c r="G583" s="272"/>
      <c r="H583" s="275">
        <v>21.699999999999999</v>
      </c>
      <c r="I583" s="276"/>
      <c r="J583" s="272"/>
      <c r="K583" s="272"/>
      <c r="L583" s="277"/>
      <c r="M583" s="278"/>
      <c r="N583" s="279"/>
      <c r="O583" s="279"/>
      <c r="P583" s="279"/>
      <c r="Q583" s="279"/>
      <c r="R583" s="279"/>
      <c r="S583" s="279"/>
      <c r="T583" s="280"/>
      <c r="U583" s="13"/>
      <c r="V583" s="13"/>
      <c r="W583" s="13"/>
      <c r="X583" s="13"/>
      <c r="Y583" s="13"/>
      <c r="Z583" s="13"/>
      <c r="AA583" s="13"/>
      <c r="AB583" s="13"/>
      <c r="AC583" s="13"/>
      <c r="AD583" s="13"/>
      <c r="AE583" s="13"/>
      <c r="AT583" s="281" t="s">
        <v>414</v>
      </c>
      <c r="AU583" s="281" t="s">
        <v>93</v>
      </c>
      <c r="AV583" s="13" t="s">
        <v>93</v>
      </c>
      <c r="AW583" s="13" t="s">
        <v>38</v>
      </c>
      <c r="AX583" s="13" t="s">
        <v>83</v>
      </c>
      <c r="AY583" s="281" t="s">
        <v>251</v>
      </c>
    </row>
    <row r="584" s="14" customFormat="1">
      <c r="A584" s="14"/>
      <c r="B584" s="282"/>
      <c r="C584" s="283"/>
      <c r="D584" s="259" t="s">
        <v>414</v>
      </c>
      <c r="E584" s="284" t="s">
        <v>1</v>
      </c>
      <c r="F584" s="285" t="s">
        <v>416</v>
      </c>
      <c r="G584" s="283"/>
      <c r="H584" s="286">
        <v>21.699999999999999</v>
      </c>
      <c r="I584" s="287"/>
      <c r="J584" s="283"/>
      <c r="K584" s="283"/>
      <c r="L584" s="288"/>
      <c r="M584" s="289"/>
      <c r="N584" s="290"/>
      <c r="O584" s="290"/>
      <c r="P584" s="290"/>
      <c r="Q584" s="290"/>
      <c r="R584" s="290"/>
      <c r="S584" s="290"/>
      <c r="T584" s="291"/>
      <c r="U584" s="14"/>
      <c r="V584" s="14"/>
      <c r="W584" s="14"/>
      <c r="X584" s="14"/>
      <c r="Y584" s="14"/>
      <c r="Z584" s="14"/>
      <c r="AA584" s="14"/>
      <c r="AB584" s="14"/>
      <c r="AC584" s="14"/>
      <c r="AD584" s="14"/>
      <c r="AE584" s="14"/>
      <c r="AT584" s="292" t="s">
        <v>414</v>
      </c>
      <c r="AU584" s="292" t="s">
        <v>93</v>
      </c>
      <c r="AV584" s="14" t="s">
        <v>182</v>
      </c>
      <c r="AW584" s="14" t="s">
        <v>38</v>
      </c>
      <c r="AX584" s="14" t="s">
        <v>91</v>
      </c>
      <c r="AY584" s="292" t="s">
        <v>251</v>
      </c>
    </row>
    <row r="585" s="2" customFormat="1" ht="16.5" customHeight="1">
      <c r="A585" s="40"/>
      <c r="B585" s="41"/>
      <c r="C585" s="314" t="s">
        <v>3494</v>
      </c>
      <c r="D585" s="314" t="s">
        <v>648</v>
      </c>
      <c r="E585" s="315" t="s">
        <v>3495</v>
      </c>
      <c r="F585" s="316" t="s">
        <v>3496</v>
      </c>
      <c r="G585" s="317" t="s">
        <v>342</v>
      </c>
      <c r="H585" s="318">
        <v>24.954999999999998</v>
      </c>
      <c r="I585" s="319"/>
      <c r="J585" s="320">
        <f>ROUND(I585*H585,2)</f>
        <v>0</v>
      </c>
      <c r="K585" s="316" t="s">
        <v>307</v>
      </c>
      <c r="L585" s="321"/>
      <c r="M585" s="322" t="s">
        <v>1</v>
      </c>
      <c r="N585" s="323" t="s">
        <v>48</v>
      </c>
      <c r="O585" s="93"/>
      <c r="P585" s="255">
        <f>O585*H585</f>
        <v>0</v>
      </c>
      <c r="Q585" s="255">
        <v>0.0028700000000000002</v>
      </c>
      <c r="R585" s="255">
        <f>Q585*H585</f>
        <v>0.07162085</v>
      </c>
      <c r="S585" s="255">
        <v>0</v>
      </c>
      <c r="T585" s="256">
        <f>S585*H585</f>
        <v>0</v>
      </c>
      <c r="U585" s="40"/>
      <c r="V585" s="40"/>
      <c r="W585" s="40"/>
      <c r="X585" s="40"/>
      <c r="Y585" s="40"/>
      <c r="Z585" s="40"/>
      <c r="AA585" s="40"/>
      <c r="AB585" s="40"/>
      <c r="AC585" s="40"/>
      <c r="AD585" s="40"/>
      <c r="AE585" s="40"/>
      <c r="AR585" s="257" t="s">
        <v>384</v>
      </c>
      <c r="AT585" s="257" t="s">
        <v>648</v>
      </c>
      <c r="AU585" s="257" t="s">
        <v>93</v>
      </c>
      <c r="AY585" s="18" t="s">
        <v>251</v>
      </c>
      <c r="BE585" s="258">
        <f>IF(N585="základní",J585,0)</f>
        <v>0</v>
      </c>
      <c r="BF585" s="258">
        <f>IF(N585="snížená",J585,0)</f>
        <v>0</v>
      </c>
      <c r="BG585" s="258">
        <f>IF(N585="zákl. přenesená",J585,0)</f>
        <v>0</v>
      </c>
      <c r="BH585" s="258">
        <f>IF(N585="sníž. přenesená",J585,0)</f>
        <v>0</v>
      </c>
      <c r="BI585" s="258">
        <f>IF(N585="nulová",J585,0)</f>
        <v>0</v>
      </c>
      <c r="BJ585" s="18" t="s">
        <v>91</v>
      </c>
      <c r="BK585" s="258">
        <f>ROUND(I585*H585,2)</f>
        <v>0</v>
      </c>
      <c r="BL585" s="18" t="s">
        <v>359</v>
      </c>
      <c r="BM585" s="257" t="s">
        <v>3497</v>
      </c>
    </row>
    <row r="586" s="2" customFormat="1">
      <c r="A586" s="40"/>
      <c r="B586" s="41"/>
      <c r="C586" s="42"/>
      <c r="D586" s="259" t="s">
        <v>261</v>
      </c>
      <c r="E586" s="42"/>
      <c r="F586" s="260" t="s">
        <v>3498</v>
      </c>
      <c r="G586" s="42"/>
      <c r="H586" s="42"/>
      <c r="I586" s="157"/>
      <c r="J586" s="42"/>
      <c r="K586" s="42"/>
      <c r="L586" s="46"/>
      <c r="M586" s="261"/>
      <c r="N586" s="262"/>
      <c r="O586" s="93"/>
      <c r="P586" s="93"/>
      <c r="Q586" s="93"/>
      <c r="R586" s="93"/>
      <c r="S586" s="93"/>
      <c r="T586" s="94"/>
      <c r="U586" s="40"/>
      <c r="V586" s="40"/>
      <c r="W586" s="40"/>
      <c r="X586" s="40"/>
      <c r="Y586" s="40"/>
      <c r="Z586" s="40"/>
      <c r="AA586" s="40"/>
      <c r="AB586" s="40"/>
      <c r="AC586" s="40"/>
      <c r="AD586" s="40"/>
      <c r="AE586" s="40"/>
      <c r="AT586" s="18" t="s">
        <v>261</v>
      </c>
      <c r="AU586" s="18" t="s">
        <v>93</v>
      </c>
    </row>
    <row r="587" s="13" customFormat="1">
      <c r="A587" s="13"/>
      <c r="B587" s="271"/>
      <c r="C587" s="272"/>
      <c r="D587" s="259" t="s">
        <v>414</v>
      </c>
      <c r="E587" s="272"/>
      <c r="F587" s="274" t="s">
        <v>3499</v>
      </c>
      <c r="G587" s="272"/>
      <c r="H587" s="275">
        <v>24.954999999999998</v>
      </c>
      <c r="I587" s="276"/>
      <c r="J587" s="272"/>
      <c r="K587" s="272"/>
      <c r="L587" s="277"/>
      <c r="M587" s="278"/>
      <c r="N587" s="279"/>
      <c r="O587" s="279"/>
      <c r="P587" s="279"/>
      <c r="Q587" s="279"/>
      <c r="R587" s="279"/>
      <c r="S587" s="279"/>
      <c r="T587" s="280"/>
      <c r="U587" s="13"/>
      <c r="V587" s="13"/>
      <c r="W587" s="13"/>
      <c r="X587" s="13"/>
      <c r="Y587" s="13"/>
      <c r="Z587" s="13"/>
      <c r="AA587" s="13"/>
      <c r="AB587" s="13"/>
      <c r="AC587" s="13"/>
      <c r="AD587" s="13"/>
      <c r="AE587" s="13"/>
      <c r="AT587" s="281" t="s">
        <v>414</v>
      </c>
      <c r="AU587" s="281" t="s">
        <v>93</v>
      </c>
      <c r="AV587" s="13" t="s">
        <v>93</v>
      </c>
      <c r="AW587" s="13" t="s">
        <v>4</v>
      </c>
      <c r="AX587" s="13" t="s">
        <v>91</v>
      </c>
      <c r="AY587" s="281" t="s">
        <v>251</v>
      </c>
    </row>
    <row r="588" s="2" customFormat="1" ht="16.5" customHeight="1">
      <c r="A588" s="40"/>
      <c r="B588" s="41"/>
      <c r="C588" s="246" t="s">
        <v>2881</v>
      </c>
      <c r="D588" s="246" t="s">
        <v>254</v>
      </c>
      <c r="E588" s="247" t="s">
        <v>3500</v>
      </c>
      <c r="F588" s="248" t="s">
        <v>3501</v>
      </c>
      <c r="G588" s="249" t="s">
        <v>1839</v>
      </c>
      <c r="H588" s="327"/>
      <c r="I588" s="251"/>
      <c r="J588" s="252">
        <f>ROUND(I588*H588,2)</f>
        <v>0</v>
      </c>
      <c r="K588" s="248" t="s">
        <v>258</v>
      </c>
      <c r="L588" s="46"/>
      <c r="M588" s="253" t="s">
        <v>1</v>
      </c>
      <c r="N588" s="254" t="s">
        <v>48</v>
      </c>
      <c r="O588" s="93"/>
      <c r="P588" s="255">
        <f>O588*H588</f>
        <v>0</v>
      </c>
      <c r="Q588" s="255">
        <v>0</v>
      </c>
      <c r="R588" s="255">
        <f>Q588*H588</f>
        <v>0</v>
      </c>
      <c r="S588" s="255">
        <v>0</v>
      </c>
      <c r="T588" s="256">
        <f>S588*H588</f>
        <v>0</v>
      </c>
      <c r="U588" s="40"/>
      <c r="V588" s="40"/>
      <c r="W588" s="40"/>
      <c r="X588" s="40"/>
      <c r="Y588" s="40"/>
      <c r="Z588" s="40"/>
      <c r="AA588" s="40"/>
      <c r="AB588" s="40"/>
      <c r="AC588" s="40"/>
      <c r="AD588" s="40"/>
      <c r="AE588" s="40"/>
      <c r="AR588" s="257" t="s">
        <v>359</v>
      </c>
      <c r="AT588" s="257" t="s">
        <v>254</v>
      </c>
      <c r="AU588" s="257" t="s">
        <v>93</v>
      </c>
      <c r="AY588" s="18" t="s">
        <v>251</v>
      </c>
      <c r="BE588" s="258">
        <f>IF(N588="základní",J588,0)</f>
        <v>0</v>
      </c>
      <c r="BF588" s="258">
        <f>IF(N588="snížená",J588,0)</f>
        <v>0</v>
      </c>
      <c r="BG588" s="258">
        <f>IF(N588="zákl. přenesená",J588,0)</f>
        <v>0</v>
      </c>
      <c r="BH588" s="258">
        <f>IF(N588="sníž. přenesená",J588,0)</f>
        <v>0</v>
      </c>
      <c r="BI588" s="258">
        <f>IF(N588="nulová",J588,0)</f>
        <v>0</v>
      </c>
      <c r="BJ588" s="18" t="s">
        <v>91</v>
      </c>
      <c r="BK588" s="258">
        <f>ROUND(I588*H588,2)</f>
        <v>0</v>
      </c>
      <c r="BL588" s="18" t="s">
        <v>359</v>
      </c>
      <c r="BM588" s="257" t="s">
        <v>3502</v>
      </c>
    </row>
    <row r="589" s="12" customFormat="1" ht="22.8" customHeight="1">
      <c r="A589" s="12"/>
      <c r="B589" s="230"/>
      <c r="C589" s="231"/>
      <c r="D589" s="232" t="s">
        <v>82</v>
      </c>
      <c r="E589" s="244" t="s">
        <v>3503</v>
      </c>
      <c r="F589" s="244" t="s">
        <v>3504</v>
      </c>
      <c r="G589" s="231"/>
      <c r="H589" s="231"/>
      <c r="I589" s="234"/>
      <c r="J589" s="245">
        <f>BK589</f>
        <v>0</v>
      </c>
      <c r="K589" s="231"/>
      <c r="L589" s="236"/>
      <c r="M589" s="237"/>
      <c r="N589" s="238"/>
      <c r="O589" s="238"/>
      <c r="P589" s="239">
        <f>SUM(P590:P601)</f>
        <v>0</v>
      </c>
      <c r="Q589" s="238"/>
      <c r="R589" s="239">
        <f>SUM(R590:R601)</f>
        <v>0.33907199999999998</v>
      </c>
      <c r="S589" s="238"/>
      <c r="T589" s="240">
        <f>SUM(T590:T601)</f>
        <v>0</v>
      </c>
      <c r="U589" s="12"/>
      <c r="V589" s="12"/>
      <c r="W589" s="12"/>
      <c r="X589" s="12"/>
      <c r="Y589" s="12"/>
      <c r="Z589" s="12"/>
      <c r="AA589" s="12"/>
      <c r="AB589" s="12"/>
      <c r="AC589" s="12"/>
      <c r="AD589" s="12"/>
      <c r="AE589" s="12"/>
      <c r="AR589" s="241" t="s">
        <v>93</v>
      </c>
      <c r="AT589" s="242" t="s">
        <v>82</v>
      </c>
      <c r="AU589" s="242" t="s">
        <v>91</v>
      </c>
      <c r="AY589" s="241" t="s">
        <v>251</v>
      </c>
      <c r="BK589" s="243">
        <f>SUM(BK590:BK601)</f>
        <v>0</v>
      </c>
    </row>
    <row r="590" s="2" customFormat="1" ht="16.5" customHeight="1">
      <c r="A590" s="40"/>
      <c r="B590" s="41"/>
      <c r="C590" s="246" t="s">
        <v>3505</v>
      </c>
      <c r="D590" s="246" t="s">
        <v>254</v>
      </c>
      <c r="E590" s="247" t="s">
        <v>3506</v>
      </c>
      <c r="F590" s="248" t="s">
        <v>3507</v>
      </c>
      <c r="G590" s="249" t="s">
        <v>342</v>
      </c>
      <c r="H590" s="250">
        <v>76.049999999999997</v>
      </c>
      <c r="I590" s="251"/>
      <c r="J590" s="252">
        <f>ROUND(I590*H590,2)</f>
        <v>0</v>
      </c>
      <c r="K590" s="248" t="s">
        <v>307</v>
      </c>
      <c r="L590" s="46"/>
      <c r="M590" s="253" t="s">
        <v>1</v>
      </c>
      <c r="N590" s="254" t="s">
        <v>48</v>
      </c>
      <c r="O590" s="93"/>
      <c r="P590" s="255">
        <f>O590*H590</f>
        <v>0</v>
      </c>
      <c r="Q590" s="255">
        <v>0.0032000000000000002</v>
      </c>
      <c r="R590" s="255">
        <f>Q590*H590</f>
        <v>0.24335999999999999</v>
      </c>
      <c r="S590" s="255">
        <v>0</v>
      </c>
      <c r="T590" s="256">
        <f>S590*H590</f>
        <v>0</v>
      </c>
      <c r="U590" s="40"/>
      <c r="V590" s="40"/>
      <c r="W590" s="40"/>
      <c r="X590" s="40"/>
      <c r="Y590" s="40"/>
      <c r="Z590" s="40"/>
      <c r="AA590" s="40"/>
      <c r="AB590" s="40"/>
      <c r="AC590" s="40"/>
      <c r="AD590" s="40"/>
      <c r="AE590" s="40"/>
      <c r="AR590" s="257" t="s">
        <v>359</v>
      </c>
      <c r="AT590" s="257" t="s">
        <v>254</v>
      </c>
      <c r="AU590" s="257" t="s">
        <v>93</v>
      </c>
      <c r="AY590" s="18" t="s">
        <v>251</v>
      </c>
      <c r="BE590" s="258">
        <f>IF(N590="základní",J590,0)</f>
        <v>0</v>
      </c>
      <c r="BF590" s="258">
        <f>IF(N590="snížená",J590,0)</f>
        <v>0</v>
      </c>
      <c r="BG590" s="258">
        <f>IF(N590="zákl. přenesená",J590,0)</f>
        <v>0</v>
      </c>
      <c r="BH590" s="258">
        <f>IF(N590="sníž. přenesená",J590,0)</f>
        <v>0</v>
      </c>
      <c r="BI590" s="258">
        <f>IF(N590="nulová",J590,0)</f>
        <v>0</v>
      </c>
      <c r="BJ590" s="18" t="s">
        <v>91</v>
      </c>
      <c r="BK590" s="258">
        <f>ROUND(I590*H590,2)</f>
        <v>0</v>
      </c>
      <c r="BL590" s="18" t="s">
        <v>359</v>
      </c>
      <c r="BM590" s="257" t="s">
        <v>3508</v>
      </c>
    </row>
    <row r="591" s="2" customFormat="1">
      <c r="A591" s="40"/>
      <c r="B591" s="41"/>
      <c r="C591" s="42"/>
      <c r="D591" s="259" t="s">
        <v>261</v>
      </c>
      <c r="E591" s="42"/>
      <c r="F591" s="260" t="s">
        <v>3509</v>
      </c>
      <c r="G591" s="42"/>
      <c r="H591" s="42"/>
      <c r="I591" s="157"/>
      <c r="J591" s="42"/>
      <c r="K591" s="42"/>
      <c r="L591" s="46"/>
      <c r="M591" s="261"/>
      <c r="N591" s="262"/>
      <c r="O591" s="93"/>
      <c r="P591" s="93"/>
      <c r="Q591" s="93"/>
      <c r="R591" s="93"/>
      <c r="S591" s="93"/>
      <c r="T591" s="94"/>
      <c r="U591" s="40"/>
      <c r="V591" s="40"/>
      <c r="W591" s="40"/>
      <c r="X591" s="40"/>
      <c r="Y591" s="40"/>
      <c r="Z591" s="40"/>
      <c r="AA591" s="40"/>
      <c r="AB591" s="40"/>
      <c r="AC591" s="40"/>
      <c r="AD591" s="40"/>
      <c r="AE591" s="40"/>
      <c r="AT591" s="18" t="s">
        <v>261</v>
      </c>
      <c r="AU591" s="18" t="s">
        <v>93</v>
      </c>
    </row>
    <row r="592" s="15" customFormat="1">
      <c r="A592" s="15"/>
      <c r="B592" s="293"/>
      <c r="C592" s="294"/>
      <c r="D592" s="259" t="s">
        <v>414</v>
      </c>
      <c r="E592" s="295" t="s">
        <v>1</v>
      </c>
      <c r="F592" s="296" t="s">
        <v>3019</v>
      </c>
      <c r="G592" s="294"/>
      <c r="H592" s="295" t="s">
        <v>1</v>
      </c>
      <c r="I592" s="297"/>
      <c r="J592" s="294"/>
      <c r="K592" s="294"/>
      <c r="L592" s="298"/>
      <c r="M592" s="299"/>
      <c r="N592" s="300"/>
      <c r="O592" s="300"/>
      <c r="P592" s="300"/>
      <c r="Q592" s="300"/>
      <c r="R592" s="300"/>
      <c r="S592" s="300"/>
      <c r="T592" s="301"/>
      <c r="U592" s="15"/>
      <c r="V592" s="15"/>
      <c r="W592" s="15"/>
      <c r="X592" s="15"/>
      <c r="Y592" s="15"/>
      <c r="Z592" s="15"/>
      <c r="AA592" s="15"/>
      <c r="AB592" s="15"/>
      <c r="AC592" s="15"/>
      <c r="AD592" s="15"/>
      <c r="AE592" s="15"/>
      <c r="AT592" s="302" t="s">
        <v>414</v>
      </c>
      <c r="AU592" s="302" t="s">
        <v>93</v>
      </c>
      <c r="AV592" s="15" t="s">
        <v>91</v>
      </c>
      <c r="AW592" s="15" t="s">
        <v>38</v>
      </c>
      <c r="AX592" s="15" t="s">
        <v>83</v>
      </c>
      <c r="AY592" s="302" t="s">
        <v>251</v>
      </c>
    </row>
    <row r="593" s="13" customFormat="1">
      <c r="A593" s="13"/>
      <c r="B593" s="271"/>
      <c r="C593" s="272"/>
      <c r="D593" s="259" t="s">
        <v>414</v>
      </c>
      <c r="E593" s="273" t="s">
        <v>1</v>
      </c>
      <c r="F593" s="274" t="s">
        <v>3208</v>
      </c>
      <c r="G593" s="272"/>
      <c r="H593" s="275">
        <v>76.049999999999997</v>
      </c>
      <c r="I593" s="276"/>
      <c r="J593" s="272"/>
      <c r="K593" s="272"/>
      <c r="L593" s="277"/>
      <c r="M593" s="278"/>
      <c r="N593" s="279"/>
      <c r="O593" s="279"/>
      <c r="P593" s="279"/>
      <c r="Q593" s="279"/>
      <c r="R593" s="279"/>
      <c r="S593" s="279"/>
      <c r="T593" s="280"/>
      <c r="U593" s="13"/>
      <c r="V593" s="13"/>
      <c r="W593" s="13"/>
      <c r="X593" s="13"/>
      <c r="Y593" s="13"/>
      <c r="Z593" s="13"/>
      <c r="AA593" s="13"/>
      <c r="AB593" s="13"/>
      <c r="AC593" s="13"/>
      <c r="AD593" s="13"/>
      <c r="AE593" s="13"/>
      <c r="AT593" s="281" t="s">
        <v>414</v>
      </c>
      <c r="AU593" s="281" t="s">
        <v>93</v>
      </c>
      <c r="AV593" s="13" t="s">
        <v>93</v>
      </c>
      <c r="AW593" s="13" t="s">
        <v>38</v>
      </c>
      <c r="AX593" s="13" t="s">
        <v>83</v>
      </c>
      <c r="AY593" s="281" t="s">
        <v>251</v>
      </c>
    </row>
    <row r="594" s="14" customFormat="1">
      <c r="A594" s="14"/>
      <c r="B594" s="282"/>
      <c r="C594" s="283"/>
      <c r="D594" s="259" t="s">
        <v>414</v>
      </c>
      <c r="E594" s="284" t="s">
        <v>1</v>
      </c>
      <c r="F594" s="285" t="s">
        <v>416</v>
      </c>
      <c r="G594" s="283"/>
      <c r="H594" s="286">
        <v>76.049999999999997</v>
      </c>
      <c r="I594" s="287"/>
      <c r="J594" s="283"/>
      <c r="K594" s="283"/>
      <c r="L594" s="288"/>
      <c r="M594" s="289"/>
      <c r="N594" s="290"/>
      <c r="O594" s="290"/>
      <c r="P594" s="290"/>
      <c r="Q594" s="290"/>
      <c r="R594" s="290"/>
      <c r="S594" s="290"/>
      <c r="T594" s="291"/>
      <c r="U594" s="14"/>
      <c r="V594" s="14"/>
      <c r="W594" s="14"/>
      <c r="X594" s="14"/>
      <c r="Y594" s="14"/>
      <c r="Z594" s="14"/>
      <c r="AA594" s="14"/>
      <c r="AB594" s="14"/>
      <c r="AC594" s="14"/>
      <c r="AD594" s="14"/>
      <c r="AE594" s="14"/>
      <c r="AT594" s="292" t="s">
        <v>414</v>
      </c>
      <c r="AU594" s="292" t="s">
        <v>93</v>
      </c>
      <c r="AV594" s="14" t="s">
        <v>182</v>
      </c>
      <c r="AW594" s="14" t="s">
        <v>38</v>
      </c>
      <c r="AX594" s="14" t="s">
        <v>91</v>
      </c>
      <c r="AY594" s="292" t="s">
        <v>251</v>
      </c>
    </row>
    <row r="595" s="2" customFormat="1" ht="16.5" customHeight="1">
      <c r="A595" s="40"/>
      <c r="B595" s="41"/>
      <c r="C595" s="246" t="s">
        <v>2885</v>
      </c>
      <c r="D595" s="246" t="s">
        <v>254</v>
      </c>
      <c r="E595" s="247" t="s">
        <v>3510</v>
      </c>
      <c r="F595" s="248" t="s">
        <v>3511</v>
      </c>
      <c r="G595" s="249" t="s">
        <v>342</v>
      </c>
      <c r="H595" s="250">
        <v>29.91</v>
      </c>
      <c r="I595" s="251"/>
      <c r="J595" s="252">
        <f>ROUND(I595*H595,2)</f>
        <v>0</v>
      </c>
      <c r="K595" s="248" t="s">
        <v>307</v>
      </c>
      <c r="L595" s="46"/>
      <c r="M595" s="253" t="s">
        <v>1</v>
      </c>
      <c r="N595" s="254" t="s">
        <v>48</v>
      </c>
      <c r="O595" s="93"/>
      <c r="P595" s="255">
        <f>O595*H595</f>
        <v>0</v>
      </c>
      <c r="Q595" s="255">
        <v>0.0032000000000000002</v>
      </c>
      <c r="R595" s="255">
        <f>Q595*H595</f>
        <v>0.095712000000000005</v>
      </c>
      <c r="S595" s="255">
        <v>0</v>
      </c>
      <c r="T595" s="256">
        <f>S595*H595</f>
        <v>0</v>
      </c>
      <c r="U595" s="40"/>
      <c r="V595" s="40"/>
      <c r="W595" s="40"/>
      <c r="X595" s="40"/>
      <c r="Y595" s="40"/>
      <c r="Z595" s="40"/>
      <c r="AA595" s="40"/>
      <c r="AB595" s="40"/>
      <c r="AC595" s="40"/>
      <c r="AD595" s="40"/>
      <c r="AE595" s="40"/>
      <c r="AR595" s="257" t="s">
        <v>359</v>
      </c>
      <c r="AT595" s="257" t="s">
        <v>254</v>
      </c>
      <c r="AU595" s="257" t="s">
        <v>93</v>
      </c>
      <c r="AY595" s="18" t="s">
        <v>251</v>
      </c>
      <c r="BE595" s="258">
        <f>IF(N595="základní",J595,0)</f>
        <v>0</v>
      </c>
      <c r="BF595" s="258">
        <f>IF(N595="snížená",J595,0)</f>
        <v>0</v>
      </c>
      <c r="BG595" s="258">
        <f>IF(N595="zákl. přenesená",J595,0)</f>
        <v>0</v>
      </c>
      <c r="BH595" s="258">
        <f>IF(N595="sníž. přenesená",J595,0)</f>
        <v>0</v>
      </c>
      <c r="BI595" s="258">
        <f>IF(N595="nulová",J595,0)</f>
        <v>0</v>
      </c>
      <c r="BJ595" s="18" t="s">
        <v>91</v>
      </c>
      <c r="BK595" s="258">
        <f>ROUND(I595*H595,2)</f>
        <v>0</v>
      </c>
      <c r="BL595" s="18" t="s">
        <v>359</v>
      </c>
      <c r="BM595" s="257" t="s">
        <v>3512</v>
      </c>
    </row>
    <row r="596" s="2" customFormat="1">
      <c r="A596" s="40"/>
      <c r="B596" s="41"/>
      <c r="C596" s="42"/>
      <c r="D596" s="259" t="s">
        <v>261</v>
      </c>
      <c r="E596" s="42"/>
      <c r="F596" s="260" t="s">
        <v>3509</v>
      </c>
      <c r="G596" s="42"/>
      <c r="H596" s="42"/>
      <c r="I596" s="157"/>
      <c r="J596" s="42"/>
      <c r="K596" s="42"/>
      <c r="L596" s="46"/>
      <c r="M596" s="261"/>
      <c r="N596" s="262"/>
      <c r="O596" s="93"/>
      <c r="P596" s="93"/>
      <c r="Q596" s="93"/>
      <c r="R596" s="93"/>
      <c r="S596" s="93"/>
      <c r="T596" s="94"/>
      <c r="U596" s="40"/>
      <c r="V596" s="40"/>
      <c r="W596" s="40"/>
      <c r="X596" s="40"/>
      <c r="Y596" s="40"/>
      <c r="Z596" s="40"/>
      <c r="AA596" s="40"/>
      <c r="AB596" s="40"/>
      <c r="AC596" s="40"/>
      <c r="AD596" s="40"/>
      <c r="AE596" s="40"/>
      <c r="AT596" s="18" t="s">
        <v>261</v>
      </c>
      <c r="AU596" s="18" t="s">
        <v>93</v>
      </c>
    </row>
    <row r="597" s="15" customFormat="1">
      <c r="A597" s="15"/>
      <c r="B597" s="293"/>
      <c r="C597" s="294"/>
      <c r="D597" s="259" t="s">
        <v>414</v>
      </c>
      <c r="E597" s="295" t="s">
        <v>1</v>
      </c>
      <c r="F597" s="296" t="s">
        <v>3019</v>
      </c>
      <c r="G597" s="294"/>
      <c r="H597" s="295" t="s">
        <v>1</v>
      </c>
      <c r="I597" s="297"/>
      <c r="J597" s="294"/>
      <c r="K597" s="294"/>
      <c r="L597" s="298"/>
      <c r="M597" s="299"/>
      <c r="N597" s="300"/>
      <c r="O597" s="300"/>
      <c r="P597" s="300"/>
      <c r="Q597" s="300"/>
      <c r="R597" s="300"/>
      <c r="S597" s="300"/>
      <c r="T597" s="301"/>
      <c r="U597" s="15"/>
      <c r="V597" s="15"/>
      <c r="W597" s="15"/>
      <c r="X597" s="15"/>
      <c r="Y597" s="15"/>
      <c r="Z597" s="15"/>
      <c r="AA597" s="15"/>
      <c r="AB597" s="15"/>
      <c r="AC597" s="15"/>
      <c r="AD597" s="15"/>
      <c r="AE597" s="15"/>
      <c r="AT597" s="302" t="s">
        <v>414</v>
      </c>
      <c r="AU597" s="302" t="s">
        <v>93</v>
      </c>
      <c r="AV597" s="15" t="s">
        <v>91</v>
      </c>
      <c r="AW597" s="15" t="s">
        <v>38</v>
      </c>
      <c r="AX597" s="15" t="s">
        <v>83</v>
      </c>
      <c r="AY597" s="302" t="s">
        <v>251</v>
      </c>
    </row>
    <row r="598" s="13" customFormat="1">
      <c r="A598" s="13"/>
      <c r="B598" s="271"/>
      <c r="C598" s="272"/>
      <c r="D598" s="259" t="s">
        <v>414</v>
      </c>
      <c r="E598" s="273" t="s">
        <v>1</v>
      </c>
      <c r="F598" s="274" t="s">
        <v>3209</v>
      </c>
      <c r="G598" s="272"/>
      <c r="H598" s="275">
        <v>18.579999999999998</v>
      </c>
      <c r="I598" s="276"/>
      <c r="J598" s="272"/>
      <c r="K598" s="272"/>
      <c r="L598" s="277"/>
      <c r="M598" s="278"/>
      <c r="N598" s="279"/>
      <c r="O598" s="279"/>
      <c r="P598" s="279"/>
      <c r="Q598" s="279"/>
      <c r="R598" s="279"/>
      <c r="S598" s="279"/>
      <c r="T598" s="280"/>
      <c r="U598" s="13"/>
      <c r="V598" s="13"/>
      <c r="W598" s="13"/>
      <c r="X598" s="13"/>
      <c r="Y598" s="13"/>
      <c r="Z598" s="13"/>
      <c r="AA598" s="13"/>
      <c r="AB598" s="13"/>
      <c r="AC598" s="13"/>
      <c r="AD598" s="13"/>
      <c r="AE598" s="13"/>
      <c r="AT598" s="281" t="s">
        <v>414</v>
      </c>
      <c r="AU598" s="281" t="s">
        <v>93</v>
      </c>
      <c r="AV598" s="13" t="s">
        <v>93</v>
      </c>
      <c r="AW598" s="13" t="s">
        <v>38</v>
      </c>
      <c r="AX598" s="13" t="s">
        <v>83</v>
      </c>
      <c r="AY598" s="281" t="s">
        <v>251</v>
      </c>
    </row>
    <row r="599" s="13" customFormat="1">
      <c r="A599" s="13"/>
      <c r="B599" s="271"/>
      <c r="C599" s="272"/>
      <c r="D599" s="259" t="s">
        <v>414</v>
      </c>
      <c r="E599" s="273" t="s">
        <v>1</v>
      </c>
      <c r="F599" s="274" t="s">
        <v>3204</v>
      </c>
      <c r="G599" s="272"/>
      <c r="H599" s="275">
        <v>11.33</v>
      </c>
      <c r="I599" s="276"/>
      <c r="J599" s="272"/>
      <c r="K599" s="272"/>
      <c r="L599" s="277"/>
      <c r="M599" s="278"/>
      <c r="N599" s="279"/>
      <c r="O599" s="279"/>
      <c r="P599" s="279"/>
      <c r="Q599" s="279"/>
      <c r="R599" s="279"/>
      <c r="S599" s="279"/>
      <c r="T599" s="280"/>
      <c r="U599" s="13"/>
      <c r="V599" s="13"/>
      <c r="W599" s="13"/>
      <c r="X599" s="13"/>
      <c r="Y599" s="13"/>
      <c r="Z599" s="13"/>
      <c r="AA599" s="13"/>
      <c r="AB599" s="13"/>
      <c r="AC599" s="13"/>
      <c r="AD599" s="13"/>
      <c r="AE599" s="13"/>
      <c r="AT599" s="281" t="s">
        <v>414</v>
      </c>
      <c r="AU599" s="281" t="s">
        <v>93</v>
      </c>
      <c r="AV599" s="13" t="s">
        <v>93</v>
      </c>
      <c r="AW599" s="13" t="s">
        <v>38</v>
      </c>
      <c r="AX599" s="13" t="s">
        <v>83</v>
      </c>
      <c r="AY599" s="281" t="s">
        <v>251</v>
      </c>
    </row>
    <row r="600" s="14" customFormat="1">
      <c r="A600" s="14"/>
      <c r="B600" s="282"/>
      <c r="C600" s="283"/>
      <c r="D600" s="259" t="s">
        <v>414</v>
      </c>
      <c r="E600" s="284" t="s">
        <v>1</v>
      </c>
      <c r="F600" s="285" t="s">
        <v>416</v>
      </c>
      <c r="G600" s="283"/>
      <c r="H600" s="286">
        <v>29.91</v>
      </c>
      <c r="I600" s="287"/>
      <c r="J600" s="283"/>
      <c r="K600" s="283"/>
      <c r="L600" s="288"/>
      <c r="M600" s="289"/>
      <c r="N600" s="290"/>
      <c r="O600" s="290"/>
      <c r="P600" s="290"/>
      <c r="Q600" s="290"/>
      <c r="R600" s="290"/>
      <c r="S600" s="290"/>
      <c r="T600" s="291"/>
      <c r="U600" s="14"/>
      <c r="V600" s="14"/>
      <c r="W600" s="14"/>
      <c r="X600" s="14"/>
      <c r="Y600" s="14"/>
      <c r="Z600" s="14"/>
      <c r="AA600" s="14"/>
      <c r="AB600" s="14"/>
      <c r="AC600" s="14"/>
      <c r="AD600" s="14"/>
      <c r="AE600" s="14"/>
      <c r="AT600" s="292" t="s">
        <v>414</v>
      </c>
      <c r="AU600" s="292" t="s">
        <v>93</v>
      </c>
      <c r="AV600" s="14" t="s">
        <v>182</v>
      </c>
      <c r="AW600" s="14" t="s">
        <v>38</v>
      </c>
      <c r="AX600" s="14" t="s">
        <v>91</v>
      </c>
      <c r="AY600" s="292" t="s">
        <v>251</v>
      </c>
    </row>
    <row r="601" s="2" customFormat="1" ht="16.5" customHeight="1">
      <c r="A601" s="40"/>
      <c r="B601" s="41"/>
      <c r="C601" s="246" t="s">
        <v>3513</v>
      </c>
      <c r="D601" s="246" t="s">
        <v>254</v>
      </c>
      <c r="E601" s="247" t="s">
        <v>3514</v>
      </c>
      <c r="F601" s="248" t="s">
        <v>3515</v>
      </c>
      <c r="G601" s="249" t="s">
        <v>1839</v>
      </c>
      <c r="H601" s="327"/>
      <c r="I601" s="251"/>
      <c r="J601" s="252">
        <f>ROUND(I601*H601,2)</f>
        <v>0</v>
      </c>
      <c r="K601" s="248" t="s">
        <v>258</v>
      </c>
      <c r="L601" s="46"/>
      <c r="M601" s="253" t="s">
        <v>1</v>
      </c>
      <c r="N601" s="254" t="s">
        <v>48</v>
      </c>
      <c r="O601" s="93"/>
      <c r="P601" s="255">
        <f>O601*H601</f>
        <v>0</v>
      </c>
      <c r="Q601" s="255">
        <v>0</v>
      </c>
      <c r="R601" s="255">
        <f>Q601*H601</f>
        <v>0</v>
      </c>
      <c r="S601" s="255">
        <v>0</v>
      </c>
      <c r="T601" s="256">
        <f>S601*H601</f>
        <v>0</v>
      </c>
      <c r="U601" s="40"/>
      <c r="V601" s="40"/>
      <c r="W601" s="40"/>
      <c r="X601" s="40"/>
      <c r="Y601" s="40"/>
      <c r="Z601" s="40"/>
      <c r="AA601" s="40"/>
      <c r="AB601" s="40"/>
      <c r="AC601" s="40"/>
      <c r="AD601" s="40"/>
      <c r="AE601" s="40"/>
      <c r="AR601" s="257" t="s">
        <v>359</v>
      </c>
      <c r="AT601" s="257" t="s">
        <v>254</v>
      </c>
      <c r="AU601" s="257" t="s">
        <v>93</v>
      </c>
      <c r="AY601" s="18" t="s">
        <v>251</v>
      </c>
      <c r="BE601" s="258">
        <f>IF(N601="základní",J601,0)</f>
        <v>0</v>
      </c>
      <c r="BF601" s="258">
        <f>IF(N601="snížená",J601,0)</f>
        <v>0</v>
      </c>
      <c r="BG601" s="258">
        <f>IF(N601="zákl. přenesená",J601,0)</f>
        <v>0</v>
      </c>
      <c r="BH601" s="258">
        <f>IF(N601="sníž. přenesená",J601,0)</f>
        <v>0</v>
      </c>
      <c r="BI601" s="258">
        <f>IF(N601="nulová",J601,0)</f>
        <v>0</v>
      </c>
      <c r="BJ601" s="18" t="s">
        <v>91</v>
      </c>
      <c r="BK601" s="258">
        <f>ROUND(I601*H601,2)</f>
        <v>0</v>
      </c>
      <c r="BL601" s="18" t="s">
        <v>359</v>
      </c>
      <c r="BM601" s="257" t="s">
        <v>3516</v>
      </c>
    </row>
    <row r="602" s="12" customFormat="1" ht="22.8" customHeight="1">
      <c r="A602" s="12"/>
      <c r="B602" s="230"/>
      <c r="C602" s="231"/>
      <c r="D602" s="232" t="s">
        <v>82</v>
      </c>
      <c r="E602" s="244" t="s">
        <v>3517</v>
      </c>
      <c r="F602" s="244" t="s">
        <v>3518</v>
      </c>
      <c r="G602" s="231"/>
      <c r="H602" s="231"/>
      <c r="I602" s="234"/>
      <c r="J602" s="245">
        <f>BK602</f>
        <v>0</v>
      </c>
      <c r="K602" s="231"/>
      <c r="L602" s="236"/>
      <c r="M602" s="237"/>
      <c r="N602" s="238"/>
      <c r="O602" s="238"/>
      <c r="P602" s="239">
        <f>SUM(P603:P627)</f>
        <v>0</v>
      </c>
      <c r="Q602" s="238"/>
      <c r="R602" s="239">
        <f>SUM(R603:R627)</f>
        <v>0.20548425000000001</v>
      </c>
      <c r="S602" s="238"/>
      <c r="T602" s="240">
        <f>SUM(T603:T627)</f>
        <v>0</v>
      </c>
      <c r="U602" s="12"/>
      <c r="V602" s="12"/>
      <c r="W602" s="12"/>
      <c r="X602" s="12"/>
      <c r="Y602" s="12"/>
      <c r="Z602" s="12"/>
      <c r="AA602" s="12"/>
      <c r="AB602" s="12"/>
      <c r="AC602" s="12"/>
      <c r="AD602" s="12"/>
      <c r="AE602" s="12"/>
      <c r="AR602" s="241" t="s">
        <v>93</v>
      </c>
      <c r="AT602" s="242" t="s">
        <v>82</v>
      </c>
      <c r="AU602" s="242" t="s">
        <v>91</v>
      </c>
      <c r="AY602" s="241" t="s">
        <v>251</v>
      </c>
      <c r="BK602" s="243">
        <f>SUM(BK603:BK627)</f>
        <v>0</v>
      </c>
    </row>
    <row r="603" s="2" customFormat="1" ht="16.5" customHeight="1">
      <c r="A603" s="40"/>
      <c r="B603" s="41"/>
      <c r="C603" s="246" t="s">
        <v>2888</v>
      </c>
      <c r="D603" s="246" t="s">
        <v>254</v>
      </c>
      <c r="E603" s="247" t="s">
        <v>3519</v>
      </c>
      <c r="F603" s="248" t="s">
        <v>3520</v>
      </c>
      <c r="G603" s="249" t="s">
        <v>342</v>
      </c>
      <c r="H603" s="250">
        <v>6.165</v>
      </c>
      <c r="I603" s="251"/>
      <c r="J603" s="252">
        <f>ROUND(I603*H603,2)</f>
        <v>0</v>
      </c>
      <c r="K603" s="248" t="s">
        <v>258</v>
      </c>
      <c r="L603" s="46"/>
      <c r="M603" s="253" t="s">
        <v>1</v>
      </c>
      <c r="N603" s="254" t="s">
        <v>48</v>
      </c>
      <c r="O603" s="93"/>
      <c r="P603" s="255">
        <f>O603*H603</f>
        <v>0</v>
      </c>
      <c r="Q603" s="255">
        <v>0.0032499999999999999</v>
      </c>
      <c r="R603" s="255">
        <f>Q603*H603</f>
        <v>0.020036249999999999</v>
      </c>
      <c r="S603" s="255">
        <v>0</v>
      </c>
      <c r="T603" s="256">
        <f>S603*H603</f>
        <v>0</v>
      </c>
      <c r="U603" s="40"/>
      <c r="V603" s="40"/>
      <c r="W603" s="40"/>
      <c r="X603" s="40"/>
      <c r="Y603" s="40"/>
      <c r="Z603" s="40"/>
      <c r="AA603" s="40"/>
      <c r="AB603" s="40"/>
      <c r="AC603" s="40"/>
      <c r="AD603" s="40"/>
      <c r="AE603" s="40"/>
      <c r="AR603" s="257" t="s">
        <v>359</v>
      </c>
      <c r="AT603" s="257" t="s">
        <v>254</v>
      </c>
      <c r="AU603" s="257" t="s">
        <v>93</v>
      </c>
      <c r="AY603" s="18" t="s">
        <v>251</v>
      </c>
      <c r="BE603" s="258">
        <f>IF(N603="základní",J603,0)</f>
        <v>0</v>
      </c>
      <c r="BF603" s="258">
        <f>IF(N603="snížená",J603,0)</f>
        <v>0</v>
      </c>
      <c r="BG603" s="258">
        <f>IF(N603="zákl. přenesená",J603,0)</f>
        <v>0</v>
      </c>
      <c r="BH603" s="258">
        <f>IF(N603="sníž. přenesená",J603,0)</f>
        <v>0</v>
      </c>
      <c r="BI603" s="258">
        <f>IF(N603="nulová",J603,0)</f>
        <v>0</v>
      </c>
      <c r="BJ603" s="18" t="s">
        <v>91</v>
      </c>
      <c r="BK603" s="258">
        <f>ROUND(I603*H603,2)</f>
        <v>0</v>
      </c>
      <c r="BL603" s="18" t="s">
        <v>359</v>
      </c>
      <c r="BM603" s="257" t="s">
        <v>3521</v>
      </c>
    </row>
    <row r="604" s="15" customFormat="1">
      <c r="A604" s="15"/>
      <c r="B604" s="293"/>
      <c r="C604" s="294"/>
      <c r="D604" s="259" t="s">
        <v>414</v>
      </c>
      <c r="E604" s="295" t="s">
        <v>1</v>
      </c>
      <c r="F604" s="296" t="s">
        <v>3019</v>
      </c>
      <c r="G604" s="294"/>
      <c r="H604" s="295" t="s">
        <v>1</v>
      </c>
      <c r="I604" s="297"/>
      <c r="J604" s="294"/>
      <c r="K604" s="294"/>
      <c r="L604" s="298"/>
      <c r="M604" s="299"/>
      <c r="N604" s="300"/>
      <c r="O604" s="300"/>
      <c r="P604" s="300"/>
      <c r="Q604" s="300"/>
      <c r="R604" s="300"/>
      <c r="S604" s="300"/>
      <c r="T604" s="301"/>
      <c r="U604" s="15"/>
      <c r="V604" s="15"/>
      <c r="W604" s="15"/>
      <c r="X604" s="15"/>
      <c r="Y604" s="15"/>
      <c r="Z604" s="15"/>
      <c r="AA604" s="15"/>
      <c r="AB604" s="15"/>
      <c r="AC604" s="15"/>
      <c r="AD604" s="15"/>
      <c r="AE604" s="15"/>
      <c r="AT604" s="302" t="s">
        <v>414</v>
      </c>
      <c r="AU604" s="302" t="s">
        <v>93</v>
      </c>
      <c r="AV604" s="15" t="s">
        <v>91</v>
      </c>
      <c r="AW604" s="15" t="s">
        <v>38</v>
      </c>
      <c r="AX604" s="15" t="s">
        <v>83</v>
      </c>
      <c r="AY604" s="302" t="s">
        <v>251</v>
      </c>
    </row>
    <row r="605" s="13" customFormat="1">
      <c r="A605" s="13"/>
      <c r="B605" s="271"/>
      <c r="C605" s="272"/>
      <c r="D605" s="259" t="s">
        <v>414</v>
      </c>
      <c r="E605" s="273" t="s">
        <v>1</v>
      </c>
      <c r="F605" s="274" t="s">
        <v>3522</v>
      </c>
      <c r="G605" s="272"/>
      <c r="H605" s="275">
        <v>6.165</v>
      </c>
      <c r="I605" s="276"/>
      <c r="J605" s="272"/>
      <c r="K605" s="272"/>
      <c r="L605" s="277"/>
      <c r="M605" s="278"/>
      <c r="N605" s="279"/>
      <c r="O605" s="279"/>
      <c r="P605" s="279"/>
      <c r="Q605" s="279"/>
      <c r="R605" s="279"/>
      <c r="S605" s="279"/>
      <c r="T605" s="280"/>
      <c r="U605" s="13"/>
      <c r="V605" s="13"/>
      <c r="W605" s="13"/>
      <c r="X605" s="13"/>
      <c r="Y605" s="13"/>
      <c r="Z605" s="13"/>
      <c r="AA605" s="13"/>
      <c r="AB605" s="13"/>
      <c r="AC605" s="13"/>
      <c r="AD605" s="13"/>
      <c r="AE605" s="13"/>
      <c r="AT605" s="281" t="s">
        <v>414</v>
      </c>
      <c r="AU605" s="281" t="s">
        <v>93</v>
      </c>
      <c r="AV605" s="13" t="s">
        <v>93</v>
      </c>
      <c r="AW605" s="13" t="s">
        <v>38</v>
      </c>
      <c r="AX605" s="13" t="s">
        <v>83</v>
      </c>
      <c r="AY605" s="281" t="s">
        <v>251</v>
      </c>
    </row>
    <row r="606" s="14" customFormat="1">
      <c r="A606" s="14"/>
      <c r="B606" s="282"/>
      <c r="C606" s="283"/>
      <c r="D606" s="259" t="s">
        <v>414</v>
      </c>
      <c r="E606" s="284" t="s">
        <v>1</v>
      </c>
      <c r="F606" s="285" t="s">
        <v>416</v>
      </c>
      <c r="G606" s="283"/>
      <c r="H606" s="286">
        <v>6.165</v>
      </c>
      <c r="I606" s="287"/>
      <c r="J606" s="283"/>
      <c r="K606" s="283"/>
      <c r="L606" s="288"/>
      <c r="M606" s="289"/>
      <c r="N606" s="290"/>
      <c r="O606" s="290"/>
      <c r="P606" s="290"/>
      <c r="Q606" s="290"/>
      <c r="R606" s="290"/>
      <c r="S606" s="290"/>
      <c r="T606" s="291"/>
      <c r="U606" s="14"/>
      <c r="V606" s="14"/>
      <c r="W606" s="14"/>
      <c r="X606" s="14"/>
      <c r="Y606" s="14"/>
      <c r="Z606" s="14"/>
      <c r="AA606" s="14"/>
      <c r="AB606" s="14"/>
      <c r="AC606" s="14"/>
      <c r="AD606" s="14"/>
      <c r="AE606" s="14"/>
      <c r="AT606" s="292" t="s">
        <v>414</v>
      </c>
      <c r="AU606" s="292" t="s">
        <v>93</v>
      </c>
      <c r="AV606" s="14" t="s">
        <v>182</v>
      </c>
      <c r="AW606" s="14" t="s">
        <v>38</v>
      </c>
      <c r="AX606" s="14" t="s">
        <v>91</v>
      </c>
      <c r="AY606" s="292" t="s">
        <v>251</v>
      </c>
    </row>
    <row r="607" s="2" customFormat="1" ht="16.5" customHeight="1">
      <c r="A607" s="40"/>
      <c r="B607" s="41"/>
      <c r="C607" s="314" t="s">
        <v>3523</v>
      </c>
      <c r="D607" s="314" t="s">
        <v>648</v>
      </c>
      <c r="E607" s="315" t="s">
        <v>3524</v>
      </c>
      <c r="F607" s="316" t="s">
        <v>3525</v>
      </c>
      <c r="G607" s="317" t="s">
        <v>342</v>
      </c>
      <c r="H607" s="318">
        <v>7.0899999999999999</v>
      </c>
      <c r="I607" s="319"/>
      <c r="J607" s="320">
        <f>ROUND(I607*H607,2)</f>
        <v>0</v>
      </c>
      <c r="K607" s="316" t="s">
        <v>307</v>
      </c>
      <c r="L607" s="321"/>
      <c r="M607" s="322" t="s">
        <v>1</v>
      </c>
      <c r="N607" s="323" t="s">
        <v>48</v>
      </c>
      <c r="O607" s="93"/>
      <c r="P607" s="255">
        <f>O607*H607</f>
        <v>0</v>
      </c>
      <c r="Q607" s="255">
        <v>0.019199999999999998</v>
      </c>
      <c r="R607" s="255">
        <f>Q607*H607</f>
        <v>0.136128</v>
      </c>
      <c r="S607" s="255">
        <v>0</v>
      </c>
      <c r="T607" s="256">
        <f>S607*H607</f>
        <v>0</v>
      </c>
      <c r="U607" s="40"/>
      <c r="V607" s="40"/>
      <c r="W607" s="40"/>
      <c r="X607" s="40"/>
      <c r="Y607" s="40"/>
      <c r="Z607" s="40"/>
      <c r="AA607" s="40"/>
      <c r="AB607" s="40"/>
      <c r="AC607" s="40"/>
      <c r="AD607" s="40"/>
      <c r="AE607" s="40"/>
      <c r="AR607" s="257" t="s">
        <v>384</v>
      </c>
      <c r="AT607" s="257" t="s">
        <v>648</v>
      </c>
      <c r="AU607" s="257" t="s">
        <v>93</v>
      </c>
      <c r="AY607" s="18" t="s">
        <v>251</v>
      </c>
      <c r="BE607" s="258">
        <f>IF(N607="základní",J607,0)</f>
        <v>0</v>
      </c>
      <c r="BF607" s="258">
        <f>IF(N607="snížená",J607,0)</f>
        <v>0</v>
      </c>
      <c r="BG607" s="258">
        <f>IF(N607="zákl. přenesená",J607,0)</f>
        <v>0</v>
      </c>
      <c r="BH607" s="258">
        <f>IF(N607="sníž. přenesená",J607,0)</f>
        <v>0</v>
      </c>
      <c r="BI607" s="258">
        <f>IF(N607="nulová",J607,0)</f>
        <v>0</v>
      </c>
      <c r="BJ607" s="18" t="s">
        <v>91</v>
      </c>
      <c r="BK607" s="258">
        <f>ROUND(I607*H607,2)</f>
        <v>0</v>
      </c>
      <c r="BL607" s="18" t="s">
        <v>359</v>
      </c>
      <c r="BM607" s="257" t="s">
        <v>3526</v>
      </c>
    </row>
    <row r="608" s="2" customFormat="1">
      <c r="A608" s="40"/>
      <c r="B608" s="41"/>
      <c r="C608" s="42"/>
      <c r="D608" s="259" t="s">
        <v>261</v>
      </c>
      <c r="E608" s="42"/>
      <c r="F608" s="260" t="s">
        <v>3527</v>
      </c>
      <c r="G608" s="42"/>
      <c r="H608" s="42"/>
      <c r="I608" s="157"/>
      <c r="J608" s="42"/>
      <c r="K608" s="42"/>
      <c r="L608" s="46"/>
      <c r="M608" s="261"/>
      <c r="N608" s="262"/>
      <c r="O608" s="93"/>
      <c r="P608" s="93"/>
      <c r="Q608" s="93"/>
      <c r="R608" s="93"/>
      <c r="S608" s="93"/>
      <c r="T608" s="94"/>
      <c r="U608" s="40"/>
      <c r="V608" s="40"/>
      <c r="W608" s="40"/>
      <c r="X608" s="40"/>
      <c r="Y608" s="40"/>
      <c r="Z608" s="40"/>
      <c r="AA608" s="40"/>
      <c r="AB608" s="40"/>
      <c r="AC608" s="40"/>
      <c r="AD608" s="40"/>
      <c r="AE608" s="40"/>
      <c r="AT608" s="18" t="s">
        <v>261</v>
      </c>
      <c r="AU608" s="18" t="s">
        <v>93</v>
      </c>
    </row>
    <row r="609" s="13" customFormat="1">
      <c r="A609" s="13"/>
      <c r="B609" s="271"/>
      <c r="C609" s="272"/>
      <c r="D609" s="259" t="s">
        <v>414</v>
      </c>
      <c r="E609" s="272"/>
      <c r="F609" s="274" t="s">
        <v>3528</v>
      </c>
      <c r="G609" s="272"/>
      <c r="H609" s="275">
        <v>7.0899999999999999</v>
      </c>
      <c r="I609" s="276"/>
      <c r="J609" s="272"/>
      <c r="K609" s="272"/>
      <c r="L609" s="277"/>
      <c r="M609" s="278"/>
      <c r="N609" s="279"/>
      <c r="O609" s="279"/>
      <c r="P609" s="279"/>
      <c r="Q609" s="279"/>
      <c r="R609" s="279"/>
      <c r="S609" s="279"/>
      <c r="T609" s="280"/>
      <c r="U609" s="13"/>
      <c r="V609" s="13"/>
      <c r="W609" s="13"/>
      <c r="X609" s="13"/>
      <c r="Y609" s="13"/>
      <c r="Z609" s="13"/>
      <c r="AA609" s="13"/>
      <c r="AB609" s="13"/>
      <c r="AC609" s="13"/>
      <c r="AD609" s="13"/>
      <c r="AE609" s="13"/>
      <c r="AT609" s="281" t="s">
        <v>414</v>
      </c>
      <c r="AU609" s="281" t="s">
        <v>93</v>
      </c>
      <c r="AV609" s="13" t="s">
        <v>93</v>
      </c>
      <c r="AW609" s="13" t="s">
        <v>4</v>
      </c>
      <c r="AX609" s="13" t="s">
        <v>91</v>
      </c>
      <c r="AY609" s="281" t="s">
        <v>251</v>
      </c>
    </row>
    <row r="610" s="2" customFormat="1" ht="16.5" customHeight="1">
      <c r="A610" s="40"/>
      <c r="B610" s="41"/>
      <c r="C610" s="246" t="s">
        <v>2891</v>
      </c>
      <c r="D610" s="246" t="s">
        <v>254</v>
      </c>
      <c r="E610" s="247" t="s">
        <v>3529</v>
      </c>
      <c r="F610" s="248" t="s">
        <v>3530</v>
      </c>
      <c r="G610" s="249" t="s">
        <v>342</v>
      </c>
      <c r="H610" s="250">
        <v>6.165</v>
      </c>
      <c r="I610" s="251"/>
      <c r="J610" s="252">
        <f>ROUND(I610*H610,2)</f>
        <v>0</v>
      </c>
      <c r="K610" s="248" t="s">
        <v>258</v>
      </c>
      <c r="L610" s="46"/>
      <c r="M610" s="253" t="s">
        <v>1</v>
      </c>
      <c r="N610" s="254" t="s">
        <v>48</v>
      </c>
      <c r="O610" s="93"/>
      <c r="P610" s="255">
        <f>O610*H610</f>
        <v>0</v>
      </c>
      <c r="Q610" s="255">
        <v>0</v>
      </c>
      <c r="R610" s="255">
        <f>Q610*H610</f>
        <v>0</v>
      </c>
      <c r="S610" s="255">
        <v>0</v>
      </c>
      <c r="T610" s="256">
        <f>S610*H610</f>
        <v>0</v>
      </c>
      <c r="U610" s="40"/>
      <c r="V610" s="40"/>
      <c r="W610" s="40"/>
      <c r="X610" s="40"/>
      <c r="Y610" s="40"/>
      <c r="Z610" s="40"/>
      <c r="AA610" s="40"/>
      <c r="AB610" s="40"/>
      <c r="AC610" s="40"/>
      <c r="AD610" s="40"/>
      <c r="AE610" s="40"/>
      <c r="AR610" s="257" t="s">
        <v>359</v>
      </c>
      <c r="AT610" s="257" t="s">
        <v>254</v>
      </c>
      <c r="AU610" s="257" t="s">
        <v>93</v>
      </c>
      <c r="AY610" s="18" t="s">
        <v>251</v>
      </c>
      <c r="BE610" s="258">
        <f>IF(N610="základní",J610,0)</f>
        <v>0</v>
      </c>
      <c r="BF610" s="258">
        <f>IF(N610="snížená",J610,0)</f>
        <v>0</v>
      </c>
      <c r="BG610" s="258">
        <f>IF(N610="zákl. přenesená",J610,0)</f>
        <v>0</v>
      </c>
      <c r="BH610" s="258">
        <f>IF(N610="sníž. přenesená",J610,0)</f>
        <v>0</v>
      </c>
      <c r="BI610" s="258">
        <f>IF(N610="nulová",J610,0)</f>
        <v>0</v>
      </c>
      <c r="BJ610" s="18" t="s">
        <v>91</v>
      </c>
      <c r="BK610" s="258">
        <f>ROUND(I610*H610,2)</f>
        <v>0</v>
      </c>
      <c r="BL610" s="18" t="s">
        <v>359</v>
      </c>
      <c r="BM610" s="257" t="s">
        <v>3531</v>
      </c>
    </row>
    <row r="611" s="15" customFormat="1">
      <c r="A611" s="15"/>
      <c r="B611" s="293"/>
      <c r="C611" s="294"/>
      <c r="D611" s="259" t="s">
        <v>414</v>
      </c>
      <c r="E611" s="295" t="s">
        <v>1</v>
      </c>
      <c r="F611" s="296" t="s">
        <v>3019</v>
      </c>
      <c r="G611" s="294"/>
      <c r="H611" s="295" t="s">
        <v>1</v>
      </c>
      <c r="I611" s="297"/>
      <c r="J611" s="294"/>
      <c r="K611" s="294"/>
      <c r="L611" s="298"/>
      <c r="M611" s="299"/>
      <c r="N611" s="300"/>
      <c r="O611" s="300"/>
      <c r="P611" s="300"/>
      <c r="Q611" s="300"/>
      <c r="R611" s="300"/>
      <c r="S611" s="300"/>
      <c r="T611" s="301"/>
      <c r="U611" s="15"/>
      <c r="V611" s="15"/>
      <c r="W611" s="15"/>
      <c r="X611" s="15"/>
      <c r="Y611" s="15"/>
      <c r="Z611" s="15"/>
      <c r="AA611" s="15"/>
      <c r="AB611" s="15"/>
      <c r="AC611" s="15"/>
      <c r="AD611" s="15"/>
      <c r="AE611" s="15"/>
      <c r="AT611" s="302" t="s">
        <v>414</v>
      </c>
      <c r="AU611" s="302" t="s">
        <v>93</v>
      </c>
      <c r="AV611" s="15" t="s">
        <v>91</v>
      </c>
      <c r="AW611" s="15" t="s">
        <v>38</v>
      </c>
      <c r="AX611" s="15" t="s">
        <v>83</v>
      </c>
      <c r="AY611" s="302" t="s">
        <v>251</v>
      </c>
    </row>
    <row r="612" s="13" customFormat="1">
      <c r="A612" s="13"/>
      <c r="B612" s="271"/>
      <c r="C612" s="272"/>
      <c r="D612" s="259" t="s">
        <v>414</v>
      </c>
      <c r="E612" s="273" t="s">
        <v>1</v>
      </c>
      <c r="F612" s="274" t="s">
        <v>3522</v>
      </c>
      <c r="G612" s="272"/>
      <c r="H612" s="275">
        <v>6.165</v>
      </c>
      <c r="I612" s="276"/>
      <c r="J612" s="272"/>
      <c r="K612" s="272"/>
      <c r="L612" s="277"/>
      <c r="M612" s="278"/>
      <c r="N612" s="279"/>
      <c r="O612" s="279"/>
      <c r="P612" s="279"/>
      <c r="Q612" s="279"/>
      <c r="R612" s="279"/>
      <c r="S612" s="279"/>
      <c r="T612" s="280"/>
      <c r="U612" s="13"/>
      <c r="V612" s="13"/>
      <c r="W612" s="13"/>
      <c r="X612" s="13"/>
      <c r="Y612" s="13"/>
      <c r="Z612" s="13"/>
      <c r="AA612" s="13"/>
      <c r="AB612" s="13"/>
      <c r="AC612" s="13"/>
      <c r="AD612" s="13"/>
      <c r="AE612" s="13"/>
      <c r="AT612" s="281" t="s">
        <v>414</v>
      </c>
      <c r="AU612" s="281" t="s">
        <v>93</v>
      </c>
      <c r="AV612" s="13" t="s">
        <v>93</v>
      </c>
      <c r="AW612" s="13" t="s">
        <v>38</v>
      </c>
      <c r="AX612" s="13" t="s">
        <v>83</v>
      </c>
      <c r="AY612" s="281" t="s">
        <v>251</v>
      </c>
    </row>
    <row r="613" s="14" customFormat="1">
      <c r="A613" s="14"/>
      <c r="B613" s="282"/>
      <c r="C613" s="283"/>
      <c r="D613" s="259" t="s">
        <v>414</v>
      </c>
      <c r="E613" s="284" t="s">
        <v>1</v>
      </c>
      <c r="F613" s="285" t="s">
        <v>416</v>
      </c>
      <c r="G613" s="283"/>
      <c r="H613" s="286">
        <v>6.165</v>
      </c>
      <c r="I613" s="287"/>
      <c r="J613" s="283"/>
      <c r="K613" s="283"/>
      <c r="L613" s="288"/>
      <c r="M613" s="289"/>
      <c r="N613" s="290"/>
      <c r="O613" s="290"/>
      <c r="P613" s="290"/>
      <c r="Q613" s="290"/>
      <c r="R613" s="290"/>
      <c r="S613" s="290"/>
      <c r="T613" s="291"/>
      <c r="U613" s="14"/>
      <c r="V613" s="14"/>
      <c r="W613" s="14"/>
      <c r="X613" s="14"/>
      <c r="Y613" s="14"/>
      <c r="Z613" s="14"/>
      <c r="AA613" s="14"/>
      <c r="AB613" s="14"/>
      <c r="AC613" s="14"/>
      <c r="AD613" s="14"/>
      <c r="AE613" s="14"/>
      <c r="AT613" s="292" t="s">
        <v>414</v>
      </c>
      <c r="AU613" s="292" t="s">
        <v>93</v>
      </c>
      <c r="AV613" s="14" t="s">
        <v>182</v>
      </c>
      <c r="AW613" s="14" t="s">
        <v>38</v>
      </c>
      <c r="AX613" s="14" t="s">
        <v>91</v>
      </c>
      <c r="AY613" s="292" t="s">
        <v>251</v>
      </c>
    </row>
    <row r="614" s="2" customFormat="1" ht="16.5" customHeight="1">
      <c r="A614" s="40"/>
      <c r="B614" s="41"/>
      <c r="C614" s="246" t="s">
        <v>3532</v>
      </c>
      <c r="D614" s="246" t="s">
        <v>254</v>
      </c>
      <c r="E614" s="247" t="s">
        <v>3533</v>
      </c>
      <c r="F614" s="248" t="s">
        <v>3534</v>
      </c>
      <c r="G614" s="249" t="s">
        <v>342</v>
      </c>
      <c r="H614" s="250">
        <v>6.165</v>
      </c>
      <c r="I614" s="251"/>
      <c r="J614" s="252">
        <f>ROUND(I614*H614,2)</f>
        <v>0</v>
      </c>
      <c r="K614" s="248" t="s">
        <v>258</v>
      </c>
      <c r="L614" s="46"/>
      <c r="M614" s="253" t="s">
        <v>1</v>
      </c>
      <c r="N614" s="254" t="s">
        <v>48</v>
      </c>
      <c r="O614" s="93"/>
      <c r="P614" s="255">
        <f>O614*H614</f>
        <v>0</v>
      </c>
      <c r="Q614" s="255">
        <v>0</v>
      </c>
      <c r="R614" s="255">
        <f>Q614*H614</f>
        <v>0</v>
      </c>
      <c r="S614" s="255">
        <v>0</v>
      </c>
      <c r="T614" s="256">
        <f>S614*H614</f>
        <v>0</v>
      </c>
      <c r="U614" s="40"/>
      <c r="V614" s="40"/>
      <c r="W614" s="40"/>
      <c r="X614" s="40"/>
      <c r="Y614" s="40"/>
      <c r="Z614" s="40"/>
      <c r="AA614" s="40"/>
      <c r="AB614" s="40"/>
      <c r="AC614" s="40"/>
      <c r="AD614" s="40"/>
      <c r="AE614" s="40"/>
      <c r="AR614" s="257" t="s">
        <v>359</v>
      </c>
      <c r="AT614" s="257" t="s">
        <v>254</v>
      </c>
      <c r="AU614" s="257" t="s">
        <v>93</v>
      </c>
      <c r="AY614" s="18" t="s">
        <v>251</v>
      </c>
      <c r="BE614" s="258">
        <f>IF(N614="základní",J614,0)</f>
        <v>0</v>
      </c>
      <c r="BF614" s="258">
        <f>IF(N614="snížená",J614,0)</f>
        <v>0</v>
      </c>
      <c r="BG614" s="258">
        <f>IF(N614="zákl. přenesená",J614,0)</f>
        <v>0</v>
      </c>
      <c r="BH614" s="258">
        <f>IF(N614="sníž. přenesená",J614,0)</f>
        <v>0</v>
      </c>
      <c r="BI614" s="258">
        <f>IF(N614="nulová",J614,0)</f>
        <v>0</v>
      </c>
      <c r="BJ614" s="18" t="s">
        <v>91</v>
      </c>
      <c r="BK614" s="258">
        <f>ROUND(I614*H614,2)</f>
        <v>0</v>
      </c>
      <c r="BL614" s="18" t="s">
        <v>359</v>
      </c>
      <c r="BM614" s="257" t="s">
        <v>3535</v>
      </c>
    </row>
    <row r="615" s="15" customFormat="1">
      <c r="A615" s="15"/>
      <c r="B615" s="293"/>
      <c r="C615" s="294"/>
      <c r="D615" s="259" t="s">
        <v>414</v>
      </c>
      <c r="E615" s="295" t="s">
        <v>1</v>
      </c>
      <c r="F615" s="296" t="s">
        <v>3019</v>
      </c>
      <c r="G615" s="294"/>
      <c r="H615" s="295" t="s">
        <v>1</v>
      </c>
      <c r="I615" s="297"/>
      <c r="J615" s="294"/>
      <c r="K615" s="294"/>
      <c r="L615" s="298"/>
      <c r="M615" s="299"/>
      <c r="N615" s="300"/>
      <c r="O615" s="300"/>
      <c r="P615" s="300"/>
      <c r="Q615" s="300"/>
      <c r="R615" s="300"/>
      <c r="S615" s="300"/>
      <c r="T615" s="301"/>
      <c r="U615" s="15"/>
      <c r="V615" s="15"/>
      <c r="W615" s="15"/>
      <c r="X615" s="15"/>
      <c r="Y615" s="15"/>
      <c r="Z615" s="15"/>
      <c r="AA615" s="15"/>
      <c r="AB615" s="15"/>
      <c r="AC615" s="15"/>
      <c r="AD615" s="15"/>
      <c r="AE615" s="15"/>
      <c r="AT615" s="302" t="s">
        <v>414</v>
      </c>
      <c r="AU615" s="302" t="s">
        <v>93</v>
      </c>
      <c r="AV615" s="15" t="s">
        <v>91</v>
      </c>
      <c r="AW615" s="15" t="s">
        <v>38</v>
      </c>
      <c r="AX615" s="15" t="s">
        <v>83</v>
      </c>
      <c r="AY615" s="302" t="s">
        <v>251</v>
      </c>
    </row>
    <row r="616" s="13" customFormat="1">
      <c r="A616" s="13"/>
      <c r="B616" s="271"/>
      <c r="C616" s="272"/>
      <c r="D616" s="259" t="s">
        <v>414</v>
      </c>
      <c r="E616" s="273" t="s">
        <v>1</v>
      </c>
      <c r="F616" s="274" t="s">
        <v>3522</v>
      </c>
      <c r="G616" s="272"/>
      <c r="H616" s="275">
        <v>6.165</v>
      </c>
      <c r="I616" s="276"/>
      <c r="J616" s="272"/>
      <c r="K616" s="272"/>
      <c r="L616" s="277"/>
      <c r="M616" s="278"/>
      <c r="N616" s="279"/>
      <c r="O616" s="279"/>
      <c r="P616" s="279"/>
      <c r="Q616" s="279"/>
      <c r="R616" s="279"/>
      <c r="S616" s="279"/>
      <c r="T616" s="280"/>
      <c r="U616" s="13"/>
      <c r="V616" s="13"/>
      <c r="W616" s="13"/>
      <c r="X616" s="13"/>
      <c r="Y616" s="13"/>
      <c r="Z616" s="13"/>
      <c r="AA616" s="13"/>
      <c r="AB616" s="13"/>
      <c r="AC616" s="13"/>
      <c r="AD616" s="13"/>
      <c r="AE616" s="13"/>
      <c r="AT616" s="281" t="s">
        <v>414</v>
      </c>
      <c r="AU616" s="281" t="s">
        <v>93</v>
      </c>
      <c r="AV616" s="13" t="s">
        <v>93</v>
      </c>
      <c r="AW616" s="13" t="s">
        <v>38</v>
      </c>
      <c r="AX616" s="13" t="s">
        <v>83</v>
      </c>
      <c r="AY616" s="281" t="s">
        <v>251</v>
      </c>
    </row>
    <row r="617" s="14" customFormat="1">
      <c r="A617" s="14"/>
      <c r="B617" s="282"/>
      <c r="C617" s="283"/>
      <c r="D617" s="259" t="s">
        <v>414</v>
      </c>
      <c r="E617" s="284" t="s">
        <v>1</v>
      </c>
      <c r="F617" s="285" t="s">
        <v>416</v>
      </c>
      <c r="G617" s="283"/>
      <c r="H617" s="286">
        <v>6.165</v>
      </c>
      <c r="I617" s="287"/>
      <c r="J617" s="283"/>
      <c r="K617" s="283"/>
      <c r="L617" s="288"/>
      <c r="M617" s="289"/>
      <c r="N617" s="290"/>
      <c r="O617" s="290"/>
      <c r="P617" s="290"/>
      <c r="Q617" s="290"/>
      <c r="R617" s="290"/>
      <c r="S617" s="290"/>
      <c r="T617" s="291"/>
      <c r="U617" s="14"/>
      <c r="V617" s="14"/>
      <c r="W617" s="14"/>
      <c r="X617" s="14"/>
      <c r="Y617" s="14"/>
      <c r="Z617" s="14"/>
      <c r="AA617" s="14"/>
      <c r="AB617" s="14"/>
      <c r="AC617" s="14"/>
      <c r="AD617" s="14"/>
      <c r="AE617" s="14"/>
      <c r="AT617" s="292" t="s">
        <v>414</v>
      </c>
      <c r="AU617" s="292" t="s">
        <v>93</v>
      </c>
      <c r="AV617" s="14" t="s">
        <v>182</v>
      </c>
      <c r="AW617" s="14" t="s">
        <v>38</v>
      </c>
      <c r="AX617" s="14" t="s">
        <v>91</v>
      </c>
      <c r="AY617" s="292" t="s">
        <v>251</v>
      </c>
    </row>
    <row r="618" s="2" customFormat="1" ht="16.5" customHeight="1">
      <c r="A618" s="40"/>
      <c r="B618" s="41"/>
      <c r="C618" s="246" t="s">
        <v>2895</v>
      </c>
      <c r="D618" s="246" t="s">
        <v>254</v>
      </c>
      <c r="E618" s="247" t="s">
        <v>3536</v>
      </c>
      <c r="F618" s="248" t="s">
        <v>3537</v>
      </c>
      <c r="G618" s="249" t="s">
        <v>342</v>
      </c>
      <c r="H618" s="250">
        <v>6.165</v>
      </c>
      <c r="I618" s="251"/>
      <c r="J618" s="252">
        <f>ROUND(I618*H618,2)</f>
        <v>0</v>
      </c>
      <c r="K618" s="248" t="s">
        <v>307</v>
      </c>
      <c r="L618" s="46"/>
      <c r="M618" s="253" t="s">
        <v>1</v>
      </c>
      <c r="N618" s="254" t="s">
        <v>48</v>
      </c>
      <c r="O618" s="93"/>
      <c r="P618" s="255">
        <f>O618*H618</f>
        <v>0</v>
      </c>
      <c r="Q618" s="255">
        <v>0</v>
      </c>
      <c r="R618" s="255">
        <f>Q618*H618</f>
        <v>0</v>
      </c>
      <c r="S618" s="255">
        <v>0</v>
      </c>
      <c r="T618" s="256">
        <f>S618*H618</f>
        <v>0</v>
      </c>
      <c r="U618" s="40"/>
      <c r="V618" s="40"/>
      <c r="W618" s="40"/>
      <c r="X618" s="40"/>
      <c r="Y618" s="40"/>
      <c r="Z618" s="40"/>
      <c r="AA618" s="40"/>
      <c r="AB618" s="40"/>
      <c r="AC618" s="40"/>
      <c r="AD618" s="40"/>
      <c r="AE618" s="40"/>
      <c r="AR618" s="257" t="s">
        <v>359</v>
      </c>
      <c r="AT618" s="257" t="s">
        <v>254</v>
      </c>
      <c r="AU618" s="257" t="s">
        <v>93</v>
      </c>
      <c r="AY618" s="18" t="s">
        <v>251</v>
      </c>
      <c r="BE618" s="258">
        <f>IF(N618="základní",J618,0)</f>
        <v>0</v>
      </c>
      <c r="BF618" s="258">
        <f>IF(N618="snížená",J618,0)</f>
        <v>0</v>
      </c>
      <c r="BG618" s="258">
        <f>IF(N618="zákl. přenesená",J618,0)</f>
        <v>0</v>
      </c>
      <c r="BH618" s="258">
        <f>IF(N618="sníž. přenesená",J618,0)</f>
        <v>0</v>
      </c>
      <c r="BI618" s="258">
        <f>IF(N618="nulová",J618,0)</f>
        <v>0</v>
      </c>
      <c r="BJ618" s="18" t="s">
        <v>91</v>
      </c>
      <c r="BK618" s="258">
        <f>ROUND(I618*H618,2)</f>
        <v>0</v>
      </c>
      <c r="BL618" s="18" t="s">
        <v>359</v>
      </c>
      <c r="BM618" s="257" t="s">
        <v>3538</v>
      </c>
    </row>
    <row r="619" s="2" customFormat="1">
      <c r="A619" s="40"/>
      <c r="B619" s="41"/>
      <c r="C619" s="42"/>
      <c r="D619" s="259" t="s">
        <v>261</v>
      </c>
      <c r="E619" s="42"/>
      <c r="F619" s="260" t="s">
        <v>3539</v>
      </c>
      <c r="G619" s="42"/>
      <c r="H619" s="42"/>
      <c r="I619" s="157"/>
      <c r="J619" s="42"/>
      <c r="K619" s="42"/>
      <c r="L619" s="46"/>
      <c r="M619" s="261"/>
      <c r="N619" s="262"/>
      <c r="O619" s="93"/>
      <c r="P619" s="93"/>
      <c r="Q619" s="93"/>
      <c r="R619" s="93"/>
      <c r="S619" s="93"/>
      <c r="T619" s="94"/>
      <c r="U619" s="40"/>
      <c r="V619" s="40"/>
      <c r="W619" s="40"/>
      <c r="X619" s="40"/>
      <c r="Y619" s="40"/>
      <c r="Z619" s="40"/>
      <c r="AA619" s="40"/>
      <c r="AB619" s="40"/>
      <c r="AC619" s="40"/>
      <c r="AD619" s="40"/>
      <c r="AE619" s="40"/>
      <c r="AT619" s="18" t="s">
        <v>261</v>
      </c>
      <c r="AU619" s="18" t="s">
        <v>93</v>
      </c>
    </row>
    <row r="620" s="15" customFormat="1">
      <c r="A620" s="15"/>
      <c r="B620" s="293"/>
      <c r="C620" s="294"/>
      <c r="D620" s="259" t="s">
        <v>414</v>
      </c>
      <c r="E620" s="295" t="s">
        <v>1</v>
      </c>
      <c r="F620" s="296" t="s">
        <v>3019</v>
      </c>
      <c r="G620" s="294"/>
      <c r="H620" s="295" t="s">
        <v>1</v>
      </c>
      <c r="I620" s="297"/>
      <c r="J620" s="294"/>
      <c r="K620" s="294"/>
      <c r="L620" s="298"/>
      <c r="M620" s="299"/>
      <c r="N620" s="300"/>
      <c r="O620" s="300"/>
      <c r="P620" s="300"/>
      <c r="Q620" s="300"/>
      <c r="R620" s="300"/>
      <c r="S620" s="300"/>
      <c r="T620" s="301"/>
      <c r="U620" s="15"/>
      <c r="V620" s="15"/>
      <c r="W620" s="15"/>
      <c r="X620" s="15"/>
      <c r="Y620" s="15"/>
      <c r="Z620" s="15"/>
      <c r="AA620" s="15"/>
      <c r="AB620" s="15"/>
      <c r="AC620" s="15"/>
      <c r="AD620" s="15"/>
      <c r="AE620" s="15"/>
      <c r="AT620" s="302" t="s">
        <v>414</v>
      </c>
      <c r="AU620" s="302" t="s">
        <v>93</v>
      </c>
      <c r="AV620" s="15" t="s">
        <v>91</v>
      </c>
      <c r="AW620" s="15" t="s">
        <v>38</v>
      </c>
      <c r="AX620" s="15" t="s">
        <v>83</v>
      </c>
      <c r="AY620" s="302" t="s">
        <v>251</v>
      </c>
    </row>
    <row r="621" s="13" customFormat="1">
      <c r="A621" s="13"/>
      <c r="B621" s="271"/>
      <c r="C621" s="272"/>
      <c r="D621" s="259" t="s">
        <v>414</v>
      </c>
      <c r="E621" s="273" t="s">
        <v>1</v>
      </c>
      <c r="F621" s="274" t="s">
        <v>3522</v>
      </c>
      <c r="G621" s="272"/>
      <c r="H621" s="275">
        <v>6.165</v>
      </c>
      <c r="I621" s="276"/>
      <c r="J621" s="272"/>
      <c r="K621" s="272"/>
      <c r="L621" s="277"/>
      <c r="M621" s="278"/>
      <c r="N621" s="279"/>
      <c r="O621" s="279"/>
      <c r="P621" s="279"/>
      <c r="Q621" s="279"/>
      <c r="R621" s="279"/>
      <c r="S621" s="279"/>
      <c r="T621" s="280"/>
      <c r="U621" s="13"/>
      <c r="V621" s="13"/>
      <c r="W621" s="13"/>
      <c r="X621" s="13"/>
      <c r="Y621" s="13"/>
      <c r="Z621" s="13"/>
      <c r="AA621" s="13"/>
      <c r="AB621" s="13"/>
      <c r="AC621" s="13"/>
      <c r="AD621" s="13"/>
      <c r="AE621" s="13"/>
      <c r="AT621" s="281" t="s">
        <v>414</v>
      </c>
      <c r="AU621" s="281" t="s">
        <v>93</v>
      </c>
      <c r="AV621" s="13" t="s">
        <v>93</v>
      </c>
      <c r="AW621" s="13" t="s">
        <v>38</v>
      </c>
      <c r="AX621" s="13" t="s">
        <v>83</v>
      </c>
      <c r="AY621" s="281" t="s">
        <v>251</v>
      </c>
    </row>
    <row r="622" s="14" customFormat="1">
      <c r="A622" s="14"/>
      <c r="B622" s="282"/>
      <c r="C622" s="283"/>
      <c r="D622" s="259" t="s">
        <v>414</v>
      </c>
      <c r="E622" s="284" t="s">
        <v>1</v>
      </c>
      <c r="F622" s="285" t="s">
        <v>416</v>
      </c>
      <c r="G622" s="283"/>
      <c r="H622" s="286">
        <v>6.165</v>
      </c>
      <c r="I622" s="287"/>
      <c r="J622" s="283"/>
      <c r="K622" s="283"/>
      <c r="L622" s="288"/>
      <c r="M622" s="289"/>
      <c r="N622" s="290"/>
      <c r="O622" s="290"/>
      <c r="P622" s="290"/>
      <c r="Q622" s="290"/>
      <c r="R622" s="290"/>
      <c r="S622" s="290"/>
      <c r="T622" s="291"/>
      <c r="U622" s="14"/>
      <c r="V622" s="14"/>
      <c r="W622" s="14"/>
      <c r="X622" s="14"/>
      <c r="Y622" s="14"/>
      <c r="Z622" s="14"/>
      <c r="AA622" s="14"/>
      <c r="AB622" s="14"/>
      <c r="AC622" s="14"/>
      <c r="AD622" s="14"/>
      <c r="AE622" s="14"/>
      <c r="AT622" s="292" t="s">
        <v>414</v>
      </c>
      <c r="AU622" s="292" t="s">
        <v>93</v>
      </c>
      <c r="AV622" s="14" t="s">
        <v>182</v>
      </c>
      <c r="AW622" s="14" t="s">
        <v>38</v>
      </c>
      <c r="AX622" s="14" t="s">
        <v>91</v>
      </c>
      <c r="AY622" s="292" t="s">
        <v>251</v>
      </c>
    </row>
    <row r="623" s="2" customFormat="1" ht="16.5" customHeight="1">
      <c r="A623" s="40"/>
      <c r="B623" s="41"/>
      <c r="C623" s="246" t="s">
        <v>3540</v>
      </c>
      <c r="D623" s="246" t="s">
        <v>254</v>
      </c>
      <c r="E623" s="247" t="s">
        <v>3541</v>
      </c>
      <c r="F623" s="248" t="s">
        <v>3542</v>
      </c>
      <c r="G623" s="249" t="s">
        <v>342</v>
      </c>
      <c r="H623" s="250">
        <v>6.165</v>
      </c>
      <c r="I623" s="251"/>
      <c r="J623" s="252">
        <f>ROUND(I623*H623,2)</f>
        <v>0</v>
      </c>
      <c r="K623" s="248" t="s">
        <v>258</v>
      </c>
      <c r="L623" s="46"/>
      <c r="M623" s="253" t="s">
        <v>1</v>
      </c>
      <c r="N623" s="254" t="s">
        <v>48</v>
      </c>
      <c r="O623" s="93"/>
      <c r="P623" s="255">
        <f>O623*H623</f>
        <v>0</v>
      </c>
      <c r="Q623" s="255">
        <v>0.0080000000000000002</v>
      </c>
      <c r="R623" s="255">
        <f>Q623*H623</f>
        <v>0.049320000000000003</v>
      </c>
      <c r="S623" s="255">
        <v>0</v>
      </c>
      <c r="T623" s="256">
        <f>S623*H623</f>
        <v>0</v>
      </c>
      <c r="U623" s="40"/>
      <c r="V623" s="40"/>
      <c r="W623" s="40"/>
      <c r="X623" s="40"/>
      <c r="Y623" s="40"/>
      <c r="Z623" s="40"/>
      <c r="AA623" s="40"/>
      <c r="AB623" s="40"/>
      <c r="AC623" s="40"/>
      <c r="AD623" s="40"/>
      <c r="AE623" s="40"/>
      <c r="AR623" s="257" t="s">
        <v>359</v>
      </c>
      <c r="AT623" s="257" t="s">
        <v>254</v>
      </c>
      <c r="AU623" s="257" t="s">
        <v>93</v>
      </c>
      <c r="AY623" s="18" t="s">
        <v>251</v>
      </c>
      <c r="BE623" s="258">
        <f>IF(N623="základní",J623,0)</f>
        <v>0</v>
      </c>
      <c r="BF623" s="258">
        <f>IF(N623="snížená",J623,0)</f>
        <v>0</v>
      </c>
      <c r="BG623" s="258">
        <f>IF(N623="zákl. přenesená",J623,0)</f>
        <v>0</v>
      </c>
      <c r="BH623" s="258">
        <f>IF(N623="sníž. přenesená",J623,0)</f>
        <v>0</v>
      </c>
      <c r="BI623" s="258">
        <f>IF(N623="nulová",J623,0)</f>
        <v>0</v>
      </c>
      <c r="BJ623" s="18" t="s">
        <v>91</v>
      </c>
      <c r="BK623" s="258">
        <f>ROUND(I623*H623,2)</f>
        <v>0</v>
      </c>
      <c r="BL623" s="18" t="s">
        <v>359</v>
      </c>
      <c r="BM623" s="257" t="s">
        <v>3543</v>
      </c>
    </row>
    <row r="624" s="15" customFormat="1">
      <c r="A624" s="15"/>
      <c r="B624" s="293"/>
      <c r="C624" s="294"/>
      <c r="D624" s="259" t="s">
        <v>414</v>
      </c>
      <c r="E624" s="295" t="s">
        <v>1</v>
      </c>
      <c r="F624" s="296" t="s">
        <v>3019</v>
      </c>
      <c r="G624" s="294"/>
      <c r="H624" s="295" t="s">
        <v>1</v>
      </c>
      <c r="I624" s="297"/>
      <c r="J624" s="294"/>
      <c r="K624" s="294"/>
      <c r="L624" s="298"/>
      <c r="M624" s="299"/>
      <c r="N624" s="300"/>
      <c r="O624" s="300"/>
      <c r="P624" s="300"/>
      <c r="Q624" s="300"/>
      <c r="R624" s="300"/>
      <c r="S624" s="300"/>
      <c r="T624" s="301"/>
      <c r="U624" s="15"/>
      <c r="V624" s="15"/>
      <c r="W624" s="15"/>
      <c r="X624" s="15"/>
      <c r="Y624" s="15"/>
      <c r="Z624" s="15"/>
      <c r="AA624" s="15"/>
      <c r="AB624" s="15"/>
      <c r="AC624" s="15"/>
      <c r="AD624" s="15"/>
      <c r="AE624" s="15"/>
      <c r="AT624" s="302" t="s">
        <v>414</v>
      </c>
      <c r="AU624" s="302" t="s">
        <v>93</v>
      </c>
      <c r="AV624" s="15" t="s">
        <v>91</v>
      </c>
      <c r="AW624" s="15" t="s">
        <v>38</v>
      </c>
      <c r="AX624" s="15" t="s">
        <v>83</v>
      </c>
      <c r="AY624" s="302" t="s">
        <v>251</v>
      </c>
    </row>
    <row r="625" s="13" customFormat="1">
      <c r="A625" s="13"/>
      <c r="B625" s="271"/>
      <c r="C625" s="272"/>
      <c r="D625" s="259" t="s">
        <v>414</v>
      </c>
      <c r="E625" s="273" t="s">
        <v>1</v>
      </c>
      <c r="F625" s="274" t="s">
        <v>3522</v>
      </c>
      <c r="G625" s="272"/>
      <c r="H625" s="275">
        <v>6.165</v>
      </c>
      <c r="I625" s="276"/>
      <c r="J625" s="272"/>
      <c r="K625" s="272"/>
      <c r="L625" s="277"/>
      <c r="M625" s="278"/>
      <c r="N625" s="279"/>
      <c r="O625" s="279"/>
      <c r="P625" s="279"/>
      <c r="Q625" s="279"/>
      <c r="R625" s="279"/>
      <c r="S625" s="279"/>
      <c r="T625" s="280"/>
      <c r="U625" s="13"/>
      <c r="V625" s="13"/>
      <c r="W625" s="13"/>
      <c r="X625" s="13"/>
      <c r="Y625" s="13"/>
      <c r="Z625" s="13"/>
      <c r="AA625" s="13"/>
      <c r="AB625" s="13"/>
      <c r="AC625" s="13"/>
      <c r="AD625" s="13"/>
      <c r="AE625" s="13"/>
      <c r="AT625" s="281" t="s">
        <v>414</v>
      </c>
      <c r="AU625" s="281" t="s">
        <v>93</v>
      </c>
      <c r="AV625" s="13" t="s">
        <v>93</v>
      </c>
      <c r="AW625" s="13" t="s">
        <v>38</v>
      </c>
      <c r="AX625" s="13" t="s">
        <v>83</v>
      </c>
      <c r="AY625" s="281" t="s">
        <v>251</v>
      </c>
    </row>
    <row r="626" s="14" customFormat="1">
      <c r="A626" s="14"/>
      <c r="B626" s="282"/>
      <c r="C626" s="283"/>
      <c r="D626" s="259" t="s">
        <v>414</v>
      </c>
      <c r="E626" s="284" t="s">
        <v>1</v>
      </c>
      <c r="F626" s="285" t="s">
        <v>416</v>
      </c>
      <c r="G626" s="283"/>
      <c r="H626" s="286">
        <v>6.165</v>
      </c>
      <c r="I626" s="287"/>
      <c r="J626" s="283"/>
      <c r="K626" s="283"/>
      <c r="L626" s="288"/>
      <c r="M626" s="289"/>
      <c r="N626" s="290"/>
      <c r="O626" s="290"/>
      <c r="P626" s="290"/>
      <c r="Q626" s="290"/>
      <c r="R626" s="290"/>
      <c r="S626" s="290"/>
      <c r="T626" s="291"/>
      <c r="U626" s="14"/>
      <c r="V626" s="14"/>
      <c r="W626" s="14"/>
      <c r="X626" s="14"/>
      <c r="Y626" s="14"/>
      <c r="Z626" s="14"/>
      <c r="AA626" s="14"/>
      <c r="AB626" s="14"/>
      <c r="AC626" s="14"/>
      <c r="AD626" s="14"/>
      <c r="AE626" s="14"/>
      <c r="AT626" s="292" t="s">
        <v>414</v>
      </c>
      <c r="AU626" s="292" t="s">
        <v>93</v>
      </c>
      <c r="AV626" s="14" t="s">
        <v>182</v>
      </c>
      <c r="AW626" s="14" t="s">
        <v>38</v>
      </c>
      <c r="AX626" s="14" t="s">
        <v>91</v>
      </c>
      <c r="AY626" s="292" t="s">
        <v>251</v>
      </c>
    </row>
    <row r="627" s="2" customFormat="1" ht="16.5" customHeight="1">
      <c r="A627" s="40"/>
      <c r="B627" s="41"/>
      <c r="C627" s="246" t="s">
        <v>2897</v>
      </c>
      <c r="D627" s="246" t="s">
        <v>254</v>
      </c>
      <c r="E627" s="247" t="s">
        <v>3544</v>
      </c>
      <c r="F627" s="248" t="s">
        <v>3545</v>
      </c>
      <c r="G627" s="249" t="s">
        <v>1839</v>
      </c>
      <c r="H627" s="327"/>
      <c r="I627" s="251"/>
      <c r="J627" s="252">
        <f>ROUND(I627*H627,2)</f>
        <v>0</v>
      </c>
      <c r="K627" s="248" t="s">
        <v>258</v>
      </c>
      <c r="L627" s="46"/>
      <c r="M627" s="253" t="s">
        <v>1</v>
      </c>
      <c r="N627" s="254" t="s">
        <v>48</v>
      </c>
      <c r="O627" s="93"/>
      <c r="P627" s="255">
        <f>O627*H627</f>
        <v>0</v>
      </c>
      <c r="Q627" s="255">
        <v>0</v>
      </c>
      <c r="R627" s="255">
        <f>Q627*H627</f>
        <v>0</v>
      </c>
      <c r="S627" s="255">
        <v>0</v>
      </c>
      <c r="T627" s="256">
        <f>S627*H627</f>
        <v>0</v>
      </c>
      <c r="U627" s="40"/>
      <c r="V627" s="40"/>
      <c r="W627" s="40"/>
      <c r="X627" s="40"/>
      <c r="Y627" s="40"/>
      <c r="Z627" s="40"/>
      <c r="AA627" s="40"/>
      <c r="AB627" s="40"/>
      <c r="AC627" s="40"/>
      <c r="AD627" s="40"/>
      <c r="AE627" s="40"/>
      <c r="AR627" s="257" t="s">
        <v>359</v>
      </c>
      <c r="AT627" s="257" t="s">
        <v>254</v>
      </c>
      <c r="AU627" s="257" t="s">
        <v>93</v>
      </c>
      <c r="AY627" s="18" t="s">
        <v>251</v>
      </c>
      <c r="BE627" s="258">
        <f>IF(N627="základní",J627,0)</f>
        <v>0</v>
      </c>
      <c r="BF627" s="258">
        <f>IF(N627="snížená",J627,0)</f>
        <v>0</v>
      </c>
      <c r="BG627" s="258">
        <f>IF(N627="zákl. přenesená",J627,0)</f>
        <v>0</v>
      </c>
      <c r="BH627" s="258">
        <f>IF(N627="sníž. přenesená",J627,0)</f>
        <v>0</v>
      </c>
      <c r="BI627" s="258">
        <f>IF(N627="nulová",J627,0)</f>
        <v>0</v>
      </c>
      <c r="BJ627" s="18" t="s">
        <v>91</v>
      </c>
      <c r="BK627" s="258">
        <f>ROUND(I627*H627,2)</f>
        <v>0</v>
      </c>
      <c r="BL627" s="18" t="s">
        <v>359</v>
      </c>
      <c r="BM627" s="257" t="s">
        <v>3546</v>
      </c>
    </row>
    <row r="628" s="12" customFormat="1" ht="22.8" customHeight="1">
      <c r="A628" s="12"/>
      <c r="B628" s="230"/>
      <c r="C628" s="231"/>
      <c r="D628" s="232" t="s">
        <v>82</v>
      </c>
      <c r="E628" s="244" t="s">
        <v>1841</v>
      </c>
      <c r="F628" s="244" t="s">
        <v>1842</v>
      </c>
      <c r="G628" s="231"/>
      <c r="H628" s="231"/>
      <c r="I628" s="234"/>
      <c r="J628" s="245">
        <f>BK628</f>
        <v>0</v>
      </c>
      <c r="K628" s="231"/>
      <c r="L628" s="236"/>
      <c r="M628" s="237"/>
      <c r="N628" s="238"/>
      <c r="O628" s="238"/>
      <c r="P628" s="239">
        <f>SUM(P629:P639)</f>
        <v>0</v>
      </c>
      <c r="Q628" s="238"/>
      <c r="R628" s="239">
        <f>SUM(R629:R639)</f>
        <v>0.032771099999999997</v>
      </c>
      <c r="S628" s="238"/>
      <c r="T628" s="240">
        <f>SUM(T629:T639)</f>
        <v>0</v>
      </c>
      <c r="U628" s="12"/>
      <c r="V628" s="12"/>
      <c r="W628" s="12"/>
      <c r="X628" s="12"/>
      <c r="Y628" s="12"/>
      <c r="Z628" s="12"/>
      <c r="AA628" s="12"/>
      <c r="AB628" s="12"/>
      <c r="AC628" s="12"/>
      <c r="AD628" s="12"/>
      <c r="AE628" s="12"/>
      <c r="AR628" s="241" t="s">
        <v>93</v>
      </c>
      <c r="AT628" s="242" t="s">
        <v>82</v>
      </c>
      <c r="AU628" s="242" t="s">
        <v>91</v>
      </c>
      <c r="AY628" s="241" t="s">
        <v>251</v>
      </c>
      <c r="BK628" s="243">
        <f>SUM(BK629:BK639)</f>
        <v>0</v>
      </c>
    </row>
    <row r="629" s="2" customFormat="1" ht="16.5" customHeight="1">
      <c r="A629" s="40"/>
      <c r="B629" s="41"/>
      <c r="C629" s="246" t="s">
        <v>3547</v>
      </c>
      <c r="D629" s="246" t="s">
        <v>254</v>
      </c>
      <c r="E629" s="247" t="s">
        <v>3548</v>
      </c>
      <c r="F629" s="248" t="s">
        <v>3549</v>
      </c>
      <c r="G629" s="249" t="s">
        <v>342</v>
      </c>
      <c r="H629" s="250">
        <v>29.91</v>
      </c>
      <c r="I629" s="251"/>
      <c r="J629" s="252">
        <f>ROUND(I629*H629,2)</f>
        <v>0</v>
      </c>
      <c r="K629" s="248" t="s">
        <v>258</v>
      </c>
      <c r="L629" s="46"/>
      <c r="M629" s="253" t="s">
        <v>1</v>
      </c>
      <c r="N629" s="254" t="s">
        <v>48</v>
      </c>
      <c r="O629" s="93"/>
      <c r="P629" s="255">
        <f>O629*H629</f>
        <v>0</v>
      </c>
      <c r="Q629" s="255">
        <v>0.00021000000000000001</v>
      </c>
      <c r="R629" s="255">
        <f>Q629*H629</f>
        <v>0.0062811000000000004</v>
      </c>
      <c r="S629" s="255">
        <v>0</v>
      </c>
      <c r="T629" s="256">
        <f>S629*H629</f>
        <v>0</v>
      </c>
      <c r="U629" s="40"/>
      <c r="V629" s="40"/>
      <c r="W629" s="40"/>
      <c r="X629" s="40"/>
      <c r="Y629" s="40"/>
      <c r="Z629" s="40"/>
      <c r="AA629" s="40"/>
      <c r="AB629" s="40"/>
      <c r="AC629" s="40"/>
      <c r="AD629" s="40"/>
      <c r="AE629" s="40"/>
      <c r="AR629" s="257" t="s">
        <v>359</v>
      </c>
      <c r="AT629" s="257" t="s">
        <v>254</v>
      </c>
      <c r="AU629" s="257" t="s">
        <v>93</v>
      </c>
      <c r="AY629" s="18" t="s">
        <v>251</v>
      </c>
      <c r="BE629" s="258">
        <f>IF(N629="základní",J629,0)</f>
        <v>0</v>
      </c>
      <c r="BF629" s="258">
        <f>IF(N629="snížená",J629,0)</f>
        <v>0</v>
      </c>
      <c r="BG629" s="258">
        <f>IF(N629="zákl. přenesená",J629,0)</f>
        <v>0</v>
      </c>
      <c r="BH629" s="258">
        <f>IF(N629="sníž. přenesená",J629,0)</f>
        <v>0</v>
      </c>
      <c r="BI629" s="258">
        <f>IF(N629="nulová",J629,0)</f>
        <v>0</v>
      </c>
      <c r="BJ629" s="18" t="s">
        <v>91</v>
      </c>
      <c r="BK629" s="258">
        <f>ROUND(I629*H629,2)</f>
        <v>0</v>
      </c>
      <c r="BL629" s="18" t="s">
        <v>359</v>
      </c>
      <c r="BM629" s="257" t="s">
        <v>3550</v>
      </c>
    </row>
    <row r="630" s="15" customFormat="1">
      <c r="A630" s="15"/>
      <c r="B630" s="293"/>
      <c r="C630" s="294"/>
      <c r="D630" s="259" t="s">
        <v>414</v>
      </c>
      <c r="E630" s="295" t="s">
        <v>1</v>
      </c>
      <c r="F630" s="296" t="s">
        <v>3019</v>
      </c>
      <c r="G630" s="294"/>
      <c r="H630" s="295" t="s">
        <v>1</v>
      </c>
      <c r="I630" s="297"/>
      <c r="J630" s="294"/>
      <c r="K630" s="294"/>
      <c r="L630" s="298"/>
      <c r="M630" s="299"/>
      <c r="N630" s="300"/>
      <c r="O630" s="300"/>
      <c r="P630" s="300"/>
      <c r="Q630" s="300"/>
      <c r="R630" s="300"/>
      <c r="S630" s="300"/>
      <c r="T630" s="301"/>
      <c r="U630" s="15"/>
      <c r="V630" s="15"/>
      <c r="W630" s="15"/>
      <c r="X630" s="15"/>
      <c r="Y630" s="15"/>
      <c r="Z630" s="15"/>
      <c r="AA630" s="15"/>
      <c r="AB630" s="15"/>
      <c r="AC630" s="15"/>
      <c r="AD630" s="15"/>
      <c r="AE630" s="15"/>
      <c r="AT630" s="302" t="s">
        <v>414</v>
      </c>
      <c r="AU630" s="302" t="s">
        <v>93</v>
      </c>
      <c r="AV630" s="15" t="s">
        <v>91</v>
      </c>
      <c r="AW630" s="15" t="s">
        <v>38</v>
      </c>
      <c r="AX630" s="15" t="s">
        <v>83</v>
      </c>
      <c r="AY630" s="302" t="s">
        <v>251</v>
      </c>
    </row>
    <row r="631" s="13" customFormat="1">
      <c r="A631" s="13"/>
      <c r="B631" s="271"/>
      <c r="C631" s="272"/>
      <c r="D631" s="259" t="s">
        <v>414</v>
      </c>
      <c r="E631" s="273" t="s">
        <v>1</v>
      </c>
      <c r="F631" s="274" t="s">
        <v>3209</v>
      </c>
      <c r="G631" s="272"/>
      <c r="H631" s="275">
        <v>18.579999999999998</v>
      </c>
      <c r="I631" s="276"/>
      <c r="J631" s="272"/>
      <c r="K631" s="272"/>
      <c r="L631" s="277"/>
      <c r="M631" s="278"/>
      <c r="N631" s="279"/>
      <c r="O631" s="279"/>
      <c r="P631" s="279"/>
      <c r="Q631" s="279"/>
      <c r="R631" s="279"/>
      <c r="S631" s="279"/>
      <c r="T631" s="280"/>
      <c r="U631" s="13"/>
      <c r="V631" s="13"/>
      <c r="W631" s="13"/>
      <c r="X631" s="13"/>
      <c r="Y631" s="13"/>
      <c r="Z631" s="13"/>
      <c r="AA631" s="13"/>
      <c r="AB631" s="13"/>
      <c r="AC631" s="13"/>
      <c r="AD631" s="13"/>
      <c r="AE631" s="13"/>
      <c r="AT631" s="281" t="s">
        <v>414</v>
      </c>
      <c r="AU631" s="281" t="s">
        <v>93</v>
      </c>
      <c r="AV631" s="13" t="s">
        <v>93</v>
      </c>
      <c r="AW631" s="13" t="s">
        <v>38</v>
      </c>
      <c r="AX631" s="13" t="s">
        <v>83</v>
      </c>
      <c r="AY631" s="281" t="s">
        <v>251</v>
      </c>
    </row>
    <row r="632" s="13" customFormat="1">
      <c r="A632" s="13"/>
      <c r="B632" s="271"/>
      <c r="C632" s="272"/>
      <c r="D632" s="259" t="s">
        <v>414</v>
      </c>
      <c r="E632" s="273" t="s">
        <v>1</v>
      </c>
      <c r="F632" s="274" t="s">
        <v>3204</v>
      </c>
      <c r="G632" s="272"/>
      <c r="H632" s="275">
        <v>11.33</v>
      </c>
      <c r="I632" s="276"/>
      <c r="J632" s="272"/>
      <c r="K632" s="272"/>
      <c r="L632" s="277"/>
      <c r="M632" s="278"/>
      <c r="N632" s="279"/>
      <c r="O632" s="279"/>
      <c r="P632" s="279"/>
      <c r="Q632" s="279"/>
      <c r="R632" s="279"/>
      <c r="S632" s="279"/>
      <c r="T632" s="280"/>
      <c r="U632" s="13"/>
      <c r="V632" s="13"/>
      <c r="W632" s="13"/>
      <c r="X632" s="13"/>
      <c r="Y632" s="13"/>
      <c r="Z632" s="13"/>
      <c r="AA632" s="13"/>
      <c r="AB632" s="13"/>
      <c r="AC632" s="13"/>
      <c r="AD632" s="13"/>
      <c r="AE632" s="13"/>
      <c r="AT632" s="281" t="s">
        <v>414</v>
      </c>
      <c r="AU632" s="281" t="s">
        <v>93</v>
      </c>
      <c r="AV632" s="13" t="s">
        <v>93</v>
      </c>
      <c r="AW632" s="13" t="s">
        <v>38</v>
      </c>
      <c r="AX632" s="13" t="s">
        <v>83</v>
      </c>
      <c r="AY632" s="281" t="s">
        <v>251</v>
      </c>
    </row>
    <row r="633" s="14" customFormat="1">
      <c r="A633" s="14"/>
      <c r="B633" s="282"/>
      <c r="C633" s="283"/>
      <c r="D633" s="259" t="s">
        <v>414</v>
      </c>
      <c r="E633" s="284" t="s">
        <v>1</v>
      </c>
      <c r="F633" s="285" t="s">
        <v>416</v>
      </c>
      <c r="G633" s="283"/>
      <c r="H633" s="286">
        <v>29.91</v>
      </c>
      <c r="I633" s="287"/>
      <c r="J633" s="283"/>
      <c r="K633" s="283"/>
      <c r="L633" s="288"/>
      <c r="M633" s="289"/>
      <c r="N633" s="290"/>
      <c r="O633" s="290"/>
      <c r="P633" s="290"/>
      <c r="Q633" s="290"/>
      <c r="R633" s="290"/>
      <c r="S633" s="290"/>
      <c r="T633" s="291"/>
      <c r="U633" s="14"/>
      <c r="V633" s="14"/>
      <c r="W633" s="14"/>
      <c r="X633" s="14"/>
      <c r="Y633" s="14"/>
      <c r="Z633" s="14"/>
      <c r="AA633" s="14"/>
      <c r="AB633" s="14"/>
      <c r="AC633" s="14"/>
      <c r="AD633" s="14"/>
      <c r="AE633" s="14"/>
      <c r="AT633" s="292" t="s">
        <v>414</v>
      </c>
      <c r="AU633" s="292" t="s">
        <v>93</v>
      </c>
      <c r="AV633" s="14" t="s">
        <v>182</v>
      </c>
      <c r="AW633" s="14" t="s">
        <v>38</v>
      </c>
      <c r="AX633" s="14" t="s">
        <v>91</v>
      </c>
      <c r="AY633" s="292" t="s">
        <v>251</v>
      </c>
    </row>
    <row r="634" s="2" customFormat="1" ht="16.5" customHeight="1">
      <c r="A634" s="40"/>
      <c r="B634" s="41"/>
      <c r="C634" s="246" t="s">
        <v>2898</v>
      </c>
      <c r="D634" s="246" t="s">
        <v>254</v>
      </c>
      <c r="E634" s="247" t="s">
        <v>1844</v>
      </c>
      <c r="F634" s="248" t="s">
        <v>3551</v>
      </c>
      <c r="G634" s="249" t="s">
        <v>342</v>
      </c>
      <c r="H634" s="250">
        <v>105.95999999999999</v>
      </c>
      <c r="I634" s="251"/>
      <c r="J634" s="252">
        <f>ROUND(I634*H634,2)</f>
        <v>0</v>
      </c>
      <c r="K634" s="248" t="s">
        <v>258</v>
      </c>
      <c r="L634" s="46"/>
      <c r="M634" s="253" t="s">
        <v>1</v>
      </c>
      <c r="N634" s="254" t="s">
        <v>48</v>
      </c>
      <c r="O634" s="93"/>
      <c r="P634" s="255">
        <f>O634*H634</f>
        <v>0</v>
      </c>
      <c r="Q634" s="255">
        <v>0.00025000000000000001</v>
      </c>
      <c r="R634" s="255">
        <f>Q634*H634</f>
        <v>0.02649</v>
      </c>
      <c r="S634" s="255">
        <v>0</v>
      </c>
      <c r="T634" s="256">
        <f>S634*H634</f>
        <v>0</v>
      </c>
      <c r="U634" s="40"/>
      <c r="V634" s="40"/>
      <c r="W634" s="40"/>
      <c r="X634" s="40"/>
      <c r="Y634" s="40"/>
      <c r="Z634" s="40"/>
      <c r="AA634" s="40"/>
      <c r="AB634" s="40"/>
      <c r="AC634" s="40"/>
      <c r="AD634" s="40"/>
      <c r="AE634" s="40"/>
      <c r="AR634" s="257" t="s">
        <v>359</v>
      </c>
      <c r="AT634" s="257" t="s">
        <v>254</v>
      </c>
      <c r="AU634" s="257" t="s">
        <v>93</v>
      </c>
      <c r="AY634" s="18" t="s">
        <v>251</v>
      </c>
      <c r="BE634" s="258">
        <f>IF(N634="základní",J634,0)</f>
        <v>0</v>
      </c>
      <c r="BF634" s="258">
        <f>IF(N634="snížená",J634,0)</f>
        <v>0</v>
      </c>
      <c r="BG634" s="258">
        <f>IF(N634="zákl. přenesená",J634,0)</f>
        <v>0</v>
      </c>
      <c r="BH634" s="258">
        <f>IF(N634="sníž. přenesená",J634,0)</f>
        <v>0</v>
      </c>
      <c r="BI634" s="258">
        <f>IF(N634="nulová",J634,0)</f>
        <v>0</v>
      </c>
      <c r="BJ634" s="18" t="s">
        <v>91</v>
      </c>
      <c r="BK634" s="258">
        <f>ROUND(I634*H634,2)</f>
        <v>0</v>
      </c>
      <c r="BL634" s="18" t="s">
        <v>359</v>
      </c>
      <c r="BM634" s="257" t="s">
        <v>3552</v>
      </c>
    </row>
    <row r="635" s="15" customFormat="1">
      <c r="A635" s="15"/>
      <c r="B635" s="293"/>
      <c r="C635" s="294"/>
      <c r="D635" s="259" t="s">
        <v>414</v>
      </c>
      <c r="E635" s="295" t="s">
        <v>1</v>
      </c>
      <c r="F635" s="296" t="s">
        <v>3019</v>
      </c>
      <c r="G635" s="294"/>
      <c r="H635" s="295" t="s">
        <v>1</v>
      </c>
      <c r="I635" s="297"/>
      <c r="J635" s="294"/>
      <c r="K635" s="294"/>
      <c r="L635" s="298"/>
      <c r="M635" s="299"/>
      <c r="N635" s="300"/>
      <c r="O635" s="300"/>
      <c r="P635" s="300"/>
      <c r="Q635" s="300"/>
      <c r="R635" s="300"/>
      <c r="S635" s="300"/>
      <c r="T635" s="301"/>
      <c r="U635" s="15"/>
      <c r="V635" s="15"/>
      <c r="W635" s="15"/>
      <c r="X635" s="15"/>
      <c r="Y635" s="15"/>
      <c r="Z635" s="15"/>
      <c r="AA635" s="15"/>
      <c r="AB635" s="15"/>
      <c r="AC635" s="15"/>
      <c r="AD635" s="15"/>
      <c r="AE635" s="15"/>
      <c r="AT635" s="302" t="s">
        <v>414</v>
      </c>
      <c r="AU635" s="302" t="s">
        <v>93</v>
      </c>
      <c r="AV635" s="15" t="s">
        <v>91</v>
      </c>
      <c r="AW635" s="15" t="s">
        <v>38</v>
      </c>
      <c r="AX635" s="15" t="s">
        <v>83</v>
      </c>
      <c r="AY635" s="302" t="s">
        <v>251</v>
      </c>
    </row>
    <row r="636" s="13" customFormat="1">
      <c r="A636" s="13"/>
      <c r="B636" s="271"/>
      <c r="C636" s="272"/>
      <c r="D636" s="259" t="s">
        <v>414</v>
      </c>
      <c r="E636" s="273" t="s">
        <v>1</v>
      </c>
      <c r="F636" s="274" t="s">
        <v>3208</v>
      </c>
      <c r="G636" s="272"/>
      <c r="H636" s="275">
        <v>76.049999999999997</v>
      </c>
      <c r="I636" s="276"/>
      <c r="J636" s="272"/>
      <c r="K636" s="272"/>
      <c r="L636" s="277"/>
      <c r="M636" s="278"/>
      <c r="N636" s="279"/>
      <c r="O636" s="279"/>
      <c r="P636" s="279"/>
      <c r="Q636" s="279"/>
      <c r="R636" s="279"/>
      <c r="S636" s="279"/>
      <c r="T636" s="280"/>
      <c r="U636" s="13"/>
      <c r="V636" s="13"/>
      <c r="W636" s="13"/>
      <c r="X636" s="13"/>
      <c r="Y636" s="13"/>
      <c r="Z636" s="13"/>
      <c r="AA636" s="13"/>
      <c r="AB636" s="13"/>
      <c r="AC636" s="13"/>
      <c r="AD636" s="13"/>
      <c r="AE636" s="13"/>
      <c r="AT636" s="281" t="s">
        <v>414</v>
      </c>
      <c r="AU636" s="281" t="s">
        <v>93</v>
      </c>
      <c r="AV636" s="13" t="s">
        <v>93</v>
      </c>
      <c r="AW636" s="13" t="s">
        <v>38</v>
      </c>
      <c r="AX636" s="13" t="s">
        <v>83</v>
      </c>
      <c r="AY636" s="281" t="s">
        <v>251</v>
      </c>
    </row>
    <row r="637" s="13" customFormat="1">
      <c r="A637" s="13"/>
      <c r="B637" s="271"/>
      <c r="C637" s="272"/>
      <c r="D637" s="259" t="s">
        <v>414</v>
      </c>
      <c r="E637" s="273" t="s">
        <v>1</v>
      </c>
      <c r="F637" s="274" t="s">
        <v>3209</v>
      </c>
      <c r="G637" s="272"/>
      <c r="H637" s="275">
        <v>18.579999999999998</v>
      </c>
      <c r="I637" s="276"/>
      <c r="J637" s="272"/>
      <c r="K637" s="272"/>
      <c r="L637" s="277"/>
      <c r="M637" s="278"/>
      <c r="N637" s="279"/>
      <c r="O637" s="279"/>
      <c r="P637" s="279"/>
      <c r="Q637" s="279"/>
      <c r="R637" s="279"/>
      <c r="S637" s="279"/>
      <c r="T637" s="280"/>
      <c r="U637" s="13"/>
      <c r="V637" s="13"/>
      <c r="W637" s="13"/>
      <c r="X637" s="13"/>
      <c r="Y637" s="13"/>
      <c r="Z637" s="13"/>
      <c r="AA637" s="13"/>
      <c r="AB637" s="13"/>
      <c r="AC637" s="13"/>
      <c r="AD637" s="13"/>
      <c r="AE637" s="13"/>
      <c r="AT637" s="281" t="s">
        <v>414</v>
      </c>
      <c r="AU637" s="281" t="s">
        <v>93</v>
      </c>
      <c r="AV637" s="13" t="s">
        <v>93</v>
      </c>
      <c r="AW637" s="13" t="s">
        <v>38</v>
      </c>
      <c r="AX637" s="13" t="s">
        <v>83</v>
      </c>
      <c r="AY637" s="281" t="s">
        <v>251</v>
      </c>
    </row>
    <row r="638" s="13" customFormat="1">
      <c r="A638" s="13"/>
      <c r="B638" s="271"/>
      <c r="C638" s="272"/>
      <c r="D638" s="259" t="s">
        <v>414</v>
      </c>
      <c r="E638" s="273" t="s">
        <v>1</v>
      </c>
      <c r="F638" s="274" t="s">
        <v>3204</v>
      </c>
      <c r="G638" s="272"/>
      <c r="H638" s="275">
        <v>11.33</v>
      </c>
      <c r="I638" s="276"/>
      <c r="J638" s="272"/>
      <c r="K638" s="272"/>
      <c r="L638" s="277"/>
      <c r="M638" s="278"/>
      <c r="N638" s="279"/>
      <c r="O638" s="279"/>
      <c r="P638" s="279"/>
      <c r="Q638" s="279"/>
      <c r="R638" s="279"/>
      <c r="S638" s="279"/>
      <c r="T638" s="280"/>
      <c r="U638" s="13"/>
      <c r="V638" s="13"/>
      <c r="W638" s="13"/>
      <c r="X638" s="13"/>
      <c r="Y638" s="13"/>
      <c r="Z638" s="13"/>
      <c r="AA638" s="13"/>
      <c r="AB638" s="13"/>
      <c r="AC638" s="13"/>
      <c r="AD638" s="13"/>
      <c r="AE638" s="13"/>
      <c r="AT638" s="281" t="s">
        <v>414</v>
      </c>
      <c r="AU638" s="281" t="s">
        <v>93</v>
      </c>
      <c r="AV638" s="13" t="s">
        <v>93</v>
      </c>
      <c r="AW638" s="13" t="s">
        <v>38</v>
      </c>
      <c r="AX638" s="13" t="s">
        <v>83</v>
      </c>
      <c r="AY638" s="281" t="s">
        <v>251</v>
      </c>
    </row>
    <row r="639" s="14" customFormat="1">
      <c r="A639" s="14"/>
      <c r="B639" s="282"/>
      <c r="C639" s="283"/>
      <c r="D639" s="259" t="s">
        <v>414</v>
      </c>
      <c r="E639" s="284" t="s">
        <v>1</v>
      </c>
      <c r="F639" s="285" t="s">
        <v>416</v>
      </c>
      <c r="G639" s="283"/>
      <c r="H639" s="286">
        <v>105.95999999999999</v>
      </c>
      <c r="I639" s="287"/>
      <c r="J639" s="283"/>
      <c r="K639" s="283"/>
      <c r="L639" s="288"/>
      <c r="M639" s="289"/>
      <c r="N639" s="290"/>
      <c r="O639" s="290"/>
      <c r="P639" s="290"/>
      <c r="Q639" s="290"/>
      <c r="R639" s="290"/>
      <c r="S639" s="290"/>
      <c r="T639" s="291"/>
      <c r="U639" s="14"/>
      <c r="V639" s="14"/>
      <c r="W639" s="14"/>
      <c r="X639" s="14"/>
      <c r="Y639" s="14"/>
      <c r="Z639" s="14"/>
      <c r="AA639" s="14"/>
      <c r="AB639" s="14"/>
      <c r="AC639" s="14"/>
      <c r="AD639" s="14"/>
      <c r="AE639" s="14"/>
      <c r="AT639" s="292" t="s">
        <v>414</v>
      </c>
      <c r="AU639" s="292" t="s">
        <v>93</v>
      </c>
      <c r="AV639" s="14" t="s">
        <v>182</v>
      </c>
      <c r="AW639" s="14" t="s">
        <v>38</v>
      </c>
      <c r="AX639" s="14" t="s">
        <v>91</v>
      </c>
      <c r="AY639" s="292" t="s">
        <v>251</v>
      </c>
    </row>
    <row r="640" s="12" customFormat="1" ht="22.8" customHeight="1">
      <c r="A640" s="12"/>
      <c r="B640" s="230"/>
      <c r="C640" s="231"/>
      <c r="D640" s="232" t="s">
        <v>82</v>
      </c>
      <c r="E640" s="244" t="s">
        <v>3553</v>
      </c>
      <c r="F640" s="244" t="s">
        <v>3554</v>
      </c>
      <c r="G640" s="231"/>
      <c r="H640" s="231"/>
      <c r="I640" s="234"/>
      <c r="J640" s="245">
        <f>BK640</f>
        <v>0</v>
      </c>
      <c r="K640" s="231"/>
      <c r="L640" s="236"/>
      <c r="M640" s="237"/>
      <c r="N640" s="238"/>
      <c r="O640" s="238"/>
      <c r="P640" s="239">
        <f>SUM(P641:P642)</f>
        <v>0</v>
      </c>
      <c r="Q640" s="238"/>
      <c r="R640" s="239">
        <f>SUM(R641:R642)</f>
        <v>0.20422857</v>
      </c>
      <c r="S640" s="238"/>
      <c r="T640" s="240">
        <f>SUM(T641:T642)</f>
        <v>0</v>
      </c>
      <c r="U640" s="12"/>
      <c r="V640" s="12"/>
      <c r="W640" s="12"/>
      <c r="X640" s="12"/>
      <c r="Y640" s="12"/>
      <c r="Z640" s="12"/>
      <c r="AA640" s="12"/>
      <c r="AB640" s="12"/>
      <c r="AC640" s="12"/>
      <c r="AD640" s="12"/>
      <c r="AE640" s="12"/>
      <c r="AR640" s="241" t="s">
        <v>93</v>
      </c>
      <c r="AT640" s="242" t="s">
        <v>82</v>
      </c>
      <c r="AU640" s="242" t="s">
        <v>91</v>
      </c>
      <c r="AY640" s="241" t="s">
        <v>251</v>
      </c>
      <c r="BK640" s="243">
        <f>SUM(BK641:BK642)</f>
        <v>0</v>
      </c>
    </row>
    <row r="641" s="2" customFormat="1" ht="16.5" customHeight="1">
      <c r="A641" s="40"/>
      <c r="B641" s="41"/>
      <c r="C641" s="246" t="s">
        <v>3555</v>
      </c>
      <c r="D641" s="246" t="s">
        <v>254</v>
      </c>
      <c r="E641" s="247" t="s">
        <v>3556</v>
      </c>
      <c r="F641" s="248" t="s">
        <v>3557</v>
      </c>
      <c r="G641" s="249" t="s">
        <v>342</v>
      </c>
      <c r="H641" s="250">
        <v>416.79300000000001</v>
      </c>
      <c r="I641" s="251"/>
      <c r="J641" s="252">
        <f>ROUND(I641*H641,2)</f>
        <v>0</v>
      </c>
      <c r="K641" s="248" t="s">
        <v>258</v>
      </c>
      <c r="L641" s="46"/>
      <c r="M641" s="253" t="s">
        <v>1</v>
      </c>
      <c r="N641" s="254" t="s">
        <v>48</v>
      </c>
      <c r="O641" s="93"/>
      <c r="P641" s="255">
        <f>O641*H641</f>
        <v>0</v>
      </c>
      <c r="Q641" s="255">
        <v>0.00020000000000000001</v>
      </c>
      <c r="R641" s="255">
        <f>Q641*H641</f>
        <v>0.083358600000000005</v>
      </c>
      <c r="S641" s="255">
        <v>0</v>
      </c>
      <c r="T641" s="256">
        <f>S641*H641</f>
        <v>0</v>
      </c>
      <c r="U641" s="40"/>
      <c r="V641" s="40"/>
      <c r="W641" s="40"/>
      <c r="X641" s="40"/>
      <c r="Y641" s="40"/>
      <c r="Z641" s="40"/>
      <c r="AA641" s="40"/>
      <c r="AB641" s="40"/>
      <c r="AC641" s="40"/>
      <c r="AD641" s="40"/>
      <c r="AE641" s="40"/>
      <c r="AR641" s="257" t="s">
        <v>359</v>
      </c>
      <c r="AT641" s="257" t="s">
        <v>254</v>
      </c>
      <c r="AU641" s="257" t="s">
        <v>93</v>
      </c>
      <c r="AY641" s="18" t="s">
        <v>251</v>
      </c>
      <c r="BE641" s="258">
        <f>IF(N641="základní",J641,0)</f>
        <v>0</v>
      </c>
      <c r="BF641" s="258">
        <f>IF(N641="snížená",J641,0)</f>
        <v>0</v>
      </c>
      <c r="BG641" s="258">
        <f>IF(N641="zákl. přenesená",J641,0)</f>
        <v>0</v>
      </c>
      <c r="BH641" s="258">
        <f>IF(N641="sníž. přenesená",J641,0)</f>
        <v>0</v>
      </c>
      <c r="BI641" s="258">
        <f>IF(N641="nulová",J641,0)</f>
        <v>0</v>
      </c>
      <c r="BJ641" s="18" t="s">
        <v>91</v>
      </c>
      <c r="BK641" s="258">
        <f>ROUND(I641*H641,2)</f>
        <v>0</v>
      </c>
      <c r="BL641" s="18" t="s">
        <v>359</v>
      </c>
      <c r="BM641" s="257" t="s">
        <v>3558</v>
      </c>
    </row>
    <row r="642" s="2" customFormat="1" ht="16.5" customHeight="1">
      <c r="A642" s="40"/>
      <c r="B642" s="41"/>
      <c r="C642" s="246" t="s">
        <v>2899</v>
      </c>
      <c r="D642" s="246" t="s">
        <v>254</v>
      </c>
      <c r="E642" s="247" t="s">
        <v>3559</v>
      </c>
      <c r="F642" s="248" t="s">
        <v>3560</v>
      </c>
      <c r="G642" s="249" t="s">
        <v>342</v>
      </c>
      <c r="H642" s="250">
        <v>416.79300000000001</v>
      </c>
      <c r="I642" s="251"/>
      <c r="J642" s="252">
        <f>ROUND(I642*H642,2)</f>
        <v>0</v>
      </c>
      <c r="K642" s="248" t="s">
        <v>258</v>
      </c>
      <c r="L642" s="46"/>
      <c r="M642" s="253" t="s">
        <v>1</v>
      </c>
      <c r="N642" s="254" t="s">
        <v>48</v>
      </c>
      <c r="O642" s="93"/>
      <c r="P642" s="255">
        <f>O642*H642</f>
        <v>0</v>
      </c>
      <c r="Q642" s="255">
        <v>0.00029</v>
      </c>
      <c r="R642" s="255">
        <f>Q642*H642</f>
        <v>0.12086997000000001</v>
      </c>
      <c r="S642" s="255">
        <v>0</v>
      </c>
      <c r="T642" s="256">
        <f>S642*H642</f>
        <v>0</v>
      </c>
      <c r="U642" s="40"/>
      <c r="V642" s="40"/>
      <c r="W642" s="40"/>
      <c r="X642" s="40"/>
      <c r="Y642" s="40"/>
      <c r="Z642" s="40"/>
      <c r="AA642" s="40"/>
      <c r="AB642" s="40"/>
      <c r="AC642" s="40"/>
      <c r="AD642" s="40"/>
      <c r="AE642" s="40"/>
      <c r="AR642" s="257" t="s">
        <v>359</v>
      </c>
      <c r="AT642" s="257" t="s">
        <v>254</v>
      </c>
      <c r="AU642" s="257" t="s">
        <v>93</v>
      </c>
      <c r="AY642" s="18" t="s">
        <v>251</v>
      </c>
      <c r="BE642" s="258">
        <f>IF(N642="základní",J642,0)</f>
        <v>0</v>
      </c>
      <c r="BF642" s="258">
        <f>IF(N642="snížená",J642,0)</f>
        <v>0</v>
      </c>
      <c r="BG642" s="258">
        <f>IF(N642="zákl. přenesená",J642,0)</f>
        <v>0</v>
      </c>
      <c r="BH642" s="258">
        <f>IF(N642="sníž. přenesená",J642,0)</f>
        <v>0</v>
      </c>
      <c r="BI642" s="258">
        <f>IF(N642="nulová",J642,0)</f>
        <v>0</v>
      </c>
      <c r="BJ642" s="18" t="s">
        <v>91</v>
      </c>
      <c r="BK642" s="258">
        <f>ROUND(I642*H642,2)</f>
        <v>0</v>
      </c>
      <c r="BL642" s="18" t="s">
        <v>359</v>
      </c>
      <c r="BM642" s="257" t="s">
        <v>3561</v>
      </c>
    </row>
    <row r="643" s="12" customFormat="1" ht="25.92" customHeight="1">
      <c r="A643" s="12"/>
      <c r="B643" s="230"/>
      <c r="C643" s="231"/>
      <c r="D643" s="232" t="s">
        <v>82</v>
      </c>
      <c r="E643" s="233" t="s">
        <v>3562</v>
      </c>
      <c r="F643" s="233" t="s">
        <v>3563</v>
      </c>
      <c r="G643" s="231"/>
      <c r="H643" s="231"/>
      <c r="I643" s="234"/>
      <c r="J643" s="235">
        <f>BK643</f>
        <v>0</v>
      </c>
      <c r="K643" s="231"/>
      <c r="L643" s="236"/>
      <c r="M643" s="237"/>
      <c r="N643" s="238"/>
      <c r="O643" s="238"/>
      <c r="P643" s="239">
        <f>SUM(P644:P647)</f>
        <v>0</v>
      </c>
      <c r="Q643" s="238"/>
      <c r="R643" s="239">
        <f>SUM(R644:R647)</f>
        <v>0</v>
      </c>
      <c r="S643" s="238"/>
      <c r="T643" s="240">
        <f>SUM(T644:T647)</f>
        <v>0</v>
      </c>
      <c r="U643" s="12"/>
      <c r="V643" s="12"/>
      <c r="W643" s="12"/>
      <c r="X643" s="12"/>
      <c r="Y643" s="12"/>
      <c r="Z643" s="12"/>
      <c r="AA643" s="12"/>
      <c r="AB643" s="12"/>
      <c r="AC643" s="12"/>
      <c r="AD643" s="12"/>
      <c r="AE643" s="12"/>
      <c r="AR643" s="241" t="s">
        <v>182</v>
      </c>
      <c r="AT643" s="242" t="s">
        <v>82</v>
      </c>
      <c r="AU643" s="242" t="s">
        <v>83</v>
      </c>
      <c r="AY643" s="241" t="s">
        <v>251</v>
      </c>
      <c r="BK643" s="243">
        <f>SUM(BK644:BK647)</f>
        <v>0</v>
      </c>
    </row>
    <row r="644" s="2" customFormat="1" ht="21.75" customHeight="1">
      <c r="A644" s="40"/>
      <c r="B644" s="41"/>
      <c r="C644" s="246" t="s">
        <v>3564</v>
      </c>
      <c r="D644" s="246" t="s">
        <v>254</v>
      </c>
      <c r="E644" s="247" t="s">
        <v>3565</v>
      </c>
      <c r="F644" s="248" t="s">
        <v>3566</v>
      </c>
      <c r="G644" s="249" t="s">
        <v>342</v>
      </c>
      <c r="H644" s="250">
        <v>45.465000000000003</v>
      </c>
      <c r="I644" s="251"/>
      <c r="J644" s="252">
        <f>ROUND(I644*H644,2)</f>
        <v>0</v>
      </c>
      <c r="K644" s="248" t="s">
        <v>307</v>
      </c>
      <c r="L644" s="46"/>
      <c r="M644" s="253" t="s">
        <v>1</v>
      </c>
      <c r="N644" s="254" t="s">
        <v>48</v>
      </c>
      <c r="O644" s="93"/>
      <c r="P644" s="255">
        <f>O644*H644</f>
        <v>0</v>
      </c>
      <c r="Q644" s="255">
        <v>0</v>
      </c>
      <c r="R644" s="255">
        <f>Q644*H644</f>
        <v>0</v>
      </c>
      <c r="S644" s="255">
        <v>0</v>
      </c>
      <c r="T644" s="256">
        <f>S644*H644</f>
        <v>0</v>
      </c>
      <c r="U644" s="40"/>
      <c r="V644" s="40"/>
      <c r="W644" s="40"/>
      <c r="X644" s="40"/>
      <c r="Y644" s="40"/>
      <c r="Z644" s="40"/>
      <c r="AA644" s="40"/>
      <c r="AB644" s="40"/>
      <c r="AC644" s="40"/>
      <c r="AD644" s="40"/>
      <c r="AE644" s="40"/>
      <c r="AR644" s="257" t="s">
        <v>904</v>
      </c>
      <c r="AT644" s="257" t="s">
        <v>254</v>
      </c>
      <c r="AU644" s="257" t="s">
        <v>91</v>
      </c>
      <c r="AY644" s="18" t="s">
        <v>251</v>
      </c>
      <c r="BE644" s="258">
        <f>IF(N644="základní",J644,0)</f>
        <v>0</v>
      </c>
      <c r="BF644" s="258">
        <f>IF(N644="snížená",J644,0)</f>
        <v>0</v>
      </c>
      <c r="BG644" s="258">
        <f>IF(N644="zákl. přenesená",J644,0)</f>
        <v>0</v>
      </c>
      <c r="BH644" s="258">
        <f>IF(N644="sníž. přenesená",J644,0)</f>
        <v>0</v>
      </c>
      <c r="BI644" s="258">
        <f>IF(N644="nulová",J644,0)</f>
        <v>0</v>
      </c>
      <c r="BJ644" s="18" t="s">
        <v>91</v>
      </c>
      <c r="BK644" s="258">
        <f>ROUND(I644*H644,2)</f>
        <v>0</v>
      </c>
      <c r="BL644" s="18" t="s">
        <v>904</v>
      </c>
      <c r="BM644" s="257" t="s">
        <v>3567</v>
      </c>
    </row>
    <row r="645" s="2" customFormat="1">
      <c r="A645" s="40"/>
      <c r="B645" s="41"/>
      <c r="C645" s="42"/>
      <c r="D645" s="259" t="s">
        <v>261</v>
      </c>
      <c r="E645" s="42"/>
      <c r="F645" s="260" t="s">
        <v>3568</v>
      </c>
      <c r="G645" s="42"/>
      <c r="H645" s="42"/>
      <c r="I645" s="157"/>
      <c r="J645" s="42"/>
      <c r="K645" s="42"/>
      <c r="L645" s="46"/>
      <c r="M645" s="261"/>
      <c r="N645" s="262"/>
      <c r="O645" s="93"/>
      <c r="P645" s="93"/>
      <c r="Q645" s="93"/>
      <c r="R645" s="93"/>
      <c r="S645" s="93"/>
      <c r="T645" s="94"/>
      <c r="U645" s="40"/>
      <c r="V645" s="40"/>
      <c r="W645" s="40"/>
      <c r="X645" s="40"/>
      <c r="Y645" s="40"/>
      <c r="Z645" s="40"/>
      <c r="AA645" s="40"/>
      <c r="AB645" s="40"/>
      <c r="AC645" s="40"/>
      <c r="AD645" s="40"/>
      <c r="AE645" s="40"/>
      <c r="AT645" s="18" t="s">
        <v>261</v>
      </c>
      <c r="AU645" s="18" t="s">
        <v>91</v>
      </c>
    </row>
    <row r="646" s="13" customFormat="1">
      <c r="A646" s="13"/>
      <c r="B646" s="271"/>
      <c r="C646" s="272"/>
      <c r="D646" s="259" t="s">
        <v>414</v>
      </c>
      <c r="E646" s="273" t="s">
        <v>1</v>
      </c>
      <c r="F646" s="274" t="s">
        <v>3569</v>
      </c>
      <c r="G646" s="272"/>
      <c r="H646" s="275">
        <v>45.465000000000003</v>
      </c>
      <c r="I646" s="276"/>
      <c r="J646" s="272"/>
      <c r="K646" s="272"/>
      <c r="L646" s="277"/>
      <c r="M646" s="278"/>
      <c r="N646" s="279"/>
      <c r="O646" s="279"/>
      <c r="P646" s="279"/>
      <c r="Q646" s="279"/>
      <c r="R646" s="279"/>
      <c r="S646" s="279"/>
      <c r="T646" s="280"/>
      <c r="U646" s="13"/>
      <c r="V646" s="13"/>
      <c r="W646" s="13"/>
      <c r="X646" s="13"/>
      <c r="Y646" s="13"/>
      <c r="Z646" s="13"/>
      <c r="AA646" s="13"/>
      <c r="AB646" s="13"/>
      <c r="AC646" s="13"/>
      <c r="AD646" s="13"/>
      <c r="AE646" s="13"/>
      <c r="AT646" s="281" t="s">
        <v>414</v>
      </c>
      <c r="AU646" s="281" t="s">
        <v>91</v>
      </c>
      <c r="AV646" s="13" t="s">
        <v>93</v>
      </c>
      <c r="AW646" s="13" t="s">
        <v>38</v>
      </c>
      <c r="AX646" s="13" t="s">
        <v>83</v>
      </c>
      <c r="AY646" s="281" t="s">
        <v>251</v>
      </c>
    </row>
    <row r="647" s="14" customFormat="1">
      <c r="A647" s="14"/>
      <c r="B647" s="282"/>
      <c r="C647" s="283"/>
      <c r="D647" s="259" t="s">
        <v>414</v>
      </c>
      <c r="E647" s="284" t="s">
        <v>1</v>
      </c>
      <c r="F647" s="285" t="s">
        <v>416</v>
      </c>
      <c r="G647" s="283"/>
      <c r="H647" s="286">
        <v>45.465000000000003</v>
      </c>
      <c r="I647" s="287"/>
      <c r="J647" s="283"/>
      <c r="K647" s="283"/>
      <c r="L647" s="288"/>
      <c r="M647" s="289"/>
      <c r="N647" s="290"/>
      <c r="O647" s="290"/>
      <c r="P647" s="290"/>
      <c r="Q647" s="290"/>
      <c r="R647" s="290"/>
      <c r="S647" s="290"/>
      <c r="T647" s="291"/>
      <c r="U647" s="14"/>
      <c r="V647" s="14"/>
      <c r="W647" s="14"/>
      <c r="X647" s="14"/>
      <c r="Y647" s="14"/>
      <c r="Z647" s="14"/>
      <c r="AA647" s="14"/>
      <c r="AB647" s="14"/>
      <c r="AC647" s="14"/>
      <c r="AD647" s="14"/>
      <c r="AE647" s="14"/>
      <c r="AT647" s="292" t="s">
        <v>414</v>
      </c>
      <c r="AU647" s="292" t="s">
        <v>91</v>
      </c>
      <c r="AV647" s="14" t="s">
        <v>182</v>
      </c>
      <c r="AW647" s="14" t="s">
        <v>38</v>
      </c>
      <c r="AX647" s="14" t="s">
        <v>91</v>
      </c>
      <c r="AY647" s="292" t="s">
        <v>251</v>
      </c>
    </row>
    <row r="648" s="12" customFormat="1" ht="25.92" customHeight="1">
      <c r="A648" s="12"/>
      <c r="B648" s="230"/>
      <c r="C648" s="231"/>
      <c r="D648" s="232" t="s">
        <v>82</v>
      </c>
      <c r="E648" s="233" t="s">
        <v>898</v>
      </c>
      <c r="F648" s="233" t="s">
        <v>898</v>
      </c>
      <c r="G648" s="231"/>
      <c r="H648" s="231"/>
      <c r="I648" s="234"/>
      <c r="J648" s="235">
        <f>BK648</f>
        <v>0</v>
      </c>
      <c r="K648" s="231"/>
      <c r="L648" s="236"/>
      <c r="M648" s="237"/>
      <c r="N648" s="238"/>
      <c r="O648" s="238"/>
      <c r="P648" s="239">
        <f>P649</f>
        <v>0</v>
      </c>
      <c r="Q648" s="238"/>
      <c r="R648" s="239">
        <f>R649</f>
        <v>0</v>
      </c>
      <c r="S648" s="238"/>
      <c r="T648" s="240">
        <f>T649</f>
        <v>0</v>
      </c>
      <c r="U648" s="12"/>
      <c r="V648" s="12"/>
      <c r="W648" s="12"/>
      <c r="X648" s="12"/>
      <c r="Y648" s="12"/>
      <c r="Z648" s="12"/>
      <c r="AA648" s="12"/>
      <c r="AB648" s="12"/>
      <c r="AC648" s="12"/>
      <c r="AD648" s="12"/>
      <c r="AE648" s="12"/>
      <c r="AR648" s="241" t="s">
        <v>182</v>
      </c>
      <c r="AT648" s="242" t="s">
        <v>82</v>
      </c>
      <c r="AU648" s="242" t="s">
        <v>83</v>
      </c>
      <c r="AY648" s="241" t="s">
        <v>251</v>
      </c>
      <c r="BK648" s="243">
        <f>BK649</f>
        <v>0</v>
      </c>
    </row>
    <row r="649" s="12" customFormat="1" ht="22.8" customHeight="1">
      <c r="A649" s="12"/>
      <c r="B649" s="230"/>
      <c r="C649" s="231"/>
      <c r="D649" s="232" t="s">
        <v>82</v>
      </c>
      <c r="E649" s="244" t="s">
        <v>3570</v>
      </c>
      <c r="F649" s="244" t="s">
        <v>3571</v>
      </c>
      <c r="G649" s="231"/>
      <c r="H649" s="231"/>
      <c r="I649" s="234"/>
      <c r="J649" s="245">
        <f>BK649</f>
        <v>0</v>
      </c>
      <c r="K649" s="231"/>
      <c r="L649" s="236"/>
      <c r="M649" s="237"/>
      <c r="N649" s="238"/>
      <c r="O649" s="238"/>
      <c r="P649" s="239">
        <f>SUM(P650:P693)</f>
        <v>0</v>
      </c>
      <c r="Q649" s="238"/>
      <c r="R649" s="239">
        <f>SUM(R650:R693)</f>
        <v>0</v>
      </c>
      <c r="S649" s="238"/>
      <c r="T649" s="240">
        <f>SUM(T650:T693)</f>
        <v>0</v>
      </c>
      <c r="U649" s="12"/>
      <c r="V649" s="12"/>
      <c r="W649" s="12"/>
      <c r="X649" s="12"/>
      <c r="Y649" s="12"/>
      <c r="Z649" s="12"/>
      <c r="AA649" s="12"/>
      <c r="AB649" s="12"/>
      <c r="AC649" s="12"/>
      <c r="AD649" s="12"/>
      <c r="AE649" s="12"/>
      <c r="AR649" s="241" t="s">
        <v>182</v>
      </c>
      <c r="AT649" s="242" t="s">
        <v>82</v>
      </c>
      <c r="AU649" s="242" t="s">
        <v>91</v>
      </c>
      <c r="AY649" s="241" t="s">
        <v>251</v>
      </c>
      <c r="BK649" s="243">
        <f>SUM(BK650:BK693)</f>
        <v>0</v>
      </c>
    </row>
    <row r="650" s="2" customFormat="1" ht="16.5" customHeight="1">
      <c r="A650" s="40"/>
      <c r="B650" s="41"/>
      <c r="C650" s="246" t="s">
        <v>2902</v>
      </c>
      <c r="D650" s="246" t="s">
        <v>254</v>
      </c>
      <c r="E650" s="247" t="s">
        <v>3572</v>
      </c>
      <c r="F650" s="248" t="s">
        <v>3573</v>
      </c>
      <c r="G650" s="249" t="s">
        <v>2134</v>
      </c>
      <c r="H650" s="250">
        <v>1</v>
      </c>
      <c r="I650" s="251"/>
      <c r="J650" s="252">
        <f>ROUND(I650*H650,2)</f>
        <v>0</v>
      </c>
      <c r="K650" s="248" t="s">
        <v>307</v>
      </c>
      <c r="L650" s="46"/>
      <c r="M650" s="253" t="s">
        <v>1</v>
      </c>
      <c r="N650" s="254" t="s">
        <v>48</v>
      </c>
      <c r="O650" s="93"/>
      <c r="P650" s="255">
        <f>O650*H650</f>
        <v>0</v>
      </c>
      <c r="Q650" s="255">
        <v>0</v>
      </c>
      <c r="R650" s="255">
        <f>Q650*H650</f>
        <v>0</v>
      </c>
      <c r="S650" s="255">
        <v>0</v>
      </c>
      <c r="T650" s="256">
        <f>S650*H650</f>
        <v>0</v>
      </c>
      <c r="U650" s="40"/>
      <c r="V650" s="40"/>
      <c r="W650" s="40"/>
      <c r="X650" s="40"/>
      <c r="Y650" s="40"/>
      <c r="Z650" s="40"/>
      <c r="AA650" s="40"/>
      <c r="AB650" s="40"/>
      <c r="AC650" s="40"/>
      <c r="AD650" s="40"/>
      <c r="AE650" s="40"/>
      <c r="AR650" s="257" t="s">
        <v>182</v>
      </c>
      <c r="AT650" s="257" t="s">
        <v>254</v>
      </c>
      <c r="AU650" s="257" t="s">
        <v>93</v>
      </c>
      <c r="AY650" s="18" t="s">
        <v>251</v>
      </c>
      <c r="BE650" s="258">
        <f>IF(N650="základní",J650,0)</f>
        <v>0</v>
      </c>
      <c r="BF650" s="258">
        <f>IF(N650="snížená",J650,0)</f>
        <v>0</v>
      </c>
      <c r="BG650" s="258">
        <f>IF(N650="zákl. přenesená",J650,0)</f>
        <v>0</v>
      </c>
      <c r="BH650" s="258">
        <f>IF(N650="sníž. přenesená",J650,0)</f>
        <v>0</v>
      </c>
      <c r="BI650" s="258">
        <f>IF(N650="nulová",J650,0)</f>
        <v>0</v>
      </c>
      <c r="BJ650" s="18" t="s">
        <v>91</v>
      </c>
      <c r="BK650" s="258">
        <f>ROUND(I650*H650,2)</f>
        <v>0</v>
      </c>
      <c r="BL650" s="18" t="s">
        <v>182</v>
      </c>
      <c r="BM650" s="257" t="s">
        <v>3574</v>
      </c>
    </row>
    <row r="651" s="2" customFormat="1">
      <c r="A651" s="40"/>
      <c r="B651" s="41"/>
      <c r="C651" s="42"/>
      <c r="D651" s="259" t="s">
        <v>261</v>
      </c>
      <c r="E651" s="42"/>
      <c r="F651" s="260" t="s">
        <v>3575</v>
      </c>
      <c r="G651" s="42"/>
      <c r="H651" s="42"/>
      <c r="I651" s="157"/>
      <c r="J651" s="42"/>
      <c r="K651" s="42"/>
      <c r="L651" s="46"/>
      <c r="M651" s="261"/>
      <c r="N651" s="262"/>
      <c r="O651" s="93"/>
      <c r="P651" s="93"/>
      <c r="Q651" s="93"/>
      <c r="R651" s="93"/>
      <c r="S651" s="93"/>
      <c r="T651" s="94"/>
      <c r="U651" s="40"/>
      <c r="V651" s="40"/>
      <c r="W651" s="40"/>
      <c r="X651" s="40"/>
      <c r="Y651" s="40"/>
      <c r="Z651" s="40"/>
      <c r="AA651" s="40"/>
      <c r="AB651" s="40"/>
      <c r="AC651" s="40"/>
      <c r="AD651" s="40"/>
      <c r="AE651" s="40"/>
      <c r="AT651" s="18" t="s">
        <v>261</v>
      </c>
      <c r="AU651" s="18" t="s">
        <v>93</v>
      </c>
    </row>
    <row r="652" s="2" customFormat="1" ht="16.5" customHeight="1">
      <c r="A652" s="40"/>
      <c r="B652" s="41"/>
      <c r="C652" s="246" t="s">
        <v>3576</v>
      </c>
      <c r="D652" s="246" t="s">
        <v>254</v>
      </c>
      <c r="E652" s="247" t="s">
        <v>3577</v>
      </c>
      <c r="F652" s="248" t="s">
        <v>3578</v>
      </c>
      <c r="G652" s="249" t="s">
        <v>975</v>
      </c>
      <c r="H652" s="250">
        <v>49.299999999999997</v>
      </c>
      <c r="I652" s="251"/>
      <c r="J652" s="252">
        <f>ROUND(I652*H652,2)</f>
        <v>0</v>
      </c>
      <c r="K652" s="248" t="s">
        <v>307</v>
      </c>
      <c r="L652" s="46"/>
      <c r="M652" s="253" t="s">
        <v>1</v>
      </c>
      <c r="N652" s="254" t="s">
        <v>48</v>
      </c>
      <c r="O652" s="93"/>
      <c r="P652" s="255">
        <f>O652*H652</f>
        <v>0</v>
      </c>
      <c r="Q652" s="255">
        <v>0</v>
      </c>
      <c r="R652" s="255">
        <f>Q652*H652</f>
        <v>0</v>
      </c>
      <c r="S652" s="255">
        <v>0</v>
      </c>
      <c r="T652" s="256">
        <f>S652*H652</f>
        <v>0</v>
      </c>
      <c r="U652" s="40"/>
      <c r="V652" s="40"/>
      <c r="W652" s="40"/>
      <c r="X652" s="40"/>
      <c r="Y652" s="40"/>
      <c r="Z652" s="40"/>
      <c r="AA652" s="40"/>
      <c r="AB652" s="40"/>
      <c r="AC652" s="40"/>
      <c r="AD652" s="40"/>
      <c r="AE652" s="40"/>
      <c r="AR652" s="257" t="s">
        <v>182</v>
      </c>
      <c r="AT652" s="257" t="s">
        <v>254</v>
      </c>
      <c r="AU652" s="257" t="s">
        <v>93</v>
      </c>
      <c r="AY652" s="18" t="s">
        <v>251</v>
      </c>
      <c r="BE652" s="258">
        <f>IF(N652="základní",J652,0)</f>
        <v>0</v>
      </c>
      <c r="BF652" s="258">
        <f>IF(N652="snížená",J652,0)</f>
        <v>0</v>
      </c>
      <c r="BG652" s="258">
        <f>IF(N652="zákl. přenesená",J652,0)</f>
        <v>0</v>
      </c>
      <c r="BH652" s="258">
        <f>IF(N652="sníž. přenesená",J652,0)</f>
        <v>0</v>
      </c>
      <c r="BI652" s="258">
        <f>IF(N652="nulová",J652,0)</f>
        <v>0</v>
      </c>
      <c r="BJ652" s="18" t="s">
        <v>91</v>
      </c>
      <c r="BK652" s="258">
        <f>ROUND(I652*H652,2)</f>
        <v>0</v>
      </c>
      <c r="BL652" s="18" t="s">
        <v>182</v>
      </c>
      <c r="BM652" s="257" t="s">
        <v>3579</v>
      </c>
    </row>
    <row r="653" s="2" customFormat="1">
      <c r="A653" s="40"/>
      <c r="B653" s="41"/>
      <c r="C653" s="42"/>
      <c r="D653" s="259" t="s">
        <v>261</v>
      </c>
      <c r="E653" s="42"/>
      <c r="F653" s="260" t="s">
        <v>3575</v>
      </c>
      <c r="G653" s="42"/>
      <c r="H653" s="42"/>
      <c r="I653" s="157"/>
      <c r="J653" s="42"/>
      <c r="K653" s="42"/>
      <c r="L653" s="46"/>
      <c r="M653" s="261"/>
      <c r="N653" s="262"/>
      <c r="O653" s="93"/>
      <c r="P653" s="93"/>
      <c r="Q653" s="93"/>
      <c r="R653" s="93"/>
      <c r="S653" s="93"/>
      <c r="T653" s="94"/>
      <c r="U653" s="40"/>
      <c r="V653" s="40"/>
      <c r="W653" s="40"/>
      <c r="X653" s="40"/>
      <c r="Y653" s="40"/>
      <c r="Z653" s="40"/>
      <c r="AA653" s="40"/>
      <c r="AB653" s="40"/>
      <c r="AC653" s="40"/>
      <c r="AD653" s="40"/>
      <c r="AE653" s="40"/>
      <c r="AT653" s="18" t="s">
        <v>261</v>
      </c>
      <c r="AU653" s="18" t="s">
        <v>93</v>
      </c>
    </row>
    <row r="654" s="2" customFormat="1" ht="21.75" customHeight="1">
      <c r="A654" s="40"/>
      <c r="B654" s="41"/>
      <c r="C654" s="246" t="s">
        <v>2906</v>
      </c>
      <c r="D654" s="246" t="s">
        <v>254</v>
      </c>
      <c r="E654" s="247" t="s">
        <v>3580</v>
      </c>
      <c r="F654" s="248" t="s">
        <v>3581</v>
      </c>
      <c r="G654" s="249" t="s">
        <v>964</v>
      </c>
      <c r="H654" s="250">
        <v>1</v>
      </c>
      <c r="I654" s="251"/>
      <c r="J654" s="252">
        <f>ROUND(I654*H654,2)</f>
        <v>0</v>
      </c>
      <c r="K654" s="248" t="s">
        <v>307</v>
      </c>
      <c r="L654" s="46"/>
      <c r="M654" s="253" t="s">
        <v>1</v>
      </c>
      <c r="N654" s="254" t="s">
        <v>48</v>
      </c>
      <c r="O654" s="93"/>
      <c r="P654" s="255">
        <f>O654*H654</f>
        <v>0</v>
      </c>
      <c r="Q654" s="255">
        <v>0</v>
      </c>
      <c r="R654" s="255">
        <f>Q654*H654</f>
        <v>0</v>
      </c>
      <c r="S654" s="255">
        <v>0</v>
      </c>
      <c r="T654" s="256">
        <f>S654*H654</f>
        <v>0</v>
      </c>
      <c r="U654" s="40"/>
      <c r="V654" s="40"/>
      <c r="W654" s="40"/>
      <c r="X654" s="40"/>
      <c r="Y654" s="40"/>
      <c r="Z654" s="40"/>
      <c r="AA654" s="40"/>
      <c r="AB654" s="40"/>
      <c r="AC654" s="40"/>
      <c r="AD654" s="40"/>
      <c r="AE654" s="40"/>
      <c r="AR654" s="257" t="s">
        <v>182</v>
      </c>
      <c r="AT654" s="257" t="s">
        <v>254</v>
      </c>
      <c r="AU654" s="257" t="s">
        <v>93</v>
      </c>
      <c r="AY654" s="18" t="s">
        <v>251</v>
      </c>
      <c r="BE654" s="258">
        <f>IF(N654="základní",J654,0)</f>
        <v>0</v>
      </c>
      <c r="BF654" s="258">
        <f>IF(N654="snížená",J654,0)</f>
        <v>0</v>
      </c>
      <c r="BG654" s="258">
        <f>IF(N654="zákl. přenesená",J654,0)</f>
        <v>0</v>
      </c>
      <c r="BH654" s="258">
        <f>IF(N654="sníž. přenesená",J654,0)</f>
        <v>0</v>
      </c>
      <c r="BI654" s="258">
        <f>IF(N654="nulová",J654,0)</f>
        <v>0</v>
      </c>
      <c r="BJ654" s="18" t="s">
        <v>91</v>
      </c>
      <c r="BK654" s="258">
        <f>ROUND(I654*H654,2)</f>
        <v>0</v>
      </c>
      <c r="BL654" s="18" t="s">
        <v>182</v>
      </c>
      <c r="BM654" s="257" t="s">
        <v>3582</v>
      </c>
    </row>
    <row r="655" s="2" customFormat="1">
      <c r="A655" s="40"/>
      <c r="B655" s="41"/>
      <c r="C655" s="42"/>
      <c r="D655" s="259" t="s">
        <v>261</v>
      </c>
      <c r="E655" s="42"/>
      <c r="F655" s="260" t="s">
        <v>3575</v>
      </c>
      <c r="G655" s="42"/>
      <c r="H655" s="42"/>
      <c r="I655" s="157"/>
      <c r="J655" s="42"/>
      <c r="K655" s="42"/>
      <c r="L655" s="46"/>
      <c r="M655" s="261"/>
      <c r="N655" s="262"/>
      <c r="O655" s="93"/>
      <c r="P655" s="93"/>
      <c r="Q655" s="93"/>
      <c r="R655" s="93"/>
      <c r="S655" s="93"/>
      <c r="T655" s="94"/>
      <c r="U655" s="40"/>
      <c r="V655" s="40"/>
      <c r="W655" s="40"/>
      <c r="X655" s="40"/>
      <c r="Y655" s="40"/>
      <c r="Z655" s="40"/>
      <c r="AA655" s="40"/>
      <c r="AB655" s="40"/>
      <c r="AC655" s="40"/>
      <c r="AD655" s="40"/>
      <c r="AE655" s="40"/>
      <c r="AT655" s="18" t="s">
        <v>261</v>
      </c>
      <c r="AU655" s="18" t="s">
        <v>93</v>
      </c>
    </row>
    <row r="656" s="2" customFormat="1" ht="16.5" customHeight="1">
      <c r="A656" s="40"/>
      <c r="B656" s="41"/>
      <c r="C656" s="246" t="s">
        <v>3583</v>
      </c>
      <c r="D656" s="246" t="s">
        <v>254</v>
      </c>
      <c r="E656" s="247" t="s">
        <v>3584</v>
      </c>
      <c r="F656" s="248" t="s">
        <v>3585</v>
      </c>
      <c r="G656" s="249" t="s">
        <v>3586</v>
      </c>
      <c r="H656" s="250">
        <v>11.34</v>
      </c>
      <c r="I656" s="251"/>
      <c r="J656" s="252">
        <f>ROUND(I656*H656,2)</f>
        <v>0</v>
      </c>
      <c r="K656" s="248" t="s">
        <v>307</v>
      </c>
      <c r="L656" s="46"/>
      <c r="M656" s="253" t="s">
        <v>1</v>
      </c>
      <c r="N656" s="254" t="s">
        <v>48</v>
      </c>
      <c r="O656" s="93"/>
      <c r="P656" s="255">
        <f>O656*H656</f>
        <v>0</v>
      </c>
      <c r="Q656" s="255">
        <v>0</v>
      </c>
      <c r="R656" s="255">
        <f>Q656*H656</f>
        <v>0</v>
      </c>
      <c r="S656" s="255">
        <v>0</v>
      </c>
      <c r="T656" s="256">
        <f>S656*H656</f>
        <v>0</v>
      </c>
      <c r="U656" s="40"/>
      <c r="V656" s="40"/>
      <c r="W656" s="40"/>
      <c r="X656" s="40"/>
      <c r="Y656" s="40"/>
      <c r="Z656" s="40"/>
      <c r="AA656" s="40"/>
      <c r="AB656" s="40"/>
      <c r="AC656" s="40"/>
      <c r="AD656" s="40"/>
      <c r="AE656" s="40"/>
      <c r="AR656" s="257" t="s">
        <v>182</v>
      </c>
      <c r="AT656" s="257" t="s">
        <v>254</v>
      </c>
      <c r="AU656" s="257" t="s">
        <v>93</v>
      </c>
      <c r="AY656" s="18" t="s">
        <v>251</v>
      </c>
      <c r="BE656" s="258">
        <f>IF(N656="základní",J656,0)</f>
        <v>0</v>
      </c>
      <c r="BF656" s="258">
        <f>IF(N656="snížená",J656,0)</f>
        <v>0</v>
      </c>
      <c r="BG656" s="258">
        <f>IF(N656="zákl. přenesená",J656,0)</f>
        <v>0</v>
      </c>
      <c r="BH656" s="258">
        <f>IF(N656="sníž. přenesená",J656,0)</f>
        <v>0</v>
      </c>
      <c r="BI656" s="258">
        <f>IF(N656="nulová",J656,0)</f>
        <v>0</v>
      </c>
      <c r="BJ656" s="18" t="s">
        <v>91</v>
      </c>
      <c r="BK656" s="258">
        <f>ROUND(I656*H656,2)</f>
        <v>0</v>
      </c>
      <c r="BL656" s="18" t="s">
        <v>182</v>
      </c>
      <c r="BM656" s="257" t="s">
        <v>3587</v>
      </c>
    </row>
    <row r="657" s="2" customFormat="1">
      <c r="A657" s="40"/>
      <c r="B657" s="41"/>
      <c r="C657" s="42"/>
      <c r="D657" s="259" t="s">
        <v>261</v>
      </c>
      <c r="E657" s="42"/>
      <c r="F657" s="260" t="s">
        <v>3575</v>
      </c>
      <c r="G657" s="42"/>
      <c r="H657" s="42"/>
      <c r="I657" s="157"/>
      <c r="J657" s="42"/>
      <c r="K657" s="42"/>
      <c r="L657" s="46"/>
      <c r="M657" s="261"/>
      <c r="N657" s="262"/>
      <c r="O657" s="93"/>
      <c r="P657" s="93"/>
      <c r="Q657" s="93"/>
      <c r="R657" s="93"/>
      <c r="S657" s="93"/>
      <c r="T657" s="94"/>
      <c r="U657" s="40"/>
      <c r="V657" s="40"/>
      <c r="W657" s="40"/>
      <c r="X657" s="40"/>
      <c r="Y657" s="40"/>
      <c r="Z657" s="40"/>
      <c r="AA657" s="40"/>
      <c r="AB657" s="40"/>
      <c r="AC657" s="40"/>
      <c r="AD657" s="40"/>
      <c r="AE657" s="40"/>
      <c r="AT657" s="18" t="s">
        <v>261</v>
      </c>
      <c r="AU657" s="18" t="s">
        <v>93</v>
      </c>
    </row>
    <row r="658" s="2" customFormat="1" ht="16.5" customHeight="1">
      <c r="A658" s="40"/>
      <c r="B658" s="41"/>
      <c r="C658" s="246" t="s">
        <v>2908</v>
      </c>
      <c r="D658" s="246" t="s">
        <v>254</v>
      </c>
      <c r="E658" s="247" t="s">
        <v>3588</v>
      </c>
      <c r="F658" s="248" t="s">
        <v>3589</v>
      </c>
      <c r="G658" s="249" t="s">
        <v>3586</v>
      </c>
      <c r="H658" s="250">
        <v>8.6050000000000004</v>
      </c>
      <c r="I658" s="251"/>
      <c r="J658" s="252">
        <f>ROUND(I658*H658,2)</f>
        <v>0</v>
      </c>
      <c r="K658" s="248" t="s">
        <v>307</v>
      </c>
      <c r="L658" s="46"/>
      <c r="M658" s="253" t="s">
        <v>1</v>
      </c>
      <c r="N658" s="254" t="s">
        <v>48</v>
      </c>
      <c r="O658" s="93"/>
      <c r="P658" s="255">
        <f>O658*H658</f>
        <v>0</v>
      </c>
      <c r="Q658" s="255">
        <v>0</v>
      </c>
      <c r="R658" s="255">
        <f>Q658*H658</f>
        <v>0</v>
      </c>
      <c r="S658" s="255">
        <v>0</v>
      </c>
      <c r="T658" s="256">
        <f>S658*H658</f>
        <v>0</v>
      </c>
      <c r="U658" s="40"/>
      <c r="V658" s="40"/>
      <c r="W658" s="40"/>
      <c r="X658" s="40"/>
      <c r="Y658" s="40"/>
      <c r="Z658" s="40"/>
      <c r="AA658" s="40"/>
      <c r="AB658" s="40"/>
      <c r="AC658" s="40"/>
      <c r="AD658" s="40"/>
      <c r="AE658" s="40"/>
      <c r="AR658" s="257" t="s">
        <v>182</v>
      </c>
      <c r="AT658" s="257" t="s">
        <v>254</v>
      </c>
      <c r="AU658" s="257" t="s">
        <v>93</v>
      </c>
      <c r="AY658" s="18" t="s">
        <v>251</v>
      </c>
      <c r="BE658" s="258">
        <f>IF(N658="základní",J658,0)</f>
        <v>0</v>
      </c>
      <c r="BF658" s="258">
        <f>IF(N658="snížená",J658,0)</f>
        <v>0</v>
      </c>
      <c r="BG658" s="258">
        <f>IF(N658="zákl. přenesená",J658,0)</f>
        <v>0</v>
      </c>
      <c r="BH658" s="258">
        <f>IF(N658="sníž. přenesená",J658,0)</f>
        <v>0</v>
      </c>
      <c r="BI658" s="258">
        <f>IF(N658="nulová",J658,0)</f>
        <v>0</v>
      </c>
      <c r="BJ658" s="18" t="s">
        <v>91</v>
      </c>
      <c r="BK658" s="258">
        <f>ROUND(I658*H658,2)</f>
        <v>0</v>
      </c>
      <c r="BL658" s="18" t="s">
        <v>182</v>
      </c>
      <c r="BM658" s="257" t="s">
        <v>3590</v>
      </c>
    </row>
    <row r="659" s="2" customFormat="1">
      <c r="A659" s="40"/>
      <c r="B659" s="41"/>
      <c r="C659" s="42"/>
      <c r="D659" s="259" t="s">
        <v>261</v>
      </c>
      <c r="E659" s="42"/>
      <c r="F659" s="260" t="s">
        <v>3575</v>
      </c>
      <c r="G659" s="42"/>
      <c r="H659" s="42"/>
      <c r="I659" s="157"/>
      <c r="J659" s="42"/>
      <c r="K659" s="42"/>
      <c r="L659" s="46"/>
      <c r="M659" s="261"/>
      <c r="N659" s="262"/>
      <c r="O659" s="93"/>
      <c r="P659" s="93"/>
      <c r="Q659" s="93"/>
      <c r="R659" s="93"/>
      <c r="S659" s="93"/>
      <c r="T659" s="94"/>
      <c r="U659" s="40"/>
      <c r="V659" s="40"/>
      <c r="W659" s="40"/>
      <c r="X659" s="40"/>
      <c r="Y659" s="40"/>
      <c r="Z659" s="40"/>
      <c r="AA659" s="40"/>
      <c r="AB659" s="40"/>
      <c r="AC659" s="40"/>
      <c r="AD659" s="40"/>
      <c r="AE659" s="40"/>
      <c r="AT659" s="18" t="s">
        <v>261</v>
      </c>
      <c r="AU659" s="18" t="s">
        <v>93</v>
      </c>
    </row>
    <row r="660" s="2" customFormat="1" ht="16.5" customHeight="1">
      <c r="A660" s="40"/>
      <c r="B660" s="41"/>
      <c r="C660" s="246" t="s">
        <v>3591</v>
      </c>
      <c r="D660" s="246" t="s">
        <v>254</v>
      </c>
      <c r="E660" s="247" t="s">
        <v>3592</v>
      </c>
      <c r="F660" s="248" t="s">
        <v>3593</v>
      </c>
      <c r="G660" s="249" t="s">
        <v>3586</v>
      </c>
      <c r="H660" s="250">
        <v>10</v>
      </c>
      <c r="I660" s="251"/>
      <c r="J660" s="252">
        <f>ROUND(I660*H660,2)</f>
        <v>0</v>
      </c>
      <c r="K660" s="248" t="s">
        <v>307</v>
      </c>
      <c r="L660" s="46"/>
      <c r="M660" s="253" t="s">
        <v>1</v>
      </c>
      <c r="N660" s="254" t="s">
        <v>48</v>
      </c>
      <c r="O660" s="93"/>
      <c r="P660" s="255">
        <f>O660*H660</f>
        <v>0</v>
      </c>
      <c r="Q660" s="255">
        <v>0</v>
      </c>
      <c r="R660" s="255">
        <f>Q660*H660</f>
        <v>0</v>
      </c>
      <c r="S660" s="255">
        <v>0</v>
      </c>
      <c r="T660" s="256">
        <f>S660*H660</f>
        <v>0</v>
      </c>
      <c r="U660" s="40"/>
      <c r="V660" s="40"/>
      <c r="W660" s="40"/>
      <c r="X660" s="40"/>
      <c r="Y660" s="40"/>
      <c r="Z660" s="40"/>
      <c r="AA660" s="40"/>
      <c r="AB660" s="40"/>
      <c r="AC660" s="40"/>
      <c r="AD660" s="40"/>
      <c r="AE660" s="40"/>
      <c r="AR660" s="257" t="s">
        <v>182</v>
      </c>
      <c r="AT660" s="257" t="s">
        <v>254</v>
      </c>
      <c r="AU660" s="257" t="s">
        <v>93</v>
      </c>
      <c r="AY660" s="18" t="s">
        <v>251</v>
      </c>
      <c r="BE660" s="258">
        <f>IF(N660="základní",J660,0)</f>
        <v>0</v>
      </c>
      <c r="BF660" s="258">
        <f>IF(N660="snížená",J660,0)</f>
        <v>0</v>
      </c>
      <c r="BG660" s="258">
        <f>IF(N660="zákl. přenesená",J660,0)</f>
        <v>0</v>
      </c>
      <c r="BH660" s="258">
        <f>IF(N660="sníž. přenesená",J660,0)</f>
        <v>0</v>
      </c>
      <c r="BI660" s="258">
        <f>IF(N660="nulová",J660,0)</f>
        <v>0</v>
      </c>
      <c r="BJ660" s="18" t="s">
        <v>91</v>
      </c>
      <c r="BK660" s="258">
        <f>ROUND(I660*H660,2)</f>
        <v>0</v>
      </c>
      <c r="BL660" s="18" t="s">
        <v>182</v>
      </c>
      <c r="BM660" s="257" t="s">
        <v>3594</v>
      </c>
    </row>
    <row r="661" s="2" customFormat="1">
      <c r="A661" s="40"/>
      <c r="B661" s="41"/>
      <c r="C661" s="42"/>
      <c r="D661" s="259" t="s">
        <v>261</v>
      </c>
      <c r="E661" s="42"/>
      <c r="F661" s="260" t="s">
        <v>3575</v>
      </c>
      <c r="G661" s="42"/>
      <c r="H661" s="42"/>
      <c r="I661" s="157"/>
      <c r="J661" s="42"/>
      <c r="K661" s="42"/>
      <c r="L661" s="46"/>
      <c r="M661" s="261"/>
      <c r="N661" s="262"/>
      <c r="O661" s="93"/>
      <c r="P661" s="93"/>
      <c r="Q661" s="93"/>
      <c r="R661" s="93"/>
      <c r="S661" s="93"/>
      <c r="T661" s="94"/>
      <c r="U661" s="40"/>
      <c r="V661" s="40"/>
      <c r="W661" s="40"/>
      <c r="X661" s="40"/>
      <c r="Y661" s="40"/>
      <c r="Z661" s="40"/>
      <c r="AA661" s="40"/>
      <c r="AB661" s="40"/>
      <c r="AC661" s="40"/>
      <c r="AD661" s="40"/>
      <c r="AE661" s="40"/>
      <c r="AT661" s="18" t="s">
        <v>261</v>
      </c>
      <c r="AU661" s="18" t="s">
        <v>93</v>
      </c>
    </row>
    <row r="662" s="2" customFormat="1" ht="16.5" customHeight="1">
      <c r="A662" s="40"/>
      <c r="B662" s="41"/>
      <c r="C662" s="246" t="s">
        <v>2909</v>
      </c>
      <c r="D662" s="246" t="s">
        <v>254</v>
      </c>
      <c r="E662" s="247" t="s">
        <v>3595</v>
      </c>
      <c r="F662" s="248" t="s">
        <v>3596</v>
      </c>
      <c r="G662" s="249" t="s">
        <v>3597</v>
      </c>
      <c r="H662" s="250">
        <v>1</v>
      </c>
      <c r="I662" s="251"/>
      <c r="J662" s="252">
        <f>ROUND(I662*H662,2)</f>
        <v>0</v>
      </c>
      <c r="K662" s="248" t="s">
        <v>307</v>
      </c>
      <c r="L662" s="46"/>
      <c r="M662" s="253" t="s">
        <v>1</v>
      </c>
      <c r="N662" s="254" t="s">
        <v>48</v>
      </c>
      <c r="O662" s="93"/>
      <c r="P662" s="255">
        <f>O662*H662</f>
        <v>0</v>
      </c>
      <c r="Q662" s="255">
        <v>0</v>
      </c>
      <c r="R662" s="255">
        <f>Q662*H662</f>
        <v>0</v>
      </c>
      <c r="S662" s="255">
        <v>0</v>
      </c>
      <c r="T662" s="256">
        <f>S662*H662</f>
        <v>0</v>
      </c>
      <c r="U662" s="40"/>
      <c r="V662" s="40"/>
      <c r="W662" s="40"/>
      <c r="X662" s="40"/>
      <c r="Y662" s="40"/>
      <c r="Z662" s="40"/>
      <c r="AA662" s="40"/>
      <c r="AB662" s="40"/>
      <c r="AC662" s="40"/>
      <c r="AD662" s="40"/>
      <c r="AE662" s="40"/>
      <c r="AR662" s="257" t="s">
        <v>182</v>
      </c>
      <c r="AT662" s="257" t="s">
        <v>254</v>
      </c>
      <c r="AU662" s="257" t="s">
        <v>93</v>
      </c>
      <c r="AY662" s="18" t="s">
        <v>251</v>
      </c>
      <c r="BE662" s="258">
        <f>IF(N662="základní",J662,0)</f>
        <v>0</v>
      </c>
      <c r="BF662" s="258">
        <f>IF(N662="snížená",J662,0)</f>
        <v>0</v>
      </c>
      <c r="BG662" s="258">
        <f>IF(N662="zákl. přenesená",J662,0)</f>
        <v>0</v>
      </c>
      <c r="BH662" s="258">
        <f>IF(N662="sníž. přenesená",J662,0)</f>
        <v>0</v>
      </c>
      <c r="BI662" s="258">
        <f>IF(N662="nulová",J662,0)</f>
        <v>0</v>
      </c>
      <c r="BJ662" s="18" t="s">
        <v>91</v>
      </c>
      <c r="BK662" s="258">
        <f>ROUND(I662*H662,2)</f>
        <v>0</v>
      </c>
      <c r="BL662" s="18" t="s">
        <v>182</v>
      </c>
      <c r="BM662" s="257" t="s">
        <v>3598</v>
      </c>
    </row>
    <row r="663" s="2" customFormat="1">
      <c r="A663" s="40"/>
      <c r="B663" s="41"/>
      <c r="C663" s="42"/>
      <c r="D663" s="259" t="s">
        <v>261</v>
      </c>
      <c r="E663" s="42"/>
      <c r="F663" s="260" t="s">
        <v>3599</v>
      </c>
      <c r="G663" s="42"/>
      <c r="H663" s="42"/>
      <c r="I663" s="157"/>
      <c r="J663" s="42"/>
      <c r="K663" s="42"/>
      <c r="L663" s="46"/>
      <c r="M663" s="261"/>
      <c r="N663" s="262"/>
      <c r="O663" s="93"/>
      <c r="P663" s="93"/>
      <c r="Q663" s="93"/>
      <c r="R663" s="93"/>
      <c r="S663" s="93"/>
      <c r="T663" s="94"/>
      <c r="U663" s="40"/>
      <c r="V663" s="40"/>
      <c r="W663" s="40"/>
      <c r="X663" s="40"/>
      <c r="Y663" s="40"/>
      <c r="Z663" s="40"/>
      <c r="AA663" s="40"/>
      <c r="AB663" s="40"/>
      <c r="AC663" s="40"/>
      <c r="AD663" s="40"/>
      <c r="AE663" s="40"/>
      <c r="AT663" s="18" t="s">
        <v>261</v>
      </c>
      <c r="AU663" s="18" t="s">
        <v>93</v>
      </c>
    </row>
    <row r="664" s="2" customFormat="1" ht="16.5" customHeight="1">
      <c r="A664" s="40"/>
      <c r="B664" s="41"/>
      <c r="C664" s="246" t="s">
        <v>3600</v>
      </c>
      <c r="D664" s="246" t="s">
        <v>254</v>
      </c>
      <c r="E664" s="247" t="s">
        <v>3601</v>
      </c>
      <c r="F664" s="248" t="s">
        <v>3602</v>
      </c>
      <c r="G664" s="249" t="s">
        <v>964</v>
      </c>
      <c r="H664" s="250">
        <v>2</v>
      </c>
      <c r="I664" s="251"/>
      <c r="J664" s="252">
        <f>ROUND(I664*H664,2)</f>
        <v>0</v>
      </c>
      <c r="K664" s="248" t="s">
        <v>307</v>
      </c>
      <c r="L664" s="46"/>
      <c r="M664" s="253" t="s">
        <v>1</v>
      </c>
      <c r="N664" s="254" t="s">
        <v>48</v>
      </c>
      <c r="O664" s="93"/>
      <c r="P664" s="255">
        <f>O664*H664</f>
        <v>0</v>
      </c>
      <c r="Q664" s="255">
        <v>0</v>
      </c>
      <c r="R664" s="255">
        <f>Q664*H664</f>
        <v>0</v>
      </c>
      <c r="S664" s="255">
        <v>0</v>
      </c>
      <c r="T664" s="256">
        <f>S664*H664</f>
        <v>0</v>
      </c>
      <c r="U664" s="40"/>
      <c r="V664" s="40"/>
      <c r="W664" s="40"/>
      <c r="X664" s="40"/>
      <c r="Y664" s="40"/>
      <c r="Z664" s="40"/>
      <c r="AA664" s="40"/>
      <c r="AB664" s="40"/>
      <c r="AC664" s="40"/>
      <c r="AD664" s="40"/>
      <c r="AE664" s="40"/>
      <c r="AR664" s="257" t="s">
        <v>182</v>
      </c>
      <c r="AT664" s="257" t="s">
        <v>254</v>
      </c>
      <c r="AU664" s="257" t="s">
        <v>93</v>
      </c>
      <c r="AY664" s="18" t="s">
        <v>251</v>
      </c>
      <c r="BE664" s="258">
        <f>IF(N664="základní",J664,0)</f>
        <v>0</v>
      </c>
      <c r="BF664" s="258">
        <f>IF(N664="snížená",J664,0)</f>
        <v>0</v>
      </c>
      <c r="BG664" s="258">
        <f>IF(N664="zákl. přenesená",J664,0)</f>
        <v>0</v>
      </c>
      <c r="BH664" s="258">
        <f>IF(N664="sníž. přenesená",J664,0)</f>
        <v>0</v>
      </c>
      <c r="BI664" s="258">
        <f>IF(N664="nulová",J664,0)</f>
        <v>0</v>
      </c>
      <c r="BJ664" s="18" t="s">
        <v>91</v>
      </c>
      <c r="BK664" s="258">
        <f>ROUND(I664*H664,2)</f>
        <v>0</v>
      </c>
      <c r="BL664" s="18" t="s">
        <v>182</v>
      </c>
      <c r="BM664" s="257" t="s">
        <v>3603</v>
      </c>
    </row>
    <row r="665" s="2" customFormat="1">
      <c r="A665" s="40"/>
      <c r="B665" s="41"/>
      <c r="C665" s="42"/>
      <c r="D665" s="259" t="s">
        <v>261</v>
      </c>
      <c r="E665" s="42"/>
      <c r="F665" s="260" t="s">
        <v>3599</v>
      </c>
      <c r="G665" s="42"/>
      <c r="H665" s="42"/>
      <c r="I665" s="157"/>
      <c r="J665" s="42"/>
      <c r="K665" s="42"/>
      <c r="L665" s="46"/>
      <c r="M665" s="261"/>
      <c r="N665" s="262"/>
      <c r="O665" s="93"/>
      <c r="P665" s="93"/>
      <c r="Q665" s="93"/>
      <c r="R665" s="93"/>
      <c r="S665" s="93"/>
      <c r="T665" s="94"/>
      <c r="U665" s="40"/>
      <c r="V665" s="40"/>
      <c r="W665" s="40"/>
      <c r="X665" s="40"/>
      <c r="Y665" s="40"/>
      <c r="Z665" s="40"/>
      <c r="AA665" s="40"/>
      <c r="AB665" s="40"/>
      <c r="AC665" s="40"/>
      <c r="AD665" s="40"/>
      <c r="AE665" s="40"/>
      <c r="AT665" s="18" t="s">
        <v>261</v>
      </c>
      <c r="AU665" s="18" t="s">
        <v>93</v>
      </c>
    </row>
    <row r="666" s="2" customFormat="1" ht="16.5" customHeight="1">
      <c r="A666" s="40"/>
      <c r="B666" s="41"/>
      <c r="C666" s="246" t="s">
        <v>2911</v>
      </c>
      <c r="D666" s="246" t="s">
        <v>254</v>
      </c>
      <c r="E666" s="247" t="s">
        <v>3604</v>
      </c>
      <c r="F666" s="248" t="s">
        <v>3605</v>
      </c>
      <c r="G666" s="249" t="s">
        <v>964</v>
      </c>
      <c r="H666" s="250">
        <v>4</v>
      </c>
      <c r="I666" s="251"/>
      <c r="J666" s="252">
        <f>ROUND(I666*H666,2)</f>
        <v>0</v>
      </c>
      <c r="K666" s="248" t="s">
        <v>307</v>
      </c>
      <c r="L666" s="46"/>
      <c r="M666" s="253" t="s">
        <v>1</v>
      </c>
      <c r="N666" s="254" t="s">
        <v>48</v>
      </c>
      <c r="O666" s="93"/>
      <c r="P666" s="255">
        <f>O666*H666</f>
        <v>0</v>
      </c>
      <c r="Q666" s="255">
        <v>0</v>
      </c>
      <c r="R666" s="255">
        <f>Q666*H666</f>
        <v>0</v>
      </c>
      <c r="S666" s="255">
        <v>0</v>
      </c>
      <c r="T666" s="256">
        <f>S666*H666</f>
        <v>0</v>
      </c>
      <c r="U666" s="40"/>
      <c r="V666" s="40"/>
      <c r="W666" s="40"/>
      <c r="X666" s="40"/>
      <c r="Y666" s="40"/>
      <c r="Z666" s="40"/>
      <c r="AA666" s="40"/>
      <c r="AB666" s="40"/>
      <c r="AC666" s="40"/>
      <c r="AD666" s="40"/>
      <c r="AE666" s="40"/>
      <c r="AR666" s="257" t="s">
        <v>182</v>
      </c>
      <c r="AT666" s="257" t="s">
        <v>254</v>
      </c>
      <c r="AU666" s="257" t="s">
        <v>93</v>
      </c>
      <c r="AY666" s="18" t="s">
        <v>251</v>
      </c>
      <c r="BE666" s="258">
        <f>IF(N666="základní",J666,0)</f>
        <v>0</v>
      </c>
      <c r="BF666" s="258">
        <f>IF(N666="snížená",J666,0)</f>
        <v>0</v>
      </c>
      <c r="BG666" s="258">
        <f>IF(N666="zákl. přenesená",J666,0)</f>
        <v>0</v>
      </c>
      <c r="BH666" s="258">
        <f>IF(N666="sníž. přenesená",J666,0)</f>
        <v>0</v>
      </c>
      <c r="BI666" s="258">
        <f>IF(N666="nulová",J666,0)</f>
        <v>0</v>
      </c>
      <c r="BJ666" s="18" t="s">
        <v>91</v>
      </c>
      <c r="BK666" s="258">
        <f>ROUND(I666*H666,2)</f>
        <v>0</v>
      </c>
      <c r="BL666" s="18" t="s">
        <v>182</v>
      </c>
      <c r="BM666" s="257" t="s">
        <v>3606</v>
      </c>
    </row>
    <row r="667" s="2" customFormat="1">
      <c r="A667" s="40"/>
      <c r="B667" s="41"/>
      <c r="C667" s="42"/>
      <c r="D667" s="259" t="s">
        <v>261</v>
      </c>
      <c r="E667" s="42"/>
      <c r="F667" s="260" t="s">
        <v>3599</v>
      </c>
      <c r="G667" s="42"/>
      <c r="H667" s="42"/>
      <c r="I667" s="157"/>
      <c r="J667" s="42"/>
      <c r="K667" s="42"/>
      <c r="L667" s="46"/>
      <c r="M667" s="261"/>
      <c r="N667" s="262"/>
      <c r="O667" s="93"/>
      <c r="P667" s="93"/>
      <c r="Q667" s="93"/>
      <c r="R667" s="93"/>
      <c r="S667" s="93"/>
      <c r="T667" s="94"/>
      <c r="U667" s="40"/>
      <c r="V667" s="40"/>
      <c r="W667" s="40"/>
      <c r="X667" s="40"/>
      <c r="Y667" s="40"/>
      <c r="Z667" s="40"/>
      <c r="AA667" s="40"/>
      <c r="AB667" s="40"/>
      <c r="AC667" s="40"/>
      <c r="AD667" s="40"/>
      <c r="AE667" s="40"/>
      <c r="AT667" s="18" t="s">
        <v>261</v>
      </c>
      <c r="AU667" s="18" t="s">
        <v>93</v>
      </c>
    </row>
    <row r="668" s="2" customFormat="1" ht="16.5" customHeight="1">
      <c r="A668" s="40"/>
      <c r="B668" s="41"/>
      <c r="C668" s="246" t="s">
        <v>3607</v>
      </c>
      <c r="D668" s="246" t="s">
        <v>254</v>
      </c>
      <c r="E668" s="247" t="s">
        <v>3608</v>
      </c>
      <c r="F668" s="248" t="s">
        <v>3609</v>
      </c>
      <c r="G668" s="249" t="s">
        <v>964</v>
      </c>
      <c r="H668" s="250">
        <v>2</v>
      </c>
      <c r="I668" s="251"/>
      <c r="J668" s="252">
        <f>ROUND(I668*H668,2)</f>
        <v>0</v>
      </c>
      <c r="K668" s="248" t="s">
        <v>307</v>
      </c>
      <c r="L668" s="46"/>
      <c r="M668" s="253" t="s">
        <v>1</v>
      </c>
      <c r="N668" s="254" t="s">
        <v>48</v>
      </c>
      <c r="O668" s="93"/>
      <c r="P668" s="255">
        <f>O668*H668</f>
        <v>0</v>
      </c>
      <c r="Q668" s="255">
        <v>0</v>
      </c>
      <c r="R668" s="255">
        <f>Q668*H668</f>
        <v>0</v>
      </c>
      <c r="S668" s="255">
        <v>0</v>
      </c>
      <c r="T668" s="256">
        <f>S668*H668</f>
        <v>0</v>
      </c>
      <c r="U668" s="40"/>
      <c r="V668" s="40"/>
      <c r="W668" s="40"/>
      <c r="X668" s="40"/>
      <c r="Y668" s="40"/>
      <c r="Z668" s="40"/>
      <c r="AA668" s="40"/>
      <c r="AB668" s="40"/>
      <c r="AC668" s="40"/>
      <c r="AD668" s="40"/>
      <c r="AE668" s="40"/>
      <c r="AR668" s="257" t="s">
        <v>182</v>
      </c>
      <c r="AT668" s="257" t="s">
        <v>254</v>
      </c>
      <c r="AU668" s="257" t="s">
        <v>93</v>
      </c>
      <c r="AY668" s="18" t="s">
        <v>251</v>
      </c>
      <c r="BE668" s="258">
        <f>IF(N668="základní",J668,0)</f>
        <v>0</v>
      </c>
      <c r="BF668" s="258">
        <f>IF(N668="snížená",J668,0)</f>
        <v>0</v>
      </c>
      <c r="BG668" s="258">
        <f>IF(N668="zákl. přenesená",J668,0)</f>
        <v>0</v>
      </c>
      <c r="BH668" s="258">
        <f>IF(N668="sníž. přenesená",J668,0)</f>
        <v>0</v>
      </c>
      <c r="BI668" s="258">
        <f>IF(N668="nulová",J668,0)</f>
        <v>0</v>
      </c>
      <c r="BJ668" s="18" t="s">
        <v>91</v>
      </c>
      <c r="BK668" s="258">
        <f>ROUND(I668*H668,2)</f>
        <v>0</v>
      </c>
      <c r="BL668" s="18" t="s">
        <v>182</v>
      </c>
      <c r="BM668" s="257" t="s">
        <v>3610</v>
      </c>
    </row>
    <row r="669" s="2" customFormat="1">
      <c r="A669" s="40"/>
      <c r="B669" s="41"/>
      <c r="C669" s="42"/>
      <c r="D669" s="259" t="s">
        <v>261</v>
      </c>
      <c r="E669" s="42"/>
      <c r="F669" s="260" t="s">
        <v>3599</v>
      </c>
      <c r="G669" s="42"/>
      <c r="H669" s="42"/>
      <c r="I669" s="157"/>
      <c r="J669" s="42"/>
      <c r="K669" s="42"/>
      <c r="L669" s="46"/>
      <c r="M669" s="261"/>
      <c r="N669" s="262"/>
      <c r="O669" s="93"/>
      <c r="P669" s="93"/>
      <c r="Q669" s="93"/>
      <c r="R669" s="93"/>
      <c r="S669" s="93"/>
      <c r="T669" s="94"/>
      <c r="U669" s="40"/>
      <c r="V669" s="40"/>
      <c r="W669" s="40"/>
      <c r="X669" s="40"/>
      <c r="Y669" s="40"/>
      <c r="Z669" s="40"/>
      <c r="AA669" s="40"/>
      <c r="AB669" s="40"/>
      <c r="AC669" s="40"/>
      <c r="AD669" s="40"/>
      <c r="AE669" s="40"/>
      <c r="AT669" s="18" t="s">
        <v>261</v>
      </c>
      <c r="AU669" s="18" t="s">
        <v>93</v>
      </c>
    </row>
    <row r="670" s="2" customFormat="1" ht="16.5" customHeight="1">
      <c r="A670" s="40"/>
      <c r="B670" s="41"/>
      <c r="C670" s="246" t="s">
        <v>2912</v>
      </c>
      <c r="D670" s="246" t="s">
        <v>254</v>
      </c>
      <c r="E670" s="247" t="s">
        <v>3611</v>
      </c>
      <c r="F670" s="248" t="s">
        <v>3612</v>
      </c>
      <c r="G670" s="249" t="s">
        <v>964</v>
      </c>
      <c r="H670" s="250">
        <v>3</v>
      </c>
      <c r="I670" s="251"/>
      <c r="J670" s="252">
        <f>ROUND(I670*H670,2)</f>
        <v>0</v>
      </c>
      <c r="K670" s="248" t="s">
        <v>307</v>
      </c>
      <c r="L670" s="46"/>
      <c r="M670" s="253" t="s">
        <v>1</v>
      </c>
      <c r="N670" s="254" t="s">
        <v>48</v>
      </c>
      <c r="O670" s="93"/>
      <c r="P670" s="255">
        <f>O670*H670</f>
        <v>0</v>
      </c>
      <c r="Q670" s="255">
        <v>0</v>
      </c>
      <c r="R670" s="255">
        <f>Q670*H670</f>
        <v>0</v>
      </c>
      <c r="S670" s="255">
        <v>0</v>
      </c>
      <c r="T670" s="256">
        <f>S670*H670</f>
        <v>0</v>
      </c>
      <c r="U670" s="40"/>
      <c r="V670" s="40"/>
      <c r="W670" s="40"/>
      <c r="X670" s="40"/>
      <c r="Y670" s="40"/>
      <c r="Z670" s="40"/>
      <c r="AA670" s="40"/>
      <c r="AB670" s="40"/>
      <c r="AC670" s="40"/>
      <c r="AD670" s="40"/>
      <c r="AE670" s="40"/>
      <c r="AR670" s="257" t="s">
        <v>182</v>
      </c>
      <c r="AT670" s="257" t="s">
        <v>254</v>
      </c>
      <c r="AU670" s="257" t="s">
        <v>93</v>
      </c>
      <c r="AY670" s="18" t="s">
        <v>251</v>
      </c>
      <c r="BE670" s="258">
        <f>IF(N670="základní",J670,0)</f>
        <v>0</v>
      </c>
      <c r="BF670" s="258">
        <f>IF(N670="snížená",J670,0)</f>
        <v>0</v>
      </c>
      <c r="BG670" s="258">
        <f>IF(N670="zákl. přenesená",J670,0)</f>
        <v>0</v>
      </c>
      <c r="BH670" s="258">
        <f>IF(N670="sníž. přenesená",J670,0)</f>
        <v>0</v>
      </c>
      <c r="BI670" s="258">
        <f>IF(N670="nulová",J670,0)</f>
        <v>0</v>
      </c>
      <c r="BJ670" s="18" t="s">
        <v>91</v>
      </c>
      <c r="BK670" s="258">
        <f>ROUND(I670*H670,2)</f>
        <v>0</v>
      </c>
      <c r="BL670" s="18" t="s">
        <v>182</v>
      </c>
      <c r="BM670" s="257" t="s">
        <v>3613</v>
      </c>
    </row>
    <row r="671" s="2" customFormat="1">
      <c r="A671" s="40"/>
      <c r="B671" s="41"/>
      <c r="C671" s="42"/>
      <c r="D671" s="259" t="s">
        <v>261</v>
      </c>
      <c r="E671" s="42"/>
      <c r="F671" s="260" t="s">
        <v>3599</v>
      </c>
      <c r="G671" s="42"/>
      <c r="H671" s="42"/>
      <c r="I671" s="157"/>
      <c r="J671" s="42"/>
      <c r="K671" s="42"/>
      <c r="L671" s="46"/>
      <c r="M671" s="261"/>
      <c r="N671" s="262"/>
      <c r="O671" s="93"/>
      <c r="P671" s="93"/>
      <c r="Q671" s="93"/>
      <c r="R671" s="93"/>
      <c r="S671" s="93"/>
      <c r="T671" s="94"/>
      <c r="U671" s="40"/>
      <c r="V671" s="40"/>
      <c r="W671" s="40"/>
      <c r="X671" s="40"/>
      <c r="Y671" s="40"/>
      <c r="Z671" s="40"/>
      <c r="AA671" s="40"/>
      <c r="AB671" s="40"/>
      <c r="AC671" s="40"/>
      <c r="AD671" s="40"/>
      <c r="AE671" s="40"/>
      <c r="AT671" s="18" t="s">
        <v>261</v>
      </c>
      <c r="AU671" s="18" t="s">
        <v>93</v>
      </c>
    </row>
    <row r="672" s="2" customFormat="1" ht="16.5" customHeight="1">
      <c r="A672" s="40"/>
      <c r="B672" s="41"/>
      <c r="C672" s="246" t="s">
        <v>3614</v>
      </c>
      <c r="D672" s="246" t="s">
        <v>254</v>
      </c>
      <c r="E672" s="247" t="s">
        <v>3615</v>
      </c>
      <c r="F672" s="248" t="s">
        <v>3616</v>
      </c>
      <c r="G672" s="249" t="s">
        <v>964</v>
      </c>
      <c r="H672" s="250">
        <v>3</v>
      </c>
      <c r="I672" s="251"/>
      <c r="J672" s="252">
        <f>ROUND(I672*H672,2)</f>
        <v>0</v>
      </c>
      <c r="K672" s="248" t="s">
        <v>307</v>
      </c>
      <c r="L672" s="46"/>
      <c r="M672" s="253" t="s">
        <v>1</v>
      </c>
      <c r="N672" s="254" t="s">
        <v>48</v>
      </c>
      <c r="O672" s="93"/>
      <c r="P672" s="255">
        <f>O672*H672</f>
        <v>0</v>
      </c>
      <c r="Q672" s="255">
        <v>0</v>
      </c>
      <c r="R672" s="255">
        <f>Q672*H672</f>
        <v>0</v>
      </c>
      <c r="S672" s="255">
        <v>0</v>
      </c>
      <c r="T672" s="256">
        <f>S672*H672</f>
        <v>0</v>
      </c>
      <c r="U672" s="40"/>
      <c r="V672" s="40"/>
      <c r="W672" s="40"/>
      <c r="X672" s="40"/>
      <c r="Y672" s="40"/>
      <c r="Z672" s="40"/>
      <c r="AA672" s="40"/>
      <c r="AB672" s="40"/>
      <c r="AC672" s="40"/>
      <c r="AD672" s="40"/>
      <c r="AE672" s="40"/>
      <c r="AR672" s="257" t="s">
        <v>182</v>
      </c>
      <c r="AT672" s="257" t="s">
        <v>254</v>
      </c>
      <c r="AU672" s="257" t="s">
        <v>93</v>
      </c>
      <c r="AY672" s="18" t="s">
        <v>251</v>
      </c>
      <c r="BE672" s="258">
        <f>IF(N672="základní",J672,0)</f>
        <v>0</v>
      </c>
      <c r="BF672" s="258">
        <f>IF(N672="snížená",J672,0)</f>
        <v>0</v>
      </c>
      <c r="BG672" s="258">
        <f>IF(N672="zákl. přenesená",J672,0)</f>
        <v>0</v>
      </c>
      <c r="BH672" s="258">
        <f>IF(N672="sníž. přenesená",J672,0)</f>
        <v>0</v>
      </c>
      <c r="BI672" s="258">
        <f>IF(N672="nulová",J672,0)</f>
        <v>0</v>
      </c>
      <c r="BJ672" s="18" t="s">
        <v>91</v>
      </c>
      <c r="BK672" s="258">
        <f>ROUND(I672*H672,2)</f>
        <v>0</v>
      </c>
      <c r="BL672" s="18" t="s">
        <v>182</v>
      </c>
      <c r="BM672" s="257" t="s">
        <v>3617</v>
      </c>
    </row>
    <row r="673" s="2" customFormat="1">
      <c r="A673" s="40"/>
      <c r="B673" s="41"/>
      <c r="C673" s="42"/>
      <c r="D673" s="259" t="s">
        <v>261</v>
      </c>
      <c r="E673" s="42"/>
      <c r="F673" s="260" t="s">
        <v>3599</v>
      </c>
      <c r="G673" s="42"/>
      <c r="H673" s="42"/>
      <c r="I673" s="157"/>
      <c r="J673" s="42"/>
      <c r="K673" s="42"/>
      <c r="L673" s="46"/>
      <c r="M673" s="261"/>
      <c r="N673" s="262"/>
      <c r="O673" s="93"/>
      <c r="P673" s="93"/>
      <c r="Q673" s="93"/>
      <c r="R673" s="93"/>
      <c r="S673" s="93"/>
      <c r="T673" s="94"/>
      <c r="U673" s="40"/>
      <c r="V673" s="40"/>
      <c r="W673" s="40"/>
      <c r="X673" s="40"/>
      <c r="Y673" s="40"/>
      <c r="Z673" s="40"/>
      <c r="AA673" s="40"/>
      <c r="AB673" s="40"/>
      <c r="AC673" s="40"/>
      <c r="AD673" s="40"/>
      <c r="AE673" s="40"/>
      <c r="AT673" s="18" t="s">
        <v>261</v>
      </c>
      <c r="AU673" s="18" t="s">
        <v>93</v>
      </c>
    </row>
    <row r="674" s="2" customFormat="1" ht="16.5" customHeight="1">
      <c r="A674" s="40"/>
      <c r="B674" s="41"/>
      <c r="C674" s="246" t="s">
        <v>2915</v>
      </c>
      <c r="D674" s="246" t="s">
        <v>254</v>
      </c>
      <c r="E674" s="247" t="s">
        <v>3618</v>
      </c>
      <c r="F674" s="248" t="s">
        <v>3619</v>
      </c>
      <c r="G674" s="249" t="s">
        <v>964</v>
      </c>
      <c r="H674" s="250">
        <v>4</v>
      </c>
      <c r="I674" s="251"/>
      <c r="J674" s="252">
        <f>ROUND(I674*H674,2)</f>
        <v>0</v>
      </c>
      <c r="K674" s="248" t="s">
        <v>307</v>
      </c>
      <c r="L674" s="46"/>
      <c r="M674" s="253" t="s">
        <v>1</v>
      </c>
      <c r="N674" s="254" t="s">
        <v>48</v>
      </c>
      <c r="O674" s="93"/>
      <c r="P674" s="255">
        <f>O674*H674</f>
        <v>0</v>
      </c>
      <c r="Q674" s="255">
        <v>0</v>
      </c>
      <c r="R674" s="255">
        <f>Q674*H674</f>
        <v>0</v>
      </c>
      <c r="S674" s="255">
        <v>0</v>
      </c>
      <c r="T674" s="256">
        <f>S674*H674</f>
        <v>0</v>
      </c>
      <c r="U674" s="40"/>
      <c r="V674" s="40"/>
      <c r="W674" s="40"/>
      <c r="X674" s="40"/>
      <c r="Y674" s="40"/>
      <c r="Z674" s="40"/>
      <c r="AA674" s="40"/>
      <c r="AB674" s="40"/>
      <c r="AC674" s="40"/>
      <c r="AD674" s="40"/>
      <c r="AE674" s="40"/>
      <c r="AR674" s="257" t="s">
        <v>182</v>
      </c>
      <c r="AT674" s="257" t="s">
        <v>254</v>
      </c>
      <c r="AU674" s="257" t="s">
        <v>93</v>
      </c>
      <c r="AY674" s="18" t="s">
        <v>251</v>
      </c>
      <c r="BE674" s="258">
        <f>IF(N674="základní",J674,0)</f>
        <v>0</v>
      </c>
      <c r="BF674" s="258">
        <f>IF(N674="snížená",J674,0)</f>
        <v>0</v>
      </c>
      <c r="BG674" s="258">
        <f>IF(N674="zákl. přenesená",J674,0)</f>
        <v>0</v>
      </c>
      <c r="BH674" s="258">
        <f>IF(N674="sníž. přenesená",J674,0)</f>
        <v>0</v>
      </c>
      <c r="BI674" s="258">
        <f>IF(N674="nulová",J674,0)</f>
        <v>0</v>
      </c>
      <c r="BJ674" s="18" t="s">
        <v>91</v>
      </c>
      <c r="BK674" s="258">
        <f>ROUND(I674*H674,2)</f>
        <v>0</v>
      </c>
      <c r="BL674" s="18" t="s">
        <v>182</v>
      </c>
      <c r="BM674" s="257" t="s">
        <v>3620</v>
      </c>
    </row>
    <row r="675" s="2" customFormat="1">
      <c r="A675" s="40"/>
      <c r="B675" s="41"/>
      <c r="C675" s="42"/>
      <c r="D675" s="259" t="s">
        <v>261</v>
      </c>
      <c r="E675" s="42"/>
      <c r="F675" s="260" t="s">
        <v>3599</v>
      </c>
      <c r="G675" s="42"/>
      <c r="H675" s="42"/>
      <c r="I675" s="157"/>
      <c r="J675" s="42"/>
      <c r="K675" s="42"/>
      <c r="L675" s="46"/>
      <c r="M675" s="261"/>
      <c r="N675" s="262"/>
      <c r="O675" s="93"/>
      <c r="P675" s="93"/>
      <c r="Q675" s="93"/>
      <c r="R675" s="93"/>
      <c r="S675" s="93"/>
      <c r="T675" s="94"/>
      <c r="U675" s="40"/>
      <c r="V675" s="40"/>
      <c r="W675" s="40"/>
      <c r="X675" s="40"/>
      <c r="Y675" s="40"/>
      <c r="Z675" s="40"/>
      <c r="AA675" s="40"/>
      <c r="AB675" s="40"/>
      <c r="AC675" s="40"/>
      <c r="AD675" s="40"/>
      <c r="AE675" s="40"/>
      <c r="AT675" s="18" t="s">
        <v>261</v>
      </c>
      <c r="AU675" s="18" t="s">
        <v>93</v>
      </c>
    </row>
    <row r="676" s="2" customFormat="1" ht="16.5" customHeight="1">
      <c r="A676" s="40"/>
      <c r="B676" s="41"/>
      <c r="C676" s="246" t="s">
        <v>3621</v>
      </c>
      <c r="D676" s="246" t="s">
        <v>254</v>
      </c>
      <c r="E676" s="247" t="s">
        <v>3622</v>
      </c>
      <c r="F676" s="248" t="s">
        <v>3623</v>
      </c>
      <c r="G676" s="249" t="s">
        <v>964</v>
      </c>
      <c r="H676" s="250">
        <v>4</v>
      </c>
      <c r="I676" s="251"/>
      <c r="J676" s="252">
        <f>ROUND(I676*H676,2)</f>
        <v>0</v>
      </c>
      <c r="K676" s="248" t="s">
        <v>307</v>
      </c>
      <c r="L676" s="46"/>
      <c r="M676" s="253" t="s">
        <v>1</v>
      </c>
      <c r="N676" s="254" t="s">
        <v>48</v>
      </c>
      <c r="O676" s="93"/>
      <c r="P676" s="255">
        <f>O676*H676</f>
        <v>0</v>
      </c>
      <c r="Q676" s="255">
        <v>0</v>
      </c>
      <c r="R676" s="255">
        <f>Q676*H676</f>
        <v>0</v>
      </c>
      <c r="S676" s="255">
        <v>0</v>
      </c>
      <c r="T676" s="256">
        <f>S676*H676</f>
        <v>0</v>
      </c>
      <c r="U676" s="40"/>
      <c r="V676" s="40"/>
      <c r="W676" s="40"/>
      <c r="X676" s="40"/>
      <c r="Y676" s="40"/>
      <c r="Z676" s="40"/>
      <c r="AA676" s="40"/>
      <c r="AB676" s="40"/>
      <c r="AC676" s="40"/>
      <c r="AD676" s="40"/>
      <c r="AE676" s="40"/>
      <c r="AR676" s="257" t="s">
        <v>182</v>
      </c>
      <c r="AT676" s="257" t="s">
        <v>254</v>
      </c>
      <c r="AU676" s="257" t="s">
        <v>93</v>
      </c>
      <c r="AY676" s="18" t="s">
        <v>251</v>
      </c>
      <c r="BE676" s="258">
        <f>IF(N676="základní",J676,0)</f>
        <v>0</v>
      </c>
      <c r="BF676" s="258">
        <f>IF(N676="snížená",J676,0)</f>
        <v>0</v>
      </c>
      <c r="BG676" s="258">
        <f>IF(N676="zákl. přenesená",J676,0)</f>
        <v>0</v>
      </c>
      <c r="BH676" s="258">
        <f>IF(N676="sníž. přenesená",J676,0)</f>
        <v>0</v>
      </c>
      <c r="BI676" s="258">
        <f>IF(N676="nulová",J676,0)</f>
        <v>0</v>
      </c>
      <c r="BJ676" s="18" t="s">
        <v>91</v>
      </c>
      <c r="BK676" s="258">
        <f>ROUND(I676*H676,2)</f>
        <v>0</v>
      </c>
      <c r="BL676" s="18" t="s">
        <v>182</v>
      </c>
      <c r="BM676" s="257" t="s">
        <v>3624</v>
      </c>
    </row>
    <row r="677" s="2" customFormat="1">
      <c r="A677" s="40"/>
      <c r="B677" s="41"/>
      <c r="C677" s="42"/>
      <c r="D677" s="259" t="s">
        <v>261</v>
      </c>
      <c r="E677" s="42"/>
      <c r="F677" s="260" t="s">
        <v>3599</v>
      </c>
      <c r="G677" s="42"/>
      <c r="H677" s="42"/>
      <c r="I677" s="157"/>
      <c r="J677" s="42"/>
      <c r="K677" s="42"/>
      <c r="L677" s="46"/>
      <c r="M677" s="261"/>
      <c r="N677" s="262"/>
      <c r="O677" s="93"/>
      <c r="P677" s="93"/>
      <c r="Q677" s="93"/>
      <c r="R677" s="93"/>
      <c r="S677" s="93"/>
      <c r="T677" s="94"/>
      <c r="U677" s="40"/>
      <c r="V677" s="40"/>
      <c r="W677" s="40"/>
      <c r="X677" s="40"/>
      <c r="Y677" s="40"/>
      <c r="Z677" s="40"/>
      <c r="AA677" s="40"/>
      <c r="AB677" s="40"/>
      <c r="AC677" s="40"/>
      <c r="AD677" s="40"/>
      <c r="AE677" s="40"/>
      <c r="AT677" s="18" t="s">
        <v>261</v>
      </c>
      <c r="AU677" s="18" t="s">
        <v>93</v>
      </c>
    </row>
    <row r="678" s="2" customFormat="1" ht="16.5" customHeight="1">
      <c r="A678" s="40"/>
      <c r="B678" s="41"/>
      <c r="C678" s="246" t="s">
        <v>2918</v>
      </c>
      <c r="D678" s="246" t="s">
        <v>254</v>
      </c>
      <c r="E678" s="247" t="s">
        <v>3625</v>
      </c>
      <c r="F678" s="248" t="s">
        <v>3626</v>
      </c>
      <c r="G678" s="249" t="s">
        <v>964</v>
      </c>
      <c r="H678" s="250">
        <v>4</v>
      </c>
      <c r="I678" s="251"/>
      <c r="J678" s="252">
        <f>ROUND(I678*H678,2)</f>
        <v>0</v>
      </c>
      <c r="K678" s="248" t="s">
        <v>307</v>
      </c>
      <c r="L678" s="46"/>
      <c r="M678" s="253" t="s">
        <v>1</v>
      </c>
      <c r="N678" s="254" t="s">
        <v>48</v>
      </c>
      <c r="O678" s="93"/>
      <c r="P678" s="255">
        <f>O678*H678</f>
        <v>0</v>
      </c>
      <c r="Q678" s="255">
        <v>0</v>
      </c>
      <c r="R678" s="255">
        <f>Q678*H678</f>
        <v>0</v>
      </c>
      <c r="S678" s="255">
        <v>0</v>
      </c>
      <c r="T678" s="256">
        <f>S678*H678</f>
        <v>0</v>
      </c>
      <c r="U678" s="40"/>
      <c r="V678" s="40"/>
      <c r="W678" s="40"/>
      <c r="X678" s="40"/>
      <c r="Y678" s="40"/>
      <c r="Z678" s="40"/>
      <c r="AA678" s="40"/>
      <c r="AB678" s="40"/>
      <c r="AC678" s="40"/>
      <c r="AD678" s="40"/>
      <c r="AE678" s="40"/>
      <c r="AR678" s="257" t="s">
        <v>182</v>
      </c>
      <c r="AT678" s="257" t="s">
        <v>254</v>
      </c>
      <c r="AU678" s="257" t="s">
        <v>93</v>
      </c>
      <c r="AY678" s="18" t="s">
        <v>251</v>
      </c>
      <c r="BE678" s="258">
        <f>IF(N678="základní",J678,0)</f>
        <v>0</v>
      </c>
      <c r="BF678" s="258">
        <f>IF(N678="snížená",J678,0)</f>
        <v>0</v>
      </c>
      <c r="BG678" s="258">
        <f>IF(N678="zákl. přenesená",J678,0)</f>
        <v>0</v>
      </c>
      <c r="BH678" s="258">
        <f>IF(N678="sníž. přenesená",J678,0)</f>
        <v>0</v>
      </c>
      <c r="BI678" s="258">
        <f>IF(N678="nulová",J678,0)</f>
        <v>0</v>
      </c>
      <c r="BJ678" s="18" t="s">
        <v>91</v>
      </c>
      <c r="BK678" s="258">
        <f>ROUND(I678*H678,2)</f>
        <v>0</v>
      </c>
      <c r="BL678" s="18" t="s">
        <v>182</v>
      </c>
      <c r="BM678" s="257" t="s">
        <v>3627</v>
      </c>
    </row>
    <row r="679" s="2" customFormat="1">
      <c r="A679" s="40"/>
      <c r="B679" s="41"/>
      <c r="C679" s="42"/>
      <c r="D679" s="259" t="s">
        <v>261</v>
      </c>
      <c r="E679" s="42"/>
      <c r="F679" s="260" t="s">
        <v>3599</v>
      </c>
      <c r="G679" s="42"/>
      <c r="H679" s="42"/>
      <c r="I679" s="157"/>
      <c r="J679" s="42"/>
      <c r="K679" s="42"/>
      <c r="L679" s="46"/>
      <c r="M679" s="261"/>
      <c r="N679" s="262"/>
      <c r="O679" s="93"/>
      <c r="P679" s="93"/>
      <c r="Q679" s="93"/>
      <c r="R679" s="93"/>
      <c r="S679" s="93"/>
      <c r="T679" s="94"/>
      <c r="U679" s="40"/>
      <c r="V679" s="40"/>
      <c r="W679" s="40"/>
      <c r="X679" s="40"/>
      <c r="Y679" s="40"/>
      <c r="Z679" s="40"/>
      <c r="AA679" s="40"/>
      <c r="AB679" s="40"/>
      <c r="AC679" s="40"/>
      <c r="AD679" s="40"/>
      <c r="AE679" s="40"/>
      <c r="AT679" s="18" t="s">
        <v>261</v>
      </c>
      <c r="AU679" s="18" t="s">
        <v>93</v>
      </c>
    </row>
    <row r="680" s="2" customFormat="1" ht="16.5" customHeight="1">
      <c r="A680" s="40"/>
      <c r="B680" s="41"/>
      <c r="C680" s="246" t="s">
        <v>3628</v>
      </c>
      <c r="D680" s="246" t="s">
        <v>254</v>
      </c>
      <c r="E680" s="247" t="s">
        <v>3629</v>
      </c>
      <c r="F680" s="248" t="s">
        <v>3630</v>
      </c>
      <c r="G680" s="249" t="s">
        <v>964</v>
      </c>
      <c r="H680" s="250">
        <v>3</v>
      </c>
      <c r="I680" s="251"/>
      <c r="J680" s="252">
        <f>ROUND(I680*H680,2)</f>
        <v>0</v>
      </c>
      <c r="K680" s="248" t="s">
        <v>307</v>
      </c>
      <c r="L680" s="46"/>
      <c r="M680" s="253" t="s">
        <v>1</v>
      </c>
      <c r="N680" s="254" t="s">
        <v>48</v>
      </c>
      <c r="O680" s="93"/>
      <c r="P680" s="255">
        <f>O680*H680</f>
        <v>0</v>
      </c>
      <c r="Q680" s="255">
        <v>0</v>
      </c>
      <c r="R680" s="255">
        <f>Q680*H680</f>
        <v>0</v>
      </c>
      <c r="S680" s="255">
        <v>0</v>
      </c>
      <c r="T680" s="256">
        <f>S680*H680</f>
        <v>0</v>
      </c>
      <c r="U680" s="40"/>
      <c r="V680" s="40"/>
      <c r="W680" s="40"/>
      <c r="X680" s="40"/>
      <c r="Y680" s="40"/>
      <c r="Z680" s="40"/>
      <c r="AA680" s="40"/>
      <c r="AB680" s="40"/>
      <c r="AC680" s="40"/>
      <c r="AD680" s="40"/>
      <c r="AE680" s="40"/>
      <c r="AR680" s="257" t="s">
        <v>182</v>
      </c>
      <c r="AT680" s="257" t="s">
        <v>254</v>
      </c>
      <c r="AU680" s="257" t="s">
        <v>93</v>
      </c>
      <c r="AY680" s="18" t="s">
        <v>251</v>
      </c>
      <c r="BE680" s="258">
        <f>IF(N680="základní",J680,0)</f>
        <v>0</v>
      </c>
      <c r="BF680" s="258">
        <f>IF(N680="snížená",J680,0)</f>
        <v>0</v>
      </c>
      <c r="BG680" s="258">
        <f>IF(N680="zákl. přenesená",J680,0)</f>
        <v>0</v>
      </c>
      <c r="BH680" s="258">
        <f>IF(N680="sníž. přenesená",J680,0)</f>
        <v>0</v>
      </c>
      <c r="BI680" s="258">
        <f>IF(N680="nulová",J680,0)</f>
        <v>0</v>
      </c>
      <c r="BJ680" s="18" t="s">
        <v>91</v>
      </c>
      <c r="BK680" s="258">
        <f>ROUND(I680*H680,2)</f>
        <v>0</v>
      </c>
      <c r="BL680" s="18" t="s">
        <v>182</v>
      </c>
      <c r="BM680" s="257" t="s">
        <v>3631</v>
      </c>
    </row>
    <row r="681" s="2" customFormat="1">
      <c r="A681" s="40"/>
      <c r="B681" s="41"/>
      <c r="C681" s="42"/>
      <c r="D681" s="259" t="s">
        <v>261</v>
      </c>
      <c r="E681" s="42"/>
      <c r="F681" s="260" t="s">
        <v>3599</v>
      </c>
      <c r="G681" s="42"/>
      <c r="H681" s="42"/>
      <c r="I681" s="157"/>
      <c r="J681" s="42"/>
      <c r="K681" s="42"/>
      <c r="L681" s="46"/>
      <c r="M681" s="261"/>
      <c r="N681" s="262"/>
      <c r="O681" s="93"/>
      <c r="P681" s="93"/>
      <c r="Q681" s="93"/>
      <c r="R681" s="93"/>
      <c r="S681" s="93"/>
      <c r="T681" s="94"/>
      <c r="U681" s="40"/>
      <c r="V681" s="40"/>
      <c r="W681" s="40"/>
      <c r="X681" s="40"/>
      <c r="Y681" s="40"/>
      <c r="Z681" s="40"/>
      <c r="AA681" s="40"/>
      <c r="AB681" s="40"/>
      <c r="AC681" s="40"/>
      <c r="AD681" s="40"/>
      <c r="AE681" s="40"/>
      <c r="AT681" s="18" t="s">
        <v>261</v>
      </c>
      <c r="AU681" s="18" t="s">
        <v>93</v>
      </c>
    </row>
    <row r="682" s="2" customFormat="1" ht="21.75" customHeight="1">
      <c r="A682" s="40"/>
      <c r="B682" s="41"/>
      <c r="C682" s="246" t="s">
        <v>2919</v>
      </c>
      <c r="D682" s="246" t="s">
        <v>254</v>
      </c>
      <c r="E682" s="247" t="s">
        <v>3632</v>
      </c>
      <c r="F682" s="248" t="s">
        <v>3633</v>
      </c>
      <c r="G682" s="249" t="s">
        <v>964</v>
      </c>
      <c r="H682" s="250">
        <v>3</v>
      </c>
      <c r="I682" s="251"/>
      <c r="J682" s="252">
        <f>ROUND(I682*H682,2)</f>
        <v>0</v>
      </c>
      <c r="K682" s="248" t="s">
        <v>307</v>
      </c>
      <c r="L682" s="46"/>
      <c r="M682" s="253" t="s">
        <v>1</v>
      </c>
      <c r="N682" s="254" t="s">
        <v>48</v>
      </c>
      <c r="O682" s="93"/>
      <c r="P682" s="255">
        <f>O682*H682</f>
        <v>0</v>
      </c>
      <c r="Q682" s="255">
        <v>0</v>
      </c>
      <c r="R682" s="255">
        <f>Q682*H682</f>
        <v>0</v>
      </c>
      <c r="S682" s="255">
        <v>0</v>
      </c>
      <c r="T682" s="256">
        <f>S682*H682</f>
        <v>0</v>
      </c>
      <c r="U682" s="40"/>
      <c r="V682" s="40"/>
      <c r="W682" s="40"/>
      <c r="X682" s="40"/>
      <c r="Y682" s="40"/>
      <c r="Z682" s="40"/>
      <c r="AA682" s="40"/>
      <c r="AB682" s="40"/>
      <c r="AC682" s="40"/>
      <c r="AD682" s="40"/>
      <c r="AE682" s="40"/>
      <c r="AR682" s="257" t="s">
        <v>182</v>
      </c>
      <c r="AT682" s="257" t="s">
        <v>254</v>
      </c>
      <c r="AU682" s="257" t="s">
        <v>93</v>
      </c>
      <c r="AY682" s="18" t="s">
        <v>251</v>
      </c>
      <c r="BE682" s="258">
        <f>IF(N682="základní",J682,0)</f>
        <v>0</v>
      </c>
      <c r="BF682" s="258">
        <f>IF(N682="snížená",J682,0)</f>
        <v>0</v>
      </c>
      <c r="BG682" s="258">
        <f>IF(N682="zákl. přenesená",J682,0)</f>
        <v>0</v>
      </c>
      <c r="BH682" s="258">
        <f>IF(N682="sníž. přenesená",J682,0)</f>
        <v>0</v>
      </c>
      <c r="BI682" s="258">
        <f>IF(N682="nulová",J682,0)</f>
        <v>0</v>
      </c>
      <c r="BJ682" s="18" t="s">
        <v>91</v>
      </c>
      <c r="BK682" s="258">
        <f>ROUND(I682*H682,2)</f>
        <v>0</v>
      </c>
      <c r="BL682" s="18" t="s">
        <v>182</v>
      </c>
      <c r="BM682" s="257" t="s">
        <v>3634</v>
      </c>
    </row>
    <row r="683" s="2" customFormat="1">
      <c r="A683" s="40"/>
      <c r="B683" s="41"/>
      <c r="C683" s="42"/>
      <c r="D683" s="259" t="s">
        <v>261</v>
      </c>
      <c r="E683" s="42"/>
      <c r="F683" s="260" t="s">
        <v>3599</v>
      </c>
      <c r="G683" s="42"/>
      <c r="H683" s="42"/>
      <c r="I683" s="157"/>
      <c r="J683" s="42"/>
      <c r="K683" s="42"/>
      <c r="L683" s="46"/>
      <c r="M683" s="261"/>
      <c r="N683" s="262"/>
      <c r="O683" s="93"/>
      <c r="P683" s="93"/>
      <c r="Q683" s="93"/>
      <c r="R683" s="93"/>
      <c r="S683" s="93"/>
      <c r="T683" s="94"/>
      <c r="U683" s="40"/>
      <c r="V683" s="40"/>
      <c r="W683" s="40"/>
      <c r="X683" s="40"/>
      <c r="Y683" s="40"/>
      <c r="Z683" s="40"/>
      <c r="AA683" s="40"/>
      <c r="AB683" s="40"/>
      <c r="AC683" s="40"/>
      <c r="AD683" s="40"/>
      <c r="AE683" s="40"/>
      <c r="AT683" s="18" t="s">
        <v>261</v>
      </c>
      <c r="AU683" s="18" t="s">
        <v>93</v>
      </c>
    </row>
    <row r="684" s="2" customFormat="1" ht="16.5" customHeight="1">
      <c r="A684" s="40"/>
      <c r="B684" s="41"/>
      <c r="C684" s="246" t="s">
        <v>3635</v>
      </c>
      <c r="D684" s="246" t="s">
        <v>254</v>
      </c>
      <c r="E684" s="247" t="s">
        <v>3636</v>
      </c>
      <c r="F684" s="248" t="s">
        <v>3637</v>
      </c>
      <c r="G684" s="249" t="s">
        <v>964</v>
      </c>
      <c r="H684" s="250">
        <v>1</v>
      </c>
      <c r="I684" s="251"/>
      <c r="J684" s="252">
        <f>ROUND(I684*H684,2)</f>
        <v>0</v>
      </c>
      <c r="K684" s="248" t="s">
        <v>307</v>
      </c>
      <c r="L684" s="46"/>
      <c r="M684" s="253" t="s">
        <v>1</v>
      </c>
      <c r="N684" s="254" t="s">
        <v>48</v>
      </c>
      <c r="O684" s="93"/>
      <c r="P684" s="255">
        <f>O684*H684</f>
        <v>0</v>
      </c>
      <c r="Q684" s="255">
        <v>0</v>
      </c>
      <c r="R684" s="255">
        <f>Q684*H684</f>
        <v>0</v>
      </c>
      <c r="S684" s="255">
        <v>0</v>
      </c>
      <c r="T684" s="256">
        <f>S684*H684</f>
        <v>0</v>
      </c>
      <c r="U684" s="40"/>
      <c r="V684" s="40"/>
      <c r="W684" s="40"/>
      <c r="X684" s="40"/>
      <c r="Y684" s="40"/>
      <c r="Z684" s="40"/>
      <c r="AA684" s="40"/>
      <c r="AB684" s="40"/>
      <c r="AC684" s="40"/>
      <c r="AD684" s="40"/>
      <c r="AE684" s="40"/>
      <c r="AR684" s="257" t="s">
        <v>182</v>
      </c>
      <c r="AT684" s="257" t="s">
        <v>254</v>
      </c>
      <c r="AU684" s="257" t="s">
        <v>93</v>
      </c>
      <c r="AY684" s="18" t="s">
        <v>251</v>
      </c>
      <c r="BE684" s="258">
        <f>IF(N684="základní",J684,0)</f>
        <v>0</v>
      </c>
      <c r="BF684" s="258">
        <f>IF(N684="snížená",J684,0)</f>
        <v>0</v>
      </c>
      <c r="BG684" s="258">
        <f>IF(N684="zákl. přenesená",J684,0)</f>
        <v>0</v>
      </c>
      <c r="BH684" s="258">
        <f>IF(N684="sníž. přenesená",J684,0)</f>
        <v>0</v>
      </c>
      <c r="BI684" s="258">
        <f>IF(N684="nulová",J684,0)</f>
        <v>0</v>
      </c>
      <c r="BJ684" s="18" t="s">
        <v>91</v>
      </c>
      <c r="BK684" s="258">
        <f>ROUND(I684*H684,2)</f>
        <v>0</v>
      </c>
      <c r="BL684" s="18" t="s">
        <v>182</v>
      </c>
      <c r="BM684" s="257" t="s">
        <v>3638</v>
      </c>
    </row>
    <row r="685" s="2" customFormat="1">
      <c r="A685" s="40"/>
      <c r="B685" s="41"/>
      <c r="C685" s="42"/>
      <c r="D685" s="259" t="s">
        <v>261</v>
      </c>
      <c r="E685" s="42"/>
      <c r="F685" s="260" t="s">
        <v>3599</v>
      </c>
      <c r="G685" s="42"/>
      <c r="H685" s="42"/>
      <c r="I685" s="157"/>
      <c r="J685" s="42"/>
      <c r="K685" s="42"/>
      <c r="L685" s="46"/>
      <c r="M685" s="261"/>
      <c r="N685" s="262"/>
      <c r="O685" s="93"/>
      <c r="P685" s="93"/>
      <c r="Q685" s="93"/>
      <c r="R685" s="93"/>
      <c r="S685" s="93"/>
      <c r="T685" s="94"/>
      <c r="U685" s="40"/>
      <c r="V685" s="40"/>
      <c r="W685" s="40"/>
      <c r="X685" s="40"/>
      <c r="Y685" s="40"/>
      <c r="Z685" s="40"/>
      <c r="AA685" s="40"/>
      <c r="AB685" s="40"/>
      <c r="AC685" s="40"/>
      <c r="AD685" s="40"/>
      <c r="AE685" s="40"/>
      <c r="AT685" s="18" t="s">
        <v>261</v>
      </c>
      <c r="AU685" s="18" t="s">
        <v>93</v>
      </c>
    </row>
    <row r="686" s="2" customFormat="1" ht="16.5" customHeight="1">
      <c r="A686" s="40"/>
      <c r="B686" s="41"/>
      <c r="C686" s="246" t="s">
        <v>2921</v>
      </c>
      <c r="D686" s="246" t="s">
        <v>254</v>
      </c>
      <c r="E686" s="247" t="s">
        <v>3639</v>
      </c>
      <c r="F686" s="248" t="s">
        <v>3640</v>
      </c>
      <c r="G686" s="249" t="s">
        <v>964</v>
      </c>
      <c r="H686" s="250">
        <v>2</v>
      </c>
      <c r="I686" s="251"/>
      <c r="J686" s="252">
        <f>ROUND(I686*H686,2)</f>
        <v>0</v>
      </c>
      <c r="K686" s="248" t="s">
        <v>307</v>
      </c>
      <c r="L686" s="46"/>
      <c r="M686" s="253" t="s">
        <v>1</v>
      </c>
      <c r="N686" s="254" t="s">
        <v>48</v>
      </c>
      <c r="O686" s="93"/>
      <c r="P686" s="255">
        <f>O686*H686</f>
        <v>0</v>
      </c>
      <c r="Q686" s="255">
        <v>0</v>
      </c>
      <c r="R686" s="255">
        <f>Q686*H686</f>
        <v>0</v>
      </c>
      <c r="S686" s="255">
        <v>0</v>
      </c>
      <c r="T686" s="256">
        <f>S686*H686</f>
        <v>0</v>
      </c>
      <c r="U686" s="40"/>
      <c r="V686" s="40"/>
      <c r="W686" s="40"/>
      <c r="X686" s="40"/>
      <c r="Y686" s="40"/>
      <c r="Z686" s="40"/>
      <c r="AA686" s="40"/>
      <c r="AB686" s="40"/>
      <c r="AC686" s="40"/>
      <c r="AD686" s="40"/>
      <c r="AE686" s="40"/>
      <c r="AR686" s="257" t="s">
        <v>182</v>
      </c>
      <c r="AT686" s="257" t="s">
        <v>254</v>
      </c>
      <c r="AU686" s="257" t="s">
        <v>93</v>
      </c>
      <c r="AY686" s="18" t="s">
        <v>251</v>
      </c>
      <c r="BE686" s="258">
        <f>IF(N686="základní",J686,0)</f>
        <v>0</v>
      </c>
      <c r="BF686" s="258">
        <f>IF(N686="snížená",J686,0)</f>
        <v>0</v>
      </c>
      <c r="BG686" s="258">
        <f>IF(N686="zákl. přenesená",J686,0)</f>
        <v>0</v>
      </c>
      <c r="BH686" s="258">
        <f>IF(N686="sníž. přenesená",J686,0)</f>
        <v>0</v>
      </c>
      <c r="BI686" s="258">
        <f>IF(N686="nulová",J686,0)</f>
        <v>0</v>
      </c>
      <c r="BJ686" s="18" t="s">
        <v>91</v>
      </c>
      <c r="BK686" s="258">
        <f>ROUND(I686*H686,2)</f>
        <v>0</v>
      </c>
      <c r="BL686" s="18" t="s">
        <v>182</v>
      </c>
      <c r="BM686" s="257" t="s">
        <v>3641</v>
      </c>
    </row>
    <row r="687" s="2" customFormat="1">
      <c r="A687" s="40"/>
      <c r="B687" s="41"/>
      <c r="C687" s="42"/>
      <c r="D687" s="259" t="s">
        <v>261</v>
      </c>
      <c r="E687" s="42"/>
      <c r="F687" s="260" t="s">
        <v>3599</v>
      </c>
      <c r="G687" s="42"/>
      <c r="H687" s="42"/>
      <c r="I687" s="157"/>
      <c r="J687" s="42"/>
      <c r="K687" s="42"/>
      <c r="L687" s="46"/>
      <c r="M687" s="261"/>
      <c r="N687" s="262"/>
      <c r="O687" s="93"/>
      <c r="P687" s="93"/>
      <c r="Q687" s="93"/>
      <c r="R687" s="93"/>
      <c r="S687" s="93"/>
      <c r="T687" s="94"/>
      <c r="U687" s="40"/>
      <c r="V687" s="40"/>
      <c r="W687" s="40"/>
      <c r="X687" s="40"/>
      <c r="Y687" s="40"/>
      <c r="Z687" s="40"/>
      <c r="AA687" s="40"/>
      <c r="AB687" s="40"/>
      <c r="AC687" s="40"/>
      <c r="AD687" s="40"/>
      <c r="AE687" s="40"/>
      <c r="AT687" s="18" t="s">
        <v>261</v>
      </c>
      <c r="AU687" s="18" t="s">
        <v>93</v>
      </c>
    </row>
    <row r="688" s="2" customFormat="1" ht="16.5" customHeight="1">
      <c r="A688" s="40"/>
      <c r="B688" s="41"/>
      <c r="C688" s="246" t="s">
        <v>3642</v>
      </c>
      <c r="D688" s="246" t="s">
        <v>254</v>
      </c>
      <c r="E688" s="247" t="s">
        <v>3643</v>
      </c>
      <c r="F688" s="248" t="s">
        <v>3644</v>
      </c>
      <c r="G688" s="249" t="s">
        <v>964</v>
      </c>
      <c r="H688" s="250">
        <v>1</v>
      </c>
      <c r="I688" s="251"/>
      <c r="J688" s="252">
        <f>ROUND(I688*H688,2)</f>
        <v>0</v>
      </c>
      <c r="K688" s="248" t="s">
        <v>307</v>
      </c>
      <c r="L688" s="46"/>
      <c r="M688" s="253" t="s">
        <v>1</v>
      </c>
      <c r="N688" s="254" t="s">
        <v>48</v>
      </c>
      <c r="O688" s="93"/>
      <c r="P688" s="255">
        <f>O688*H688</f>
        <v>0</v>
      </c>
      <c r="Q688" s="255">
        <v>0</v>
      </c>
      <c r="R688" s="255">
        <f>Q688*H688</f>
        <v>0</v>
      </c>
      <c r="S688" s="255">
        <v>0</v>
      </c>
      <c r="T688" s="256">
        <f>S688*H688</f>
        <v>0</v>
      </c>
      <c r="U688" s="40"/>
      <c r="V688" s="40"/>
      <c r="W688" s="40"/>
      <c r="X688" s="40"/>
      <c r="Y688" s="40"/>
      <c r="Z688" s="40"/>
      <c r="AA688" s="40"/>
      <c r="AB688" s="40"/>
      <c r="AC688" s="40"/>
      <c r="AD688" s="40"/>
      <c r="AE688" s="40"/>
      <c r="AR688" s="257" t="s">
        <v>182</v>
      </c>
      <c r="AT688" s="257" t="s">
        <v>254</v>
      </c>
      <c r="AU688" s="257" t="s">
        <v>93</v>
      </c>
      <c r="AY688" s="18" t="s">
        <v>251</v>
      </c>
      <c r="BE688" s="258">
        <f>IF(N688="základní",J688,0)</f>
        <v>0</v>
      </c>
      <c r="BF688" s="258">
        <f>IF(N688="snížená",J688,0)</f>
        <v>0</v>
      </c>
      <c r="BG688" s="258">
        <f>IF(N688="zákl. přenesená",J688,0)</f>
        <v>0</v>
      </c>
      <c r="BH688" s="258">
        <f>IF(N688="sníž. přenesená",J688,0)</f>
        <v>0</v>
      </c>
      <c r="BI688" s="258">
        <f>IF(N688="nulová",J688,0)</f>
        <v>0</v>
      </c>
      <c r="BJ688" s="18" t="s">
        <v>91</v>
      </c>
      <c r="BK688" s="258">
        <f>ROUND(I688*H688,2)</f>
        <v>0</v>
      </c>
      <c r="BL688" s="18" t="s">
        <v>182</v>
      </c>
      <c r="BM688" s="257" t="s">
        <v>3645</v>
      </c>
    </row>
    <row r="689" s="2" customFormat="1">
      <c r="A689" s="40"/>
      <c r="B689" s="41"/>
      <c r="C689" s="42"/>
      <c r="D689" s="259" t="s">
        <v>261</v>
      </c>
      <c r="E689" s="42"/>
      <c r="F689" s="260" t="s">
        <v>3599</v>
      </c>
      <c r="G689" s="42"/>
      <c r="H689" s="42"/>
      <c r="I689" s="157"/>
      <c r="J689" s="42"/>
      <c r="K689" s="42"/>
      <c r="L689" s="46"/>
      <c r="M689" s="261"/>
      <c r="N689" s="262"/>
      <c r="O689" s="93"/>
      <c r="P689" s="93"/>
      <c r="Q689" s="93"/>
      <c r="R689" s="93"/>
      <c r="S689" s="93"/>
      <c r="T689" s="94"/>
      <c r="U689" s="40"/>
      <c r="V689" s="40"/>
      <c r="W689" s="40"/>
      <c r="X689" s="40"/>
      <c r="Y689" s="40"/>
      <c r="Z689" s="40"/>
      <c r="AA689" s="40"/>
      <c r="AB689" s="40"/>
      <c r="AC689" s="40"/>
      <c r="AD689" s="40"/>
      <c r="AE689" s="40"/>
      <c r="AT689" s="18" t="s">
        <v>261</v>
      </c>
      <c r="AU689" s="18" t="s">
        <v>93</v>
      </c>
    </row>
    <row r="690" s="2" customFormat="1" ht="16.5" customHeight="1">
      <c r="A690" s="40"/>
      <c r="B690" s="41"/>
      <c r="C690" s="246" t="s">
        <v>2923</v>
      </c>
      <c r="D690" s="246" t="s">
        <v>254</v>
      </c>
      <c r="E690" s="247" t="s">
        <v>3646</v>
      </c>
      <c r="F690" s="248" t="s">
        <v>3647</v>
      </c>
      <c r="G690" s="249" t="s">
        <v>964</v>
      </c>
      <c r="H690" s="250">
        <v>1</v>
      </c>
      <c r="I690" s="251"/>
      <c r="J690" s="252">
        <f>ROUND(I690*H690,2)</f>
        <v>0</v>
      </c>
      <c r="K690" s="248" t="s">
        <v>307</v>
      </c>
      <c r="L690" s="46"/>
      <c r="M690" s="253" t="s">
        <v>1</v>
      </c>
      <c r="N690" s="254" t="s">
        <v>48</v>
      </c>
      <c r="O690" s="93"/>
      <c r="P690" s="255">
        <f>O690*H690</f>
        <v>0</v>
      </c>
      <c r="Q690" s="255">
        <v>0</v>
      </c>
      <c r="R690" s="255">
        <f>Q690*H690</f>
        <v>0</v>
      </c>
      <c r="S690" s="255">
        <v>0</v>
      </c>
      <c r="T690" s="256">
        <f>S690*H690</f>
        <v>0</v>
      </c>
      <c r="U690" s="40"/>
      <c r="V690" s="40"/>
      <c r="W690" s="40"/>
      <c r="X690" s="40"/>
      <c r="Y690" s="40"/>
      <c r="Z690" s="40"/>
      <c r="AA690" s="40"/>
      <c r="AB690" s="40"/>
      <c r="AC690" s="40"/>
      <c r="AD690" s="40"/>
      <c r="AE690" s="40"/>
      <c r="AR690" s="257" t="s">
        <v>182</v>
      </c>
      <c r="AT690" s="257" t="s">
        <v>254</v>
      </c>
      <c r="AU690" s="257" t="s">
        <v>93</v>
      </c>
      <c r="AY690" s="18" t="s">
        <v>251</v>
      </c>
      <c r="BE690" s="258">
        <f>IF(N690="základní",J690,0)</f>
        <v>0</v>
      </c>
      <c r="BF690" s="258">
        <f>IF(N690="snížená",J690,0)</f>
        <v>0</v>
      </c>
      <c r="BG690" s="258">
        <f>IF(N690="zákl. přenesená",J690,0)</f>
        <v>0</v>
      </c>
      <c r="BH690" s="258">
        <f>IF(N690="sníž. přenesená",J690,0)</f>
        <v>0</v>
      </c>
      <c r="BI690" s="258">
        <f>IF(N690="nulová",J690,0)</f>
        <v>0</v>
      </c>
      <c r="BJ690" s="18" t="s">
        <v>91</v>
      </c>
      <c r="BK690" s="258">
        <f>ROUND(I690*H690,2)</f>
        <v>0</v>
      </c>
      <c r="BL690" s="18" t="s">
        <v>182</v>
      </c>
      <c r="BM690" s="257" t="s">
        <v>3648</v>
      </c>
    </row>
    <row r="691" s="2" customFormat="1">
      <c r="A691" s="40"/>
      <c r="B691" s="41"/>
      <c r="C691" s="42"/>
      <c r="D691" s="259" t="s">
        <v>261</v>
      </c>
      <c r="E691" s="42"/>
      <c r="F691" s="260" t="s">
        <v>3599</v>
      </c>
      <c r="G691" s="42"/>
      <c r="H691" s="42"/>
      <c r="I691" s="157"/>
      <c r="J691" s="42"/>
      <c r="K691" s="42"/>
      <c r="L691" s="46"/>
      <c r="M691" s="261"/>
      <c r="N691" s="262"/>
      <c r="O691" s="93"/>
      <c r="P691" s="93"/>
      <c r="Q691" s="93"/>
      <c r="R691" s="93"/>
      <c r="S691" s="93"/>
      <c r="T691" s="94"/>
      <c r="U691" s="40"/>
      <c r="V691" s="40"/>
      <c r="W691" s="40"/>
      <c r="X691" s="40"/>
      <c r="Y691" s="40"/>
      <c r="Z691" s="40"/>
      <c r="AA691" s="40"/>
      <c r="AB691" s="40"/>
      <c r="AC691" s="40"/>
      <c r="AD691" s="40"/>
      <c r="AE691" s="40"/>
      <c r="AT691" s="18" t="s">
        <v>261</v>
      </c>
      <c r="AU691" s="18" t="s">
        <v>93</v>
      </c>
    </row>
    <row r="692" s="2" customFormat="1" ht="16.5" customHeight="1">
      <c r="A692" s="40"/>
      <c r="B692" s="41"/>
      <c r="C692" s="246" t="s">
        <v>3649</v>
      </c>
      <c r="D692" s="246" t="s">
        <v>254</v>
      </c>
      <c r="E692" s="247" t="s">
        <v>3650</v>
      </c>
      <c r="F692" s="248" t="s">
        <v>3651</v>
      </c>
      <c r="G692" s="249" t="s">
        <v>964</v>
      </c>
      <c r="H692" s="250">
        <v>1</v>
      </c>
      <c r="I692" s="251"/>
      <c r="J692" s="252">
        <f>ROUND(I692*H692,2)</f>
        <v>0</v>
      </c>
      <c r="K692" s="248" t="s">
        <v>1</v>
      </c>
      <c r="L692" s="46"/>
      <c r="M692" s="253" t="s">
        <v>1</v>
      </c>
      <c r="N692" s="254" t="s">
        <v>48</v>
      </c>
      <c r="O692" s="93"/>
      <c r="P692" s="255">
        <f>O692*H692</f>
        <v>0</v>
      </c>
      <c r="Q692" s="255">
        <v>0</v>
      </c>
      <c r="R692" s="255">
        <f>Q692*H692</f>
        <v>0</v>
      </c>
      <c r="S692" s="255">
        <v>0</v>
      </c>
      <c r="T692" s="256">
        <f>S692*H692</f>
        <v>0</v>
      </c>
      <c r="U692" s="40"/>
      <c r="V692" s="40"/>
      <c r="W692" s="40"/>
      <c r="X692" s="40"/>
      <c r="Y692" s="40"/>
      <c r="Z692" s="40"/>
      <c r="AA692" s="40"/>
      <c r="AB692" s="40"/>
      <c r="AC692" s="40"/>
      <c r="AD692" s="40"/>
      <c r="AE692" s="40"/>
      <c r="AR692" s="257" t="s">
        <v>182</v>
      </c>
      <c r="AT692" s="257" t="s">
        <v>254</v>
      </c>
      <c r="AU692" s="257" t="s">
        <v>93</v>
      </c>
      <c r="AY692" s="18" t="s">
        <v>251</v>
      </c>
      <c r="BE692" s="258">
        <f>IF(N692="základní",J692,0)</f>
        <v>0</v>
      </c>
      <c r="BF692" s="258">
        <f>IF(N692="snížená",J692,0)</f>
        <v>0</v>
      </c>
      <c r="BG692" s="258">
        <f>IF(N692="zákl. přenesená",J692,0)</f>
        <v>0</v>
      </c>
      <c r="BH692" s="258">
        <f>IF(N692="sníž. přenesená",J692,0)</f>
        <v>0</v>
      </c>
      <c r="BI692" s="258">
        <f>IF(N692="nulová",J692,0)</f>
        <v>0</v>
      </c>
      <c r="BJ692" s="18" t="s">
        <v>91</v>
      </c>
      <c r="BK692" s="258">
        <f>ROUND(I692*H692,2)</f>
        <v>0</v>
      </c>
      <c r="BL692" s="18" t="s">
        <v>182</v>
      </c>
      <c r="BM692" s="257" t="s">
        <v>3652</v>
      </c>
    </row>
    <row r="693" s="2" customFormat="1">
      <c r="A693" s="40"/>
      <c r="B693" s="41"/>
      <c r="C693" s="42"/>
      <c r="D693" s="259" t="s">
        <v>261</v>
      </c>
      <c r="E693" s="42"/>
      <c r="F693" s="260" t="s">
        <v>3599</v>
      </c>
      <c r="G693" s="42"/>
      <c r="H693" s="42"/>
      <c r="I693" s="157"/>
      <c r="J693" s="42"/>
      <c r="K693" s="42"/>
      <c r="L693" s="46"/>
      <c r="M693" s="263"/>
      <c r="N693" s="264"/>
      <c r="O693" s="265"/>
      <c r="P693" s="265"/>
      <c r="Q693" s="265"/>
      <c r="R693" s="265"/>
      <c r="S693" s="265"/>
      <c r="T693" s="266"/>
      <c r="U693" s="40"/>
      <c r="V693" s="40"/>
      <c r="W693" s="40"/>
      <c r="X693" s="40"/>
      <c r="Y693" s="40"/>
      <c r="Z693" s="40"/>
      <c r="AA693" s="40"/>
      <c r="AB693" s="40"/>
      <c r="AC693" s="40"/>
      <c r="AD693" s="40"/>
      <c r="AE693" s="40"/>
      <c r="AT693" s="18" t="s">
        <v>261</v>
      </c>
      <c r="AU693" s="18" t="s">
        <v>93</v>
      </c>
    </row>
    <row r="694" s="2" customFormat="1" ht="6.96" customHeight="1">
      <c r="A694" s="40"/>
      <c r="B694" s="68"/>
      <c r="C694" s="69"/>
      <c r="D694" s="69"/>
      <c r="E694" s="69"/>
      <c r="F694" s="69"/>
      <c r="G694" s="69"/>
      <c r="H694" s="69"/>
      <c r="I694" s="195"/>
      <c r="J694" s="69"/>
      <c r="K694" s="69"/>
      <c r="L694" s="46"/>
      <c r="M694" s="40"/>
      <c r="O694" s="40"/>
      <c r="P694" s="40"/>
      <c r="Q694" s="40"/>
      <c r="R694" s="40"/>
      <c r="S694" s="40"/>
      <c r="T694" s="40"/>
      <c r="U694" s="40"/>
      <c r="V694" s="40"/>
      <c r="W694" s="40"/>
      <c r="X694" s="40"/>
      <c r="Y694" s="40"/>
      <c r="Z694" s="40"/>
      <c r="AA694" s="40"/>
      <c r="AB694" s="40"/>
      <c r="AC694" s="40"/>
      <c r="AD694" s="40"/>
      <c r="AE694" s="40"/>
    </row>
  </sheetData>
  <sheetProtection sheet="1" autoFilter="0" formatColumns="0" formatRows="0" objects="1" scenarios="1" spinCount="100000" saltValue="yE4ItPdB3oIBB0QDWytax6vicuzly200bEw8kvA6gryx0kHK5G1xMLiK7OhdptQRCkmQ4EsUGMH5LrNyEDIeBQ==" hashValue="fsvAdf/pQVV2nA5dxTcp3UBUjgRUCJHOFSrpiUugjOJEZQBUuq2EcQ9PJ7IfQ+9GzsKFP4OQ6AdvkRy7LoU8rw==" algorithmName="SHA-512" password="E785"/>
  <autoFilter ref="C141:K693"/>
  <mergeCells count="12">
    <mergeCell ref="E7:H7"/>
    <mergeCell ref="E9:H9"/>
    <mergeCell ref="E11:H11"/>
    <mergeCell ref="E20:H20"/>
    <mergeCell ref="E29:H29"/>
    <mergeCell ref="E85:H85"/>
    <mergeCell ref="E87:H87"/>
    <mergeCell ref="E89:H89"/>
    <mergeCell ref="E130:H130"/>
    <mergeCell ref="E132:H132"/>
    <mergeCell ref="E134:H13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175</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3654</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3655</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176</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3656</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3657</v>
      </c>
      <c r="F19" s="40"/>
      <c r="G19" s="40"/>
      <c r="H19" s="40"/>
      <c r="I19" s="159"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3658</v>
      </c>
      <c r="F25" s="40"/>
      <c r="G25" s="40"/>
      <c r="H25" s="40"/>
      <c r="I25" s="159"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3659</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ROUND(J138,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ROUND((SUM(BE138:BE769)),  2)</f>
        <v>0</v>
      </c>
      <c r="G37" s="40"/>
      <c r="H37" s="40"/>
      <c r="I37" s="174">
        <v>0.20999999999999999</v>
      </c>
      <c r="J37" s="173">
        <f>ROUND(((SUM(BE138:BE769))*I37),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ROUND((SUM(BF138:BF769)),  2)</f>
        <v>0</v>
      </c>
      <c r="G38" s="40"/>
      <c r="H38" s="40"/>
      <c r="I38" s="174">
        <v>0.14999999999999999</v>
      </c>
      <c r="J38" s="173">
        <f>ROUND(((SUM(BF138:BF769))*I38),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ROUND((SUM(BG138:BG769)),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ROUND((SUM(BH138:BH769)),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ROUND((SUM(BI138:BI769)),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3654</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D.1.4.1 - Zdravotně technické instalace</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Karviná- Hralnice</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Karviná, Fryštátská 72/1</v>
      </c>
      <c r="G95" s="42"/>
      <c r="H95" s="42"/>
      <c r="I95" s="159" t="s">
        <v>36</v>
      </c>
      <c r="J95" s="38" t="str">
        <f>E25</f>
        <v>Ing. Petr Kudlík</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Lenka Jugová</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J138</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401</v>
      </c>
      <c r="E101" s="208"/>
      <c r="F101" s="208"/>
      <c r="G101" s="208"/>
      <c r="H101" s="208"/>
      <c r="I101" s="209"/>
      <c r="J101" s="210">
        <f>J139</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402</v>
      </c>
      <c r="E102" s="214"/>
      <c r="F102" s="214"/>
      <c r="G102" s="214"/>
      <c r="H102" s="214"/>
      <c r="I102" s="215"/>
      <c r="J102" s="216">
        <f>J140</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575</v>
      </c>
      <c r="E103" s="214"/>
      <c r="F103" s="214"/>
      <c r="G103" s="214"/>
      <c r="H103" s="214"/>
      <c r="I103" s="215"/>
      <c r="J103" s="216">
        <f>J165</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682</v>
      </c>
      <c r="E104" s="214"/>
      <c r="F104" s="214"/>
      <c r="G104" s="214"/>
      <c r="H104" s="214"/>
      <c r="I104" s="215"/>
      <c r="J104" s="216">
        <f>J168</f>
        <v>0</v>
      </c>
      <c r="K104" s="135"/>
      <c r="L104" s="217"/>
      <c r="S104" s="10"/>
      <c r="T104" s="10"/>
      <c r="U104" s="10"/>
      <c r="V104" s="10"/>
      <c r="W104" s="10"/>
      <c r="X104" s="10"/>
      <c r="Y104" s="10"/>
      <c r="Z104" s="10"/>
      <c r="AA104" s="10"/>
      <c r="AB104" s="10"/>
      <c r="AC104" s="10"/>
      <c r="AD104" s="10"/>
      <c r="AE104" s="10"/>
    </row>
    <row r="105" s="9" customFormat="1" ht="24.96" customHeight="1">
      <c r="A105" s="9"/>
      <c r="B105" s="205"/>
      <c r="C105" s="206"/>
      <c r="D105" s="207" t="s">
        <v>577</v>
      </c>
      <c r="E105" s="208"/>
      <c r="F105" s="208"/>
      <c r="G105" s="208"/>
      <c r="H105" s="208"/>
      <c r="I105" s="209"/>
      <c r="J105" s="210">
        <f>J171</f>
        <v>0</v>
      </c>
      <c r="K105" s="206"/>
      <c r="L105" s="211"/>
      <c r="S105" s="9"/>
      <c r="T105" s="9"/>
      <c r="U105" s="9"/>
      <c r="V105" s="9"/>
      <c r="W105" s="9"/>
      <c r="X105" s="9"/>
      <c r="Y105" s="9"/>
      <c r="Z105" s="9"/>
      <c r="AA105" s="9"/>
      <c r="AB105" s="9"/>
      <c r="AC105" s="9"/>
      <c r="AD105" s="9"/>
      <c r="AE105" s="9"/>
    </row>
    <row r="106" s="10" customFormat="1" ht="19.92" customHeight="1">
      <c r="A106" s="10"/>
      <c r="B106" s="212"/>
      <c r="C106" s="135"/>
      <c r="D106" s="213" t="s">
        <v>3660</v>
      </c>
      <c r="E106" s="214"/>
      <c r="F106" s="214"/>
      <c r="G106" s="214"/>
      <c r="H106" s="214"/>
      <c r="I106" s="215"/>
      <c r="J106" s="216">
        <f>J172</f>
        <v>0</v>
      </c>
      <c r="K106" s="135"/>
      <c r="L106" s="217"/>
      <c r="S106" s="10"/>
      <c r="T106" s="10"/>
      <c r="U106" s="10"/>
      <c r="V106" s="10"/>
      <c r="W106" s="10"/>
      <c r="X106" s="10"/>
      <c r="Y106" s="10"/>
      <c r="Z106" s="10"/>
      <c r="AA106" s="10"/>
      <c r="AB106" s="10"/>
      <c r="AC106" s="10"/>
      <c r="AD106" s="10"/>
      <c r="AE106" s="10"/>
    </row>
    <row r="107" s="10" customFormat="1" ht="19.92" customHeight="1">
      <c r="A107" s="10"/>
      <c r="B107" s="212"/>
      <c r="C107" s="135"/>
      <c r="D107" s="213" t="s">
        <v>3661</v>
      </c>
      <c r="E107" s="214"/>
      <c r="F107" s="214"/>
      <c r="G107" s="214"/>
      <c r="H107" s="214"/>
      <c r="I107" s="215"/>
      <c r="J107" s="216">
        <f>J223</f>
        <v>0</v>
      </c>
      <c r="K107" s="135"/>
      <c r="L107" s="217"/>
      <c r="S107" s="10"/>
      <c r="T107" s="10"/>
      <c r="U107" s="10"/>
      <c r="V107" s="10"/>
      <c r="W107" s="10"/>
      <c r="X107" s="10"/>
      <c r="Y107" s="10"/>
      <c r="Z107" s="10"/>
      <c r="AA107" s="10"/>
      <c r="AB107" s="10"/>
      <c r="AC107" s="10"/>
      <c r="AD107" s="10"/>
      <c r="AE107" s="10"/>
    </row>
    <row r="108" s="10" customFormat="1" ht="19.92" customHeight="1">
      <c r="A108" s="10"/>
      <c r="B108" s="212"/>
      <c r="C108" s="135"/>
      <c r="D108" s="213" t="s">
        <v>3662</v>
      </c>
      <c r="E108" s="214"/>
      <c r="F108" s="214"/>
      <c r="G108" s="214"/>
      <c r="H108" s="214"/>
      <c r="I108" s="215"/>
      <c r="J108" s="216">
        <f>J330</f>
        <v>0</v>
      </c>
      <c r="K108" s="135"/>
      <c r="L108" s="217"/>
      <c r="S108" s="10"/>
      <c r="T108" s="10"/>
      <c r="U108" s="10"/>
      <c r="V108" s="10"/>
      <c r="W108" s="10"/>
      <c r="X108" s="10"/>
      <c r="Y108" s="10"/>
      <c r="Z108" s="10"/>
      <c r="AA108" s="10"/>
      <c r="AB108" s="10"/>
      <c r="AC108" s="10"/>
      <c r="AD108" s="10"/>
      <c r="AE108" s="10"/>
    </row>
    <row r="109" s="10" customFormat="1" ht="19.92" customHeight="1">
      <c r="A109" s="10"/>
      <c r="B109" s="212"/>
      <c r="C109" s="135"/>
      <c r="D109" s="213" t="s">
        <v>3663</v>
      </c>
      <c r="E109" s="214"/>
      <c r="F109" s="214"/>
      <c r="G109" s="214"/>
      <c r="H109" s="214"/>
      <c r="I109" s="215"/>
      <c r="J109" s="216">
        <f>J504</f>
        <v>0</v>
      </c>
      <c r="K109" s="135"/>
      <c r="L109" s="217"/>
      <c r="S109" s="10"/>
      <c r="T109" s="10"/>
      <c r="U109" s="10"/>
      <c r="V109" s="10"/>
      <c r="W109" s="10"/>
      <c r="X109" s="10"/>
      <c r="Y109" s="10"/>
      <c r="Z109" s="10"/>
      <c r="AA109" s="10"/>
      <c r="AB109" s="10"/>
      <c r="AC109" s="10"/>
      <c r="AD109" s="10"/>
      <c r="AE109" s="10"/>
    </row>
    <row r="110" s="10" customFormat="1" ht="19.92" customHeight="1">
      <c r="A110" s="10"/>
      <c r="B110" s="212"/>
      <c r="C110" s="135"/>
      <c r="D110" s="213" t="s">
        <v>3664</v>
      </c>
      <c r="E110" s="214"/>
      <c r="F110" s="214"/>
      <c r="G110" s="214"/>
      <c r="H110" s="214"/>
      <c r="I110" s="215"/>
      <c r="J110" s="216">
        <f>J657</f>
        <v>0</v>
      </c>
      <c r="K110" s="135"/>
      <c r="L110" s="217"/>
      <c r="S110" s="10"/>
      <c r="T110" s="10"/>
      <c r="U110" s="10"/>
      <c r="V110" s="10"/>
      <c r="W110" s="10"/>
      <c r="X110" s="10"/>
      <c r="Y110" s="10"/>
      <c r="Z110" s="10"/>
      <c r="AA110" s="10"/>
      <c r="AB110" s="10"/>
      <c r="AC110" s="10"/>
      <c r="AD110" s="10"/>
      <c r="AE110" s="10"/>
    </row>
    <row r="111" s="10" customFormat="1" ht="19.92" customHeight="1">
      <c r="A111" s="10"/>
      <c r="B111" s="212"/>
      <c r="C111" s="135"/>
      <c r="D111" s="213" t="s">
        <v>3665</v>
      </c>
      <c r="E111" s="214"/>
      <c r="F111" s="214"/>
      <c r="G111" s="214"/>
      <c r="H111" s="214"/>
      <c r="I111" s="215"/>
      <c r="J111" s="216">
        <f>J697</f>
        <v>0</v>
      </c>
      <c r="K111" s="135"/>
      <c r="L111" s="217"/>
      <c r="S111" s="10"/>
      <c r="T111" s="10"/>
      <c r="U111" s="10"/>
      <c r="V111" s="10"/>
      <c r="W111" s="10"/>
      <c r="X111" s="10"/>
      <c r="Y111" s="10"/>
      <c r="Z111" s="10"/>
      <c r="AA111" s="10"/>
      <c r="AB111" s="10"/>
      <c r="AC111" s="10"/>
      <c r="AD111" s="10"/>
      <c r="AE111" s="10"/>
    </row>
    <row r="112" s="9" customFormat="1" ht="24.96" customHeight="1">
      <c r="A112" s="9"/>
      <c r="B112" s="205"/>
      <c r="C112" s="206"/>
      <c r="D112" s="207" t="s">
        <v>3666</v>
      </c>
      <c r="E112" s="208"/>
      <c r="F112" s="208"/>
      <c r="G112" s="208"/>
      <c r="H112" s="208"/>
      <c r="I112" s="209"/>
      <c r="J112" s="210">
        <f>J721</f>
        <v>0</v>
      </c>
      <c r="K112" s="206"/>
      <c r="L112" s="211"/>
      <c r="S112" s="9"/>
      <c r="T112" s="9"/>
      <c r="U112" s="9"/>
      <c r="V112" s="9"/>
      <c r="W112" s="9"/>
      <c r="X112" s="9"/>
      <c r="Y112" s="9"/>
      <c r="Z112" s="9"/>
      <c r="AA112" s="9"/>
      <c r="AB112" s="9"/>
      <c r="AC112" s="9"/>
      <c r="AD112" s="9"/>
      <c r="AE112" s="9"/>
    </row>
    <row r="113" s="10" customFormat="1" ht="19.92" customHeight="1">
      <c r="A113" s="10"/>
      <c r="B113" s="212"/>
      <c r="C113" s="135"/>
      <c r="D113" s="213" t="s">
        <v>3667</v>
      </c>
      <c r="E113" s="214"/>
      <c r="F113" s="214"/>
      <c r="G113" s="214"/>
      <c r="H113" s="214"/>
      <c r="I113" s="215"/>
      <c r="J113" s="216">
        <f>J746</f>
        <v>0</v>
      </c>
      <c r="K113" s="135"/>
      <c r="L113" s="217"/>
      <c r="S113" s="10"/>
      <c r="T113" s="10"/>
      <c r="U113" s="10"/>
      <c r="V113" s="10"/>
      <c r="W113" s="10"/>
      <c r="X113" s="10"/>
      <c r="Y113" s="10"/>
      <c r="Z113" s="10"/>
      <c r="AA113" s="10"/>
      <c r="AB113" s="10"/>
      <c r="AC113" s="10"/>
      <c r="AD113" s="10"/>
      <c r="AE113" s="10"/>
    </row>
    <row r="114" s="9" customFormat="1" ht="24.96" customHeight="1">
      <c r="A114" s="9"/>
      <c r="B114" s="205"/>
      <c r="C114" s="206"/>
      <c r="D114" s="207" t="s">
        <v>1983</v>
      </c>
      <c r="E114" s="208"/>
      <c r="F114" s="208"/>
      <c r="G114" s="208"/>
      <c r="H114" s="208"/>
      <c r="I114" s="209"/>
      <c r="J114" s="210">
        <f>J765</f>
        <v>0</v>
      </c>
      <c r="K114" s="206"/>
      <c r="L114" s="211"/>
      <c r="S114" s="9"/>
      <c r="T114" s="9"/>
      <c r="U114" s="9"/>
      <c r="V114" s="9"/>
      <c r="W114" s="9"/>
      <c r="X114" s="9"/>
      <c r="Y114" s="9"/>
      <c r="Z114" s="9"/>
      <c r="AA114" s="9"/>
      <c r="AB114" s="9"/>
      <c r="AC114" s="9"/>
      <c r="AD114" s="9"/>
      <c r="AE114" s="9"/>
    </row>
    <row r="115" s="2" customFormat="1" ht="21.84"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68"/>
      <c r="C116" s="69"/>
      <c r="D116" s="69"/>
      <c r="E116" s="69"/>
      <c r="F116" s="69"/>
      <c r="G116" s="69"/>
      <c r="H116" s="69"/>
      <c r="I116" s="195"/>
      <c r="J116" s="69"/>
      <c r="K116" s="69"/>
      <c r="L116" s="65"/>
      <c r="S116" s="40"/>
      <c r="T116" s="40"/>
      <c r="U116" s="40"/>
      <c r="V116" s="40"/>
      <c r="W116" s="40"/>
      <c r="X116" s="40"/>
      <c r="Y116" s="40"/>
      <c r="Z116" s="40"/>
      <c r="AA116" s="40"/>
      <c r="AB116" s="40"/>
      <c r="AC116" s="40"/>
      <c r="AD116" s="40"/>
      <c r="AE116" s="40"/>
    </row>
    <row r="120" s="2" customFormat="1" ht="6.96" customHeight="1">
      <c r="A120" s="40"/>
      <c r="B120" s="70"/>
      <c r="C120" s="71"/>
      <c r="D120" s="71"/>
      <c r="E120" s="71"/>
      <c r="F120" s="71"/>
      <c r="G120" s="71"/>
      <c r="H120" s="71"/>
      <c r="I120" s="198"/>
      <c r="J120" s="71"/>
      <c r="K120" s="71"/>
      <c r="L120" s="65"/>
      <c r="S120" s="40"/>
      <c r="T120" s="40"/>
      <c r="U120" s="40"/>
      <c r="V120" s="40"/>
      <c r="W120" s="40"/>
      <c r="X120" s="40"/>
      <c r="Y120" s="40"/>
      <c r="Z120" s="40"/>
      <c r="AA120" s="40"/>
      <c r="AB120" s="40"/>
      <c r="AC120" s="40"/>
      <c r="AD120" s="40"/>
      <c r="AE120" s="40"/>
    </row>
    <row r="121" s="2" customFormat="1" ht="24.96" customHeight="1">
      <c r="A121" s="40"/>
      <c r="B121" s="41"/>
      <c r="C121" s="24" t="s">
        <v>236</v>
      </c>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2" customHeight="1">
      <c r="A123" s="40"/>
      <c r="B123" s="41"/>
      <c r="C123" s="33" t="s">
        <v>16</v>
      </c>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6.5" customHeight="1">
      <c r="A124" s="40"/>
      <c r="B124" s="41"/>
      <c r="C124" s="42"/>
      <c r="D124" s="42"/>
      <c r="E124" s="199" t="str">
        <f>E7</f>
        <v>Sportovní areál ul. Leonovova, Karviná - Hranice</v>
      </c>
      <c r="F124" s="33"/>
      <c r="G124" s="33"/>
      <c r="H124" s="33"/>
      <c r="I124" s="157"/>
      <c r="J124" s="42"/>
      <c r="K124" s="42"/>
      <c r="L124" s="65"/>
      <c r="S124" s="40"/>
      <c r="T124" s="40"/>
      <c r="U124" s="40"/>
      <c r="V124" s="40"/>
      <c r="W124" s="40"/>
      <c r="X124" s="40"/>
      <c r="Y124" s="40"/>
      <c r="Z124" s="40"/>
      <c r="AA124" s="40"/>
      <c r="AB124" s="40"/>
      <c r="AC124" s="40"/>
      <c r="AD124" s="40"/>
      <c r="AE124" s="40"/>
    </row>
    <row r="125" s="1" customFormat="1" ht="12" customHeight="1">
      <c r="B125" s="22"/>
      <c r="C125" s="33" t="s">
        <v>222</v>
      </c>
      <c r="D125" s="23"/>
      <c r="E125" s="23"/>
      <c r="F125" s="23"/>
      <c r="G125" s="23"/>
      <c r="H125" s="23"/>
      <c r="I125" s="149"/>
      <c r="J125" s="23"/>
      <c r="K125" s="23"/>
      <c r="L125" s="21"/>
    </row>
    <row r="126" s="1" customFormat="1" ht="16.5" customHeight="1">
      <c r="B126" s="22"/>
      <c r="C126" s="23"/>
      <c r="D126" s="23"/>
      <c r="E126" s="199" t="s">
        <v>3006</v>
      </c>
      <c r="F126" s="23"/>
      <c r="G126" s="23"/>
      <c r="H126" s="23"/>
      <c r="I126" s="149"/>
      <c r="J126" s="23"/>
      <c r="K126" s="23"/>
      <c r="L126" s="21"/>
    </row>
    <row r="127" s="1" customFormat="1" ht="12" customHeight="1">
      <c r="B127" s="22"/>
      <c r="C127" s="33" t="s">
        <v>1980</v>
      </c>
      <c r="D127" s="23"/>
      <c r="E127" s="23"/>
      <c r="F127" s="23"/>
      <c r="G127" s="23"/>
      <c r="H127" s="23"/>
      <c r="I127" s="149"/>
      <c r="J127" s="23"/>
      <c r="K127" s="23"/>
      <c r="L127" s="21"/>
    </row>
    <row r="128" s="2" customFormat="1" ht="16.5" customHeight="1">
      <c r="A128" s="40"/>
      <c r="B128" s="41"/>
      <c r="C128" s="42"/>
      <c r="D128" s="42"/>
      <c r="E128" s="328" t="s">
        <v>3653</v>
      </c>
      <c r="F128" s="42"/>
      <c r="G128" s="42"/>
      <c r="H128" s="42"/>
      <c r="I128" s="157"/>
      <c r="J128" s="42"/>
      <c r="K128" s="42"/>
      <c r="L128" s="65"/>
      <c r="S128" s="40"/>
      <c r="T128" s="40"/>
      <c r="U128" s="40"/>
      <c r="V128" s="40"/>
      <c r="W128" s="40"/>
      <c r="X128" s="40"/>
      <c r="Y128" s="40"/>
      <c r="Z128" s="40"/>
      <c r="AA128" s="40"/>
      <c r="AB128" s="40"/>
      <c r="AC128" s="40"/>
      <c r="AD128" s="40"/>
      <c r="AE128" s="40"/>
    </row>
    <row r="129" s="2" customFormat="1" ht="12" customHeight="1">
      <c r="A129" s="40"/>
      <c r="B129" s="41"/>
      <c r="C129" s="33" t="s">
        <v>3654</v>
      </c>
      <c r="D129" s="42"/>
      <c r="E129" s="42"/>
      <c r="F129" s="42"/>
      <c r="G129" s="42"/>
      <c r="H129" s="42"/>
      <c r="I129" s="157"/>
      <c r="J129" s="42"/>
      <c r="K129" s="42"/>
      <c r="L129" s="65"/>
      <c r="S129" s="40"/>
      <c r="T129" s="40"/>
      <c r="U129" s="40"/>
      <c r="V129" s="40"/>
      <c r="W129" s="40"/>
      <c r="X129" s="40"/>
      <c r="Y129" s="40"/>
      <c r="Z129" s="40"/>
      <c r="AA129" s="40"/>
      <c r="AB129" s="40"/>
      <c r="AC129" s="40"/>
      <c r="AD129" s="40"/>
      <c r="AE129" s="40"/>
    </row>
    <row r="130" s="2" customFormat="1" ht="16.5" customHeight="1">
      <c r="A130" s="40"/>
      <c r="B130" s="41"/>
      <c r="C130" s="42"/>
      <c r="D130" s="42"/>
      <c r="E130" s="78" t="str">
        <f>E13</f>
        <v>D.1.4.1 - Zdravotně technické instalace</v>
      </c>
      <c r="F130" s="42"/>
      <c r="G130" s="42"/>
      <c r="H130" s="42"/>
      <c r="I130" s="157"/>
      <c r="J130" s="42"/>
      <c r="K130" s="42"/>
      <c r="L130" s="65"/>
      <c r="S130" s="40"/>
      <c r="T130" s="40"/>
      <c r="U130" s="40"/>
      <c r="V130" s="40"/>
      <c r="W130" s="40"/>
      <c r="X130" s="40"/>
      <c r="Y130" s="40"/>
      <c r="Z130" s="40"/>
      <c r="AA130" s="40"/>
      <c r="AB130" s="40"/>
      <c r="AC130" s="40"/>
      <c r="AD130" s="40"/>
      <c r="AE130" s="40"/>
    </row>
    <row r="131" s="2" customFormat="1" ht="6.96" customHeight="1">
      <c r="A131" s="40"/>
      <c r="B131" s="41"/>
      <c r="C131" s="42"/>
      <c r="D131" s="42"/>
      <c r="E131" s="42"/>
      <c r="F131" s="42"/>
      <c r="G131" s="42"/>
      <c r="H131" s="42"/>
      <c r="I131" s="157"/>
      <c r="J131" s="42"/>
      <c r="K131" s="42"/>
      <c r="L131" s="65"/>
      <c r="S131" s="40"/>
      <c r="T131" s="40"/>
      <c r="U131" s="40"/>
      <c r="V131" s="40"/>
      <c r="W131" s="40"/>
      <c r="X131" s="40"/>
      <c r="Y131" s="40"/>
      <c r="Z131" s="40"/>
      <c r="AA131" s="40"/>
      <c r="AB131" s="40"/>
      <c r="AC131" s="40"/>
      <c r="AD131" s="40"/>
      <c r="AE131" s="40"/>
    </row>
    <row r="132" s="2" customFormat="1" ht="12" customHeight="1">
      <c r="A132" s="40"/>
      <c r="B132" s="41"/>
      <c r="C132" s="33" t="s">
        <v>22</v>
      </c>
      <c r="D132" s="42"/>
      <c r="E132" s="42"/>
      <c r="F132" s="28" t="str">
        <f>F16</f>
        <v>Karviná- Hralnice</v>
      </c>
      <c r="G132" s="42"/>
      <c r="H132" s="42"/>
      <c r="I132" s="159" t="s">
        <v>24</v>
      </c>
      <c r="J132" s="81" t="str">
        <f>IF(J16="","",J16)</f>
        <v>27. 2. 2020</v>
      </c>
      <c r="K132" s="42"/>
      <c r="L132" s="65"/>
      <c r="S132" s="40"/>
      <c r="T132" s="40"/>
      <c r="U132" s="40"/>
      <c r="V132" s="40"/>
      <c r="W132" s="40"/>
      <c r="X132" s="40"/>
      <c r="Y132" s="40"/>
      <c r="Z132" s="40"/>
      <c r="AA132" s="40"/>
      <c r="AB132" s="40"/>
      <c r="AC132" s="40"/>
      <c r="AD132" s="40"/>
      <c r="AE132" s="40"/>
    </row>
    <row r="133" s="2" customFormat="1" ht="6.96" customHeight="1">
      <c r="A133" s="40"/>
      <c r="B133" s="41"/>
      <c r="C133" s="42"/>
      <c r="D133" s="42"/>
      <c r="E133" s="42"/>
      <c r="F133" s="42"/>
      <c r="G133" s="42"/>
      <c r="H133" s="42"/>
      <c r="I133" s="157"/>
      <c r="J133" s="42"/>
      <c r="K133" s="42"/>
      <c r="L133" s="65"/>
      <c r="S133" s="40"/>
      <c r="T133" s="40"/>
      <c r="U133" s="40"/>
      <c r="V133" s="40"/>
      <c r="W133" s="40"/>
      <c r="X133" s="40"/>
      <c r="Y133" s="40"/>
      <c r="Z133" s="40"/>
      <c r="AA133" s="40"/>
      <c r="AB133" s="40"/>
      <c r="AC133" s="40"/>
      <c r="AD133" s="40"/>
      <c r="AE133" s="40"/>
    </row>
    <row r="134" s="2" customFormat="1" ht="15.15" customHeight="1">
      <c r="A134" s="40"/>
      <c r="B134" s="41"/>
      <c r="C134" s="33" t="s">
        <v>30</v>
      </c>
      <c r="D134" s="42"/>
      <c r="E134" s="42"/>
      <c r="F134" s="28" t="str">
        <f>E19</f>
        <v>Statutární město Karviná, Fryštátská 72/1</v>
      </c>
      <c r="G134" s="42"/>
      <c r="H134" s="42"/>
      <c r="I134" s="159" t="s">
        <v>36</v>
      </c>
      <c r="J134" s="38" t="str">
        <f>E25</f>
        <v>Ing. Petr Kudlík</v>
      </c>
      <c r="K134" s="42"/>
      <c r="L134" s="65"/>
      <c r="S134" s="40"/>
      <c r="T134" s="40"/>
      <c r="U134" s="40"/>
      <c r="V134" s="40"/>
      <c r="W134" s="40"/>
      <c r="X134" s="40"/>
      <c r="Y134" s="40"/>
      <c r="Z134" s="40"/>
      <c r="AA134" s="40"/>
      <c r="AB134" s="40"/>
      <c r="AC134" s="40"/>
      <c r="AD134" s="40"/>
      <c r="AE134" s="40"/>
    </row>
    <row r="135" s="2" customFormat="1" ht="15.15" customHeight="1">
      <c r="A135" s="40"/>
      <c r="B135" s="41"/>
      <c r="C135" s="33" t="s">
        <v>34</v>
      </c>
      <c r="D135" s="42"/>
      <c r="E135" s="42"/>
      <c r="F135" s="28" t="str">
        <f>IF(E22="","",E22)</f>
        <v>Vyplň údaj</v>
      </c>
      <c r="G135" s="42"/>
      <c r="H135" s="42"/>
      <c r="I135" s="159" t="s">
        <v>39</v>
      </c>
      <c r="J135" s="38" t="str">
        <f>E28</f>
        <v>Lenka Jugová</v>
      </c>
      <c r="K135" s="42"/>
      <c r="L135" s="65"/>
      <c r="S135" s="40"/>
      <c r="T135" s="40"/>
      <c r="U135" s="40"/>
      <c r="V135" s="40"/>
      <c r="W135" s="40"/>
      <c r="X135" s="40"/>
      <c r="Y135" s="40"/>
      <c r="Z135" s="40"/>
      <c r="AA135" s="40"/>
      <c r="AB135" s="40"/>
      <c r="AC135" s="40"/>
      <c r="AD135" s="40"/>
      <c r="AE135" s="40"/>
    </row>
    <row r="136" s="2" customFormat="1" ht="10.32" customHeight="1">
      <c r="A136" s="40"/>
      <c r="B136" s="41"/>
      <c r="C136" s="42"/>
      <c r="D136" s="42"/>
      <c r="E136" s="42"/>
      <c r="F136" s="42"/>
      <c r="G136" s="42"/>
      <c r="H136" s="42"/>
      <c r="I136" s="157"/>
      <c r="J136" s="42"/>
      <c r="K136" s="42"/>
      <c r="L136" s="65"/>
      <c r="S136" s="40"/>
      <c r="T136" s="40"/>
      <c r="U136" s="40"/>
      <c r="V136" s="40"/>
      <c r="W136" s="40"/>
      <c r="X136" s="40"/>
      <c r="Y136" s="40"/>
      <c r="Z136" s="40"/>
      <c r="AA136" s="40"/>
      <c r="AB136" s="40"/>
      <c r="AC136" s="40"/>
      <c r="AD136" s="40"/>
      <c r="AE136" s="40"/>
    </row>
    <row r="137" s="11" customFormat="1" ht="29.28" customHeight="1">
      <c r="A137" s="218"/>
      <c r="B137" s="219"/>
      <c r="C137" s="220" t="s">
        <v>237</v>
      </c>
      <c r="D137" s="221" t="s">
        <v>68</v>
      </c>
      <c r="E137" s="221" t="s">
        <v>64</v>
      </c>
      <c r="F137" s="221" t="s">
        <v>65</v>
      </c>
      <c r="G137" s="221" t="s">
        <v>238</v>
      </c>
      <c r="H137" s="221" t="s">
        <v>239</v>
      </c>
      <c r="I137" s="222" t="s">
        <v>240</v>
      </c>
      <c r="J137" s="221" t="s">
        <v>226</v>
      </c>
      <c r="K137" s="223" t="s">
        <v>241</v>
      </c>
      <c r="L137" s="224"/>
      <c r="M137" s="102" t="s">
        <v>1</v>
      </c>
      <c r="N137" s="103" t="s">
        <v>47</v>
      </c>
      <c r="O137" s="103" t="s">
        <v>242</v>
      </c>
      <c r="P137" s="103" t="s">
        <v>243</v>
      </c>
      <c r="Q137" s="103" t="s">
        <v>244</v>
      </c>
      <c r="R137" s="103" t="s">
        <v>245</v>
      </c>
      <c r="S137" s="103" t="s">
        <v>246</v>
      </c>
      <c r="T137" s="104" t="s">
        <v>247</v>
      </c>
      <c r="U137" s="218"/>
      <c r="V137" s="218"/>
      <c r="W137" s="218"/>
      <c r="X137" s="218"/>
      <c r="Y137" s="218"/>
      <c r="Z137" s="218"/>
      <c r="AA137" s="218"/>
      <c r="AB137" s="218"/>
      <c r="AC137" s="218"/>
      <c r="AD137" s="218"/>
      <c r="AE137" s="218"/>
    </row>
    <row r="138" s="2" customFormat="1" ht="22.8" customHeight="1">
      <c r="A138" s="40"/>
      <c r="B138" s="41"/>
      <c r="C138" s="109" t="s">
        <v>248</v>
      </c>
      <c r="D138" s="42"/>
      <c r="E138" s="42"/>
      <c r="F138" s="42"/>
      <c r="G138" s="42"/>
      <c r="H138" s="42"/>
      <c r="I138" s="157"/>
      <c r="J138" s="225">
        <f>BK138</f>
        <v>0</v>
      </c>
      <c r="K138" s="42"/>
      <c r="L138" s="46"/>
      <c r="M138" s="105"/>
      <c r="N138" s="226"/>
      <c r="O138" s="106"/>
      <c r="P138" s="227">
        <f>P139+P171+P721+P765</f>
        <v>0</v>
      </c>
      <c r="Q138" s="106"/>
      <c r="R138" s="227">
        <f>R139+R171+R721+R765</f>
        <v>0.93926000000000009</v>
      </c>
      <c r="S138" s="106"/>
      <c r="T138" s="228">
        <f>T139+T171+T721+T765</f>
        <v>1.6442870000000001</v>
      </c>
      <c r="U138" s="40"/>
      <c r="V138" s="40"/>
      <c r="W138" s="40"/>
      <c r="X138" s="40"/>
      <c r="Y138" s="40"/>
      <c r="Z138" s="40"/>
      <c r="AA138" s="40"/>
      <c r="AB138" s="40"/>
      <c r="AC138" s="40"/>
      <c r="AD138" s="40"/>
      <c r="AE138" s="40"/>
      <c r="AT138" s="18" t="s">
        <v>82</v>
      </c>
      <c r="AU138" s="18" t="s">
        <v>228</v>
      </c>
      <c r="BK138" s="229">
        <f>BK139+BK171+BK721+BK765</f>
        <v>0</v>
      </c>
    </row>
    <row r="139" s="12" customFormat="1" ht="25.92" customHeight="1">
      <c r="A139" s="12"/>
      <c r="B139" s="230"/>
      <c r="C139" s="231"/>
      <c r="D139" s="232" t="s">
        <v>82</v>
      </c>
      <c r="E139" s="233" t="s">
        <v>408</v>
      </c>
      <c r="F139" s="233" t="s">
        <v>409</v>
      </c>
      <c r="G139" s="231"/>
      <c r="H139" s="231"/>
      <c r="I139" s="234"/>
      <c r="J139" s="235">
        <f>BK139</f>
        <v>0</v>
      </c>
      <c r="K139" s="231"/>
      <c r="L139" s="236"/>
      <c r="M139" s="237"/>
      <c r="N139" s="238"/>
      <c r="O139" s="238"/>
      <c r="P139" s="239">
        <f>P140+P165+P168</f>
        <v>0</v>
      </c>
      <c r="Q139" s="238"/>
      <c r="R139" s="239">
        <f>R140+R165+R168</f>
        <v>0</v>
      </c>
      <c r="S139" s="238"/>
      <c r="T139" s="240">
        <f>T140+T165+T168</f>
        <v>0</v>
      </c>
      <c r="U139" s="12"/>
      <c r="V139" s="12"/>
      <c r="W139" s="12"/>
      <c r="X139" s="12"/>
      <c r="Y139" s="12"/>
      <c r="Z139" s="12"/>
      <c r="AA139" s="12"/>
      <c r="AB139" s="12"/>
      <c r="AC139" s="12"/>
      <c r="AD139" s="12"/>
      <c r="AE139" s="12"/>
      <c r="AR139" s="241" t="s">
        <v>91</v>
      </c>
      <c r="AT139" s="242" t="s">
        <v>82</v>
      </c>
      <c r="AU139" s="242" t="s">
        <v>83</v>
      </c>
      <c r="AY139" s="241" t="s">
        <v>251</v>
      </c>
      <c r="BK139" s="243">
        <f>BK140+BK165+BK168</f>
        <v>0</v>
      </c>
    </row>
    <row r="140" s="12" customFormat="1" ht="22.8" customHeight="1">
      <c r="A140" s="12"/>
      <c r="B140" s="230"/>
      <c r="C140" s="231"/>
      <c r="D140" s="232" t="s">
        <v>82</v>
      </c>
      <c r="E140" s="244" t="s">
        <v>91</v>
      </c>
      <c r="F140" s="244" t="s">
        <v>410</v>
      </c>
      <c r="G140" s="231"/>
      <c r="H140" s="231"/>
      <c r="I140" s="234"/>
      <c r="J140" s="245">
        <f>BK140</f>
        <v>0</v>
      </c>
      <c r="K140" s="231"/>
      <c r="L140" s="236"/>
      <c r="M140" s="237"/>
      <c r="N140" s="238"/>
      <c r="O140" s="238"/>
      <c r="P140" s="239">
        <f>SUM(P141:P164)</f>
        <v>0</v>
      </c>
      <c r="Q140" s="238"/>
      <c r="R140" s="239">
        <f>SUM(R141:R164)</f>
        <v>0</v>
      </c>
      <c r="S140" s="238"/>
      <c r="T140" s="240">
        <f>SUM(T141:T164)</f>
        <v>0</v>
      </c>
      <c r="U140" s="12"/>
      <c r="V140" s="12"/>
      <c r="W140" s="12"/>
      <c r="X140" s="12"/>
      <c r="Y140" s="12"/>
      <c r="Z140" s="12"/>
      <c r="AA140" s="12"/>
      <c r="AB140" s="12"/>
      <c r="AC140" s="12"/>
      <c r="AD140" s="12"/>
      <c r="AE140" s="12"/>
      <c r="AR140" s="241" t="s">
        <v>91</v>
      </c>
      <c r="AT140" s="242" t="s">
        <v>82</v>
      </c>
      <c r="AU140" s="242" t="s">
        <v>91</v>
      </c>
      <c r="AY140" s="241" t="s">
        <v>251</v>
      </c>
      <c r="BK140" s="243">
        <f>SUM(BK141:BK164)</f>
        <v>0</v>
      </c>
    </row>
    <row r="141" s="2" customFormat="1" ht="21.75" customHeight="1">
      <c r="A141" s="40"/>
      <c r="B141" s="41"/>
      <c r="C141" s="246" t="s">
        <v>91</v>
      </c>
      <c r="D141" s="246" t="s">
        <v>254</v>
      </c>
      <c r="E141" s="247" t="s">
        <v>1233</v>
      </c>
      <c r="F141" s="248" t="s">
        <v>3668</v>
      </c>
      <c r="G141" s="249" t="s">
        <v>446</v>
      </c>
      <c r="H141" s="250">
        <v>2.5</v>
      </c>
      <c r="I141" s="251"/>
      <c r="J141" s="252">
        <f>ROUND(I141*H141,2)</f>
        <v>0</v>
      </c>
      <c r="K141" s="248" t="s">
        <v>484</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3669</v>
      </c>
    </row>
    <row r="142" s="15" customFormat="1">
      <c r="A142" s="15"/>
      <c r="B142" s="293"/>
      <c r="C142" s="294"/>
      <c r="D142" s="259" t="s">
        <v>414</v>
      </c>
      <c r="E142" s="295" t="s">
        <v>1</v>
      </c>
      <c r="F142" s="296" t="s">
        <v>3670</v>
      </c>
      <c r="G142" s="294"/>
      <c r="H142" s="295" t="s">
        <v>1</v>
      </c>
      <c r="I142" s="297"/>
      <c r="J142" s="294"/>
      <c r="K142" s="294"/>
      <c r="L142" s="298"/>
      <c r="M142" s="299"/>
      <c r="N142" s="300"/>
      <c r="O142" s="300"/>
      <c r="P142" s="300"/>
      <c r="Q142" s="300"/>
      <c r="R142" s="300"/>
      <c r="S142" s="300"/>
      <c r="T142" s="301"/>
      <c r="U142" s="15"/>
      <c r="V142" s="15"/>
      <c r="W142" s="15"/>
      <c r="X142" s="15"/>
      <c r="Y142" s="15"/>
      <c r="Z142" s="15"/>
      <c r="AA142" s="15"/>
      <c r="AB142" s="15"/>
      <c r="AC142" s="15"/>
      <c r="AD142" s="15"/>
      <c r="AE142" s="15"/>
      <c r="AT142" s="302" t="s">
        <v>414</v>
      </c>
      <c r="AU142" s="302" t="s">
        <v>93</v>
      </c>
      <c r="AV142" s="15" t="s">
        <v>91</v>
      </c>
      <c r="AW142" s="15" t="s">
        <v>38</v>
      </c>
      <c r="AX142" s="15" t="s">
        <v>83</v>
      </c>
      <c r="AY142" s="302" t="s">
        <v>251</v>
      </c>
    </row>
    <row r="143" s="13" customFormat="1">
      <c r="A143" s="13"/>
      <c r="B143" s="271"/>
      <c r="C143" s="272"/>
      <c r="D143" s="259" t="s">
        <v>414</v>
      </c>
      <c r="E143" s="273" t="s">
        <v>1</v>
      </c>
      <c r="F143" s="274" t="s">
        <v>3671</v>
      </c>
      <c r="G143" s="272"/>
      <c r="H143" s="275">
        <v>2.5</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83</v>
      </c>
      <c r="AY143" s="281" t="s">
        <v>251</v>
      </c>
    </row>
    <row r="144" s="14" customFormat="1">
      <c r="A144" s="14"/>
      <c r="B144" s="282"/>
      <c r="C144" s="283"/>
      <c r="D144" s="259" t="s">
        <v>414</v>
      </c>
      <c r="E144" s="284" t="s">
        <v>1</v>
      </c>
      <c r="F144" s="285" t="s">
        <v>416</v>
      </c>
      <c r="G144" s="283"/>
      <c r="H144" s="286">
        <v>2.5</v>
      </c>
      <c r="I144" s="287"/>
      <c r="J144" s="283"/>
      <c r="K144" s="283"/>
      <c r="L144" s="288"/>
      <c r="M144" s="289"/>
      <c r="N144" s="290"/>
      <c r="O144" s="290"/>
      <c r="P144" s="290"/>
      <c r="Q144" s="290"/>
      <c r="R144" s="290"/>
      <c r="S144" s="290"/>
      <c r="T144" s="291"/>
      <c r="U144" s="14"/>
      <c r="V144" s="14"/>
      <c r="W144" s="14"/>
      <c r="X144" s="14"/>
      <c r="Y144" s="14"/>
      <c r="Z144" s="14"/>
      <c r="AA144" s="14"/>
      <c r="AB144" s="14"/>
      <c r="AC144" s="14"/>
      <c r="AD144" s="14"/>
      <c r="AE144" s="14"/>
      <c r="AT144" s="292" t="s">
        <v>414</v>
      </c>
      <c r="AU144" s="292" t="s">
        <v>93</v>
      </c>
      <c r="AV144" s="14" t="s">
        <v>182</v>
      </c>
      <c r="AW144" s="14" t="s">
        <v>38</v>
      </c>
      <c r="AX144" s="14" t="s">
        <v>91</v>
      </c>
      <c r="AY144" s="292" t="s">
        <v>251</v>
      </c>
    </row>
    <row r="145" s="2" customFormat="1" ht="21.75" customHeight="1">
      <c r="A145" s="40"/>
      <c r="B145" s="41"/>
      <c r="C145" s="246" t="s">
        <v>93</v>
      </c>
      <c r="D145" s="246" t="s">
        <v>254</v>
      </c>
      <c r="E145" s="247" t="s">
        <v>703</v>
      </c>
      <c r="F145" s="248" t="s">
        <v>3672</v>
      </c>
      <c r="G145" s="249" t="s">
        <v>446</v>
      </c>
      <c r="H145" s="250">
        <v>2.5</v>
      </c>
      <c r="I145" s="251"/>
      <c r="J145" s="252">
        <f>ROUND(I145*H145,2)</f>
        <v>0</v>
      </c>
      <c r="K145" s="248" t="s">
        <v>484</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3673</v>
      </c>
    </row>
    <row r="146" s="2" customFormat="1" ht="21.75" customHeight="1">
      <c r="A146" s="40"/>
      <c r="B146" s="41"/>
      <c r="C146" s="246" t="s">
        <v>174</v>
      </c>
      <c r="D146" s="246" t="s">
        <v>254</v>
      </c>
      <c r="E146" s="247" t="s">
        <v>3674</v>
      </c>
      <c r="F146" s="248" t="s">
        <v>3675</v>
      </c>
      <c r="G146" s="249" t="s">
        <v>446</v>
      </c>
      <c r="H146" s="250">
        <v>2.5</v>
      </c>
      <c r="I146" s="251"/>
      <c r="J146" s="252">
        <f>ROUND(I146*H146,2)</f>
        <v>0</v>
      </c>
      <c r="K146" s="248" t="s">
        <v>484</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3676</v>
      </c>
    </row>
    <row r="147" s="2" customFormat="1" ht="21.75" customHeight="1">
      <c r="A147" s="40"/>
      <c r="B147" s="41"/>
      <c r="C147" s="246" t="s">
        <v>182</v>
      </c>
      <c r="D147" s="246" t="s">
        <v>254</v>
      </c>
      <c r="E147" s="247" t="s">
        <v>3677</v>
      </c>
      <c r="F147" s="248" t="s">
        <v>3678</v>
      </c>
      <c r="G147" s="249" t="s">
        <v>446</v>
      </c>
      <c r="H147" s="250">
        <v>1.28</v>
      </c>
      <c r="I147" s="251"/>
      <c r="J147" s="252">
        <f>ROUND(I147*H147,2)</f>
        <v>0</v>
      </c>
      <c r="K147" s="248" t="s">
        <v>484</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3679</v>
      </c>
    </row>
    <row r="148" s="15" customFormat="1">
      <c r="A148" s="15"/>
      <c r="B148" s="293"/>
      <c r="C148" s="294"/>
      <c r="D148" s="259" t="s">
        <v>414</v>
      </c>
      <c r="E148" s="295" t="s">
        <v>1</v>
      </c>
      <c r="F148" s="296" t="s">
        <v>3670</v>
      </c>
      <c r="G148" s="294"/>
      <c r="H148" s="295" t="s">
        <v>1</v>
      </c>
      <c r="I148" s="297"/>
      <c r="J148" s="294"/>
      <c r="K148" s="294"/>
      <c r="L148" s="298"/>
      <c r="M148" s="299"/>
      <c r="N148" s="300"/>
      <c r="O148" s="300"/>
      <c r="P148" s="300"/>
      <c r="Q148" s="300"/>
      <c r="R148" s="300"/>
      <c r="S148" s="300"/>
      <c r="T148" s="301"/>
      <c r="U148" s="15"/>
      <c r="V148" s="15"/>
      <c r="W148" s="15"/>
      <c r="X148" s="15"/>
      <c r="Y148" s="15"/>
      <c r="Z148" s="15"/>
      <c r="AA148" s="15"/>
      <c r="AB148" s="15"/>
      <c r="AC148" s="15"/>
      <c r="AD148" s="15"/>
      <c r="AE148" s="15"/>
      <c r="AT148" s="302" t="s">
        <v>414</v>
      </c>
      <c r="AU148" s="302" t="s">
        <v>93</v>
      </c>
      <c r="AV148" s="15" t="s">
        <v>91</v>
      </c>
      <c r="AW148" s="15" t="s">
        <v>38</v>
      </c>
      <c r="AX148" s="15" t="s">
        <v>83</v>
      </c>
      <c r="AY148" s="302" t="s">
        <v>251</v>
      </c>
    </row>
    <row r="149" s="13" customFormat="1">
      <c r="A149" s="13"/>
      <c r="B149" s="271"/>
      <c r="C149" s="272"/>
      <c r="D149" s="259" t="s">
        <v>414</v>
      </c>
      <c r="E149" s="273" t="s">
        <v>1</v>
      </c>
      <c r="F149" s="274" t="s">
        <v>3680</v>
      </c>
      <c r="G149" s="272"/>
      <c r="H149" s="275">
        <v>1.28</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91</v>
      </c>
      <c r="AY149" s="281" t="s">
        <v>251</v>
      </c>
    </row>
    <row r="150" s="2" customFormat="1" ht="21.75" customHeight="1">
      <c r="A150" s="40"/>
      <c r="B150" s="41"/>
      <c r="C150" s="246" t="s">
        <v>250</v>
      </c>
      <c r="D150" s="246" t="s">
        <v>254</v>
      </c>
      <c r="E150" s="247" t="s">
        <v>463</v>
      </c>
      <c r="F150" s="248" t="s">
        <v>3681</v>
      </c>
      <c r="G150" s="249" t="s">
        <v>446</v>
      </c>
      <c r="H150" s="250">
        <v>1.22</v>
      </c>
      <c r="I150" s="251"/>
      <c r="J150" s="252">
        <f>ROUND(I150*H150,2)</f>
        <v>0</v>
      </c>
      <c r="K150" s="248" t="s">
        <v>484</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3682</v>
      </c>
    </row>
    <row r="151" s="15" customFormat="1">
      <c r="A151" s="15"/>
      <c r="B151" s="293"/>
      <c r="C151" s="294"/>
      <c r="D151" s="259" t="s">
        <v>414</v>
      </c>
      <c r="E151" s="295" t="s">
        <v>1</v>
      </c>
      <c r="F151" s="296" t="s">
        <v>3670</v>
      </c>
      <c r="G151" s="294"/>
      <c r="H151" s="295" t="s">
        <v>1</v>
      </c>
      <c r="I151" s="297"/>
      <c r="J151" s="294"/>
      <c r="K151" s="294"/>
      <c r="L151" s="298"/>
      <c r="M151" s="299"/>
      <c r="N151" s="300"/>
      <c r="O151" s="300"/>
      <c r="P151" s="300"/>
      <c r="Q151" s="300"/>
      <c r="R151" s="300"/>
      <c r="S151" s="300"/>
      <c r="T151" s="301"/>
      <c r="U151" s="15"/>
      <c r="V151" s="15"/>
      <c r="W151" s="15"/>
      <c r="X151" s="15"/>
      <c r="Y151" s="15"/>
      <c r="Z151" s="15"/>
      <c r="AA151" s="15"/>
      <c r="AB151" s="15"/>
      <c r="AC151" s="15"/>
      <c r="AD151" s="15"/>
      <c r="AE151" s="15"/>
      <c r="AT151" s="302" t="s">
        <v>414</v>
      </c>
      <c r="AU151" s="302" t="s">
        <v>93</v>
      </c>
      <c r="AV151" s="15" t="s">
        <v>91</v>
      </c>
      <c r="AW151" s="15" t="s">
        <v>38</v>
      </c>
      <c r="AX151" s="15" t="s">
        <v>83</v>
      </c>
      <c r="AY151" s="302" t="s">
        <v>251</v>
      </c>
    </row>
    <row r="152" s="13" customFormat="1">
      <c r="A152" s="13"/>
      <c r="B152" s="271"/>
      <c r="C152" s="272"/>
      <c r="D152" s="259" t="s">
        <v>414</v>
      </c>
      <c r="E152" s="273" t="s">
        <v>1</v>
      </c>
      <c r="F152" s="274" t="s">
        <v>3683</v>
      </c>
      <c r="G152" s="272"/>
      <c r="H152" s="275">
        <v>1.22</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38</v>
      </c>
      <c r="AX152" s="13" t="s">
        <v>91</v>
      </c>
      <c r="AY152" s="281" t="s">
        <v>251</v>
      </c>
    </row>
    <row r="153" s="2" customFormat="1" ht="21.75" customHeight="1">
      <c r="A153" s="40"/>
      <c r="B153" s="41"/>
      <c r="C153" s="246" t="s">
        <v>278</v>
      </c>
      <c r="D153" s="246" t="s">
        <v>254</v>
      </c>
      <c r="E153" s="247" t="s">
        <v>919</v>
      </c>
      <c r="F153" s="248" t="s">
        <v>3684</v>
      </c>
      <c r="G153" s="249" t="s">
        <v>446</v>
      </c>
      <c r="H153" s="250">
        <v>1.22</v>
      </c>
      <c r="I153" s="251"/>
      <c r="J153" s="252">
        <f>ROUND(I153*H153,2)</f>
        <v>0</v>
      </c>
      <c r="K153" s="248" t="s">
        <v>484</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3685</v>
      </c>
    </row>
    <row r="154" s="2" customFormat="1" ht="21.75" customHeight="1">
      <c r="A154" s="40"/>
      <c r="B154" s="41"/>
      <c r="C154" s="246" t="s">
        <v>285</v>
      </c>
      <c r="D154" s="246" t="s">
        <v>254</v>
      </c>
      <c r="E154" s="247" t="s">
        <v>598</v>
      </c>
      <c r="F154" s="248" t="s">
        <v>924</v>
      </c>
      <c r="G154" s="249" t="s">
        <v>398</v>
      </c>
      <c r="H154" s="250">
        <v>2.1349999999999998</v>
      </c>
      <c r="I154" s="251"/>
      <c r="J154" s="252">
        <f>ROUND(I154*H154,2)</f>
        <v>0</v>
      </c>
      <c r="K154" s="248" t="s">
        <v>484</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3686</v>
      </c>
    </row>
    <row r="155" s="13" customFormat="1">
      <c r="A155" s="13"/>
      <c r="B155" s="271"/>
      <c r="C155" s="272"/>
      <c r="D155" s="259" t="s">
        <v>414</v>
      </c>
      <c r="E155" s="273" t="s">
        <v>1</v>
      </c>
      <c r="F155" s="274" t="s">
        <v>3687</v>
      </c>
      <c r="G155" s="272"/>
      <c r="H155" s="275">
        <v>1.22</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3" customFormat="1">
      <c r="A156" s="13"/>
      <c r="B156" s="271"/>
      <c r="C156" s="272"/>
      <c r="D156" s="259" t="s">
        <v>414</v>
      </c>
      <c r="E156" s="273" t="s">
        <v>1</v>
      </c>
      <c r="F156" s="274" t="s">
        <v>3688</v>
      </c>
      <c r="G156" s="272"/>
      <c r="H156" s="275">
        <v>2.1349999999999998</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91</v>
      </c>
      <c r="AY156" s="281" t="s">
        <v>251</v>
      </c>
    </row>
    <row r="157" s="2" customFormat="1" ht="21.75" customHeight="1">
      <c r="A157" s="40"/>
      <c r="B157" s="41"/>
      <c r="C157" s="246" t="s">
        <v>292</v>
      </c>
      <c r="D157" s="246" t="s">
        <v>254</v>
      </c>
      <c r="E157" s="247" t="s">
        <v>491</v>
      </c>
      <c r="F157" s="248" t="s">
        <v>3689</v>
      </c>
      <c r="G157" s="249" t="s">
        <v>446</v>
      </c>
      <c r="H157" s="250">
        <v>1.28</v>
      </c>
      <c r="I157" s="251"/>
      <c r="J157" s="252">
        <f>ROUND(I157*H157,2)</f>
        <v>0</v>
      </c>
      <c r="K157" s="248" t="s">
        <v>484</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3690</v>
      </c>
    </row>
    <row r="158" s="2" customFormat="1" ht="21.75" customHeight="1">
      <c r="A158" s="40"/>
      <c r="B158" s="41"/>
      <c r="C158" s="246" t="s">
        <v>297</v>
      </c>
      <c r="D158" s="246" t="s">
        <v>254</v>
      </c>
      <c r="E158" s="247" t="s">
        <v>742</v>
      </c>
      <c r="F158" s="248" t="s">
        <v>1055</v>
      </c>
      <c r="G158" s="249" t="s">
        <v>446</v>
      </c>
      <c r="H158" s="250">
        <v>0.92000000000000004</v>
      </c>
      <c r="I158" s="251"/>
      <c r="J158" s="252">
        <f>ROUND(I158*H158,2)</f>
        <v>0</v>
      </c>
      <c r="K158" s="248" t="s">
        <v>484</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3691</v>
      </c>
    </row>
    <row r="159" s="15" customFormat="1">
      <c r="A159" s="15"/>
      <c r="B159" s="293"/>
      <c r="C159" s="294"/>
      <c r="D159" s="259" t="s">
        <v>414</v>
      </c>
      <c r="E159" s="295" t="s">
        <v>1</v>
      </c>
      <c r="F159" s="296" t="s">
        <v>3670</v>
      </c>
      <c r="G159" s="294"/>
      <c r="H159" s="295" t="s">
        <v>1</v>
      </c>
      <c r="I159" s="297"/>
      <c r="J159" s="294"/>
      <c r="K159" s="294"/>
      <c r="L159" s="298"/>
      <c r="M159" s="299"/>
      <c r="N159" s="300"/>
      <c r="O159" s="300"/>
      <c r="P159" s="300"/>
      <c r="Q159" s="300"/>
      <c r="R159" s="300"/>
      <c r="S159" s="300"/>
      <c r="T159" s="301"/>
      <c r="U159" s="15"/>
      <c r="V159" s="15"/>
      <c r="W159" s="15"/>
      <c r="X159" s="15"/>
      <c r="Y159" s="15"/>
      <c r="Z159" s="15"/>
      <c r="AA159" s="15"/>
      <c r="AB159" s="15"/>
      <c r="AC159" s="15"/>
      <c r="AD159" s="15"/>
      <c r="AE159" s="15"/>
      <c r="AT159" s="302" t="s">
        <v>414</v>
      </c>
      <c r="AU159" s="302" t="s">
        <v>93</v>
      </c>
      <c r="AV159" s="15" t="s">
        <v>91</v>
      </c>
      <c r="AW159" s="15" t="s">
        <v>38</v>
      </c>
      <c r="AX159" s="15" t="s">
        <v>83</v>
      </c>
      <c r="AY159" s="302" t="s">
        <v>251</v>
      </c>
    </row>
    <row r="160" s="13" customFormat="1">
      <c r="A160" s="13"/>
      <c r="B160" s="271"/>
      <c r="C160" s="272"/>
      <c r="D160" s="259" t="s">
        <v>414</v>
      </c>
      <c r="E160" s="273" t="s">
        <v>1</v>
      </c>
      <c r="F160" s="274" t="s">
        <v>3692</v>
      </c>
      <c r="G160" s="272"/>
      <c r="H160" s="275">
        <v>0.92000000000000004</v>
      </c>
      <c r="I160" s="276"/>
      <c r="J160" s="272"/>
      <c r="K160" s="272"/>
      <c r="L160" s="277"/>
      <c r="M160" s="278"/>
      <c r="N160" s="279"/>
      <c r="O160" s="279"/>
      <c r="P160" s="279"/>
      <c r="Q160" s="279"/>
      <c r="R160" s="279"/>
      <c r="S160" s="279"/>
      <c r="T160" s="280"/>
      <c r="U160" s="13"/>
      <c r="V160" s="13"/>
      <c r="W160" s="13"/>
      <c r="X160" s="13"/>
      <c r="Y160" s="13"/>
      <c r="Z160" s="13"/>
      <c r="AA160" s="13"/>
      <c r="AB160" s="13"/>
      <c r="AC160" s="13"/>
      <c r="AD160" s="13"/>
      <c r="AE160" s="13"/>
      <c r="AT160" s="281" t="s">
        <v>414</v>
      </c>
      <c r="AU160" s="281" t="s">
        <v>93</v>
      </c>
      <c r="AV160" s="13" t="s">
        <v>93</v>
      </c>
      <c r="AW160" s="13" t="s">
        <v>38</v>
      </c>
      <c r="AX160" s="13" t="s">
        <v>91</v>
      </c>
      <c r="AY160" s="281" t="s">
        <v>251</v>
      </c>
    </row>
    <row r="161" s="2" customFormat="1" ht="16.5" customHeight="1">
      <c r="A161" s="40"/>
      <c r="B161" s="41"/>
      <c r="C161" s="314" t="s">
        <v>304</v>
      </c>
      <c r="D161" s="314" t="s">
        <v>648</v>
      </c>
      <c r="E161" s="315" t="s">
        <v>3693</v>
      </c>
      <c r="F161" s="316" t="s">
        <v>3694</v>
      </c>
      <c r="G161" s="317" t="s">
        <v>398</v>
      </c>
      <c r="H161" s="318">
        <v>1.6100000000000001</v>
      </c>
      <c r="I161" s="319"/>
      <c r="J161" s="320">
        <f>ROUND(I161*H161,2)</f>
        <v>0</v>
      </c>
      <c r="K161" s="316" t="s">
        <v>484</v>
      </c>
      <c r="L161" s="321"/>
      <c r="M161" s="322" t="s">
        <v>1</v>
      </c>
      <c r="N161" s="323"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292</v>
      </c>
      <c r="AT161" s="257" t="s">
        <v>648</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3695</v>
      </c>
    </row>
    <row r="162" s="13" customFormat="1">
      <c r="A162" s="13"/>
      <c r="B162" s="271"/>
      <c r="C162" s="272"/>
      <c r="D162" s="259" t="s">
        <v>414</v>
      </c>
      <c r="E162" s="273" t="s">
        <v>1</v>
      </c>
      <c r="F162" s="274" t="s">
        <v>3696</v>
      </c>
      <c r="G162" s="272"/>
      <c r="H162" s="275">
        <v>0.92000000000000004</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3" customFormat="1">
      <c r="A163" s="13"/>
      <c r="B163" s="271"/>
      <c r="C163" s="272"/>
      <c r="D163" s="259" t="s">
        <v>414</v>
      </c>
      <c r="E163" s="273" t="s">
        <v>1</v>
      </c>
      <c r="F163" s="274" t="s">
        <v>3697</v>
      </c>
      <c r="G163" s="272"/>
      <c r="H163" s="275">
        <v>1.6100000000000001</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38</v>
      </c>
      <c r="AX163" s="13" t="s">
        <v>91</v>
      </c>
      <c r="AY163" s="281" t="s">
        <v>251</v>
      </c>
    </row>
    <row r="164" s="2" customFormat="1" ht="33" customHeight="1">
      <c r="A164" s="40"/>
      <c r="B164" s="41"/>
      <c r="C164" s="246" t="s">
        <v>309</v>
      </c>
      <c r="D164" s="246" t="s">
        <v>254</v>
      </c>
      <c r="E164" s="247" t="s">
        <v>3698</v>
      </c>
      <c r="F164" s="248" t="s">
        <v>3699</v>
      </c>
      <c r="G164" s="249" t="s">
        <v>446</v>
      </c>
      <c r="H164" s="250">
        <v>0.92000000000000004</v>
      </c>
      <c r="I164" s="251"/>
      <c r="J164" s="252">
        <f>ROUND(I164*H164,2)</f>
        <v>0</v>
      </c>
      <c r="K164" s="248" t="s">
        <v>484</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3700</v>
      </c>
    </row>
    <row r="165" s="12" customFormat="1" ht="22.8" customHeight="1">
      <c r="A165" s="12"/>
      <c r="B165" s="230"/>
      <c r="C165" s="231"/>
      <c r="D165" s="232" t="s">
        <v>82</v>
      </c>
      <c r="E165" s="244" t="s">
        <v>93</v>
      </c>
      <c r="F165" s="244" t="s">
        <v>611</v>
      </c>
      <c r="G165" s="231"/>
      <c r="H165" s="231"/>
      <c r="I165" s="234"/>
      <c r="J165" s="245">
        <f>BK165</f>
        <v>0</v>
      </c>
      <c r="K165" s="231"/>
      <c r="L165" s="236"/>
      <c r="M165" s="237"/>
      <c r="N165" s="238"/>
      <c r="O165" s="238"/>
      <c r="P165" s="239">
        <f>SUM(P166:P167)</f>
        <v>0</v>
      </c>
      <c r="Q165" s="238"/>
      <c r="R165" s="239">
        <f>SUM(R166:R167)</f>
        <v>0</v>
      </c>
      <c r="S165" s="238"/>
      <c r="T165" s="240">
        <f>SUM(T166:T167)</f>
        <v>0</v>
      </c>
      <c r="U165" s="12"/>
      <c r="V165" s="12"/>
      <c r="W165" s="12"/>
      <c r="X165" s="12"/>
      <c r="Y165" s="12"/>
      <c r="Z165" s="12"/>
      <c r="AA165" s="12"/>
      <c r="AB165" s="12"/>
      <c r="AC165" s="12"/>
      <c r="AD165" s="12"/>
      <c r="AE165" s="12"/>
      <c r="AR165" s="241" t="s">
        <v>91</v>
      </c>
      <c r="AT165" s="242" t="s">
        <v>82</v>
      </c>
      <c r="AU165" s="242" t="s">
        <v>91</v>
      </c>
      <c r="AY165" s="241" t="s">
        <v>251</v>
      </c>
      <c r="BK165" s="243">
        <f>SUM(BK166:BK167)</f>
        <v>0</v>
      </c>
    </row>
    <row r="166" s="2" customFormat="1" ht="21.75" customHeight="1">
      <c r="A166" s="40"/>
      <c r="B166" s="41"/>
      <c r="C166" s="246" t="s">
        <v>313</v>
      </c>
      <c r="D166" s="246" t="s">
        <v>254</v>
      </c>
      <c r="E166" s="247" t="s">
        <v>3701</v>
      </c>
      <c r="F166" s="248" t="s">
        <v>3702</v>
      </c>
      <c r="G166" s="249" t="s">
        <v>342</v>
      </c>
      <c r="H166" s="250">
        <v>2</v>
      </c>
      <c r="I166" s="251"/>
      <c r="J166" s="252">
        <f>ROUND(I166*H166,2)</f>
        <v>0</v>
      </c>
      <c r="K166" s="248" t="s">
        <v>484</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3703</v>
      </c>
    </row>
    <row r="167" s="13" customFormat="1">
      <c r="A167" s="13"/>
      <c r="B167" s="271"/>
      <c r="C167" s="272"/>
      <c r="D167" s="259" t="s">
        <v>414</v>
      </c>
      <c r="E167" s="273" t="s">
        <v>1</v>
      </c>
      <c r="F167" s="274" t="s">
        <v>3704</v>
      </c>
      <c r="G167" s="272"/>
      <c r="H167" s="275">
        <v>2</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91</v>
      </c>
      <c r="AY167" s="281" t="s">
        <v>251</v>
      </c>
    </row>
    <row r="168" s="12" customFormat="1" ht="22.8" customHeight="1">
      <c r="A168" s="12"/>
      <c r="B168" s="230"/>
      <c r="C168" s="231"/>
      <c r="D168" s="232" t="s">
        <v>82</v>
      </c>
      <c r="E168" s="244" t="s">
        <v>182</v>
      </c>
      <c r="F168" s="244" t="s">
        <v>774</v>
      </c>
      <c r="G168" s="231"/>
      <c r="H168" s="231"/>
      <c r="I168" s="234"/>
      <c r="J168" s="245">
        <f>BK168</f>
        <v>0</v>
      </c>
      <c r="K168" s="231"/>
      <c r="L168" s="236"/>
      <c r="M168" s="237"/>
      <c r="N168" s="238"/>
      <c r="O168" s="238"/>
      <c r="P168" s="239">
        <f>SUM(P169:P170)</f>
        <v>0</v>
      </c>
      <c r="Q168" s="238"/>
      <c r="R168" s="239">
        <f>SUM(R169:R170)</f>
        <v>0</v>
      </c>
      <c r="S168" s="238"/>
      <c r="T168" s="240">
        <f>SUM(T169:T170)</f>
        <v>0</v>
      </c>
      <c r="U168" s="12"/>
      <c r="V168" s="12"/>
      <c r="W168" s="12"/>
      <c r="X168" s="12"/>
      <c r="Y168" s="12"/>
      <c r="Z168" s="12"/>
      <c r="AA168" s="12"/>
      <c r="AB168" s="12"/>
      <c r="AC168" s="12"/>
      <c r="AD168" s="12"/>
      <c r="AE168" s="12"/>
      <c r="AR168" s="241" t="s">
        <v>91</v>
      </c>
      <c r="AT168" s="242" t="s">
        <v>82</v>
      </c>
      <c r="AU168" s="242" t="s">
        <v>91</v>
      </c>
      <c r="AY168" s="241" t="s">
        <v>251</v>
      </c>
      <c r="BK168" s="243">
        <f>SUM(BK169:BK170)</f>
        <v>0</v>
      </c>
    </row>
    <row r="169" s="2" customFormat="1" ht="16.5" customHeight="1">
      <c r="A169" s="40"/>
      <c r="B169" s="41"/>
      <c r="C169" s="246" t="s">
        <v>318</v>
      </c>
      <c r="D169" s="246" t="s">
        <v>254</v>
      </c>
      <c r="E169" s="247" t="s">
        <v>3705</v>
      </c>
      <c r="F169" s="248" t="s">
        <v>3706</v>
      </c>
      <c r="G169" s="249" t="s">
        <v>446</v>
      </c>
      <c r="H169" s="250">
        <v>0.29999999999999999</v>
      </c>
      <c r="I169" s="251"/>
      <c r="J169" s="252">
        <f>ROUND(I169*H169,2)</f>
        <v>0</v>
      </c>
      <c r="K169" s="248" t="s">
        <v>484</v>
      </c>
      <c r="L169" s="46"/>
      <c r="M169" s="253" t="s">
        <v>1</v>
      </c>
      <c r="N169" s="254"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182</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3707</v>
      </c>
    </row>
    <row r="170" s="13" customFormat="1">
      <c r="A170" s="13"/>
      <c r="B170" s="271"/>
      <c r="C170" s="272"/>
      <c r="D170" s="259" t="s">
        <v>414</v>
      </c>
      <c r="E170" s="273" t="s">
        <v>1</v>
      </c>
      <c r="F170" s="274" t="s">
        <v>3708</v>
      </c>
      <c r="G170" s="272"/>
      <c r="H170" s="275">
        <v>0.29999999999999999</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91</v>
      </c>
      <c r="AY170" s="281" t="s">
        <v>251</v>
      </c>
    </row>
    <row r="171" s="12" customFormat="1" ht="25.92" customHeight="1">
      <c r="A171" s="12"/>
      <c r="B171" s="230"/>
      <c r="C171" s="231"/>
      <c r="D171" s="232" t="s">
        <v>82</v>
      </c>
      <c r="E171" s="233" t="s">
        <v>666</v>
      </c>
      <c r="F171" s="233" t="s">
        <v>667</v>
      </c>
      <c r="G171" s="231"/>
      <c r="H171" s="231"/>
      <c r="I171" s="234"/>
      <c r="J171" s="235">
        <f>BK171</f>
        <v>0</v>
      </c>
      <c r="K171" s="231"/>
      <c r="L171" s="236"/>
      <c r="M171" s="237"/>
      <c r="N171" s="238"/>
      <c r="O171" s="238"/>
      <c r="P171" s="239">
        <f>P172+P223+P330+P504+P657+P697</f>
        <v>0</v>
      </c>
      <c r="Q171" s="238"/>
      <c r="R171" s="239">
        <f>R172+R223+R330+R504+R657+R697</f>
        <v>0.93926000000000009</v>
      </c>
      <c r="S171" s="238"/>
      <c r="T171" s="240">
        <f>T172+T223+T330+T504+T657+T697</f>
        <v>1.6442870000000001</v>
      </c>
      <c r="U171" s="12"/>
      <c r="V171" s="12"/>
      <c r="W171" s="12"/>
      <c r="X171" s="12"/>
      <c r="Y171" s="12"/>
      <c r="Z171" s="12"/>
      <c r="AA171" s="12"/>
      <c r="AB171" s="12"/>
      <c r="AC171" s="12"/>
      <c r="AD171" s="12"/>
      <c r="AE171" s="12"/>
      <c r="AR171" s="241" t="s">
        <v>93</v>
      </c>
      <c r="AT171" s="242" t="s">
        <v>82</v>
      </c>
      <c r="AU171" s="242" t="s">
        <v>83</v>
      </c>
      <c r="AY171" s="241" t="s">
        <v>251</v>
      </c>
      <c r="BK171" s="243">
        <f>BK172+BK223+BK330+BK504+BK657+BK697</f>
        <v>0</v>
      </c>
    </row>
    <row r="172" s="12" customFormat="1" ht="22.8" customHeight="1">
      <c r="A172" s="12"/>
      <c r="B172" s="230"/>
      <c r="C172" s="231"/>
      <c r="D172" s="232" t="s">
        <v>82</v>
      </c>
      <c r="E172" s="244" t="s">
        <v>3709</v>
      </c>
      <c r="F172" s="244" t="s">
        <v>3710</v>
      </c>
      <c r="G172" s="231"/>
      <c r="H172" s="231"/>
      <c r="I172" s="234"/>
      <c r="J172" s="245">
        <f>BK172</f>
        <v>0</v>
      </c>
      <c r="K172" s="231"/>
      <c r="L172" s="236"/>
      <c r="M172" s="237"/>
      <c r="N172" s="238"/>
      <c r="O172" s="238"/>
      <c r="P172" s="239">
        <f>SUM(P173:P222)</f>
        <v>0</v>
      </c>
      <c r="Q172" s="238"/>
      <c r="R172" s="239">
        <f>SUM(R173:R222)</f>
        <v>0.023035</v>
      </c>
      <c r="S172" s="238"/>
      <c r="T172" s="240">
        <f>SUM(T173:T222)</f>
        <v>0.022359999999999998</v>
      </c>
      <c r="U172" s="12"/>
      <c r="V172" s="12"/>
      <c r="W172" s="12"/>
      <c r="X172" s="12"/>
      <c r="Y172" s="12"/>
      <c r="Z172" s="12"/>
      <c r="AA172" s="12"/>
      <c r="AB172" s="12"/>
      <c r="AC172" s="12"/>
      <c r="AD172" s="12"/>
      <c r="AE172" s="12"/>
      <c r="AR172" s="241" t="s">
        <v>93</v>
      </c>
      <c r="AT172" s="242" t="s">
        <v>82</v>
      </c>
      <c r="AU172" s="242" t="s">
        <v>91</v>
      </c>
      <c r="AY172" s="241" t="s">
        <v>251</v>
      </c>
      <c r="BK172" s="243">
        <f>SUM(BK173:BK222)</f>
        <v>0</v>
      </c>
    </row>
    <row r="173" s="2" customFormat="1" ht="21.75" customHeight="1">
      <c r="A173" s="40"/>
      <c r="B173" s="41"/>
      <c r="C173" s="246" t="s">
        <v>325</v>
      </c>
      <c r="D173" s="246" t="s">
        <v>254</v>
      </c>
      <c r="E173" s="247" t="s">
        <v>3711</v>
      </c>
      <c r="F173" s="248" t="s">
        <v>3712</v>
      </c>
      <c r="G173" s="249" t="s">
        <v>441</v>
      </c>
      <c r="H173" s="250">
        <v>43</v>
      </c>
      <c r="I173" s="251"/>
      <c r="J173" s="252">
        <f>ROUND(I173*H173,2)</f>
        <v>0</v>
      </c>
      <c r="K173" s="248" t="s">
        <v>484</v>
      </c>
      <c r="L173" s="46"/>
      <c r="M173" s="253" t="s">
        <v>1</v>
      </c>
      <c r="N173" s="254" t="s">
        <v>48</v>
      </c>
      <c r="O173" s="93"/>
      <c r="P173" s="255">
        <f>O173*H173</f>
        <v>0</v>
      </c>
      <c r="Q173" s="255">
        <v>0</v>
      </c>
      <c r="R173" s="255">
        <f>Q173*H173</f>
        <v>0</v>
      </c>
      <c r="S173" s="255">
        <v>0.00051999999999999995</v>
      </c>
      <c r="T173" s="256">
        <f>S173*H173</f>
        <v>0.022359999999999998</v>
      </c>
      <c r="U173" s="40"/>
      <c r="V173" s="40"/>
      <c r="W173" s="40"/>
      <c r="X173" s="40"/>
      <c r="Y173" s="40"/>
      <c r="Z173" s="40"/>
      <c r="AA173" s="40"/>
      <c r="AB173" s="40"/>
      <c r="AC173" s="40"/>
      <c r="AD173" s="40"/>
      <c r="AE173" s="40"/>
      <c r="AR173" s="257" t="s">
        <v>359</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359</v>
      </c>
      <c r="BM173" s="257" t="s">
        <v>3713</v>
      </c>
    </row>
    <row r="174" s="2" customFormat="1" ht="21.75" customHeight="1">
      <c r="A174" s="40"/>
      <c r="B174" s="41"/>
      <c r="C174" s="246" t="s">
        <v>8</v>
      </c>
      <c r="D174" s="246" t="s">
        <v>254</v>
      </c>
      <c r="E174" s="247" t="s">
        <v>3714</v>
      </c>
      <c r="F174" s="248" t="s">
        <v>3715</v>
      </c>
      <c r="G174" s="249" t="s">
        <v>441</v>
      </c>
      <c r="H174" s="250">
        <v>51.5</v>
      </c>
      <c r="I174" s="251"/>
      <c r="J174" s="252">
        <f>ROUND(I174*H174,2)</f>
        <v>0</v>
      </c>
      <c r="K174" s="248" t="s">
        <v>484</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359</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359</v>
      </c>
      <c r="BM174" s="257" t="s">
        <v>3716</v>
      </c>
    </row>
    <row r="175" s="15" customFormat="1">
      <c r="A175" s="15"/>
      <c r="B175" s="293"/>
      <c r="C175" s="294"/>
      <c r="D175" s="259" t="s">
        <v>414</v>
      </c>
      <c r="E175" s="295" t="s">
        <v>1</v>
      </c>
      <c r="F175" s="296" t="s">
        <v>3717</v>
      </c>
      <c r="G175" s="294"/>
      <c r="H175" s="295" t="s">
        <v>1</v>
      </c>
      <c r="I175" s="297"/>
      <c r="J175" s="294"/>
      <c r="K175" s="294"/>
      <c r="L175" s="298"/>
      <c r="M175" s="299"/>
      <c r="N175" s="300"/>
      <c r="O175" s="300"/>
      <c r="P175" s="300"/>
      <c r="Q175" s="300"/>
      <c r="R175" s="300"/>
      <c r="S175" s="300"/>
      <c r="T175" s="301"/>
      <c r="U175" s="15"/>
      <c r="V175" s="15"/>
      <c r="W175" s="15"/>
      <c r="X175" s="15"/>
      <c r="Y175" s="15"/>
      <c r="Z175" s="15"/>
      <c r="AA175" s="15"/>
      <c r="AB175" s="15"/>
      <c r="AC175" s="15"/>
      <c r="AD175" s="15"/>
      <c r="AE175" s="15"/>
      <c r="AT175" s="302" t="s">
        <v>414</v>
      </c>
      <c r="AU175" s="302" t="s">
        <v>93</v>
      </c>
      <c r="AV175" s="15" t="s">
        <v>91</v>
      </c>
      <c r="AW175" s="15" t="s">
        <v>38</v>
      </c>
      <c r="AX175" s="15" t="s">
        <v>83</v>
      </c>
      <c r="AY175" s="302" t="s">
        <v>251</v>
      </c>
    </row>
    <row r="176" s="15" customFormat="1">
      <c r="A176" s="15"/>
      <c r="B176" s="293"/>
      <c r="C176" s="294"/>
      <c r="D176" s="259" t="s">
        <v>414</v>
      </c>
      <c r="E176" s="295" t="s">
        <v>1</v>
      </c>
      <c r="F176" s="296" t="s">
        <v>3718</v>
      </c>
      <c r="G176" s="294"/>
      <c r="H176" s="295" t="s">
        <v>1</v>
      </c>
      <c r="I176" s="297"/>
      <c r="J176" s="294"/>
      <c r="K176" s="294"/>
      <c r="L176" s="298"/>
      <c r="M176" s="299"/>
      <c r="N176" s="300"/>
      <c r="O176" s="300"/>
      <c r="P176" s="300"/>
      <c r="Q176" s="300"/>
      <c r="R176" s="300"/>
      <c r="S176" s="300"/>
      <c r="T176" s="301"/>
      <c r="U176" s="15"/>
      <c r="V176" s="15"/>
      <c r="W176" s="15"/>
      <c r="X176" s="15"/>
      <c r="Y176" s="15"/>
      <c r="Z176" s="15"/>
      <c r="AA176" s="15"/>
      <c r="AB176" s="15"/>
      <c r="AC176" s="15"/>
      <c r="AD176" s="15"/>
      <c r="AE176" s="15"/>
      <c r="AT176" s="302" t="s">
        <v>414</v>
      </c>
      <c r="AU176" s="302" t="s">
        <v>93</v>
      </c>
      <c r="AV176" s="15" t="s">
        <v>91</v>
      </c>
      <c r="AW176" s="15" t="s">
        <v>38</v>
      </c>
      <c r="AX176" s="15" t="s">
        <v>83</v>
      </c>
      <c r="AY176" s="302" t="s">
        <v>251</v>
      </c>
    </row>
    <row r="177" s="15" customFormat="1">
      <c r="A177" s="15"/>
      <c r="B177" s="293"/>
      <c r="C177" s="294"/>
      <c r="D177" s="259" t="s">
        <v>414</v>
      </c>
      <c r="E177" s="295" t="s">
        <v>1</v>
      </c>
      <c r="F177" s="296" t="s">
        <v>3719</v>
      </c>
      <c r="G177" s="294"/>
      <c r="H177" s="295" t="s">
        <v>1</v>
      </c>
      <c r="I177" s="297"/>
      <c r="J177" s="294"/>
      <c r="K177" s="294"/>
      <c r="L177" s="298"/>
      <c r="M177" s="299"/>
      <c r="N177" s="300"/>
      <c r="O177" s="300"/>
      <c r="P177" s="300"/>
      <c r="Q177" s="300"/>
      <c r="R177" s="300"/>
      <c r="S177" s="300"/>
      <c r="T177" s="301"/>
      <c r="U177" s="15"/>
      <c r="V177" s="15"/>
      <c r="W177" s="15"/>
      <c r="X177" s="15"/>
      <c r="Y177" s="15"/>
      <c r="Z177" s="15"/>
      <c r="AA177" s="15"/>
      <c r="AB177" s="15"/>
      <c r="AC177" s="15"/>
      <c r="AD177" s="15"/>
      <c r="AE177" s="15"/>
      <c r="AT177" s="302" t="s">
        <v>414</v>
      </c>
      <c r="AU177" s="302" t="s">
        <v>93</v>
      </c>
      <c r="AV177" s="15" t="s">
        <v>91</v>
      </c>
      <c r="AW177" s="15" t="s">
        <v>38</v>
      </c>
      <c r="AX177" s="15" t="s">
        <v>83</v>
      </c>
      <c r="AY177" s="302" t="s">
        <v>251</v>
      </c>
    </row>
    <row r="178" s="13" customFormat="1">
      <c r="A178" s="13"/>
      <c r="B178" s="271"/>
      <c r="C178" s="272"/>
      <c r="D178" s="259" t="s">
        <v>414</v>
      </c>
      <c r="E178" s="273" t="s">
        <v>1</v>
      </c>
      <c r="F178" s="274" t="s">
        <v>3720</v>
      </c>
      <c r="G178" s="272"/>
      <c r="H178" s="275">
        <v>51.5</v>
      </c>
      <c r="I178" s="276"/>
      <c r="J178" s="272"/>
      <c r="K178" s="272"/>
      <c r="L178" s="277"/>
      <c r="M178" s="278"/>
      <c r="N178" s="279"/>
      <c r="O178" s="279"/>
      <c r="P178" s="279"/>
      <c r="Q178" s="279"/>
      <c r="R178" s="279"/>
      <c r="S178" s="279"/>
      <c r="T178" s="280"/>
      <c r="U178" s="13"/>
      <c r="V178" s="13"/>
      <c r="W178" s="13"/>
      <c r="X178" s="13"/>
      <c r="Y178" s="13"/>
      <c r="Z178" s="13"/>
      <c r="AA178" s="13"/>
      <c r="AB178" s="13"/>
      <c r="AC178" s="13"/>
      <c r="AD178" s="13"/>
      <c r="AE178" s="13"/>
      <c r="AT178" s="281" t="s">
        <v>414</v>
      </c>
      <c r="AU178" s="281" t="s">
        <v>93</v>
      </c>
      <c r="AV178" s="13" t="s">
        <v>93</v>
      </c>
      <c r="AW178" s="13" t="s">
        <v>38</v>
      </c>
      <c r="AX178" s="13" t="s">
        <v>91</v>
      </c>
      <c r="AY178" s="281" t="s">
        <v>251</v>
      </c>
    </row>
    <row r="179" s="2" customFormat="1" ht="16.5" customHeight="1">
      <c r="A179" s="40"/>
      <c r="B179" s="41"/>
      <c r="C179" s="314" t="s">
        <v>359</v>
      </c>
      <c r="D179" s="314" t="s">
        <v>648</v>
      </c>
      <c r="E179" s="315" t="s">
        <v>3721</v>
      </c>
      <c r="F179" s="316" t="s">
        <v>3722</v>
      </c>
      <c r="G179" s="317" t="s">
        <v>441</v>
      </c>
      <c r="H179" s="318">
        <v>3</v>
      </c>
      <c r="I179" s="319"/>
      <c r="J179" s="320">
        <f>ROUND(I179*H179,2)</f>
        <v>0</v>
      </c>
      <c r="K179" s="316" t="s">
        <v>484</v>
      </c>
      <c r="L179" s="321"/>
      <c r="M179" s="322" t="s">
        <v>1</v>
      </c>
      <c r="N179" s="323" t="s">
        <v>48</v>
      </c>
      <c r="O179" s="93"/>
      <c r="P179" s="255">
        <f>O179*H179</f>
        <v>0</v>
      </c>
      <c r="Q179" s="255">
        <v>0.00029</v>
      </c>
      <c r="R179" s="255">
        <f>Q179*H179</f>
        <v>0.00087000000000000001</v>
      </c>
      <c r="S179" s="255">
        <v>0</v>
      </c>
      <c r="T179" s="256">
        <f>S179*H179</f>
        <v>0</v>
      </c>
      <c r="U179" s="40"/>
      <c r="V179" s="40"/>
      <c r="W179" s="40"/>
      <c r="X179" s="40"/>
      <c r="Y179" s="40"/>
      <c r="Z179" s="40"/>
      <c r="AA179" s="40"/>
      <c r="AB179" s="40"/>
      <c r="AC179" s="40"/>
      <c r="AD179" s="40"/>
      <c r="AE179" s="40"/>
      <c r="AR179" s="257" t="s">
        <v>384</v>
      </c>
      <c r="AT179" s="257" t="s">
        <v>648</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359</v>
      </c>
      <c r="BM179" s="257" t="s">
        <v>3723</v>
      </c>
    </row>
    <row r="180" s="15" customFormat="1">
      <c r="A180" s="15"/>
      <c r="B180" s="293"/>
      <c r="C180" s="294"/>
      <c r="D180" s="259" t="s">
        <v>414</v>
      </c>
      <c r="E180" s="295" t="s">
        <v>1</v>
      </c>
      <c r="F180" s="296" t="s">
        <v>3724</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3725</v>
      </c>
      <c r="G181" s="272"/>
      <c r="H181" s="275">
        <v>2.887</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2.887</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83</v>
      </c>
      <c r="AY182" s="292" t="s">
        <v>251</v>
      </c>
    </row>
    <row r="183" s="13" customFormat="1">
      <c r="A183" s="13"/>
      <c r="B183" s="271"/>
      <c r="C183" s="272"/>
      <c r="D183" s="259" t="s">
        <v>414</v>
      </c>
      <c r="E183" s="273" t="s">
        <v>1</v>
      </c>
      <c r="F183" s="274" t="s">
        <v>174</v>
      </c>
      <c r="G183" s="272"/>
      <c r="H183" s="275">
        <v>3</v>
      </c>
      <c r="I183" s="276"/>
      <c r="J183" s="272"/>
      <c r="K183" s="272"/>
      <c r="L183" s="277"/>
      <c r="M183" s="278"/>
      <c r="N183" s="279"/>
      <c r="O183" s="279"/>
      <c r="P183" s="279"/>
      <c r="Q183" s="279"/>
      <c r="R183" s="279"/>
      <c r="S183" s="279"/>
      <c r="T183" s="280"/>
      <c r="U183" s="13"/>
      <c r="V183" s="13"/>
      <c r="W183" s="13"/>
      <c r="X183" s="13"/>
      <c r="Y183" s="13"/>
      <c r="Z183" s="13"/>
      <c r="AA183" s="13"/>
      <c r="AB183" s="13"/>
      <c r="AC183" s="13"/>
      <c r="AD183" s="13"/>
      <c r="AE183" s="13"/>
      <c r="AT183" s="281" t="s">
        <v>414</v>
      </c>
      <c r="AU183" s="281" t="s">
        <v>93</v>
      </c>
      <c r="AV183" s="13" t="s">
        <v>93</v>
      </c>
      <c r="AW183" s="13" t="s">
        <v>38</v>
      </c>
      <c r="AX183" s="13" t="s">
        <v>83</v>
      </c>
      <c r="AY183" s="281" t="s">
        <v>251</v>
      </c>
    </row>
    <row r="184" s="14" customFormat="1">
      <c r="A184" s="14"/>
      <c r="B184" s="282"/>
      <c r="C184" s="283"/>
      <c r="D184" s="259" t="s">
        <v>414</v>
      </c>
      <c r="E184" s="284" t="s">
        <v>1</v>
      </c>
      <c r="F184" s="285" t="s">
        <v>416</v>
      </c>
      <c r="G184" s="283"/>
      <c r="H184" s="286">
        <v>3</v>
      </c>
      <c r="I184" s="287"/>
      <c r="J184" s="283"/>
      <c r="K184" s="283"/>
      <c r="L184" s="288"/>
      <c r="M184" s="289"/>
      <c r="N184" s="290"/>
      <c r="O184" s="290"/>
      <c r="P184" s="290"/>
      <c r="Q184" s="290"/>
      <c r="R184" s="290"/>
      <c r="S184" s="290"/>
      <c r="T184" s="291"/>
      <c r="U184" s="14"/>
      <c r="V184" s="14"/>
      <c r="W184" s="14"/>
      <c r="X184" s="14"/>
      <c r="Y184" s="14"/>
      <c r="Z184" s="14"/>
      <c r="AA184" s="14"/>
      <c r="AB184" s="14"/>
      <c r="AC184" s="14"/>
      <c r="AD184" s="14"/>
      <c r="AE184" s="14"/>
      <c r="AT184" s="292" t="s">
        <v>414</v>
      </c>
      <c r="AU184" s="292" t="s">
        <v>93</v>
      </c>
      <c r="AV184" s="14" t="s">
        <v>182</v>
      </c>
      <c r="AW184" s="14" t="s">
        <v>38</v>
      </c>
      <c r="AX184" s="14" t="s">
        <v>91</v>
      </c>
      <c r="AY184" s="292" t="s">
        <v>251</v>
      </c>
    </row>
    <row r="185" s="2" customFormat="1" ht="16.5" customHeight="1">
      <c r="A185" s="40"/>
      <c r="B185" s="41"/>
      <c r="C185" s="314" t="s">
        <v>386</v>
      </c>
      <c r="D185" s="314" t="s">
        <v>648</v>
      </c>
      <c r="E185" s="315" t="s">
        <v>3726</v>
      </c>
      <c r="F185" s="316" t="s">
        <v>3727</v>
      </c>
      <c r="G185" s="317" t="s">
        <v>441</v>
      </c>
      <c r="H185" s="318">
        <v>9</v>
      </c>
      <c r="I185" s="319"/>
      <c r="J185" s="320">
        <f>ROUND(I185*H185,2)</f>
        <v>0</v>
      </c>
      <c r="K185" s="316" t="s">
        <v>484</v>
      </c>
      <c r="L185" s="321"/>
      <c r="M185" s="322" t="s">
        <v>1</v>
      </c>
      <c r="N185" s="323" t="s">
        <v>48</v>
      </c>
      <c r="O185" s="93"/>
      <c r="P185" s="255">
        <f>O185*H185</f>
        <v>0</v>
      </c>
      <c r="Q185" s="255">
        <v>0.00029</v>
      </c>
      <c r="R185" s="255">
        <f>Q185*H185</f>
        <v>0.0026099999999999999</v>
      </c>
      <c r="S185" s="255">
        <v>0</v>
      </c>
      <c r="T185" s="256">
        <f>S185*H185</f>
        <v>0</v>
      </c>
      <c r="U185" s="40"/>
      <c r="V185" s="40"/>
      <c r="W185" s="40"/>
      <c r="X185" s="40"/>
      <c r="Y185" s="40"/>
      <c r="Z185" s="40"/>
      <c r="AA185" s="40"/>
      <c r="AB185" s="40"/>
      <c r="AC185" s="40"/>
      <c r="AD185" s="40"/>
      <c r="AE185" s="40"/>
      <c r="AR185" s="257" t="s">
        <v>384</v>
      </c>
      <c r="AT185" s="257" t="s">
        <v>648</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359</v>
      </c>
      <c r="BM185" s="257" t="s">
        <v>3728</v>
      </c>
    </row>
    <row r="186" s="15" customFormat="1">
      <c r="A186" s="15"/>
      <c r="B186" s="293"/>
      <c r="C186" s="294"/>
      <c r="D186" s="259" t="s">
        <v>414</v>
      </c>
      <c r="E186" s="295" t="s">
        <v>1</v>
      </c>
      <c r="F186" s="296" t="s">
        <v>3729</v>
      </c>
      <c r="G186" s="294"/>
      <c r="H186" s="295" t="s">
        <v>1</v>
      </c>
      <c r="I186" s="297"/>
      <c r="J186" s="294"/>
      <c r="K186" s="294"/>
      <c r="L186" s="298"/>
      <c r="M186" s="299"/>
      <c r="N186" s="300"/>
      <c r="O186" s="300"/>
      <c r="P186" s="300"/>
      <c r="Q186" s="300"/>
      <c r="R186" s="300"/>
      <c r="S186" s="300"/>
      <c r="T186" s="301"/>
      <c r="U186" s="15"/>
      <c r="V186" s="15"/>
      <c r="W186" s="15"/>
      <c r="X186" s="15"/>
      <c r="Y186" s="15"/>
      <c r="Z186" s="15"/>
      <c r="AA186" s="15"/>
      <c r="AB186" s="15"/>
      <c r="AC186" s="15"/>
      <c r="AD186" s="15"/>
      <c r="AE186" s="15"/>
      <c r="AT186" s="302" t="s">
        <v>414</v>
      </c>
      <c r="AU186" s="302" t="s">
        <v>93</v>
      </c>
      <c r="AV186" s="15" t="s">
        <v>91</v>
      </c>
      <c r="AW186" s="15" t="s">
        <v>38</v>
      </c>
      <c r="AX186" s="15" t="s">
        <v>83</v>
      </c>
      <c r="AY186" s="302" t="s">
        <v>251</v>
      </c>
    </row>
    <row r="187" s="13" customFormat="1">
      <c r="A187" s="13"/>
      <c r="B187" s="271"/>
      <c r="C187" s="272"/>
      <c r="D187" s="259" t="s">
        <v>414</v>
      </c>
      <c r="E187" s="273" t="s">
        <v>1</v>
      </c>
      <c r="F187" s="274" t="s">
        <v>3730</v>
      </c>
      <c r="G187" s="272"/>
      <c r="H187" s="275">
        <v>8.7400000000000002</v>
      </c>
      <c r="I187" s="276"/>
      <c r="J187" s="272"/>
      <c r="K187" s="272"/>
      <c r="L187" s="277"/>
      <c r="M187" s="278"/>
      <c r="N187" s="279"/>
      <c r="O187" s="279"/>
      <c r="P187" s="279"/>
      <c r="Q187" s="279"/>
      <c r="R187" s="279"/>
      <c r="S187" s="279"/>
      <c r="T187" s="280"/>
      <c r="U187" s="13"/>
      <c r="V187" s="13"/>
      <c r="W187" s="13"/>
      <c r="X187" s="13"/>
      <c r="Y187" s="13"/>
      <c r="Z187" s="13"/>
      <c r="AA187" s="13"/>
      <c r="AB187" s="13"/>
      <c r="AC187" s="13"/>
      <c r="AD187" s="13"/>
      <c r="AE187" s="13"/>
      <c r="AT187" s="281" t="s">
        <v>414</v>
      </c>
      <c r="AU187" s="281" t="s">
        <v>93</v>
      </c>
      <c r="AV187" s="13" t="s">
        <v>93</v>
      </c>
      <c r="AW187" s="13" t="s">
        <v>38</v>
      </c>
      <c r="AX187" s="13" t="s">
        <v>83</v>
      </c>
      <c r="AY187" s="281" t="s">
        <v>251</v>
      </c>
    </row>
    <row r="188" s="14" customFormat="1">
      <c r="A188" s="14"/>
      <c r="B188" s="282"/>
      <c r="C188" s="283"/>
      <c r="D188" s="259" t="s">
        <v>414</v>
      </c>
      <c r="E188" s="284" t="s">
        <v>1</v>
      </c>
      <c r="F188" s="285" t="s">
        <v>416</v>
      </c>
      <c r="G188" s="283"/>
      <c r="H188" s="286">
        <v>8.7400000000000002</v>
      </c>
      <c r="I188" s="287"/>
      <c r="J188" s="283"/>
      <c r="K188" s="283"/>
      <c r="L188" s="288"/>
      <c r="M188" s="289"/>
      <c r="N188" s="290"/>
      <c r="O188" s="290"/>
      <c r="P188" s="290"/>
      <c r="Q188" s="290"/>
      <c r="R188" s="290"/>
      <c r="S188" s="290"/>
      <c r="T188" s="291"/>
      <c r="U188" s="14"/>
      <c r="V188" s="14"/>
      <c r="W188" s="14"/>
      <c r="X188" s="14"/>
      <c r="Y188" s="14"/>
      <c r="Z188" s="14"/>
      <c r="AA188" s="14"/>
      <c r="AB188" s="14"/>
      <c r="AC188" s="14"/>
      <c r="AD188" s="14"/>
      <c r="AE188" s="14"/>
      <c r="AT188" s="292" t="s">
        <v>414</v>
      </c>
      <c r="AU188" s="292" t="s">
        <v>93</v>
      </c>
      <c r="AV188" s="14" t="s">
        <v>182</v>
      </c>
      <c r="AW188" s="14" t="s">
        <v>38</v>
      </c>
      <c r="AX188" s="14" t="s">
        <v>83</v>
      </c>
      <c r="AY188" s="292" t="s">
        <v>251</v>
      </c>
    </row>
    <row r="189" s="13" customFormat="1">
      <c r="A189" s="13"/>
      <c r="B189" s="271"/>
      <c r="C189" s="272"/>
      <c r="D189" s="259" t="s">
        <v>414</v>
      </c>
      <c r="E189" s="273" t="s">
        <v>1</v>
      </c>
      <c r="F189" s="274" t="s">
        <v>297</v>
      </c>
      <c r="G189" s="272"/>
      <c r="H189" s="275">
        <v>9</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9</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314" t="s">
        <v>362</v>
      </c>
      <c r="D191" s="314" t="s">
        <v>648</v>
      </c>
      <c r="E191" s="315" t="s">
        <v>3731</v>
      </c>
      <c r="F191" s="316" t="s">
        <v>3732</v>
      </c>
      <c r="G191" s="317" t="s">
        <v>441</v>
      </c>
      <c r="H191" s="318">
        <v>13</v>
      </c>
      <c r="I191" s="319"/>
      <c r="J191" s="320">
        <f>ROUND(I191*H191,2)</f>
        <v>0</v>
      </c>
      <c r="K191" s="316" t="s">
        <v>484</v>
      </c>
      <c r="L191" s="321"/>
      <c r="M191" s="322" t="s">
        <v>1</v>
      </c>
      <c r="N191" s="323" t="s">
        <v>48</v>
      </c>
      <c r="O191" s="93"/>
      <c r="P191" s="255">
        <f>O191*H191</f>
        <v>0</v>
      </c>
      <c r="Q191" s="255">
        <v>0.00032000000000000003</v>
      </c>
      <c r="R191" s="255">
        <f>Q191*H191</f>
        <v>0.0041600000000000005</v>
      </c>
      <c r="S191" s="255">
        <v>0</v>
      </c>
      <c r="T191" s="256">
        <f>S191*H191</f>
        <v>0</v>
      </c>
      <c r="U191" s="40"/>
      <c r="V191" s="40"/>
      <c r="W191" s="40"/>
      <c r="X191" s="40"/>
      <c r="Y191" s="40"/>
      <c r="Z191" s="40"/>
      <c r="AA191" s="40"/>
      <c r="AB191" s="40"/>
      <c r="AC191" s="40"/>
      <c r="AD191" s="40"/>
      <c r="AE191" s="40"/>
      <c r="AR191" s="257" t="s">
        <v>384</v>
      </c>
      <c r="AT191" s="257" t="s">
        <v>648</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359</v>
      </c>
      <c r="BM191" s="257" t="s">
        <v>3733</v>
      </c>
    </row>
    <row r="192" s="15" customFormat="1">
      <c r="A192" s="15"/>
      <c r="B192" s="293"/>
      <c r="C192" s="294"/>
      <c r="D192" s="259" t="s">
        <v>414</v>
      </c>
      <c r="E192" s="295" t="s">
        <v>1</v>
      </c>
      <c r="F192" s="296" t="s">
        <v>3734</v>
      </c>
      <c r="G192" s="294"/>
      <c r="H192" s="295" t="s">
        <v>1</v>
      </c>
      <c r="I192" s="297"/>
      <c r="J192" s="294"/>
      <c r="K192" s="294"/>
      <c r="L192" s="298"/>
      <c r="M192" s="299"/>
      <c r="N192" s="300"/>
      <c r="O192" s="300"/>
      <c r="P192" s="300"/>
      <c r="Q192" s="300"/>
      <c r="R192" s="300"/>
      <c r="S192" s="300"/>
      <c r="T192" s="301"/>
      <c r="U192" s="15"/>
      <c r="V192" s="15"/>
      <c r="W192" s="15"/>
      <c r="X192" s="15"/>
      <c r="Y192" s="15"/>
      <c r="Z192" s="15"/>
      <c r="AA192" s="15"/>
      <c r="AB192" s="15"/>
      <c r="AC192" s="15"/>
      <c r="AD192" s="15"/>
      <c r="AE192" s="15"/>
      <c r="AT192" s="302" t="s">
        <v>414</v>
      </c>
      <c r="AU192" s="302" t="s">
        <v>93</v>
      </c>
      <c r="AV192" s="15" t="s">
        <v>91</v>
      </c>
      <c r="AW192" s="15" t="s">
        <v>38</v>
      </c>
      <c r="AX192" s="15" t="s">
        <v>83</v>
      </c>
      <c r="AY192" s="302" t="s">
        <v>251</v>
      </c>
    </row>
    <row r="193" s="13" customFormat="1">
      <c r="A193" s="13"/>
      <c r="B193" s="271"/>
      <c r="C193" s="272"/>
      <c r="D193" s="259" t="s">
        <v>414</v>
      </c>
      <c r="E193" s="273" t="s">
        <v>1</v>
      </c>
      <c r="F193" s="274" t="s">
        <v>3735</v>
      </c>
      <c r="G193" s="272"/>
      <c r="H193" s="275">
        <v>12.535</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12.535</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83</v>
      </c>
      <c r="AY194" s="292" t="s">
        <v>251</v>
      </c>
    </row>
    <row r="195" s="13" customFormat="1">
      <c r="A195" s="13"/>
      <c r="B195" s="271"/>
      <c r="C195" s="272"/>
      <c r="D195" s="259" t="s">
        <v>414</v>
      </c>
      <c r="E195" s="273" t="s">
        <v>1</v>
      </c>
      <c r="F195" s="274" t="s">
        <v>318</v>
      </c>
      <c r="G195" s="272"/>
      <c r="H195" s="275">
        <v>13</v>
      </c>
      <c r="I195" s="276"/>
      <c r="J195" s="272"/>
      <c r="K195" s="272"/>
      <c r="L195" s="277"/>
      <c r="M195" s="278"/>
      <c r="N195" s="279"/>
      <c r="O195" s="279"/>
      <c r="P195" s="279"/>
      <c r="Q195" s="279"/>
      <c r="R195" s="279"/>
      <c r="S195" s="279"/>
      <c r="T195" s="280"/>
      <c r="U195" s="13"/>
      <c r="V195" s="13"/>
      <c r="W195" s="13"/>
      <c r="X195" s="13"/>
      <c r="Y195" s="13"/>
      <c r="Z195" s="13"/>
      <c r="AA195" s="13"/>
      <c r="AB195" s="13"/>
      <c r="AC195" s="13"/>
      <c r="AD195" s="13"/>
      <c r="AE195" s="13"/>
      <c r="AT195" s="281" t="s">
        <v>414</v>
      </c>
      <c r="AU195" s="281" t="s">
        <v>93</v>
      </c>
      <c r="AV195" s="13" t="s">
        <v>93</v>
      </c>
      <c r="AW195" s="13" t="s">
        <v>38</v>
      </c>
      <c r="AX195" s="13" t="s">
        <v>83</v>
      </c>
      <c r="AY195" s="281" t="s">
        <v>251</v>
      </c>
    </row>
    <row r="196" s="14" customFormat="1">
      <c r="A196" s="14"/>
      <c r="B196" s="282"/>
      <c r="C196" s="283"/>
      <c r="D196" s="259" t="s">
        <v>414</v>
      </c>
      <c r="E196" s="284" t="s">
        <v>1</v>
      </c>
      <c r="F196" s="285" t="s">
        <v>416</v>
      </c>
      <c r="G196" s="283"/>
      <c r="H196" s="286">
        <v>13</v>
      </c>
      <c r="I196" s="287"/>
      <c r="J196" s="283"/>
      <c r="K196" s="283"/>
      <c r="L196" s="288"/>
      <c r="M196" s="289"/>
      <c r="N196" s="290"/>
      <c r="O196" s="290"/>
      <c r="P196" s="290"/>
      <c r="Q196" s="290"/>
      <c r="R196" s="290"/>
      <c r="S196" s="290"/>
      <c r="T196" s="291"/>
      <c r="U196" s="14"/>
      <c r="V196" s="14"/>
      <c r="W196" s="14"/>
      <c r="X196" s="14"/>
      <c r="Y196" s="14"/>
      <c r="Z196" s="14"/>
      <c r="AA196" s="14"/>
      <c r="AB196" s="14"/>
      <c r="AC196" s="14"/>
      <c r="AD196" s="14"/>
      <c r="AE196" s="14"/>
      <c r="AT196" s="292" t="s">
        <v>414</v>
      </c>
      <c r="AU196" s="292" t="s">
        <v>93</v>
      </c>
      <c r="AV196" s="14" t="s">
        <v>182</v>
      </c>
      <c r="AW196" s="14" t="s">
        <v>38</v>
      </c>
      <c r="AX196" s="14" t="s">
        <v>91</v>
      </c>
      <c r="AY196" s="292" t="s">
        <v>251</v>
      </c>
    </row>
    <row r="197" s="2" customFormat="1" ht="16.5" customHeight="1">
      <c r="A197" s="40"/>
      <c r="B197" s="41"/>
      <c r="C197" s="314" t="s">
        <v>395</v>
      </c>
      <c r="D197" s="314" t="s">
        <v>648</v>
      </c>
      <c r="E197" s="315" t="s">
        <v>3736</v>
      </c>
      <c r="F197" s="316" t="s">
        <v>3737</v>
      </c>
      <c r="G197" s="317" t="s">
        <v>441</v>
      </c>
      <c r="H197" s="318">
        <v>8.5</v>
      </c>
      <c r="I197" s="319"/>
      <c r="J197" s="320">
        <f>ROUND(I197*H197,2)</f>
        <v>0</v>
      </c>
      <c r="K197" s="316" t="s">
        <v>484</v>
      </c>
      <c r="L197" s="321"/>
      <c r="M197" s="322" t="s">
        <v>1</v>
      </c>
      <c r="N197" s="323" t="s">
        <v>48</v>
      </c>
      <c r="O197" s="93"/>
      <c r="P197" s="255">
        <f>O197*H197</f>
        <v>0</v>
      </c>
      <c r="Q197" s="255">
        <v>0.00042000000000000002</v>
      </c>
      <c r="R197" s="255">
        <f>Q197*H197</f>
        <v>0.0035700000000000003</v>
      </c>
      <c r="S197" s="255">
        <v>0</v>
      </c>
      <c r="T197" s="256">
        <f>S197*H197</f>
        <v>0</v>
      </c>
      <c r="U197" s="40"/>
      <c r="V197" s="40"/>
      <c r="W197" s="40"/>
      <c r="X197" s="40"/>
      <c r="Y197" s="40"/>
      <c r="Z197" s="40"/>
      <c r="AA197" s="40"/>
      <c r="AB197" s="40"/>
      <c r="AC197" s="40"/>
      <c r="AD197" s="40"/>
      <c r="AE197" s="40"/>
      <c r="AR197" s="257" t="s">
        <v>384</v>
      </c>
      <c r="AT197" s="257" t="s">
        <v>648</v>
      </c>
      <c r="AU197" s="257" t="s">
        <v>93</v>
      </c>
      <c r="AY197" s="18" t="s">
        <v>251</v>
      </c>
      <c r="BE197" s="258">
        <f>IF(N197="základní",J197,0)</f>
        <v>0</v>
      </c>
      <c r="BF197" s="258">
        <f>IF(N197="snížená",J197,0)</f>
        <v>0</v>
      </c>
      <c r="BG197" s="258">
        <f>IF(N197="zákl. přenesená",J197,0)</f>
        <v>0</v>
      </c>
      <c r="BH197" s="258">
        <f>IF(N197="sníž. přenesená",J197,0)</f>
        <v>0</v>
      </c>
      <c r="BI197" s="258">
        <f>IF(N197="nulová",J197,0)</f>
        <v>0</v>
      </c>
      <c r="BJ197" s="18" t="s">
        <v>91</v>
      </c>
      <c r="BK197" s="258">
        <f>ROUND(I197*H197,2)</f>
        <v>0</v>
      </c>
      <c r="BL197" s="18" t="s">
        <v>359</v>
      </c>
      <c r="BM197" s="257" t="s">
        <v>3738</v>
      </c>
    </row>
    <row r="198" s="15" customFormat="1">
      <c r="A198" s="15"/>
      <c r="B198" s="293"/>
      <c r="C198" s="294"/>
      <c r="D198" s="259" t="s">
        <v>414</v>
      </c>
      <c r="E198" s="295" t="s">
        <v>1</v>
      </c>
      <c r="F198" s="296" t="s">
        <v>3717</v>
      </c>
      <c r="G198" s="294"/>
      <c r="H198" s="295" t="s">
        <v>1</v>
      </c>
      <c r="I198" s="297"/>
      <c r="J198" s="294"/>
      <c r="K198" s="294"/>
      <c r="L198" s="298"/>
      <c r="M198" s="299"/>
      <c r="N198" s="300"/>
      <c r="O198" s="300"/>
      <c r="P198" s="300"/>
      <c r="Q198" s="300"/>
      <c r="R198" s="300"/>
      <c r="S198" s="300"/>
      <c r="T198" s="301"/>
      <c r="U198" s="15"/>
      <c r="V198" s="15"/>
      <c r="W198" s="15"/>
      <c r="X198" s="15"/>
      <c r="Y198" s="15"/>
      <c r="Z198" s="15"/>
      <c r="AA198" s="15"/>
      <c r="AB198" s="15"/>
      <c r="AC198" s="15"/>
      <c r="AD198" s="15"/>
      <c r="AE198" s="15"/>
      <c r="AT198" s="302" t="s">
        <v>414</v>
      </c>
      <c r="AU198" s="302" t="s">
        <v>93</v>
      </c>
      <c r="AV198" s="15" t="s">
        <v>91</v>
      </c>
      <c r="AW198" s="15" t="s">
        <v>38</v>
      </c>
      <c r="AX198" s="15" t="s">
        <v>83</v>
      </c>
      <c r="AY198" s="302" t="s">
        <v>251</v>
      </c>
    </row>
    <row r="199" s="15" customFormat="1">
      <c r="A199" s="15"/>
      <c r="B199" s="293"/>
      <c r="C199" s="294"/>
      <c r="D199" s="259" t="s">
        <v>414</v>
      </c>
      <c r="E199" s="295" t="s">
        <v>1</v>
      </c>
      <c r="F199" s="296" t="s">
        <v>3739</v>
      </c>
      <c r="G199" s="294"/>
      <c r="H199" s="295" t="s">
        <v>1</v>
      </c>
      <c r="I199" s="297"/>
      <c r="J199" s="294"/>
      <c r="K199" s="294"/>
      <c r="L199" s="298"/>
      <c r="M199" s="299"/>
      <c r="N199" s="300"/>
      <c r="O199" s="300"/>
      <c r="P199" s="300"/>
      <c r="Q199" s="300"/>
      <c r="R199" s="300"/>
      <c r="S199" s="300"/>
      <c r="T199" s="301"/>
      <c r="U199" s="15"/>
      <c r="V199" s="15"/>
      <c r="W199" s="15"/>
      <c r="X199" s="15"/>
      <c r="Y199" s="15"/>
      <c r="Z199" s="15"/>
      <c r="AA199" s="15"/>
      <c r="AB199" s="15"/>
      <c r="AC199" s="15"/>
      <c r="AD199" s="15"/>
      <c r="AE199" s="15"/>
      <c r="AT199" s="302" t="s">
        <v>414</v>
      </c>
      <c r="AU199" s="302" t="s">
        <v>93</v>
      </c>
      <c r="AV199" s="15" t="s">
        <v>91</v>
      </c>
      <c r="AW199" s="15" t="s">
        <v>38</v>
      </c>
      <c r="AX199" s="15" t="s">
        <v>83</v>
      </c>
      <c r="AY199" s="302" t="s">
        <v>251</v>
      </c>
    </row>
    <row r="200" s="13" customFormat="1">
      <c r="A200" s="13"/>
      <c r="B200" s="271"/>
      <c r="C200" s="272"/>
      <c r="D200" s="259" t="s">
        <v>414</v>
      </c>
      <c r="E200" s="273" t="s">
        <v>1</v>
      </c>
      <c r="F200" s="274" t="s">
        <v>3740</v>
      </c>
      <c r="G200" s="272"/>
      <c r="H200" s="275">
        <v>8.4000000000000004</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4" customFormat="1">
      <c r="A201" s="14"/>
      <c r="B201" s="282"/>
      <c r="C201" s="283"/>
      <c r="D201" s="259" t="s">
        <v>414</v>
      </c>
      <c r="E201" s="284" t="s">
        <v>1</v>
      </c>
      <c r="F201" s="285" t="s">
        <v>416</v>
      </c>
      <c r="G201" s="283"/>
      <c r="H201" s="286">
        <v>8.4000000000000004</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93</v>
      </c>
      <c r="AV201" s="14" t="s">
        <v>182</v>
      </c>
      <c r="AW201" s="14" t="s">
        <v>38</v>
      </c>
      <c r="AX201" s="14" t="s">
        <v>83</v>
      </c>
      <c r="AY201" s="292" t="s">
        <v>251</v>
      </c>
    </row>
    <row r="202" s="13" customFormat="1">
      <c r="A202" s="13"/>
      <c r="B202" s="271"/>
      <c r="C202" s="272"/>
      <c r="D202" s="259" t="s">
        <v>414</v>
      </c>
      <c r="E202" s="273" t="s">
        <v>1</v>
      </c>
      <c r="F202" s="274" t="s">
        <v>3741</v>
      </c>
      <c r="G202" s="272"/>
      <c r="H202" s="275">
        <v>8.5</v>
      </c>
      <c r="I202" s="276"/>
      <c r="J202" s="272"/>
      <c r="K202" s="272"/>
      <c r="L202" s="277"/>
      <c r="M202" s="278"/>
      <c r="N202" s="279"/>
      <c r="O202" s="279"/>
      <c r="P202" s="279"/>
      <c r="Q202" s="279"/>
      <c r="R202" s="279"/>
      <c r="S202" s="279"/>
      <c r="T202" s="280"/>
      <c r="U202" s="13"/>
      <c r="V202" s="13"/>
      <c r="W202" s="13"/>
      <c r="X202" s="13"/>
      <c r="Y202" s="13"/>
      <c r="Z202" s="13"/>
      <c r="AA202" s="13"/>
      <c r="AB202" s="13"/>
      <c r="AC202" s="13"/>
      <c r="AD202" s="13"/>
      <c r="AE202" s="13"/>
      <c r="AT202" s="281" t="s">
        <v>414</v>
      </c>
      <c r="AU202" s="281" t="s">
        <v>93</v>
      </c>
      <c r="AV202" s="13" t="s">
        <v>93</v>
      </c>
      <c r="AW202" s="13" t="s">
        <v>38</v>
      </c>
      <c r="AX202" s="13" t="s">
        <v>83</v>
      </c>
      <c r="AY202" s="281" t="s">
        <v>251</v>
      </c>
    </row>
    <row r="203" s="14" customFormat="1">
      <c r="A203" s="14"/>
      <c r="B203" s="282"/>
      <c r="C203" s="283"/>
      <c r="D203" s="259" t="s">
        <v>414</v>
      </c>
      <c r="E203" s="284" t="s">
        <v>1</v>
      </c>
      <c r="F203" s="285" t="s">
        <v>416</v>
      </c>
      <c r="G203" s="283"/>
      <c r="H203" s="286">
        <v>8.5</v>
      </c>
      <c r="I203" s="287"/>
      <c r="J203" s="283"/>
      <c r="K203" s="283"/>
      <c r="L203" s="288"/>
      <c r="M203" s="289"/>
      <c r="N203" s="290"/>
      <c r="O203" s="290"/>
      <c r="P203" s="290"/>
      <c r="Q203" s="290"/>
      <c r="R203" s="290"/>
      <c r="S203" s="290"/>
      <c r="T203" s="291"/>
      <c r="U203" s="14"/>
      <c r="V203" s="14"/>
      <c r="W203" s="14"/>
      <c r="X203" s="14"/>
      <c r="Y203" s="14"/>
      <c r="Z203" s="14"/>
      <c r="AA203" s="14"/>
      <c r="AB203" s="14"/>
      <c r="AC203" s="14"/>
      <c r="AD203" s="14"/>
      <c r="AE203" s="14"/>
      <c r="AT203" s="292" t="s">
        <v>414</v>
      </c>
      <c r="AU203" s="292" t="s">
        <v>93</v>
      </c>
      <c r="AV203" s="14" t="s">
        <v>182</v>
      </c>
      <c r="AW203" s="14" t="s">
        <v>38</v>
      </c>
      <c r="AX203" s="14" t="s">
        <v>91</v>
      </c>
      <c r="AY203" s="292" t="s">
        <v>251</v>
      </c>
    </row>
    <row r="204" s="2" customFormat="1" ht="16.5" customHeight="1">
      <c r="A204" s="40"/>
      <c r="B204" s="41"/>
      <c r="C204" s="314" t="s">
        <v>366</v>
      </c>
      <c r="D204" s="314" t="s">
        <v>648</v>
      </c>
      <c r="E204" s="315" t="s">
        <v>3742</v>
      </c>
      <c r="F204" s="316" t="s">
        <v>3743</v>
      </c>
      <c r="G204" s="317" t="s">
        <v>441</v>
      </c>
      <c r="H204" s="318">
        <v>8.5</v>
      </c>
      <c r="I204" s="319"/>
      <c r="J204" s="320">
        <f>ROUND(I204*H204,2)</f>
        <v>0</v>
      </c>
      <c r="K204" s="316" t="s">
        <v>484</v>
      </c>
      <c r="L204" s="321"/>
      <c r="M204" s="322" t="s">
        <v>1</v>
      </c>
      <c r="N204" s="323" t="s">
        <v>48</v>
      </c>
      <c r="O204" s="93"/>
      <c r="P204" s="255">
        <f>O204*H204</f>
        <v>0</v>
      </c>
      <c r="Q204" s="255">
        <v>0.00044999999999999999</v>
      </c>
      <c r="R204" s="255">
        <f>Q204*H204</f>
        <v>0.0038249999999999998</v>
      </c>
      <c r="S204" s="255">
        <v>0</v>
      </c>
      <c r="T204" s="256">
        <f>S204*H204</f>
        <v>0</v>
      </c>
      <c r="U204" s="40"/>
      <c r="V204" s="40"/>
      <c r="W204" s="40"/>
      <c r="X204" s="40"/>
      <c r="Y204" s="40"/>
      <c r="Z204" s="40"/>
      <c r="AA204" s="40"/>
      <c r="AB204" s="40"/>
      <c r="AC204" s="40"/>
      <c r="AD204" s="40"/>
      <c r="AE204" s="40"/>
      <c r="AR204" s="257" t="s">
        <v>384</v>
      </c>
      <c r="AT204" s="257" t="s">
        <v>648</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359</v>
      </c>
      <c r="BM204" s="257" t="s">
        <v>3744</v>
      </c>
    </row>
    <row r="205" s="15" customFormat="1">
      <c r="A205" s="15"/>
      <c r="B205" s="293"/>
      <c r="C205" s="294"/>
      <c r="D205" s="259" t="s">
        <v>414</v>
      </c>
      <c r="E205" s="295" t="s">
        <v>1</v>
      </c>
      <c r="F205" s="296" t="s">
        <v>3745</v>
      </c>
      <c r="G205" s="294"/>
      <c r="H205" s="295" t="s">
        <v>1</v>
      </c>
      <c r="I205" s="297"/>
      <c r="J205" s="294"/>
      <c r="K205" s="294"/>
      <c r="L205" s="298"/>
      <c r="M205" s="299"/>
      <c r="N205" s="300"/>
      <c r="O205" s="300"/>
      <c r="P205" s="300"/>
      <c r="Q205" s="300"/>
      <c r="R205" s="300"/>
      <c r="S205" s="300"/>
      <c r="T205" s="301"/>
      <c r="U205" s="15"/>
      <c r="V205" s="15"/>
      <c r="W205" s="15"/>
      <c r="X205" s="15"/>
      <c r="Y205" s="15"/>
      <c r="Z205" s="15"/>
      <c r="AA205" s="15"/>
      <c r="AB205" s="15"/>
      <c r="AC205" s="15"/>
      <c r="AD205" s="15"/>
      <c r="AE205" s="15"/>
      <c r="AT205" s="302" t="s">
        <v>414</v>
      </c>
      <c r="AU205" s="302" t="s">
        <v>93</v>
      </c>
      <c r="AV205" s="15" t="s">
        <v>91</v>
      </c>
      <c r="AW205" s="15" t="s">
        <v>38</v>
      </c>
      <c r="AX205" s="15" t="s">
        <v>83</v>
      </c>
      <c r="AY205" s="302" t="s">
        <v>251</v>
      </c>
    </row>
    <row r="206" s="13" customFormat="1">
      <c r="A206" s="13"/>
      <c r="B206" s="271"/>
      <c r="C206" s="272"/>
      <c r="D206" s="259" t="s">
        <v>414</v>
      </c>
      <c r="E206" s="273" t="s">
        <v>1</v>
      </c>
      <c r="F206" s="274" t="s">
        <v>3746</v>
      </c>
      <c r="G206" s="272"/>
      <c r="H206" s="275">
        <v>8.0500000000000007</v>
      </c>
      <c r="I206" s="276"/>
      <c r="J206" s="272"/>
      <c r="K206" s="272"/>
      <c r="L206" s="277"/>
      <c r="M206" s="278"/>
      <c r="N206" s="279"/>
      <c r="O206" s="279"/>
      <c r="P206" s="279"/>
      <c r="Q206" s="279"/>
      <c r="R206" s="279"/>
      <c r="S206" s="279"/>
      <c r="T206" s="280"/>
      <c r="U206" s="13"/>
      <c r="V206" s="13"/>
      <c r="W206" s="13"/>
      <c r="X206" s="13"/>
      <c r="Y206" s="13"/>
      <c r="Z206" s="13"/>
      <c r="AA206" s="13"/>
      <c r="AB206" s="13"/>
      <c r="AC206" s="13"/>
      <c r="AD206" s="13"/>
      <c r="AE206" s="13"/>
      <c r="AT206" s="281" t="s">
        <v>414</v>
      </c>
      <c r="AU206" s="281" t="s">
        <v>93</v>
      </c>
      <c r="AV206" s="13" t="s">
        <v>93</v>
      </c>
      <c r="AW206" s="13" t="s">
        <v>38</v>
      </c>
      <c r="AX206" s="13" t="s">
        <v>83</v>
      </c>
      <c r="AY206" s="281" t="s">
        <v>251</v>
      </c>
    </row>
    <row r="207" s="14" customFormat="1">
      <c r="A207" s="14"/>
      <c r="B207" s="282"/>
      <c r="C207" s="283"/>
      <c r="D207" s="259" t="s">
        <v>414</v>
      </c>
      <c r="E207" s="284" t="s">
        <v>1</v>
      </c>
      <c r="F207" s="285" t="s">
        <v>416</v>
      </c>
      <c r="G207" s="283"/>
      <c r="H207" s="286">
        <v>8.0500000000000007</v>
      </c>
      <c r="I207" s="287"/>
      <c r="J207" s="283"/>
      <c r="K207" s="283"/>
      <c r="L207" s="288"/>
      <c r="M207" s="289"/>
      <c r="N207" s="290"/>
      <c r="O207" s="290"/>
      <c r="P207" s="290"/>
      <c r="Q207" s="290"/>
      <c r="R207" s="290"/>
      <c r="S207" s="290"/>
      <c r="T207" s="291"/>
      <c r="U207" s="14"/>
      <c r="V207" s="14"/>
      <c r="W207" s="14"/>
      <c r="X207" s="14"/>
      <c r="Y207" s="14"/>
      <c r="Z207" s="14"/>
      <c r="AA207" s="14"/>
      <c r="AB207" s="14"/>
      <c r="AC207" s="14"/>
      <c r="AD207" s="14"/>
      <c r="AE207" s="14"/>
      <c r="AT207" s="292" t="s">
        <v>414</v>
      </c>
      <c r="AU207" s="292" t="s">
        <v>93</v>
      </c>
      <c r="AV207" s="14" t="s">
        <v>182</v>
      </c>
      <c r="AW207" s="14" t="s">
        <v>38</v>
      </c>
      <c r="AX207" s="14" t="s">
        <v>83</v>
      </c>
      <c r="AY207" s="292" t="s">
        <v>251</v>
      </c>
    </row>
    <row r="208" s="13" customFormat="1">
      <c r="A208" s="13"/>
      <c r="B208" s="271"/>
      <c r="C208" s="272"/>
      <c r="D208" s="259" t="s">
        <v>414</v>
      </c>
      <c r="E208" s="273" t="s">
        <v>1</v>
      </c>
      <c r="F208" s="274" t="s">
        <v>3741</v>
      </c>
      <c r="G208" s="272"/>
      <c r="H208" s="275">
        <v>8.5</v>
      </c>
      <c r="I208" s="276"/>
      <c r="J208" s="272"/>
      <c r="K208" s="272"/>
      <c r="L208" s="277"/>
      <c r="M208" s="278"/>
      <c r="N208" s="279"/>
      <c r="O208" s="279"/>
      <c r="P208" s="279"/>
      <c r="Q208" s="279"/>
      <c r="R208" s="279"/>
      <c r="S208" s="279"/>
      <c r="T208" s="280"/>
      <c r="U208" s="13"/>
      <c r="V208" s="13"/>
      <c r="W208" s="13"/>
      <c r="X208" s="13"/>
      <c r="Y208" s="13"/>
      <c r="Z208" s="13"/>
      <c r="AA208" s="13"/>
      <c r="AB208" s="13"/>
      <c r="AC208" s="13"/>
      <c r="AD208" s="13"/>
      <c r="AE208" s="13"/>
      <c r="AT208" s="281" t="s">
        <v>414</v>
      </c>
      <c r="AU208" s="281" t="s">
        <v>93</v>
      </c>
      <c r="AV208" s="13" t="s">
        <v>93</v>
      </c>
      <c r="AW208" s="13" t="s">
        <v>38</v>
      </c>
      <c r="AX208" s="13" t="s">
        <v>83</v>
      </c>
      <c r="AY208" s="281" t="s">
        <v>251</v>
      </c>
    </row>
    <row r="209" s="14" customFormat="1">
      <c r="A209" s="14"/>
      <c r="B209" s="282"/>
      <c r="C209" s="283"/>
      <c r="D209" s="259" t="s">
        <v>414</v>
      </c>
      <c r="E209" s="284" t="s">
        <v>1</v>
      </c>
      <c r="F209" s="285" t="s">
        <v>416</v>
      </c>
      <c r="G209" s="283"/>
      <c r="H209" s="286">
        <v>8.5</v>
      </c>
      <c r="I209" s="287"/>
      <c r="J209" s="283"/>
      <c r="K209" s="283"/>
      <c r="L209" s="288"/>
      <c r="M209" s="289"/>
      <c r="N209" s="290"/>
      <c r="O209" s="290"/>
      <c r="P209" s="290"/>
      <c r="Q209" s="290"/>
      <c r="R209" s="290"/>
      <c r="S209" s="290"/>
      <c r="T209" s="291"/>
      <c r="U209" s="14"/>
      <c r="V209" s="14"/>
      <c r="W209" s="14"/>
      <c r="X209" s="14"/>
      <c r="Y209" s="14"/>
      <c r="Z209" s="14"/>
      <c r="AA209" s="14"/>
      <c r="AB209" s="14"/>
      <c r="AC209" s="14"/>
      <c r="AD209" s="14"/>
      <c r="AE209" s="14"/>
      <c r="AT209" s="292" t="s">
        <v>414</v>
      </c>
      <c r="AU209" s="292" t="s">
        <v>93</v>
      </c>
      <c r="AV209" s="14" t="s">
        <v>182</v>
      </c>
      <c r="AW209" s="14" t="s">
        <v>38</v>
      </c>
      <c r="AX209" s="14" t="s">
        <v>91</v>
      </c>
      <c r="AY209" s="292" t="s">
        <v>251</v>
      </c>
    </row>
    <row r="210" s="2" customFormat="1" ht="16.5" customHeight="1">
      <c r="A210" s="40"/>
      <c r="B210" s="41"/>
      <c r="C210" s="314" t="s">
        <v>7</v>
      </c>
      <c r="D210" s="314" t="s">
        <v>648</v>
      </c>
      <c r="E210" s="315" t="s">
        <v>3747</v>
      </c>
      <c r="F210" s="316" t="s">
        <v>3748</v>
      </c>
      <c r="G210" s="317" t="s">
        <v>441</v>
      </c>
      <c r="H210" s="318">
        <v>3</v>
      </c>
      <c r="I210" s="319"/>
      <c r="J210" s="320">
        <f>ROUND(I210*H210,2)</f>
        <v>0</v>
      </c>
      <c r="K210" s="316" t="s">
        <v>484</v>
      </c>
      <c r="L210" s="321"/>
      <c r="M210" s="322" t="s">
        <v>1</v>
      </c>
      <c r="N210" s="323" t="s">
        <v>48</v>
      </c>
      <c r="O210" s="93"/>
      <c r="P210" s="255">
        <f>O210*H210</f>
        <v>0</v>
      </c>
      <c r="Q210" s="255">
        <v>0.00076000000000000004</v>
      </c>
      <c r="R210" s="255">
        <f>Q210*H210</f>
        <v>0.0022799999999999999</v>
      </c>
      <c r="S210" s="255">
        <v>0</v>
      </c>
      <c r="T210" s="256">
        <f>S210*H210</f>
        <v>0</v>
      </c>
      <c r="U210" s="40"/>
      <c r="V210" s="40"/>
      <c r="W210" s="40"/>
      <c r="X210" s="40"/>
      <c r="Y210" s="40"/>
      <c r="Z210" s="40"/>
      <c r="AA210" s="40"/>
      <c r="AB210" s="40"/>
      <c r="AC210" s="40"/>
      <c r="AD210" s="40"/>
      <c r="AE210" s="40"/>
      <c r="AR210" s="257" t="s">
        <v>384</v>
      </c>
      <c r="AT210" s="257" t="s">
        <v>648</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359</v>
      </c>
      <c r="BM210" s="257" t="s">
        <v>3749</v>
      </c>
    </row>
    <row r="211" s="15" customFormat="1">
      <c r="A211" s="15"/>
      <c r="B211" s="293"/>
      <c r="C211" s="294"/>
      <c r="D211" s="259" t="s">
        <v>414</v>
      </c>
      <c r="E211" s="295" t="s">
        <v>1</v>
      </c>
      <c r="F211" s="296" t="s">
        <v>3750</v>
      </c>
      <c r="G211" s="294"/>
      <c r="H211" s="295" t="s">
        <v>1</v>
      </c>
      <c r="I211" s="297"/>
      <c r="J211" s="294"/>
      <c r="K211" s="294"/>
      <c r="L211" s="298"/>
      <c r="M211" s="299"/>
      <c r="N211" s="300"/>
      <c r="O211" s="300"/>
      <c r="P211" s="300"/>
      <c r="Q211" s="300"/>
      <c r="R211" s="300"/>
      <c r="S211" s="300"/>
      <c r="T211" s="301"/>
      <c r="U211" s="15"/>
      <c r="V211" s="15"/>
      <c r="W211" s="15"/>
      <c r="X211" s="15"/>
      <c r="Y211" s="15"/>
      <c r="Z211" s="15"/>
      <c r="AA211" s="15"/>
      <c r="AB211" s="15"/>
      <c r="AC211" s="15"/>
      <c r="AD211" s="15"/>
      <c r="AE211" s="15"/>
      <c r="AT211" s="302" t="s">
        <v>414</v>
      </c>
      <c r="AU211" s="302" t="s">
        <v>93</v>
      </c>
      <c r="AV211" s="15" t="s">
        <v>91</v>
      </c>
      <c r="AW211" s="15" t="s">
        <v>38</v>
      </c>
      <c r="AX211" s="15" t="s">
        <v>83</v>
      </c>
      <c r="AY211" s="302" t="s">
        <v>251</v>
      </c>
    </row>
    <row r="212" s="13" customFormat="1">
      <c r="A212" s="13"/>
      <c r="B212" s="271"/>
      <c r="C212" s="272"/>
      <c r="D212" s="259" t="s">
        <v>414</v>
      </c>
      <c r="E212" s="273" t="s">
        <v>1</v>
      </c>
      <c r="F212" s="274" t="s">
        <v>3751</v>
      </c>
      <c r="G212" s="272"/>
      <c r="H212" s="275">
        <v>2.875</v>
      </c>
      <c r="I212" s="276"/>
      <c r="J212" s="272"/>
      <c r="K212" s="272"/>
      <c r="L212" s="277"/>
      <c r="M212" s="278"/>
      <c r="N212" s="279"/>
      <c r="O212" s="279"/>
      <c r="P212" s="279"/>
      <c r="Q212" s="279"/>
      <c r="R212" s="279"/>
      <c r="S212" s="279"/>
      <c r="T212" s="280"/>
      <c r="U212" s="13"/>
      <c r="V212" s="13"/>
      <c r="W212" s="13"/>
      <c r="X212" s="13"/>
      <c r="Y212" s="13"/>
      <c r="Z212" s="13"/>
      <c r="AA212" s="13"/>
      <c r="AB212" s="13"/>
      <c r="AC212" s="13"/>
      <c r="AD212" s="13"/>
      <c r="AE212" s="13"/>
      <c r="AT212" s="281" t="s">
        <v>414</v>
      </c>
      <c r="AU212" s="281" t="s">
        <v>93</v>
      </c>
      <c r="AV212" s="13" t="s">
        <v>93</v>
      </c>
      <c r="AW212" s="13" t="s">
        <v>38</v>
      </c>
      <c r="AX212" s="13" t="s">
        <v>83</v>
      </c>
      <c r="AY212" s="281" t="s">
        <v>251</v>
      </c>
    </row>
    <row r="213" s="14" customFormat="1">
      <c r="A213" s="14"/>
      <c r="B213" s="282"/>
      <c r="C213" s="283"/>
      <c r="D213" s="259" t="s">
        <v>414</v>
      </c>
      <c r="E213" s="284" t="s">
        <v>1</v>
      </c>
      <c r="F213" s="285" t="s">
        <v>416</v>
      </c>
      <c r="G213" s="283"/>
      <c r="H213" s="286">
        <v>2.875</v>
      </c>
      <c r="I213" s="287"/>
      <c r="J213" s="283"/>
      <c r="K213" s="283"/>
      <c r="L213" s="288"/>
      <c r="M213" s="289"/>
      <c r="N213" s="290"/>
      <c r="O213" s="290"/>
      <c r="P213" s="290"/>
      <c r="Q213" s="290"/>
      <c r="R213" s="290"/>
      <c r="S213" s="290"/>
      <c r="T213" s="291"/>
      <c r="U213" s="14"/>
      <c r="V213" s="14"/>
      <c r="W213" s="14"/>
      <c r="X213" s="14"/>
      <c r="Y213" s="14"/>
      <c r="Z213" s="14"/>
      <c r="AA213" s="14"/>
      <c r="AB213" s="14"/>
      <c r="AC213" s="14"/>
      <c r="AD213" s="14"/>
      <c r="AE213" s="14"/>
      <c r="AT213" s="292" t="s">
        <v>414</v>
      </c>
      <c r="AU213" s="292" t="s">
        <v>93</v>
      </c>
      <c r="AV213" s="14" t="s">
        <v>182</v>
      </c>
      <c r="AW213" s="14" t="s">
        <v>38</v>
      </c>
      <c r="AX213" s="14" t="s">
        <v>83</v>
      </c>
      <c r="AY213" s="292" t="s">
        <v>251</v>
      </c>
    </row>
    <row r="214" s="13" customFormat="1">
      <c r="A214" s="13"/>
      <c r="B214" s="271"/>
      <c r="C214" s="272"/>
      <c r="D214" s="259" t="s">
        <v>414</v>
      </c>
      <c r="E214" s="273" t="s">
        <v>1</v>
      </c>
      <c r="F214" s="274" t="s">
        <v>174</v>
      </c>
      <c r="G214" s="272"/>
      <c r="H214" s="275">
        <v>3</v>
      </c>
      <c r="I214" s="276"/>
      <c r="J214" s="272"/>
      <c r="K214" s="272"/>
      <c r="L214" s="277"/>
      <c r="M214" s="278"/>
      <c r="N214" s="279"/>
      <c r="O214" s="279"/>
      <c r="P214" s="279"/>
      <c r="Q214" s="279"/>
      <c r="R214" s="279"/>
      <c r="S214" s="279"/>
      <c r="T214" s="280"/>
      <c r="U214" s="13"/>
      <c r="V214" s="13"/>
      <c r="W214" s="13"/>
      <c r="X214" s="13"/>
      <c r="Y214" s="13"/>
      <c r="Z214" s="13"/>
      <c r="AA214" s="13"/>
      <c r="AB214" s="13"/>
      <c r="AC214" s="13"/>
      <c r="AD214" s="13"/>
      <c r="AE214" s="13"/>
      <c r="AT214" s="281" t="s">
        <v>414</v>
      </c>
      <c r="AU214" s="281" t="s">
        <v>93</v>
      </c>
      <c r="AV214" s="13" t="s">
        <v>93</v>
      </c>
      <c r="AW214" s="13" t="s">
        <v>38</v>
      </c>
      <c r="AX214" s="13" t="s">
        <v>83</v>
      </c>
      <c r="AY214" s="281" t="s">
        <v>251</v>
      </c>
    </row>
    <row r="215" s="14" customFormat="1">
      <c r="A215" s="14"/>
      <c r="B215" s="282"/>
      <c r="C215" s="283"/>
      <c r="D215" s="259" t="s">
        <v>414</v>
      </c>
      <c r="E215" s="284" t="s">
        <v>1</v>
      </c>
      <c r="F215" s="285" t="s">
        <v>416</v>
      </c>
      <c r="G215" s="283"/>
      <c r="H215" s="286">
        <v>3</v>
      </c>
      <c r="I215" s="287"/>
      <c r="J215" s="283"/>
      <c r="K215" s="283"/>
      <c r="L215" s="288"/>
      <c r="M215" s="289"/>
      <c r="N215" s="290"/>
      <c r="O215" s="290"/>
      <c r="P215" s="290"/>
      <c r="Q215" s="290"/>
      <c r="R215" s="290"/>
      <c r="S215" s="290"/>
      <c r="T215" s="291"/>
      <c r="U215" s="14"/>
      <c r="V215" s="14"/>
      <c r="W215" s="14"/>
      <c r="X215" s="14"/>
      <c r="Y215" s="14"/>
      <c r="Z215" s="14"/>
      <c r="AA215" s="14"/>
      <c r="AB215" s="14"/>
      <c r="AC215" s="14"/>
      <c r="AD215" s="14"/>
      <c r="AE215" s="14"/>
      <c r="AT215" s="292" t="s">
        <v>414</v>
      </c>
      <c r="AU215" s="292" t="s">
        <v>93</v>
      </c>
      <c r="AV215" s="14" t="s">
        <v>182</v>
      </c>
      <c r="AW215" s="14" t="s">
        <v>38</v>
      </c>
      <c r="AX215" s="14" t="s">
        <v>91</v>
      </c>
      <c r="AY215" s="292" t="s">
        <v>251</v>
      </c>
    </row>
    <row r="216" s="2" customFormat="1" ht="16.5" customHeight="1">
      <c r="A216" s="40"/>
      <c r="B216" s="41"/>
      <c r="C216" s="314" t="s">
        <v>369</v>
      </c>
      <c r="D216" s="314" t="s">
        <v>648</v>
      </c>
      <c r="E216" s="315" t="s">
        <v>3752</v>
      </c>
      <c r="F216" s="316" t="s">
        <v>3753</v>
      </c>
      <c r="G216" s="317" t="s">
        <v>441</v>
      </c>
      <c r="H216" s="318">
        <v>6.5</v>
      </c>
      <c r="I216" s="319"/>
      <c r="J216" s="320">
        <f>ROUND(I216*H216,2)</f>
        <v>0</v>
      </c>
      <c r="K216" s="316" t="s">
        <v>484</v>
      </c>
      <c r="L216" s="321"/>
      <c r="M216" s="322" t="s">
        <v>1</v>
      </c>
      <c r="N216" s="323" t="s">
        <v>48</v>
      </c>
      <c r="O216" s="93"/>
      <c r="P216" s="255">
        <f>O216*H216</f>
        <v>0</v>
      </c>
      <c r="Q216" s="255">
        <v>0.00088000000000000003</v>
      </c>
      <c r="R216" s="255">
        <f>Q216*H216</f>
        <v>0.0057200000000000003</v>
      </c>
      <c r="S216" s="255">
        <v>0</v>
      </c>
      <c r="T216" s="256">
        <f>S216*H216</f>
        <v>0</v>
      </c>
      <c r="U216" s="40"/>
      <c r="V216" s="40"/>
      <c r="W216" s="40"/>
      <c r="X216" s="40"/>
      <c r="Y216" s="40"/>
      <c r="Z216" s="40"/>
      <c r="AA216" s="40"/>
      <c r="AB216" s="40"/>
      <c r="AC216" s="40"/>
      <c r="AD216" s="40"/>
      <c r="AE216" s="40"/>
      <c r="AR216" s="257" t="s">
        <v>384</v>
      </c>
      <c r="AT216" s="257" t="s">
        <v>648</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359</v>
      </c>
      <c r="BM216" s="257" t="s">
        <v>3754</v>
      </c>
    </row>
    <row r="217" s="15" customFormat="1">
      <c r="A217" s="15"/>
      <c r="B217" s="293"/>
      <c r="C217" s="294"/>
      <c r="D217" s="259" t="s">
        <v>414</v>
      </c>
      <c r="E217" s="295" t="s">
        <v>1</v>
      </c>
      <c r="F217" s="296" t="s">
        <v>3755</v>
      </c>
      <c r="G217" s="294"/>
      <c r="H217" s="295" t="s">
        <v>1</v>
      </c>
      <c r="I217" s="297"/>
      <c r="J217" s="294"/>
      <c r="K217" s="294"/>
      <c r="L217" s="298"/>
      <c r="M217" s="299"/>
      <c r="N217" s="300"/>
      <c r="O217" s="300"/>
      <c r="P217" s="300"/>
      <c r="Q217" s="300"/>
      <c r="R217" s="300"/>
      <c r="S217" s="300"/>
      <c r="T217" s="301"/>
      <c r="U217" s="15"/>
      <c r="V217" s="15"/>
      <c r="W217" s="15"/>
      <c r="X217" s="15"/>
      <c r="Y217" s="15"/>
      <c r="Z217" s="15"/>
      <c r="AA217" s="15"/>
      <c r="AB217" s="15"/>
      <c r="AC217" s="15"/>
      <c r="AD217" s="15"/>
      <c r="AE217" s="15"/>
      <c r="AT217" s="302" t="s">
        <v>414</v>
      </c>
      <c r="AU217" s="302" t="s">
        <v>93</v>
      </c>
      <c r="AV217" s="15" t="s">
        <v>91</v>
      </c>
      <c r="AW217" s="15" t="s">
        <v>38</v>
      </c>
      <c r="AX217" s="15" t="s">
        <v>83</v>
      </c>
      <c r="AY217" s="302" t="s">
        <v>251</v>
      </c>
    </row>
    <row r="218" s="13" customFormat="1">
      <c r="A218" s="13"/>
      <c r="B218" s="271"/>
      <c r="C218" s="272"/>
      <c r="D218" s="259" t="s">
        <v>414</v>
      </c>
      <c r="E218" s="273" t="s">
        <v>1</v>
      </c>
      <c r="F218" s="274" t="s">
        <v>3756</v>
      </c>
      <c r="G218" s="272"/>
      <c r="H218" s="275">
        <v>6.3250000000000002</v>
      </c>
      <c r="I218" s="276"/>
      <c r="J218" s="272"/>
      <c r="K218" s="272"/>
      <c r="L218" s="277"/>
      <c r="M218" s="278"/>
      <c r="N218" s="279"/>
      <c r="O218" s="279"/>
      <c r="P218" s="279"/>
      <c r="Q218" s="279"/>
      <c r="R218" s="279"/>
      <c r="S218" s="279"/>
      <c r="T218" s="280"/>
      <c r="U218" s="13"/>
      <c r="V218" s="13"/>
      <c r="W218" s="13"/>
      <c r="X218" s="13"/>
      <c r="Y218" s="13"/>
      <c r="Z218" s="13"/>
      <c r="AA218" s="13"/>
      <c r="AB218" s="13"/>
      <c r="AC218" s="13"/>
      <c r="AD218" s="13"/>
      <c r="AE218" s="13"/>
      <c r="AT218" s="281" t="s">
        <v>414</v>
      </c>
      <c r="AU218" s="281" t="s">
        <v>93</v>
      </c>
      <c r="AV218" s="13" t="s">
        <v>93</v>
      </c>
      <c r="AW218" s="13" t="s">
        <v>38</v>
      </c>
      <c r="AX218" s="13" t="s">
        <v>83</v>
      </c>
      <c r="AY218" s="281" t="s">
        <v>251</v>
      </c>
    </row>
    <row r="219" s="14" customFormat="1">
      <c r="A219" s="14"/>
      <c r="B219" s="282"/>
      <c r="C219" s="283"/>
      <c r="D219" s="259" t="s">
        <v>414</v>
      </c>
      <c r="E219" s="284" t="s">
        <v>1</v>
      </c>
      <c r="F219" s="285" t="s">
        <v>416</v>
      </c>
      <c r="G219" s="283"/>
      <c r="H219" s="286">
        <v>6.3250000000000002</v>
      </c>
      <c r="I219" s="287"/>
      <c r="J219" s="283"/>
      <c r="K219" s="283"/>
      <c r="L219" s="288"/>
      <c r="M219" s="289"/>
      <c r="N219" s="290"/>
      <c r="O219" s="290"/>
      <c r="P219" s="290"/>
      <c r="Q219" s="290"/>
      <c r="R219" s="290"/>
      <c r="S219" s="290"/>
      <c r="T219" s="291"/>
      <c r="U219" s="14"/>
      <c r="V219" s="14"/>
      <c r="W219" s="14"/>
      <c r="X219" s="14"/>
      <c r="Y219" s="14"/>
      <c r="Z219" s="14"/>
      <c r="AA219" s="14"/>
      <c r="AB219" s="14"/>
      <c r="AC219" s="14"/>
      <c r="AD219" s="14"/>
      <c r="AE219" s="14"/>
      <c r="AT219" s="292" t="s">
        <v>414</v>
      </c>
      <c r="AU219" s="292" t="s">
        <v>93</v>
      </c>
      <c r="AV219" s="14" t="s">
        <v>182</v>
      </c>
      <c r="AW219" s="14" t="s">
        <v>38</v>
      </c>
      <c r="AX219" s="14" t="s">
        <v>83</v>
      </c>
      <c r="AY219" s="292" t="s">
        <v>251</v>
      </c>
    </row>
    <row r="220" s="13" customFormat="1">
      <c r="A220" s="13"/>
      <c r="B220" s="271"/>
      <c r="C220" s="272"/>
      <c r="D220" s="259" t="s">
        <v>414</v>
      </c>
      <c r="E220" s="273" t="s">
        <v>1</v>
      </c>
      <c r="F220" s="274" t="s">
        <v>3757</v>
      </c>
      <c r="G220" s="272"/>
      <c r="H220" s="275">
        <v>6.5</v>
      </c>
      <c r="I220" s="276"/>
      <c r="J220" s="272"/>
      <c r="K220" s="272"/>
      <c r="L220" s="277"/>
      <c r="M220" s="278"/>
      <c r="N220" s="279"/>
      <c r="O220" s="279"/>
      <c r="P220" s="279"/>
      <c r="Q220" s="279"/>
      <c r="R220" s="279"/>
      <c r="S220" s="279"/>
      <c r="T220" s="280"/>
      <c r="U220" s="13"/>
      <c r="V220" s="13"/>
      <c r="W220" s="13"/>
      <c r="X220" s="13"/>
      <c r="Y220" s="13"/>
      <c r="Z220" s="13"/>
      <c r="AA220" s="13"/>
      <c r="AB220" s="13"/>
      <c r="AC220" s="13"/>
      <c r="AD220" s="13"/>
      <c r="AE220" s="13"/>
      <c r="AT220" s="281" t="s">
        <v>414</v>
      </c>
      <c r="AU220" s="281" t="s">
        <v>93</v>
      </c>
      <c r="AV220" s="13" t="s">
        <v>93</v>
      </c>
      <c r="AW220" s="13" t="s">
        <v>38</v>
      </c>
      <c r="AX220" s="13" t="s">
        <v>83</v>
      </c>
      <c r="AY220" s="281" t="s">
        <v>251</v>
      </c>
    </row>
    <row r="221" s="14" customFormat="1">
      <c r="A221" s="14"/>
      <c r="B221" s="282"/>
      <c r="C221" s="283"/>
      <c r="D221" s="259" t="s">
        <v>414</v>
      </c>
      <c r="E221" s="284" t="s">
        <v>1</v>
      </c>
      <c r="F221" s="285" t="s">
        <v>416</v>
      </c>
      <c r="G221" s="283"/>
      <c r="H221" s="286">
        <v>6.5</v>
      </c>
      <c r="I221" s="287"/>
      <c r="J221" s="283"/>
      <c r="K221" s="283"/>
      <c r="L221" s="288"/>
      <c r="M221" s="289"/>
      <c r="N221" s="290"/>
      <c r="O221" s="290"/>
      <c r="P221" s="290"/>
      <c r="Q221" s="290"/>
      <c r="R221" s="290"/>
      <c r="S221" s="290"/>
      <c r="T221" s="291"/>
      <c r="U221" s="14"/>
      <c r="V221" s="14"/>
      <c r="W221" s="14"/>
      <c r="X221" s="14"/>
      <c r="Y221" s="14"/>
      <c r="Z221" s="14"/>
      <c r="AA221" s="14"/>
      <c r="AB221" s="14"/>
      <c r="AC221" s="14"/>
      <c r="AD221" s="14"/>
      <c r="AE221" s="14"/>
      <c r="AT221" s="292" t="s">
        <v>414</v>
      </c>
      <c r="AU221" s="292" t="s">
        <v>93</v>
      </c>
      <c r="AV221" s="14" t="s">
        <v>182</v>
      </c>
      <c r="AW221" s="14" t="s">
        <v>38</v>
      </c>
      <c r="AX221" s="14" t="s">
        <v>91</v>
      </c>
      <c r="AY221" s="292" t="s">
        <v>251</v>
      </c>
    </row>
    <row r="222" s="2" customFormat="1" ht="21.75" customHeight="1">
      <c r="A222" s="40"/>
      <c r="B222" s="41"/>
      <c r="C222" s="246" t="s">
        <v>509</v>
      </c>
      <c r="D222" s="246" t="s">
        <v>254</v>
      </c>
      <c r="E222" s="247" t="s">
        <v>3758</v>
      </c>
      <c r="F222" s="248" t="s">
        <v>3759</v>
      </c>
      <c r="G222" s="249" t="s">
        <v>398</v>
      </c>
      <c r="H222" s="250">
        <v>0.023</v>
      </c>
      <c r="I222" s="251"/>
      <c r="J222" s="252">
        <f>ROUND(I222*H222,2)</f>
        <v>0</v>
      </c>
      <c r="K222" s="248" t="s">
        <v>484</v>
      </c>
      <c r="L222" s="46"/>
      <c r="M222" s="253" t="s">
        <v>1</v>
      </c>
      <c r="N222" s="254" t="s">
        <v>48</v>
      </c>
      <c r="O222" s="93"/>
      <c r="P222" s="255">
        <f>O222*H222</f>
        <v>0</v>
      </c>
      <c r="Q222" s="255">
        <v>0</v>
      </c>
      <c r="R222" s="255">
        <f>Q222*H222</f>
        <v>0</v>
      </c>
      <c r="S222" s="255">
        <v>0</v>
      </c>
      <c r="T222" s="256">
        <f>S222*H222</f>
        <v>0</v>
      </c>
      <c r="U222" s="40"/>
      <c r="V222" s="40"/>
      <c r="W222" s="40"/>
      <c r="X222" s="40"/>
      <c r="Y222" s="40"/>
      <c r="Z222" s="40"/>
      <c r="AA222" s="40"/>
      <c r="AB222" s="40"/>
      <c r="AC222" s="40"/>
      <c r="AD222" s="40"/>
      <c r="AE222" s="40"/>
      <c r="AR222" s="257" t="s">
        <v>359</v>
      </c>
      <c r="AT222" s="257" t="s">
        <v>254</v>
      </c>
      <c r="AU222" s="257" t="s">
        <v>93</v>
      </c>
      <c r="AY222" s="18" t="s">
        <v>251</v>
      </c>
      <c r="BE222" s="258">
        <f>IF(N222="základní",J222,0)</f>
        <v>0</v>
      </c>
      <c r="BF222" s="258">
        <f>IF(N222="snížená",J222,0)</f>
        <v>0</v>
      </c>
      <c r="BG222" s="258">
        <f>IF(N222="zákl. přenesená",J222,0)</f>
        <v>0</v>
      </c>
      <c r="BH222" s="258">
        <f>IF(N222="sníž. přenesená",J222,0)</f>
        <v>0</v>
      </c>
      <c r="BI222" s="258">
        <f>IF(N222="nulová",J222,0)</f>
        <v>0</v>
      </c>
      <c r="BJ222" s="18" t="s">
        <v>91</v>
      </c>
      <c r="BK222" s="258">
        <f>ROUND(I222*H222,2)</f>
        <v>0</v>
      </c>
      <c r="BL222" s="18" t="s">
        <v>359</v>
      </c>
      <c r="BM222" s="257" t="s">
        <v>3760</v>
      </c>
    </row>
    <row r="223" s="12" customFormat="1" ht="22.8" customHeight="1">
      <c r="A223" s="12"/>
      <c r="B223" s="230"/>
      <c r="C223" s="231"/>
      <c r="D223" s="232" t="s">
        <v>82</v>
      </c>
      <c r="E223" s="244" t="s">
        <v>3761</v>
      </c>
      <c r="F223" s="244" t="s">
        <v>3762</v>
      </c>
      <c r="G223" s="231"/>
      <c r="H223" s="231"/>
      <c r="I223" s="234"/>
      <c r="J223" s="245">
        <f>BK223</f>
        <v>0</v>
      </c>
      <c r="K223" s="231"/>
      <c r="L223" s="236"/>
      <c r="M223" s="237"/>
      <c r="N223" s="238"/>
      <c r="O223" s="238"/>
      <c r="P223" s="239">
        <f>SUM(P224:P329)</f>
        <v>0</v>
      </c>
      <c r="Q223" s="238"/>
      <c r="R223" s="239">
        <f>SUM(R224:R329)</f>
        <v>0.104575</v>
      </c>
      <c r="S223" s="238"/>
      <c r="T223" s="240">
        <f>SUM(T224:T329)</f>
        <v>0.70373699999999995</v>
      </c>
      <c r="U223" s="12"/>
      <c r="V223" s="12"/>
      <c r="W223" s="12"/>
      <c r="X223" s="12"/>
      <c r="Y223" s="12"/>
      <c r="Z223" s="12"/>
      <c r="AA223" s="12"/>
      <c r="AB223" s="12"/>
      <c r="AC223" s="12"/>
      <c r="AD223" s="12"/>
      <c r="AE223" s="12"/>
      <c r="AR223" s="241" t="s">
        <v>93</v>
      </c>
      <c r="AT223" s="242" t="s">
        <v>82</v>
      </c>
      <c r="AU223" s="242" t="s">
        <v>91</v>
      </c>
      <c r="AY223" s="241" t="s">
        <v>251</v>
      </c>
      <c r="BK223" s="243">
        <f>SUM(BK224:BK329)</f>
        <v>0</v>
      </c>
    </row>
    <row r="224" s="2" customFormat="1" ht="16.5" customHeight="1">
      <c r="A224" s="40"/>
      <c r="B224" s="41"/>
      <c r="C224" s="246" t="s">
        <v>372</v>
      </c>
      <c r="D224" s="246" t="s">
        <v>254</v>
      </c>
      <c r="E224" s="247" t="s">
        <v>3763</v>
      </c>
      <c r="F224" s="248" t="s">
        <v>3764</v>
      </c>
      <c r="G224" s="249" t="s">
        <v>441</v>
      </c>
      <c r="H224" s="250">
        <v>2</v>
      </c>
      <c r="I224" s="251"/>
      <c r="J224" s="252">
        <f>ROUND(I224*H224,2)</f>
        <v>0</v>
      </c>
      <c r="K224" s="248" t="s">
        <v>484</v>
      </c>
      <c r="L224" s="46"/>
      <c r="M224" s="253" t="s">
        <v>1</v>
      </c>
      <c r="N224" s="254" t="s">
        <v>48</v>
      </c>
      <c r="O224" s="93"/>
      <c r="P224" s="255">
        <f>O224*H224</f>
        <v>0</v>
      </c>
      <c r="Q224" s="255">
        <v>0</v>
      </c>
      <c r="R224" s="255">
        <f>Q224*H224</f>
        <v>0</v>
      </c>
      <c r="S224" s="255">
        <v>0.026700000000000002</v>
      </c>
      <c r="T224" s="256">
        <f>S224*H224</f>
        <v>0.053400000000000003</v>
      </c>
      <c r="U224" s="40"/>
      <c r="V224" s="40"/>
      <c r="W224" s="40"/>
      <c r="X224" s="40"/>
      <c r="Y224" s="40"/>
      <c r="Z224" s="40"/>
      <c r="AA224" s="40"/>
      <c r="AB224" s="40"/>
      <c r="AC224" s="40"/>
      <c r="AD224" s="40"/>
      <c r="AE224" s="40"/>
      <c r="AR224" s="257" t="s">
        <v>359</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359</v>
      </c>
      <c r="BM224" s="257" t="s">
        <v>3765</v>
      </c>
    </row>
    <row r="225" s="2" customFormat="1" ht="16.5" customHeight="1">
      <c r="A225" s="40"/>
      <c r="B225" s="41"/>
      <c r="C225" s="246" t="s">
        <v>519</v>
      </c>
      <c r="D225" s="246" t="s">
        <v>254</v>
      </c>
      <c r="E225" s="247" t="s">
        <v>3766</v>
      </c>
      <c r="F225" s="248" t="s">
        <v>3767</v>
      </c>
      <c r="G225" s="249" t="s">
        <v>441</v>
      </c>
      <c r="H225" s="250">
        <v>3.6000000000000001</v>
      </c>
      <c r="I225" s="251"/>
      <c r="J225" s="252">
        <f>ROUND(I225*H225,2)</f>
        <v>0</v>
      </c>
      <c r="K225" s="248" t="s">
        <v>484</v>
      </c>
      <c r="L225" s="46"/>
      <c r="M225" s="253" t="s">
        <v>1</v>
      </c>
      <c r="N225" s="254" t="s">
        <v>48</v>
      </c>
      <c r="O225" s="93"/>
      <c r="P225" s="255">
        <f>O225*H225</f>
        <v>0</v>
      </c>
      <c r="Q225" s="255">
        <v>0</v>
      </c>
      <c r="R225" s="255">
        <f>Q225*H225</f>
        <v>0</v>
      </c>
      <c r="S225" s="255">
        <v>0.014919999999999999</v>
      </c>
      <c r="T225" s="256">
        <f>S225*H225</f>
        <v>0.053711999999999996</v>
      </c>
      <c r="U225" s="40"/>
      <c r="V225" s="40"/>
      <c r="W225" s="40"/>
      <c r="X225" s="40"/>
      <c r="Y225" s="40"/>
      <c r="Z225" s="40"/>
      <c r="AA225" s="40"/>
      <c r="AB225" s="40"/>
      <c r="AC225" s="40"/>
      <c r="AD225" s="40"/>
      <c r="AE225" s="40"/>
      <c r="AR225" s="257" t="s">
        <v>359</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359</v>
      </c>
      <c r="BM225" s="257" t="s">
        <v>3768</v>
      </c>
    </row>
    <row r="226" s="2" customFormat="1" ht="16.5" customHeight="1">
      <c r="A226" s="40"/>
      <c r="B226" s="41"/>
      <c r="C226" s="246" t="s">
        <v>375</v>
      </c>
      <c r="D226" s="246" t="s">
        <v>254</v>
      </c>
      <c r="E226" s="247" t="s">
        <v>3769</v>
      </c>
      <c r="F226" s="248" t="s">
        <v>3770</v>
      </c>
      <c r="G226" s="249" t="s">
        <v>441</v>
      </c>
      <c r="H226" s="250">
        <v>16.5</v>
      </c>
      <c r="I226" s="251"/>
      <c r="J226" s="252">
        <f>ROUND(I226*H226,2)</f>
        <v>0</v>
      </c>
      <c r="K226" s="248" t="s">
        <v>484</v>
      </c>
      <c r="L226" s="46"/>
      <c r="M226" s="253" t="s">
        <v>1</v>
      </c>
      <c r="N226" s="254" t="s">
        <v>48</v>
      </c>
      <c r="O226" s="93"/>
      <c r="P226" s="255">
        <f>O226*H226</f>
        <v>0</v>
      </c>
      <c r="Q226" s="255">
        <v>0</v>
      </c>
      <c r="R226" s="255">
        <f>Q226*H226</f>
        <v>0</v>
      </c>
      <c r="S226" s="255">
        <v>0.03065</v>
      </c>
      <c r="T226" s="256">
        <f>S226*H226</f>
        <v>0.50572499999999998</v>
      </c>
      <c r="U226" s="40"/>
      <c r="V226" s="40"/>
      <c r="W226" s="40"/>
      <c r="X226" s="40"/>
      <c r="Y226" s="40"/>
      <c r="Z226" s="40"/>
      <c r="AA226" s="40"/>
      <c r="AB226" s="40"/>
      <c r="AC226" s="40"/>
      <c r="AD226" s="40"/>
      <c r="AE226" s="40"/>
      <c r="AR226" s="257" t="s">
        <v>359</v>
      </c>
      <c r="AT226" s="257" t="s">
        <v>254</v>
      </c>
      <c r="AU226" s="257" t="s">
        <v>93</v>
      </c>
      <c r="AY226" s="18" t="s">
        <v>251</v>
      </c>
      <c r="BE226" s="258">
        <f>IF(N226="základní",J226,0)</f>
        <v>0</v>
      </c>
      <c r="BF226" s="258">
        <f>IF(N226="snížená",J226,0)</f>
        <v>0</v>
      </c>
      <c r="BG226" s="258">
        <f>IF(N226="zákl. přenesená",J226,0)</f>
        <v>0</v>
      </c>
      <c r="BH226" s="258">
        <f>IF(N226="sníž. přenesená",J226,0)</f>
        <v>0</v>
      </c>
      <c r="BI226" s="258">
        <f>IF(N226="nulová",J226,0)</f>
        <v>0</v>
      </c>
      <c r="BJ226" s="18" t="s">
        <v>91</v>
      </c>
      <c r="BK226" s="258">
        <f>ROUND(I226*H226,2)</f>
        <v>0</v>
      </c>
      <c r="BL226" s="18" t="s">
        <v>359</v>
      </c>
      <c r="BM226" s="257" t="s">
        <v>3771</v>
      </c>
    </row>
    <row r="227" s="2" customFormat="1" ht="16.5" customHeight="1">
      <c r="A227" s="40"/>
      <c r="B227" s="41"/>
      <c r="C227" s="246" t="s">
        <v>531</v>
      </c>
      <c r="D227" s="246" t="s">
        <v>254</v>
      </c>
      <c r="E227" s="247" t="s">
        <v>3772</v>
      </c>
      <c r="F227" s="248" t="s">
        <v>3773</v>
      </c>
      <c r="G227" s="249" t="s">
        <v>441</v>
      </c>
      <c r="H227" s="250">
        <v>15</v>
      </c>
      <c r="I227" s="251"/>
      <c r="J227" s="252">
        <f>ROUND(I227*H227,2)</f>
        <v>0</v>
      </c>
      <c r="K227" s="248" t="s">
        <v>484</v>
      </c>
      <c r="L227" s="46"/>
      <c r="M227" s="253" t="s">
        <v>1</v>
      </c>
      <c r="N227" s="254" t="s">
        <v>48</v>
      </c>
      <c r="O227" s="93"/>
      <c r="P227" s="255">
        <f>O227*H227</f>
        <v>0</v>
      </c>
      <c r="Q227" s="255">
        <v>0</v>
      </c>
      <c r="R227" s="255">
        <f>Q227*H227</f>
        <v>0</v>
      </c>
      <c r="S227" s="255">
        <v>0.0020999999999999999</v>
      </c>
      <c r="T227" s="256">
        <f>S227*H227</f>
        <v>0.0315</v>
      </c>
      <c r="U227" s="40"/>
      <c r="V227" s="40"/>
      <c r="W227" s="40"/>
      <c r="X227" s="40"/>
      <c r="Y227" s="40"/>
      <c r="Z227" s="40"/>
      <c r="AA227" s="40"/>
      <c r="AB227" s="40"/>
      <c r="AC227" s="40"/>
      <c r="AD227" s="40"/>
      <c r="AE227" s="40"/>
      <c r="AR227" s="257" t="s">
        <v>359</v>
      </c>
      <c r="AT227" s="257" t="s">
        <v>254</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359</v>
      </c>
      <c r="BM227" s="257" t="s">
        <v>3774</v>
      </c>
    </row>
    <row r="228" s="2" customFormat="1" ht="16.5" customHeight="1">
      <c r="A228" s="40"/>
      <c r="B228" s="41"/>
      <c r="C228" s="246" t="s">
        <v>378</v>
      </c>
      <c r="D228" s="246" t="s">
        <v>254</v>
      </c>
      <c r="E228" s="247" t="s">
        <v>3775</v>
      </c>
      <c r="F228" s="248" t="s">
        <v>3776</v>
      </c>
      <c r="G228" s="249" t="s">
        <v>441</v>
      </c>
      <c r="H228" s="250">
        <v>30</v>
      </c>
      <c r="I228" s="251"/>
      <c r="J228" s="252">
        <f>ROUND(I228*H228,2)</f>
        <v>0</v>
      </c>
      <c r="K228" s="248" t="s">
        <v>484</v>
      </c>
      <c r="L228" s="46"/>
      <c r="M228" s="253" t="s">
        <v>1</v>
      </c>
      <c r="N228" s="254" t="s">
        <v>48</v>
      </c>
      <c r="O228" s="93"/>
      <c r="P228" s="255">
        <f>O228*H228</f>
        <v>0</v>
      </c>
      <c r="Q228" s="255">
        <v>0</v>
      </c>
      <c r="R228" s="255">
        <f>Q228*H228</f>
        <v>0</v>
      </c>
      <c r="S228" s="255">
        <v>0.00198</v>
      </c>
      <c r="T228" s="256">
        <f>S228*H228</f>
        <v>0.059400000000000001</v>
      </c>
      <c r="U228" s="40"/>
      <c r="V228" s="40"/>
      <c r="W228" s="40"/>
      <c r="X228" s="40"/>
      <c r="Y228" s="40"/>
      <c r="Z228" s="40"/>
      <c r="AA228" s="40"/>
      <c r="AB228" s="40"/>
      <c r="AC228" s="40"/>
      <c r="AD228" s="40"/>
      <c r="AE228" s="40"/>
      <c r="AR228" s="257" t="s">
        <v>359</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359</v>
      </c>
      <c r="BM228" s="257" t="s">
        <v>3777</v>
      </c>
    </row>
    <row r="229" s="2" customFormat="1" ht="16.5" customHeight="1">
      <c r="A229" s="40"/>
      <c r="B229" s="41"/>
      <c r="C229" s="246" t="s">
        <v>540</v>
      </c>
      <c r="D229" s="246" t="s">
        <v>254</v>
      </c>
      <c r="E229" s="247" t="s">
        <v>3778</v>
      </c>
      <c r="F229" s="248" t="s">
        <v>3779</v>
      </c>
      <c r="G229" s="249" t="s">
        <v>441</v>
      </c>
      <c r="H229" s="250">
        <v>4.5</v>
      </c>
      <c r="I229" s="251"/>
      <c r="J229" s="252">
        <f>ROUND(I229*H229,2)</f>
        <v>0</v>
      </c>
      <c r="K229" s="248" t="s">
        <v>484</v>
      </c>
      <c r="L229" s="46"/>
      <c r="M229" s="253" t="s">
        <v>1</v>
      </c>
      <c r="N229" s="254" t="s">
        <v>48</v>
      </c>
      <c r="O229" s="93"/>
      <c r="P229" s="255">
        <f>O229*H229</f>
        <v>0</v>
      </c>
      <c r="Q229" s="255">
        <v>0.0012600000000000001</v>
      </c>
      <c r="R229" s="255">
        <f>Q229*H229</f>
        <v>0.0056700000000000006</v>
      </c>
      <c r="S229" s="255">
        <v>0</v>
      </c>
      <c r="T229" s="256">
        <f>S229*H229</f>
        <v>0</v>
      </c>
      <c r="U229" s="40"/>
      <c r="V229" s="40"/>
      <c r="W229" s="40"/>
      <c r="X229" s="40"/>
      <c r="Y229" s="40"/>
      <c r="Z229" s="40"/>
      <c r="AA229" s="40"/>
      <c r="AB229" s="40"/>
      <c r="AC229" s="40"/>
      <c r="AD229" s="40"/>
      <c r="AE229" s="40"/>
      <c r="AR229" s="257" t="s">
        <v>359</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359</v>
      </c>
      <c r="BM229" s="257" t="s">
        <v>3780</v>
      </c>
    </row>
    <row r="230" s="15" customFormat="1">
      <c r="A230" s="15"/>
      <c r="B230" s="293"/>
      <c r="C230" s="294"/>
      <c r="D230" s="259" t="s">
        <v>414</v>
      </c>
      <c r="E230" s="295" t="s">
        <v>1</v>
      </c>
      <c r="F230" s="296" t="s">
        <v>3670</v>
      </c>
      <c r="G230" s="294"/>
      <c r="H230" s="295" t="s">
        <v>1</v>
      </c>
      <c r="I230" s="297"/>
      <c r="J230" s="294"/>
      <c r="K230" s="294"/>
      <c r="L230" s="298"/>
      <c r="M230" s="299"/>
      <c r="N230" s="300"/>
      <c r="O230" s="300"/>
      <c r="P230" s="300"/>
      <c r="Q230" s="300"/>
      <c r="R230" s="300"/>
      <c r="S230" s="300"/>
      <c r="T230" s="301"/>
      <c r="U230" s="15"/>
      <c r="V230" s="15"/>
      <c r="W230" s="15"/>
      <c r="X230" s="15"/>
      <c r="Y230" s="15"/>
      <c r="Z230" s="15"/>
      <c r="AA230" s="15"/>
      <c r="AB230" s="15"/>
      <c r="AC230" s="15"/>
      <c r="AD230" s="15"/>
      <c r="AE230" s="15"/>
      <c r="AT230" s="302" t="s">
        <v>414</v>
      </c>
      <c r="AU230" s="302" t="s">
        <v>93</v>
      </c>
      <c r="AV230" s="15" t="s">
        <v>91</v>
      </c>
      <c r="AW230" s="15" t="s">
        <v>38</v>
      </c>
      <c r="AX230" s="15" t="s">
        <v>83</v>
      </c>
      <c r="AY230" s="302" t="s">
        <v>251</v>
      </c>
    </row>
    <row r="231" s="15" customFormat="1">
      <c r="A231" s="15"/>
      <c r="B231" s="293"/>
      <c r="C231" s="294"/>
      <c r="D231" s="259" t="s">
        <v>414</v>
      </c>
      <c r="E231" s="295" t="s">
        <v>1</v>
      </c>
      <c r="F231" s="296" t="s">
        <v>3781</v>
      </c>
      <c r="G231" s="294"/>
      <c r="H231" s="295" t="s">
        <v>1</v>
      </c>
      <c r="I231" s="297"/>
      <c r="J231" s="294"/>
      <c r="K231" s="294"/>
      <c r="L231" s="298"/>
      <c r="M231" s="299"/>
      <c r="N231" s="300"/>
      <c r="O231" s="300"/>
      <c r="P231" s="300"/>
      <c r="Q231" s="300"/>
      <c r="R231" s="300"/>
      <c r="S231" s="300"/>
      <c r="T231" s="301"/>
      <c r="U231" s="15"/>
      <c r="V231" s="15"/>
      <c r="W231" s="15"/>
      <c r="X231" s="15"/>
      <c r="Y231" s="15"/>
      <c r="Z231" s="15"/>
      <c r="AA231" s="15"/>
      <c r="AB231" s="15"/>
      <c r="AC231" s="15"/>
      <c r="AD231" s="15"/>
      <c r="AE231" s="15"/>
      <c r="AT231" s="302" t="s">
        <v>414</v>
      </c>
      <c r="AU231" s="302" t="s">
        <v>93</v>
      </c>
      <c r="AV231" s="15" t="s">
        <v>91</v>
      </c>
      <c r="AW231" s="15" t="s">
        <v>38</v>
      </c>
      <c r="AX231" s="15" t="s">
        <v>83</v>
      </c>
      <c r="AY231" s="302" t="s">
        <v>251</v>
      </c>
    </row>
    <row r="232" s="15" customFormat="1">
      <c r="A232" s="15"/>
      <c r="B232" s="293"/>
      <c r="C232" s="294"/>
      <c r="D232" s="259" t="s">
        <v>414</v>
      </c>
      <c r="E232" s="295" t="s">
        <v>1</v>
      </c>
      <c r="F232" s="296" t="s">
        <v>3782</v>
      </c>
      <c r="G232" s="294"/>
      <c r="H232" s="295" t="s">
        <v>1</v>
      </c>
      <c r="I232" s="297"/>
      <c r="J232" s="294"/>
      <c r="K232" s="294"/>
      <c r="L232" s="298"/>
      <c r="M232" s="299"/>
      <c r="N232" s="300"/>
      <c r="O232" s="300"/>
      <c r="P232" s="300"/>
      <c r="Q232" s="300"/>
      <c r="R232" s="300"/>
      <c r="S232" s="300"/>
      <c r="T232" s="301"/>
      <c r="U232" s="15"/>
      <c r="V232" s="15"/>
      <c r="W232" s="15"/>
      <c r="X232" s="15"/>
      <c r="Y232" s="15"/>
      <c r="Z232" s="15"/>
      <c r="AA232" s="15"/>
      <c r="AB232" s="15"/>
      <c r="AC232" s="15"/>
      <c r="AD232" s="15"/>
      <c r="AE232" s="15"/>
      <c r="AT232" s="302" t="s">
        <v>414</v>
      </c>
      <c r="AU232" s="302" t="s">
        <v>93</v>
      </c>
      <c r="AV232" s="15" t="s">
        <v>91</v>
      </c>
      <c r="AW232" s="15" t="s">
        <v>38</v>
      </c>
      <c r="AX232" s="15" t="s">
        <v>83</v>
      </c>
      <c r="AY232" s="302" t="s">
        <v>251</v>
      </c>
    </row>
    <row r="233" s="13" customFormat="1">
      <c r="A233" s="13"/>
      <c r="B233" s="271"/>
      <c r="C233" s="272"/>
      <c r="D233" s="259" t="s">
        <v>414</v>
      </c>
      <c r="E233" s="273" t="s">
        <v>1</v>
      </c>
      <c r="F233" s="274" t="s">
        <v>3783</v>
      </c>
      <c r="G233" s="272"/>
      <c r="H233" s="275">
        <v>4.1399999999999997</v>
      </c>
      <c r="I233" s="276"/>
      <c r="J233" s="272"/>
      <c r="K233" s="272"/>
      <c r="L233" s="277"/>
      <c r="M233" s="278"/>
      <c r="N233" s="279"/>
      <c r="O233" s="279"/>
      <c r="P233" s="279"/>
      <c r="Q233" s="279"/>
      <c r="R233" s="279"/>
      <c r="S233" s="279"/>
      <c r="T233" s="280"/>
      <c r="U233" s="13"/>
      <c r="V233" s="13"/>
      <c r="W233" s="13"/>
      <c r="X233" s="13"/>
      <c r="Y233" s="13"/>
      <c r="Z233" s="13"/>
      <c r="AA233" s="13"/>
      <c r="AB233" s="13"/>
      <c r="AC233" s="13"/>
      <c r="AD233" s="13"/>
      <c r="AE233" s="13"/>
      <c r="AT233" s="281" t="s">
        <v>414</v>
      </c>
      <c r="AU233" s="281" t="s">
        <v>93</v>
      </c>
      <c r="AV233" s="13" t="s">
        <v>93</v>
      </c>
      <c r="AW233" s="13" t="s">
        <v>38</v>
      </c>
      <c r="AX233" s="13" t="s">
        <v>83</v>
      </c>
      <c r="AY233" s="281" t="s">
        <v>251</v>
      </c>
    </row>
    <row r="234" s="14" customFormat="1">
      <c r="A234" s="14"/>
      <c r="B234" s="282"/>
      <c r="C234" s="283"/>
      <c r="D234" s="259" t="s">
        <v>414</v>
      </c>
      <c r="E234" s="284" t="s">
        <v>1</v>
      </c>
      <c r="F234" s="285" t="s">
        <v>416</v>
      </c>
      <c r="G234" s="283"/>
      <c r="H234" s="286">
        <v>4.1399999999999997</v>
      </c>
      <c r="I234" s="287"/>
      <c r="J234" s="283"/>
      <c r="K234" s="283"/>
      <c r="L234" s="288"/>
      <c r="M234" s="289"/>
      <c r="N234" s="290"/>
      <c r="O234" s="290"/>
      <c r="P234" s="290"/>
      <c r="Q234" s="290"/>
      <c r="R234" s="290"/>
      <c r="S234" s="290"/>
      <c r="T234" s="291"/>
      <c r="U234" s="14"/>
      <c r="V234" s="14"/>
      <c r="W234" s="14"/>
      <c r="X234" s="14"/>
      <c r="Y234" s="14"/>
      <c r="Z234" s="14"/>
      <c r="AA234" s="14"/>
      <c r="AB234" s="14"/>
      <c r="AC234" s="14"/>
      <c r="AD234" s="14"/>
      <c r="AE234" s="14"/>
      <c r="AT234" s="292" t="s">
        <v>414</v>
      </c>
      <c r="AU234" s="292" t="s">
        <v>93</v>
      </c>
      <c r="AV234" s="14" t="s">
        <v>182</v>
      </c>
      <c r="AW234" s="14" t="s">
        <v>38</v>
      </c>
      <c r="AX234" s="14" t="s">
        <v>83</v>
      </c>
      <c r="AY234" s="292" t="s">
        <v>251</v>
      </c>
    </row>
    <row r="235" s="13" customFormat="1">
      <c r="A235" s="13"/>
      <c r="B235" s="271"/>
      <c r="C235" s="272"/>
      <c r="D235" s="259" t="s">
        <v>414</v>
      </c>
      <c r="E235" s="273" t="s">
        <v>1</v>
      </c>
      <c r="F235" s="274" t="s">
        <v>3784</v>
      </c>
      <c r="G235" s="272"/>
      <c r="H235" s="275">
        <v>4.5</v>
      </c>
      <c r="I235" s="276"/>
      <c r="J235" s="272"/>
      <c r="K235" s="272"/>
      <c r="L235" s="277"/>
      <c r="M235" s="278"/>
      <c r="N235" s="279"/>
      <c r="O235" s="279"/>
      <c r="P235" s="279"/>
      <c r="Q235" s="279"/>
      <c r="R235" s="279"/>
      <c r="S235" s="279"/>
      <c r="T235" s="280"/>
      <c r="U235" s="13"/>
      <c r="V235" s="13"/>
      <c r="W235" s="13"/>
      <c r="X235" s="13"/>
      <c r="Y235" s="13"/>
      <c r="Z235" s="13"/>
      <c r="AA235" s="13"/>
      <c r="AB235" s="13"/>
      <c r="AC235" s="13"/>
      <c r="AD235" s="13"/>
      <c r="AE235" s="13"/>
      <c r="AT235" s="281" t="s">
        <v>414</v>
      </c>
      <c r="AU235" s="281" t="s">
        <v>93</v>
      </c>
      <c r="AV235" s="13" t="s">
        <v>93</v>
      </c>
      <c r="AW235" s="13" t="s">
        <v>38</v>
      </c>
      <c r="AX235" s="13" t="s">
        <v>83</v>
      </c>
      <c r="AY235" s="281" t="s">
        <v>251</v>
      </c>
    </row>
    <row r="236" s="14" customFormat="1">
      <c r="A236" s="14"/>
      <c r="B236" s="282"/>
      <c r="C236" s="283"/>
      <c r="D236" s="259" t="s">
        <v>414</v>
      </c>
      <c r="E236" s="284" t="s">
        <v>1</v>
      </c>
      <c r="F236" s="285" t="s">
        <v>416</v>
      </c>
      <c r="G236" s="283"/>
      <c r="H236" s="286">
        <v>4.5</v>
      </c>
      <c r="I236" s="287"/>
      <c r="J236" s="283"/>
      <c r="K236" s="283"/>
      <c r="L236" s="288"/>
      <c r="M236" s="289"/>
      <c r="N236" s="290"/>
      <c r="O236" s="290"/>
      <c r="P236" s="290"/>
      <c r="Q236" s="290"/>
      <c r="R236" s="290"/>
      <c r="S236" s="290"/>
      <c r="T236" s="291"/>
      <c r="U236" s="14"/>
      <c r="V236" s="14"/>
      <c r="W236" s="14"/>
      <c r="X236" s="14"/>
      <c r="Y236" s="14"/>
      <c r="Z236" s="14"/>
      <c r="AA236" s="14"/>
      <c r="AB236" s="14"/>
      <c r="AC236" s="14"/>
      <c r="AD236" s="14"/>
      <c r="AE236" s="14"/>
      <c r="AT236" s="292" t="s">
        <v>414</v>
      </c>
      <c r="AU236" s="292" t="s">
        <v>93</v>
      </c>
      <c r="AV236" s="14" t="s">
        <v>182</v>
      </c>
      <c r="AW236" s="14" t="s">
        <v>38</v>
      </c>
      <c r="AX236" s="14" t="s">
        <v>91</v>
      </c>
      <c r="AY236" s="292" t="s">
        <v>251</v>
      </c>
    </row>
    <row r="237" s="2" customFormat="1" ht="16.5" customHeight="1">
      <c r="A237" s="40"/>
      <c r="B237" s="41"/>
      <c r="C237" s="246" t="s">
        <v>381</v>
      </c>
      <c r="D237" s="246" t="s">
        <v>254</v>
      </c>
      <c r="E237" s="247" t="s">
        <v>3785</v>
      </c>
      <c r="F237" s="248" t="s">
        <v>3786</v>
      </c>
      <c r="G237" s="249" t="s">
        <v>441</v>
      </c>
      <c r="H237" s="250">
        <v>14</v>
      </c>
      <c r="I237" s="251"/>
      <c r="J237" s="252">
        <f>ROUND(I237*H237,2)</f>
        <v>0</v>
      </c>
      <c r="K237" s="248" t="s">
        <v>484</v>
      </c>
      <c r="L237" s="46"/>
      <c r="M237" s="253" t="s">
        <v>1</v>
      </c>
      <c r="N237" s="254" t="s">
        <v>48</v>
      </c>
      <c r="O237" s="93"/>
      <c r="P237" s="255">
        <f>O237*H237</f>
        <v>0</v>
      </c>
      <c r="Q237" s="255">
        <v>0.00175</v>
      </c>
      <c r="R237" s="255">
        <f>Q237*H237</f>
        <v>0.024500000000000001</v>
      </c>
      <c r="S237" s="255">
        <v>0</v>
      </c>
      <c r="T237" s="256">
        <f>S237*H237</f>
        <v>0</v>
      </c>
      <c r="U237" s="40"/>
      <c r="V237" s="40"/>
      <c r="W237" s="40"/>
      <c r="X237" s="40"/>
      <c r="Y237" s="40"/>
      <c r="Z237" s="40"/>
      <c r="AA237" s="40"/>
      <c r="AB237" s="40"/>
      <c r="AC237" s="40"/>
      <c r="AD237" s="40"/>
      <c r="AE237" s="40"/>
      <c r="AR237" s="257" t="s">
        <v>359</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359</v>
      </c>
      <c r="BM237" s="257" t="s">
        <v>3787</v>
      </c>
    </row>
    <row r="238" s="15" customFormat="1">
      <c r="A238" s="15"/>
      <c r="B238" s="293"/>
      <c r="C238" s="294"/>
      <c r="D238" s="259" t="s">
        <v>414</v>
      </c>
      <c r="E238" s="295" t="s">
        <v>1</v>
      </c>
      <c r="F238" s="296" t="s">
        <v>3670</v>
      </c>
      <c r="G238" s="294"/>
      <c r="H238" s="295" t="s">
        <v>1</v>
      </c>
      <c r="I238" s="297"/>
      <c r="J238" s="294"/>
      <c r="K238" s="294"/>
      <c r="L238" s="298"/>
      <c r="M238" s="299"/>
      <c r="N238" s="300"/>
      <c r="O238" s="300"/>
      <c r="P238" s="300"/>
      <c r="Q238" s="300"/>
      <c r="R238" s="300"/>
      <c r="S238" s="300"/>
      <c r="T238" s="301"/>
      <c r="U238" s="15"/>
      <c r="V238" s="15"/>
      <c r="W238" s="15"/>
      <c r="X238" s="15"/>
      <c r="Y238" s="15"/>
      <c r="Z238" s="15"/>
      <c r="AA238" s="15"/>
      <c r="AB238" s="15"/>
      <c r="AC238" s="15"/>
      <c r="AD238" s="15"/>
      <c r="AE238" s="15"/>
      <c r="AT238" s="302" t="s">
        <v>414</v>
      </c>
      <c r="AU238" s="302" t="s">
        <v>93</v>
      </c>
      <c r="AV238" s="15" t="s">
        <v>91</v>
      </c>
      <c r="AW238" s="15" t="s">
        <v>38</v>
      </c>
      <c r="AX238" s="15" t="s">
        <v>83</v>
      </c>
      <c r="AY238" s="302" t="s">
        <v>251</v>
      </c>
    </row>
    <row r="239" s="15" customFormat="1">
      <c r="A239" s="15"/>
      <c r="B239" s="293"/>
      <c r="C239" s="294"/>
      <c r="D239" s="259" t="s">
        <v>414</v>
      </c>
      <c r="E239" s="295" t="s">
        <v>1</v>
      </c>
      <c r="F239" s="296" t="s">
        <v>3781</v>
      </c>
      <c r="G239" s="294"/>
      <c r="H239" s="295" t="s">
        <v>1</v>
      </c>
      <c r="I239" s="297"/>
      <c r="J239" s="294"/>
      <c r="K239" s="294"/>
      <c r="L239" s="298"/>
      <c r="M239" s="299"/>
      <c r="N239" s="300"/>
      <c r="O239" s="300"/>
      <c r="P239" s="300"/>
      <c r="Q239" s="300"/>
      <c r="R239" s="300"/>
      <c r="S239" s="300"/>
      <c r="T239" s="301"/>
      <c r="U239" s="15"/>
      <c r="V239" s="15"/>
      <c r="W239" s="15"/>
      <c r="X239" s="15"/>
      <c r="Y239" s="15"/>
      <c r="Z239" s="15"/>
      <c r="AA239" s="15"/>
      <c r="AB239" s="15"/>
      <c r="AC239" s="15"/>
      <c r="AD239" s="15"/>
      <c r="AE239" s="15"/>
      <c r="AT239" s="302" t="s">
        <v>414</v>
      </c>
      <c r="AU239" s="302" t="s">
        <v>93</v>
      </c>
      <c r="AV239" s="15" t="s">
        <v>91</v>
      </c>
      <c r="AW239" s="15" t="s">
        <v>38</v>
      </c>
      <c r="AX239" s="15" t="s">
        <v>83</v>
      </c>
      <c r="AY239" s="302" t="s">
        <v>251</v>
      </c>
    </row>
    <row r="240" s="15" customFormat="1">
      <c r="A240" s="15"/>
      <c r="B240" s="293"/>
      <c r="C240" s="294"/>
      <c r="D240" s="259" t="s">
        <v>414</v>
      </c>
      <c r="E240" s="295" t="s">
        <v>1</v>
      </c>
      <c r="F240" s="296" t="s">
        <v>3782</v>
      </c>
      <c r="G240" s="294"/>
      <c r="H240" s="295" t="s">
        <v>1</v>
      </c>
      <c r="I240" s="297"/>
      <c r="J240" s="294"/>
      <c r="K240" s="294"/>
      <c r="L240" s="298"/>
      <c r="M240" s="299"/>
      <c r="N240" s="300"/>
      <c r="O240" s="300"/>
      <c r="P240" s="300"/>
      <c r="Q240" s="300"/>
      <c r="R240" s="300"/>
      <c r="S240" s="300"/>
      <c r="T240" s="301"/>
      <c r="U240" s="15"/>
      <c r="V240" s="15"/>
      <c r="W240" s="15"/>
      <c r="X240" s="15"/>
      <c r="Y240" s="15"/>
      <c r="Z240" s="15"/>
      <c r="AA240" s="15"/>
      <c r="AB240" s="15"/>
      <c r="AC240" s="15"/>
      <c r="AD240" s="15"/>
      <c r="AE240" s="15"/>
      <c r="AT240" s="302" t="s">
        <v>414</v>
      </c>
      <c r="AU240" s="302" t="s">
        <v>93</v>
      </c>
      <c r="AV240" s="15" t="s">
        <v>91</v>
      </c>
      <c r="AW240" s="15" t="s">
        <v>38</v>
      </c>
      <c r="AX240" s="15" t="s">
        <v>83</v>
      </c>
      <c r="AY240" s="302" t="s">
        <v>251</v>
      </c>
    </row>
    <row r="241" s="13" customFormat="1">
      <c r="A241" s="13"/>
      <c r="B241" s="271"/>
      <c r="C241" s="272"/>
      <c r="D241" s="259" t="s">
        <v>414</v>
      </c>
      <c r="E241" s="273" t="s">
        <v>1</v>
      </c>
      <c r="F241" s="274" t="s">
        <v>3788</v>
      </c>
      <c r="G241" s="272"/>
      <c r="H241" s="275">
        <v>12.1</v>
      </c>
      <c r="I241" s="276"/>
      <c r="J241" s="272"/>
      <c r="K241" s="272"/>
      <c r="L241" s="277"/>
      <c r="M241" s="278"/>
      <c r="N241" s="279"/>
      <c r="O241" s="279"/>
      <c r="P241" s="279"/>
      <c r="Q241" s="279"/>
      <c r="R241" s="279"/>
      <c r="S241" s="279"/>
      <c r="T241" s="280"/>
      <c r="U241" s="13"/>
      <c r="V241" s="13"/>
      <c r="W241" s="13"/>
      <c r="X241" s="13"/>
      <c r="Y241" s="13"/>
      <c r="Z241" s="13"/>
      <c r="AA241" s="13"/>
      <c r="AB241" s="13"/>
      <c r="AC241" s="13"/>
      <c r="AD241" s="13"/>
      <c r="AE241" s="13"/>
      <c r="AT241" s="281" t="s">
        <v>414</v>
      </c>
      <c r="AU241" s="281" t="s">
        <v>93</v>
      </c>
      <c r="AV241" s="13" t="s">
        <v>93</v>
      </c>
      <c r="AW241" s="13" t="s">
        <v>38</v>
      </c>
      <c r="AX241" s="13" t="s">
        <v>83</v>
      </c>
      <c r="AY241" s="281" t="s">
        <v>251</v>
      </c>
    </row>
    <row r="242" s="14" customFormat="1">
      <c r="A242" s="14"/>
      <c r="B242" s="282"/>
      <c r="C242" s="283"/>
      <c r="D242" s="259" t="s">
        <v>414</v>
      </c>
      <c r="E242" s="284" t="s">
        <v>1</v>
      </c>
      <c r="F242" s="285" t="s">
        <v>416</v>
      </c>
      <c r="G242" s="283"/>
      <c r="H242" s="286">
        <v>12.1</v>
      </c>
      <c r="I242" s="287"/>
      <c r="J242" s="283"/>
      <c r="K242" s="283"/>
      <c r="L242" s="288"/>
      <c r="M242" s="289"/>
      <c r="N242" s="290"/>
      <c r="O242" s="290"/>
      <c r="P242" s="290"/>
      <c r="Q242" s="290"/>
      <c r="R242" s="290"/>
      <c r="S242" s="290"/>
      <c r="T242" s="291"/>
      <c r="U242" s="14"/>
      <c r="V242" s="14"/>
      <c r="W242" s="14"/>
      <c r="X242" s="14"/>
      <c r="Y242" s="14"/>
      <c r="Z242" s="14"/>
      <c r="AA242" s="14"/>
      <c r="AB242" s="14"/>
      <c r="AC242" s="14"/>
      <c r="AD242" s="14"/>
      <c r="AE242" s="14"/>
      <c r="AT242" s="292" t="s">
        <v>414</v>
      </c>
      <c r="AU242" s="292" t="s">
        <v>93</v>
      </c>
      <c r="AV242" s="14" t="s">
        <v>182</v>
      </c>
      <c r="AW242" s="14" t="s">
        <v>38</v>
      </c>
      <c r="AX242" s="14" t="s">
        <v>83</v>
      </c>
      <c r="AY242" s="292" t="s">
        <v>251</v>
      </c>
    </row>
    <row r="243" s="13" customFormat="1">
      <c r="A243" s="13"/>
      <c r="B243" s="271"/>
      <c r="C243" s="272"/>
      <c r="D243" s="259" t="s">
        <v>414</v>
      </c>
      <c r="E243" s="273" t="s">
        <v>1</v>
      </c>
      <c r="F243" s="274" t="s">
        <v>3789</v>
      </c>
      <c r="G243" s="272"/>
      <c r="H243" s="275">
        <v>13.914999999999999</v>
      </c>
      <c r="I243" s="276"/>
      <c r="J243" s="272"/>
      <c r="K243" s="272"/>
      <c r="L243" s="277"/>
      <c r="M243" s="278"/>
      <c r="N243" s="279"/>
      <c r="O243" s="279"/>
      <c r="P243" s="279"/>
      <c r="Q243" s="279"/>
      <c r="R243" s="279"/>
      <c r="S243" s="279"/>
      <c r="T243" s="280"/>
      <c r="U243" s="13"/>
      <c r="V243" s="13"/>
      <c r="W243" s="13"/>
      <c r="X243" s="13"/>
      <c r="Y243" s="13"/>
      <c r="Z243" s="13"/>
      <c r="AA243" s="13"/>
      <c r="AB243" s="13"/>
      <c r="AC243" s="13"/>
      <c r="AD243" s="13"/>
      <c r="AE243" s="13"/>
      <c r="AT243" s="281" t="s">
        <v>414</v>
      </c>
      <c r="AU243" s="281" t="s">
        <v>93</v>
      </c>
      <c r="AV243" s="13" t="s">
        <v>93</v>
      </c>
      <c r="AW243" s="13" t="s">
        <v>38</v>
      </c>
      <c r="AX243" s="13" t="s">
        <v>83</v>
      </c>
      <c r="AY243" s="281" t="s">
        <v>251</v>
      </c>
    </row>
    <row r="244" s="14" customFormat="1">
      <c r="A244" s="14"/>
      <c r="B244" s="282"/>
      <c r="C244" s="283"/>
      <c r="D244" s="259" t="s">
        <v>414</v>
      </c>
      <c r="E244" s="284" t="s">
        <v>1</v>
      </c>
      <c r="F244" s="285" t="s">
        <v>416</v>
      </c>
      <c r="G244" s="283"/>
      <c r="H244" s="286">
        <v>13.914999999999999</v>
      </c>
      <c r="I244" s="287"/>
      <c r="J244" s="283"/>
      <c r="K244" s="283"/>
      <c r="L244" s="288"/>
      <c r="M244" s="289"/>
      <c r="N244" s="290"/>
      <c r="O244" s="290"/>
      <c r="P244" s="290"/>
      <c r="Q244" s="290"/>
      <c r="R244" s="290"/>
      <c r="S244" s="290"/>
      <c r="T244" s="291"/>
      <c r="U244" s="14"/>
      <c r="V244" s="14"/>
      <c r="W244" s="14"/>
      <c r="X244" s="14"/>
      <c r="Y244" s="14"/>
      <c r="Z244" s="14"/>
      <c r="AA244" s="14"/>
      <c r="AB244" s="14"/>
      <c r="AC244" s="14"/>
      <c r="AD244" s="14"/>
      <c r="AE244" s="14"/>
      <c r="AT244" s="292" t="s">
        <v>414</v>
      </c>
      <c r="AU244" s="292" t="s">
        <v>93</v>
      </c>
      <c r="AV244" s="14" t="s">
        <v>182</v>
      </c>
      <c r="AW244" s="14" t="s">
        <v>38</v>
      </c>
      <c r="AX244" s="14" t="s">
        <v>83</v>
      </c>
      <c r="AY244" s="292" t="s">
        <v>251</v>
      </c>
    </row>
    <row r="245" s="13" customFormat="1">
      <c r="A245" s="13"/>
      <c r="B245" s="271"/>
      <c r="C245" s="272"/>
      <c r="D245" s="259" t="s">
        <v>414</v>
      </c>
      <c r="E245" s="273" t="s">
        <v>1</v>
      </c>
      <c r="F245" s="274" t="s">
        <v>325</v>
      </c>
      <c r="G245" s="272"/>
      <c r="H245" s="275">
        <v>14</v>
      </c>
      <c r="I245" s="276"/>
      <c r="J245" s="272"/>
      <c r="K245" s="272"/>
      <c r="L245" s="277"/>
      <c r="M245" s="278"/>
      <c r="N245" s="279"/>
      <c r="O245" s="279"/>
      <c r="P245" s="279"/>
      <c r="Q245" s="279"/>
      <c r="R245" s="279"/>
      <c r="S245" s="279"/>
      <c r="T245" s="280"/>
      <c r="U245" s="13"/>
      <c r="V245" s="13"/>
      <c r="W245" s="13"/>
      <c r="X245" s="13"/>
      <c r="Y245" s="13"/>
      <c r="Z245" s="13"/>
      <c r="AA245" s="13"/>
      <c r="AB245" s="13"/>
      <c r="AC245" s="13"/>
      <c r="AD245" s="13"/>
      <c r="AE245" s="13"/>
      <c r="AT245" s="281" t="s">
        <v>414</v>
      </c>
      <c r="AU245" s="281" t="s">
        <v>93</v>
      </c>
      <c r="AV245" s="13" t="s">
        <v>93</v>
      </c>
      <c r="AW245" s="13" t="s">
        <v>38</v>
      </c>
      <c r="AX245" s="13" t="s">
        <v>83</v>
      </c>
      <c r="AY245" s="281" t="s">
        <v>251</v>
      </c>
    </row>
    <row r="246" s="14" customFormat="1">
      <c r="A246" s="14"/>
      <c r="B246" s="282"/>
      <c r="C246" s="283"/>
      <c r="D246" s="259" t="s">
        <v>414</v>
      </c>
      <c r="E246" s="284" t="s">
        <v>1</v>
      </c>
      <c r="F246" s="285" t="s">
        <v>416</v>
      </c>
      <c r="G246" s="283"/>
      <c r="H246" s="286">
        <v>14</v>
      </c>
      <c r="I246" s="287"/>
      <c r="J246" s="283"/>
      <c r="K246" s="283"/>
      <c r="L246" s="288"/>
      <c r="M246" s="289"/>
      <c r="N246" s="290"/>
      <c r="O246" s="290"/>
      <c r="P246" s="290"/>
      <c r="Q246" s="290"/>
      <c r="R246" s="290"/>
      <c r="S246" s="290"/>
      <c r="T246" s="291"/>
      <c r="U246" s="14"/>
      <c r="V246" s="14"/>
      <c r="W246" s="14"/>
      <c r="X246" s="14"/>
      <c r="Y246" s="14"/>
      <c r="Z246" s="14"/>
      <c r="AA246" s="14"/>
      <c r="AB246" s="14"/>
      <c r="AC246" s="14"/>
      <c r="AD246" s="14"/>
      <c r="AE246" s="14"/>
      <c r="AT246" s="292" t="s">
        <v>414</v>
      </c>
      <c r="AU246" s="292" t="s">
        <v>93</v>
      </c>
      <c r="AV246" s="14" t="s">
        <v>182</v>
      </c>
      <c r="AW246" s="14" t="s">
        <v>38</v>
      </c>
      <c r="AX246" s="14" t="s">
        <v>91</v>
      </c>
      <c r="AY246" s="292" t="s">
        <v>251</v>
      </c>
    </row>
    <row r="247" s="2" customFormat="1" ht="16.5" customHeight="1">
      <c r="A247" s="40"/>
      <c r="B247" s="41"/>
      <c r="C247" s="246" t="s">
        <v>552</v>
      </c>
      <c r="D247" s="246" t="s">
        <v>254</v>
      </c>
      <c r="E247" s="247" t="s">
        <v>3790</v>
      </c>
      <c r="F247" s="248" t="s">
        <v>3791</v>
      </c>
      <c r="G247" s="249" t="s">
        <v>441</v>
      </c>
      <c r="H247" s="250">
        <v>7.5</v>
      </c>
      <c r="I247" s="251"/>
      <c r="J247" s="252">
        <f>ROUND(I247*H247,2)</f>
        <v>0</v>
      </c>
      <c r="K247" s="248" t="s">
        <v>484</v>
      </c>
      <c r="L247" s="46"/>
      <c r="M247" s="253" t="s">
        <v>1</v>
      </c>
      <c r="N247" s="254" t="s">
        <v>48</v>
      </c>
      <c r="O247" s="93"/>
      <c r="P247" s="255">
        <f>O247*H247</f>
        <v>0</v>
      </c>
      <c r="Q247" s="255">
        <v>0.0027399999999999998</v>
      </c>
      <c r="R247" s="255">
        <f>Q247*H247</f>
        <v>0.020549999999999999</v>
      </c>
      <c r="S247" s="255">
        <v>0</v>
      </c>
      <c r="T247" s="256">
        <f>S247*H247</f>
        <v>0</v>
      </c>
      <c r="U247" s="40"/>
      <c r="V247" s="40"/>
      <c r="W247" s="40"/>
      <c r="X247" s="40"/>
      <c r="Y247" s="40"/>
      <c r="Z247" s="40"/>
      <c r="AA247" s="40"/>
      <c r="AB247" s="40"/>
      <c r="AC247" s="40"/>
      <c r="AD247" s="40"/>
      <c r="AE247" s="40"/>
      <c r="AR247" s="257" t="s">
        <v>359</v>
      </c>
      <c r="AT247" s="257" t="s">
        <v>254</v>
      </c>
      <c r="AU247" s="257" t="s">
        <v>93</v>
      </c>
      <c r="AY247" s="18" t="s">
        <v>251</v>
      </c>
      <c r="BE247" s="258">
        <f>IF(N247="základní",J247,0)</f>
        <v>0</v>
      </c>
      <c r="BF247" s="258">
        <f>IF(N247="snížená",J247,0)</f>
        <v>0</v>
      </c>
      <c r="BG247" s="258">
        <f>IF(N247="zákl. přenesená",J247,0)</f>
        <v>0</v>
      </c>
      <c r="BH247" s="258">
        <f>IF(N247="sníž. přenesená",J247,0)</f>
        <v>0</v>
      </c>
      <c r="BI247" s="258">
        <f>IF(N247="nulová",J247,0)</f>
        <v>0</v>
      </c>
      <c r="BJ247" s="18" t="s">
        <v>91</v>
      </c>
      <c r="BK247" s="258">
        <f>ROUND(I247*H247,2)</f>
        <v>0</v>
      </c>
      <c r="BL247" s="18" t="s">
        <v>359</v>
      </c>
      <c r="BM247" s="257" t="s">
        <v>3792</v>
      </c>
    </row>
    <row r="248" s="15" customFormat="1">
      <c r="A248" s="15"/>
      <c r="B248" s="293"/>
      <c r="C248" s="294"/>
      <c r="D248" s="259" t="s">
        <v>414</v>
      </c>
      <c r="E248" s="295" t="s">
        <v>1</v>
      </c>
      <c r="F248" s="296" t="s">
        <v>3670</v>
      </c>
      <c r="G248" s="294"/>
      <c r="H248" s="295" t="s">
        <v>1</v>
      </c>
      <c r="I248" s="297"/>
      <c r="J248" s="294"/>
      <c r="K248" s="294"/>
      <c r="L248" s="298"/>
      <c r="M248" s="299"/>
      <c r="N248" s="300"/>
      <c r="O248" s="300"/>
      <c r="P248" s="300"/>
      <c r="Q248" s="300"/>
      <c r="R248" s="300"/>
      <c r="S248" s="300"/>
      <c r="T248" s="301"/>
      <c r="U248" s="15"/>
      <c r="V248" s="15"/>
      <c r="W248" s="15"/>
      <c r="X248" s="15"/>
      <c r="Y248" s="15"/>
      <c r="Z248" s="15"/>
      <c r="AA248" s="15"/>
      <c r="AB248" s="15"/>
      <c r="AC248" s="15"/>
      <c r="AD248" s="15"/>
      <c r="AE248" s="15"/>
      <c r="AT248" s="302" t="s">
        <v>414</v>
      </c>
      <c r="AU248" s="302" t="s">
        <v>93</v>
      </c>
      <c r="AV248" s="15" t="s">
        <v>91</v>
      </c>
      <c r="AW248" s="15" t="s">
        <v>38</v>
      </c>
      <c r="AX248" s="15" t="s">
        <v>83</v>
      </c>
      <c r="AY248" s="302" t="s">
        <v>251</v>
      </c>
    </row>
    <row r="249" s="15" customFormat="1">
      <c r="A249" s="15"/>
      <c r="B249" s="293"/>
      <c r="C249" s="294"/>
      <c r="D249" s="259" t="s">
        <v>414</v>
      </c>
      <c r="E249" s="295" t="s">
        <v>1</v>
      </c>
      <c r="F249" s="296" t="s">
        <v>3793</v>
      </c>
      <c r="G249" s="294"/>
      <c r="H249" s="295" t="s">
        <v>1</v>
      </c>
      <c r="I249" s="297"/>
      <c r="J249" s="294"/>
      <c r="K249" s="294"/>
      <c r="L249" s="298"/>
      <c r="M249" s="299"/>
      <c r="N249" s="300"/>
      <c r="O249" s="300"/>
      <c r="P249" s="300"/>
      <c r="Q249" s="300"/>
      <c r="R249" s="300"/>
      <c r="S249" s="300"/>
      <c r="T249" s="301"/>
      <c r="U249" s="15"/>
      <c r="V249" s="15"/>
      <c r="W249" s="15"/>
      <c r="X249" s="15"/>
      <c r="Y249" s="15"/>
      <c r="Z249" s="15"/>
      <c r="AA249" s="15"/>
      <c r="AB249" s="15"/>
      <c r="AC249" s="15"/>
      <c r="AD249" s="15"/>
      <c r="AE249" s="15"/>
      <c r="AT249" s="302" t="s">
        <v>414</v>
      </c>
      <c r="AU249" s="302" t="s">
        <v>93</v>
      </c>
      <c r="AV249" s="15" t="s">
        <v>91</v>
      </c>
      <c r="AW249" s="15" t="s">
        <v>38</v>
      </c>
      <c r="AX249" s="15" t="s">
        <v>83</v>
      </c>
      <c r="AY249" s="302" t="s">
        <v>251</v>
      </c>
    </row>
    <row r="250" s="13" customFormat="1">
      <c r="A250" s="13"/>
      <c r="B250" s="271"/>
      <c r="C250" s="272"/>
      <c r="D250" s="259" t="s">
        <v>414</v>
      </c>
      <c r="E250" s="273" t="s">
        <v>1</v>
      </c>
      <c r="F250" s="274" t="s">
        <v>3794</v>
      </c>
      <c r="G250" s="272"/>
      <c r="H250" s="275">
        <v>7.4749999999999996</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93</v>
      </c>
      <c r="AV250" s="13" t="s">
        <v>93</v>
      </c>
      <c r="AW250" s="13" t="s">
        <v>38</v>
      </c>
      <c r="AX250" s="13" t="s">
        <v>83</v>
      </c>
      <c r="AY250" s="281" t="s">
        <v>251</v>
      </c>
    </row>
    <row r="251" s="14" customFormat="1">
      <c r="A251" s="14"/>
      <c r="B251" s="282"/>
      <c r="C251" s="283"/>
      <c r="D251" s="259" t="s">
        <v>414</v>
      </c>
      <c r="E251" s="284" t="s">
        <v>1</v>
      </c>
      <c r="F251" s="285" t="s">
        <v>416</v>
      </c>
      <c r="G251" s="283"/>
      <c r="H251" s="286">
        <v>7.4749999999999996</v>
      </c>
      <c r="I251" s="287"/>
      <c r="J251" s="283"/>
      <c r="K251" s="283"/>
      <c r="L251" s="288"/>
      <c r="M251" s="289"/>
      <c r="N251" s="290"/>
      <c r="O251" s="290"/>
      <c r="P251" s="290"/>
      <c r="Q251" s="290"/>
      <c r="R251" s="290"/>
      <c r="S251" s="290"/>
      <c r="T251" s="291"/>
      <c r="U251" s="14"/>
      <c r="V251" s="14"/>
      <c r="W251" s="14"/>
      <c r="X251" s="14"/>
      <c r="Y251" s="14"/>
      <c r="Z251" s="14"/>
      <c r="AA251" s="14"/>
      <c r="AB251" s="14"/>
      <c r="AC251" s="14"/>
      <c r="AD251" s="14"/>
      <c r="AE251" s="14"/>
      <c r="AT251" s="292" t="s">
        <v>414</v>
      </c>
      <c r="AU251" s="292" t="s">
        <v>93</v>
      </c>
      <c r="AV251" s="14" t="s">
        <v>182</v>
      </c>
      <c r="AW251" s="14" t="s">
        <v>38</v>
      </c>
      <c r="AX251" s="14" t="s">
        <v>83</v>
      </c>
      <c r="AY251" s="292" t="s">
        <v>251</v>
      </c>
    </row>
    <row r="252" s="13" customFormat="1">
      <c r="A252" s="13"/>
      <c r="B252" s="271"/>
      <c r="C252" s="272"/>
      <c r="D252" s="259" t="s">
        <v>414</v>
      </c>
      <c r="E252" s="273" t="s">
        <v>1</v>
      </c>
      <c r="F252" s="274" t="s">
        <v>3795</v>
      </c>
      <c r="G252" s="272"/>
      <c r="H252" s="275">
        <v>7.5</v>
      </c>
      <c r="I252" s="276"/>
      <c r="J252" s="272"/>
      <c r="K252" s="272"/>
      <c r="L252" s="277"/>
      <c r="M252" s="278"/>
      <c r="N252" s="279"/>
      <c r="O252" s="279"/>
      <c r="P252" s="279"/>
      <c r="Q252" s="279"/>
      <c r="R252" s="279"/>
      <c r="S252" s="279"/>
      <c r="T252" s="280"/>
      <c r="U252" s="13"/>
      <c r="V252" s="13"/>
      <c r="W252" s="13"/>
      <c r="X252" s="13"/>
      <c r="Y252" s="13"/>
      <c r="Z252" s="13"/>
      <c r="AA252" s="13"/>
      <c r="AB252" s="13"/>
      <c r="AC252" s="13"/>
      <c r="AD252" s="13"/>
      <c r="AE252" s="13"/>
      <c r="AT252" s="281" t="s">
        <v>414</v>
      </c>
      <c r="AU252" s="281" t="s">
        <v>93</v>
      </c>
      <c r="AV252" s="13" t="s">
        <v>93</v>
      </c>
      <c r="AW252" s="13" t="s">
        <v>38</v>
      </c>
      <c r="AX252" s="13" t="s">
        <v>83</v>
      </c>
      <c r="AY252" s="281" t="s">
        <v>251</v>
      </c>
    </row>
    <row r="253" s="14" customFormat="1">
      <c r="A253" s="14"/>
      <c r="B253" s="282"/>
      <c r="C253" s="283"/>
      <c r="D253" s="259" t="s">
        <v>414</v>
      </c>
      <c r="E253" s="284" t="s">
        <v>1</v>
      </c>
      <c r="F253" s="285" t="s">
        <v>416</v>
      </c>
      <c r="G253" s="283"/>
      <c r="H253" s="286">
        <v>7.5</v>
      </c>
      <c r="I253" s="287"/>
      <c r="J253" s="283"/>
      <c r="K253" s="283"/>
      <c r="L253" s="288"/>
      <c r="M253" s="289"/>
      <c r="N253" s="290"/>
      <c r="O253" s="290"/>
      <c r="P253" s="290"/>
      <c r="Q253" s="290"/>
      <c r="R253" s="290"/>
      <c r="S253" s="290"/>
      <c r="T253" s="291"/>
      <c r="U253" s="14"/>
      <c r="V253" s="14"/>
      <c r="W253" s="14"/>
      <c r="X253" s="14"/>
      <c r="Y253" s="14"/>
      <c r="Z253" s="14"/>
      <c r="AA253" s="14"/>
      <c r="AB253" s="14"/>
      <c r="AC253" s="14"/>
      <c r="AD253" s="14"/>
      <c r="AE253" s="14"/>
      <c r="AT253" s="292" t="s">
        <v>414</v>
      </c>
      <c r="AU253" s="292" t="s">
        <v>93</v>
      </c>
      <c r="AV253" s="14" t="s">
        <v>182</v>
      </c>
      <c r="AW253" s="14" t="s">
        <v>38</v>
      </c>
      <c r="AX253" s="14" t="s">
        <v>91</v>
      </c>
      <c r="AY253" s="292" t="s">
        <v>251</v>
      </c>
    </row>
    <row r="254" s="2" customFormat="1" ht="16.5" customHeight="1">
      <c r="A254" s="40"/>
      <c r="B254" s="41"/>
      <c r="C254" s="246" t="s">
        <v>384</v>
      </c>
      <c r="D254" s="246" t="s">
        <v>254</v>
      </c>
      <c r="E254" s="247" t="s">
        <v>3796</v>
      </c>
      <c r="F254" s="248" t="s">
        <v>3797</v>
      </c>
      <c r="G254" s="249" t="s">
        <v>441</v>
      </c>
      <c r="H254" s="250">
        <v>1.5</v>
      </c>
      <c r="I254" s="251"/>
      <c r="J254" s="252">
        <f>ROUND(I254*H254,2)</f>
        <v>0</v>
      </c>
      <c r="K254" s="248" t="s">
        <v>484</v>
      </c>
      <c r="L254" s="46"/>
      <c r="M254" s="253" t="s">
        <v>1</v>
      </c>
      <c r="N254" s="254" t="s">
        <v>48</v>
      </c>
      <c r="O254" s="93"/>
      <c r="P254" s="255">
        <f>O254*H254</f>
        <v>0</v>
      </c>
      <c r="Q254" s="255">
        <v>0.00055999999999999995</v>
      </c>
      <c r="R254" s="255">
        <f>Q254*H254</f>
        <v>0.00083999999999999993</v>
      </c>
      <c r="S254" s="255">
        <v>0</v>
      </c>
      <c r="T254" s="256">
        <f>S254*H254</f>
        <v>0</v>
      </c>
      <c r="U254" s="40"/>
      <c r="V254" s="40"/>
      <c r="W254" s="40"/>
      <c r="X254" s="40"/>
      <c r="Y254" s="40"/>
      <c r="Z254" s="40"/>
      <c r="AA254" s="40"/>
      <c r="AB254" s="40"/>
      <c r="AC254" s="40"/>
      <c r="AD254" s="40"/>
      <c r="AE254" s="40"/>
      <c r="AR254" s="257" t="s">
        <v>359</v>
      </c>
      <c r="AT254" s="257" t="s">
        <v>254</v>
      </c>
      <c r="AU254" s="257" t="s">
        <v>93</v>
      </c>
      <c r="AY254" s="18" t="s">
        <v>251</v>
      </c>
      <c r="BE254" s="258">
        <f>IF(N254="základní",J254,0)</f>
        <v>0</v>
      </c>
      <c r="BF254" s="258">
        <f>IF(N254="snížená",J254,0)</f>
        <v>0</v>
      </c>
      <c r="BG254" s="258">
        <f>IF(N254="zákl. přenesená",J254,0)</f>
        <v>0</v>
      </c>
      <c r="BH254" s="258">
        <f>IF(N254="sníž. přenesená",J254,0)</f>
        <v>0</v>
      </c>
      <c r="BI254" s="258">
        <f>IF(N254="nulová",J254,0)</f>
        <v>0</v>
      </c>
      <c r="BJ254" s="18" t="s">
        <v>91</v>
      </c>
      <c r="BK254" s="258">
        <f>ROUND(I254*H254,2)</f>
        <v>0</v>
      </c>
      <c r="BL254" s="18" t="s">
        <v>359</v>
      </c>
      <c r="BM254" s="257" t="s">
        <v>3798</v>
      </c>
    </row>
    <row r="255" s="15" customFormat="1">
      <c r="A255" s="15"/>
      <c r="B255" s="293"/>
      <c r="C255" s="294"/>
      <c r="D255" s="259" t="s">
        <v>414</v>
      </c>
      <c r="E255" s="295" t="s">
        <v>1</v>
      </c>
      <c r="F255" s="296" t="s">
        <v>3799</v>
      </c>
      <c r="G255" s="294"/>
      <c r="H255" s="295" t="s">
        <v>1</v>
      </c>
      <c r="I255" s="297"/>
      <c r="J255" s="294"/>
      <c r="K255" s="294"/>
      <c r="L255" s="298"/>
      <c r="M255" s="299"/>
      <c r="N255" s="300"/>
      <c r="O255" s="300"/>
      <c r="P255" s="300"/>
      <c r="Q255" s="300"/>
      <c r="R255" s="300"/>
      <c r="S255" s="300"/>
      <c r="T255" s="301"/>
      <c r="U255" s="15"/>
      <c r="V255" s="15"/>
      <c r="W255" s="15"/>
      <c r="X255" s="15"/>
      <c r="Y255" s="15"/>
      <c r="Z255" s="15"/>
      <c r="AA255" s="15"/>
      <c r="AB255" s="15"/>
      <c r="AC255" s="15"/>
      <c r="AD255" s="15"/>
      <c r="AE255" s="15"/>
      <c r="AT255" s="302" t="s">
        <v>414</v>
      </c>
      <c r="AU255" s="302" t="s">
        <v>93</v>
      </c>
      <c r="AV255" s="15" t="s">
        <v>91</v>
      </c>
      <c r="AW255" s="15" t="s">
        <v>38</v>
      </c>
      <c r="AX255" s="15" t="s">
        <v>83</v>
      </c>
      <c r="AY255" s="302" t="s">
        <v>251</v>
      </c>
    </row>
    <row r="256" s="15" customFormat="1">
      <c r="A256" s="15"/>
      <c r="B256" s="293"/>
      <c r="C256" s="294"/>
      <c r="D256" s="259" t="s">
        <v>414</v>
      </c>
      <c r="E256" s="295" t="s">
        <v>1</v>
      </c>
      <c r="F256" s="296" t="s">
        <v>3800</v>
      </c>
      <c r="G256" s="294"/>
      <c r="H256" s="295" t="s">
        <v>1</v>
      </c>
      <c r="I256" s="297"/>
      <c r="J256" s="294"/>
      <c r="K256" s="294"/>
      <c r="L256" s="298"/>
      <c r="M256" s="299"/>
      <c r="N256" s="300"/>
      <c r="O256" s="300"/>
      <c r="P256" s="300"/>
      <c r="Q256" s="300"/>
      <c r="R256" s="300"/>
      <c r="S256" s="300"/>
      <c r="T256" s="301"/>
      <c r="U256" s="15"/>
      <c r="V256" s="15"/>
      <c r="W256" s="15"/>
      <c r="X256" s="15"/>
      <c r="Y256" s="15"/>
      <c r="Z256" s="15"/>
      <c r="AA256" s="15"/>
      <c r="AB256" s="15"/>
      <c r="AC256" s="15"/>
      <c r="AD256" s="15"/>
      <c r="AE256" s="15"/>
      <c r="AT256" s="302" t="s">
        <v>414</v>
      </c>
      <c r="AU256" s="302" t="s">
        <v>93</v>
      </c>
      <c r="AV256" s="15" t="s">
        <v>91</v>
      </c>
      <c r="AW256" s="15" t="s">
        <v>38</v>
      </c>
      <c r="AX256" s="15" t="s">
        <v>83</v>
      </c>
      <c r="AY256" s="302" t="s">
        <v>251</v>
      </c>
    </row>
    <row r="257" s="13" customFormat="1">
      <c r="A257" s="13"/>
      <c r="B257" s="271"/>
      <c r="C257" s="272"/>
      <c r="D257" s="259" t="s">
        <v>414</v>
      </c>
      <c r="E257" s="273" t="s">
        <v>1</v>
      </c>
      <c r="F257" s="274" t="s">
        <v>3801</v>
      </c>
      <c r="G257" s="272"/>
      <c r="H257" s="275">
        <v>1.1499999999999999</v>
      </c>
      <c r="I257" s="276"/>
      <c r="J257" s="272"/>
      <c r="K257" s="272"/>
      <c r="L257" s="277"/>
      <c r="M257" s="278"/>
      <c r="N257" s="279"/>
      <c r="O257" s="279"/>
      <c r="P257" s="279"/>
      <c r="Q257" s="279"/>
      <c r="R257" s="279"/>
      <c r="S257" s="279"/>
      <c r="T257" s="280"/>
      <c r="U257" s="13"/>
      <c r="V257" s="13"/>
      <c r="W257" s="13"/>
      <c r="X257" s="13"/>
      <c r="Y257" s="13"/>
      <c r="Z257" s="13"/>
      <c r="AA257" s="13"/>
      <c r="AB257" s="13"/>
      <c r="AC257" s="13"/>
      <c r="AD257" s="13"/>
      <c r="AE257" s="13"/>
      <c r="AT257" s="281" t="s">
        <v>414</v>
      </c>
      <c r="AU257" s="281" t="s">
        <v>93</v>
      </c>
      <c r="AV257" s="13" t="s">
        <v>93</v>
      </c>
      <c r="AW257" s="13" t="s">
        <v>38</v>
      </c>
      <c r="AX257" s="13" t="s">
        <v>83</v>
      </c>
      <c r="AY257" s="281" t="s">
        <v>251</v>
      </c>
    </row>
    <row r="258" s="14" customFormat="1">
      <c r="A258" s="14"/>
      <c r="B258" s="282"/>
      <c r="C258" s="283"/>
      <c r="D258" s="259" t="s">
        <v>414</v>
      </c>
      <c r="E258" s="284" t="s">
        <v>1</v>
      </c>
      <c r="F258" s="285" t="s">
        <v>416</v>
      </c>
      <c r="G258" s="283"/>
      <c r="H258" s="286">
        <v>1.1499999999999999</v>
      </c>
      <c r="I258" s="287"/>
      <c r="J258" s="283"/>
      <c r="K258" s="283"/>
      <c r="L258" s="288"/>
      <c r="M258" s="289"/>
      <c r="N258" s="290"/>
      <c r="O258" s="290"/>
      <c r="P258" s="290"/>
      <c r="Q258" s="290"/>
      <c r="R258" s="290"/>
      <c r="S258" s="290"/>
      <c r="T258" s="291"/>
      <c r="U258" s="14"/>
      <c r="V258" s="14"/>
      <c r="W258" s="14"/>
      <c r="X258" s="14"/>
      <c r="Y258" s="14"/>
      <c r="Z258" s="14"/>
      <c r="AA258" s="14"/>
      <c r="AB258" s="14"/>
      <c r="AC258" s="14"/>
      <c r="AD258" s="14"/>
      <c r="AE258" s="14"/>
      <c r="AT258" s="292" t="s">
        <v>414</v>
      </c>
      <c r="AU258" s="292" t="s">
        <v>93</v>
      </c>
      <c r="AV258" s="14" t="s">
        <v>182</v>
      </c>
      <c r="AW258" s="14" t="s">
        <v>38</v>
      </c>
      <c r="AX258" s="14" t="s">
        <v>83</v>
      </c>
      <c r="AY258" s="292" t="s">
        <v>251</v>
      </c>
    </row>
    <row r="259" s="13" customFormat="1">
      <c r="A259" s="13"/>
      <c r="B259" s="271"/>
      <c r="C259" s="272"/>
      <c r="D259" s="259" t="s">
        <v>414</v>
      </c>
      <c r="E259" s="273" t="s">
        <v>1</v>
      </c>
      <c r="F259" s="274" t="s">
        <v>3802</v>
      </c>
      <c r="G259" s="272"/>
      <c r="H259" s="275">
        <v>1.5</v>
      </c>
      <c r="I259" s="276"/>
      <c r="J259" s="272"/>
      <c r="K259" s="272"/>
      <c r="L259" s="277"/>
      <c r="M259" s="278"/>
      <c r="N259" s="279"/>
      <c r="O259" s="279"/>
      <c r="P259" s="279"/>
      <c r="Q259" s="279"/>
      <c r="R259" s="279"/>
      <c r="S259" s="279"/>
      <c r="T259" s="280"/>
      <c r="U259" s="13"/>
      <c r="V259" s="13"/>
      <c r="W259" s="13"/>
      <c r="X259" s="13"/>
      <c r="Y259" s="13"/>
      <c r="Z259" s="13"/>
      <c r="AA259" s="13"/>
      <c r="AB259" s="13"/>
      <c r="AC259" s="13"/>
      <c r="AD259" s="13"/>
      <c r="AE259" s="13"/>
      <c r="AT259" s="281" t="s">
        <v>414</v>
      </c>
      <c r="AU259" s="281" t="s">
        <v>93</v>
      </c>
      <c r="AV259" s="13" t="s">
        <v>93</v>
      </c>
      <c r="AW259" s="13" t="s">
        <v>38</v>
      </c>
      <c r="AX259" s="13" t="s">
        <v>83</v>
      </c>
      <c r="AY259" s="281" t="s">
        <v>251</v>
      </c>
    </row>
    <row r="260" s="14" customFormat="1">
      <c r="A260" s="14"/>
      <c r="B260" s="282"/>
      <c r="C260" s="283"/>
      <c r="D260" s="259" t="s">
        <v>414</v>
      </c>
      <c r="E260" s="284" t="s">
        <v>1</v>
      </c>
      <c r="F260" s="285" t="s">
        <v>416</v>
      </c>
      <c r="G260" s="283"/>
      <c r="H260" s="286">
        <v>1.5</v>
      </c>
      <c r="I260" s="287"/>
      <c r="J260" s="283"/>
      <c r="K260" s="283"/>
      <c r="L260" s="288"/>
      <c r="M260" s="289"/>
      <c r="N260" s="290"/>
      <c r="O260" s="290"/>
      <c r="P260" s="290"/>
      <c r="Q260" s="290"/>
      <c r="R260" s="290"/>
      <c r="S260" s="290"/>
      <c r="T260" s="291"/>
      <c r="U260" s="14"/>
      <c r="V260" s="14"/>
      <c r="W260" s="14"/>
      <c r="X260" s="14"/>
      <c r="Y260" s="14"/>
      <c r="Z260" s="14"/>
      <c r="AA260" s="14"/>
      <c r="AB260" s="14"/>
      <c r="AC260" s="14"/>
      <c r="AD260" s="14"/>
      <c r="AE260" s="14"/>
      <c r="AT260" s="292" t="s">
        <v>414</v>
      </c>
      <c r="AU260" s="292" t="s">
        <v>93</v>
      </c>
      <c r="AV260" s="14" t="s">
        <v>182</v>
      </c>
      <c r="AW260" s="14" t="s">
        <v>38</v>
      </c>
      <c r="AX260" s="14" t="s">
        <v>91</v>
      </c>
      <c r="AY260" s="292" t="s">
        <v>251</v>
      </c>
    </row>
    <row r="261" s="2" customFormat="1" ht="16.5" customHeight="1">
      <c r="A261" s="40"/>
      <c r="B261" s="41"/>
      <c r="C261" s="246" t="s">
        <v>560</v>
      </c>
      <c r="D261" s="246" t="s">
        <v>254</v>
      </c>
      <c r="E261" s="247" t="s">
        <v>3803</v>
      </c>
      <c r="F261" s="248" t="s">
        <v>3804</v>
      </c>
      <c r="G261" s="249" t="s">
        <v>441</v>
      </c>
      <c r="H261" s="250">
        <v>10.5</v>
      </c>
      <c r="I261" s="251"/>
      <c r="J261" s="252">
        <f>ROUND(I261*H261,2)</f>
        <v>0</v>
      </c>
      <c r="K261" s="248" t="s">
        <v>484</v>
      </c>
      <c r="L261" s="46"/>
      <c r="M261" s="253" t="s">
        <v>1</v>
      </c>
      <c r="N261" s="254" t="s">
        <v>48</v>
      </c>
      <c r="O261" s="93"/>
      <c r="P261" s="255">
        <f>O261*H261</f>
        <v>0</v>
      </c>
      <c r="Q261" s="255">
        <v>0.0011000000000000001</v>
      </c>
      <c r="R261" s="255">
        <f>Q261*H261</f>
        <v>0.011550000000000001</v>
      </c>
      <c r="S261" s="255">
        <v>0</v>
      </c>
      <c r="T261" s="256">
        <f>S261*H261</f>
        <v>0</v>
      </c>
      <c r="U261" s="40"/>
      <c r="V261" s="40"/>
      <c r="W261" s="40"/>
      <c r="X261" s="40"/>
      <c r="Y261" s="40"/>
      <c r="Z261" s="40"/>
      <c r="AA261" s="40"/>
      <c r="AB261" s="40"/>
      <c r="AC261" s="40"/>
      <c r="AD261" s="40"/>
      <c r="AE261" s="40"/>
      <c r="AR261" s="257" t="s">
        <v>359</v>
      </c>
      <c r="AT261" s="257" t="s">
        <v>254</v>
      </c>
      <c r="AU261" s="257" t="s">
        <v>93</v>
      </c>
      <c r="AY261" s="18" t="s">
        <v>251</v>
      </c>
      <c r="BE261" s="258">
        <f>IF(N261="základní",J261,0)</f>
        <v>0</v>
      </c>
      <c r="BF261" s="258">
        <f>IF(N261="snížená",J261,0)</f>
        <v>0</v>
      </c>
      <c r="BG261" s="258">
        <f>IF(N261="zákl. přenesená",J261,0)</f>
        <v>0</v>
      </c>
      <c r="BH261" s="258">
        <f>IF(N261="sníž. přenesená",J261,0)</f>
        <v>0</v>
      </c>
      <c r="BI261" s="258">
        <f>IF(N261="nulová",J261,0)</f>
        <v>0</v>
      </c>
      <c r="BJ261" s="18" t="s">
        <v>91</v>
      </c>
      <c r="BK261" s="258">
        <f>ROUND(I261*H261,2)</f>
        <v>0</v>
      </c>
      <c r="BL261" s="18" t="s">
        <v>359</v>
      </c>
      <c r="BM261" s="257" t="s">
        <v>3805</v>
      </c>
    </row>
    <row r="262" s="15" customFormat="1">
      <c r="A262" s="15"/>
      <c r="B262" s="293"/>
      <c r="C262" s="294"/>
      <c r="D262" s="259" t="s">
        <v>414</v>
      </c>
      <c r="E262" s="295" t="s">
        <v>1</v>
      </c>
      <c r="F262" s="296" t="s">
        <v>3799</v>
      </c>
      <c r="G262" s="294"/>
      <c r="H262" s="295" t="s">
        <v>1</v>
      </c>
      <c r="I262" s="297"/>
      <c r="J262" s="294"/>
      <c r="K262" s="294"/>
      <c r="L262" s="298"/>
      <c r="M262" s="299"/>
      <c r="N262" s="300"/>
      <c r="O262" s="300"/>
      <c r="P262" s="300"/>
      <c r="Q262" s="300"/>
      <c r="R262" s="300"/>
      <c r="S262" s="300"/>
      <c r="T262" s="301"/>
      <c r="U262" s="15"/>
      <c r="V262" s="15"/>
      <c r="W262" s="15"/>
      <c r="X262" s="15"/>
      <c r="Y262" s="15"/>
      <c r="Z262" s="15"/>
      <c r="AA262" s="15"/>
      <c r="AB262" s="15"/>
      <c r="AC262" s="15"/>
      <c r="AD262" s="15"/>
      <c r="AE262" s="15"/>
      <c r="AT262" s="302" t="s">
        <v>414</v>
      </c>
      <c r="AU262" s="302" t="s">
        <v>93</v>
      </c>
      <c r="AV262" s="15" t="s">
        <v>91</v>
      </c>
      <c r="AW262" s="15" t="s">
        <v>38</v>
      </c>
      <c r="AX262" s="15" t="s">
        <v>83</v>
      </c>
      <c r="AY262" s="302" t="s">
        <v>251</v>
      </c>
    </row>
    <row r="263" s="15" customFormat="1">
      <c r="A263" s="15"/>
      <c r="B263" s="293"/>
      <c r="C263" s="294"/>
      <c r="D263" s="259" t="s">
        <v>414</v>
      </c>
      <c r="E263" s="295" t="s">
        <v>1</v>
      </c>
      <c r="F263" s="296" t="s">
        <v>3800</v>
      </c>
      <c r="G263" s="294"/>
      <c r="H263" s="295" t="s">
        <v>1</v>
      </c>
      <c r="I263" s="297"/>
      <c r="J263" s="294"/>
      <c r="K263" s="294"/>
      <c r="L263" s="298"/>
      <c r="M263" s="299"/>
      <c r="N263" s="300"/>
      <c r="O263" s="300"/>
      <c r="P263" s="300"/>
      <c r="Q263" s="300"/>
      <c r="R263" s="300"/>
      <c r="S263" s="300"/>
      <c r="T263" s="301"/>
      <c r="U263" s="15"/>
      <c r="V263" s="15"/>
      <c r="W263" s="15"/>
      <c r="X263" s="15"/>
      <c r="Y263" s="15"/>
      <c r="Z263" s="15"/>
      <c r="AA263" s="15"/>
      <c r="AB263" s="15"/>
      <c r="AC263" s="15"/>
      <c r="AD263" s="15"/>
      <c r="AE263" s="15"/>
      <c r="AT263" s="302" t="s">
        <v>414</v>
      </c>
      <c r="AU263" s="302" t="s">
        <v>93</v>
      </c>
      <c r="AV263" s="15" t="s">
        <v>91</v>
      </c>
      <c r="AW263" s="15" t="s">
        <v>38</v>
      </c>
      <c r="AX263" s="15" t="s">
        <v>83</v>
      </c>
      <c r="AY263" s="302" t="s">
        <v>251</v>
      </c>
    </row>
    <row r="264" s="13" customFormat="1">
      <c r="A264" s="13"/>
      <c r="B264" s="271"/>
      <c r="C264" s="272"/>
      <c r="D264" s="259" t="s">
        <v>414</v>
      </c>
      <c r="E264" s="273" t="s">
        <v>1</v>
      </c>
      <c r="F264" s="274" t="s">
        <v>3806</v>
      </c>
      <c r="G264" s="272"/>
      <c r="H264" s="275">
        <v>10.005000000000001</v>
      </c>
      <c r="I264" s="276"/>
      <c r="J264" s="272"/>
      <c r="K264" s="272"/>
      <c r="L264" s="277"/>
      <c r="M264" s="278"/>
      <c r="N264" s="279"/>
      <c r="O264" s="279"/>
      <c r="P264" s="279"/>
      <c r="Q264" s="279"/>
      <c r="R264" s="279"/>
      <c r="S264" s="279"/>
      <c r="T264" s="280"/>
      <c r="U264" s="13"/>
      <c r="V264" s="13"/>
      <c r="W264" s="13"/>
      <c r="X264" s="13"/>
      <c r="Y264" s="13"/>
      <c r="Z264" s="13"/>
      <c r="AA264" s="13"/>
      <c r="AB264" s="13"/>
      <c r="AC264" s="13"/>
      <c r="AD264" s="13"/>
      <c r="AE264" s="13"/>
      <c r="AT264" s="281" t="s">
        <v>414</v>
      </c>
      <c r="AU264" s="281" t="s">
        <v>93</v>
      </c>
      <c r="AV264" s="13" t="s">
        <v>93</v>
      </c>
      <c r="AW264" s="13" t="s">
        <v>38</v>
      </c>
      <c r="AX264" s="13" t="s">
        <v>83</v>
      </c>
      <c r="AY264" s="281" t="s">
        <v>251</v>
      </c>
    </row>
    <row r="265" s="14" customFormat="1">
      <c r="A265" s="14"/>
      <c r="B265" s="282"/>
      <c r="C265" s="283"/>
      <c r="D265" s="259" t="s">
        <v>414</v>
      </c>
      <c r="E265" s="284" t="s">
        <v>1</v>
      </c>
      <c r="F265" s="285" t="s">
        <v>416</v>
      </c>
      <c r="G265" s="283"/>
      <c r="H265" s="286">
        <v>10.005000000000001</v>
      </c>
      <c r="I265" s="287"/>
      <c r="J265" s="283"/>
      <c r="K265" s="283"/>
      <c r="L265" s="288"/>
      <c r="M265" s="289"/>
      <c r="N265" s="290"/>
      <c r="O265" s="290"/>
      <c r="P265" s="290"/>
      <c r="Q265" s="290"/>
      <c r="R265" s="290"/>
      <c r="S265" s="290"/>
      <c r="T265" s="291"/>
      <c r="U265" s="14"/>
      <c r="V265" s="14"/>
      <c r="W265" s="14"/>
      <c r="X265" s="14"/>
      <c r="Y265" s="14"/>
      <c r="Z265" s="14"/>
      <c r="AA265" s="14"/>
      <c r="AB265" s="14"/>
      <c r="AC265" s="14"/>
      <c r="AD265" s="14"/>
      <c r="AE265" s="14"/>
      <c r="AT265" s="292" t="s">
        <v>414</v>
      </c>
      <c r="AU265" s="292" t="s">
        <v>93</v>
      </c>
      <c r="AV265" s="14" t="s">
        <v>182</v>
      </c>
      <c r="AW265" s="14" t="s">
        <v>38</v>
      </c>
      <c r="AX265" s="14" t="s">
        <v>83</v>
      </c>
      <c r="AY265" s="292" t="s">
        <v>251</v>
      </c>
    </row>
    <row r="266" s="13" customFormat="1">
      <c r="A266" s="13"/>
      <c r="B266" s="271"/>
      <c r="C266" s="272"/>
      <c r="D266" s="259" t="s">
        <v>414</v>
      </c>
      <c r="E266" s="273" t="s">
        <v>1</v>
      </c>
      <c r="F266" s="274" t="s">
        <v>3807</v>
      </c>
      <c r="G266" s="272"/>
      <c r="H266" s="275">
        <v>10.5</v>
      </c>
      <c r="I266" s="276"/>
      <c r="J266" s="272"/>
      <c r="K266" s="272"/>
      <c r="L266" s="277"/>
      <c r="M266" s="278"/>
      <c r="N266" s="279"/>
      <c r="O266" s="279"/>
      <c r="P266" s="279"/>
      <c r="Q266" s="279"/>
      <c r="R266" s="279"/>
      <c r="S266" s="279"/>
      <c r="T266" s="280"/>
      <c r="U266" s="13"/>
      <c r="V266" s="13"/>
      <c r="W266" s="13"/>
      <c r="X266" s="13"/>
      <c r="Y266" s="13"/>
      <c r="Z266" s="13"/>
      <c r="AA266" s="13"/>
      <c r="AB266" s="13"/>
      <c r="AC266" s="13"/>
      <c r="AD266" s="13"/>
      <c r="AE266" s="13"/>
      <c r="AT266" s="281" t="s">
        <v>414</v>
      </c>
      <c r="AU266" s="281" t="s">
        <v>93</v>
      </c>
      <c r="AV266" s="13" t="s">
        <v>93</v>
      </c>
      <c r="AW266" s="13" t="s">
        <v>38</v>
      </c>
      <c r="AX266" s="13" t="s">
        <v>83</v>
      </c>
      <c r="AY266" s="281" t="s">
        <v>251</v>
      </c>
    </row>
    <row r="267" s="14" customFormat="1">
      <c r="A267" s="14"/>
      <c r="B267" s="282"/>
      <c r="C267" s="283"/>
      <c r="D267" s="259" t="s">
        <v>414</v>
      </c>
      <c r="E267" s="284" t="s">
        <v>1</v>
      </c>
      <c r="F267" s="285" t="s">
        <v>416</v>
      </c>
      <c r="G267" s="283"/>
      <c r="H267" s="286">
        <v>10.5</v>
      </c>
      <c r="I267" s="287"/>
      <c r="J267" s="283"/>
      <c r="K267" s="283"/>
      <c r="L267" s="288"/>
      <c r="M267" s="289"/>
      <c r="N267" s="290"/>
      <c r="O267" s="290"/>
      <c r="P267" s="290"/>
      <c r="Q267" s="290"/>
      <c r="R267" s="290"/>
      <c r="S267" s="290"/>
      <c r="T267" s="291"/>
      <c r="U267" s="14"/>
      <c r="V267" s="14"/>
      <c r="W267" s="14"/>
      <c r="X267" s="14"/>
      <c r="Y267" s="14"/>
      <c r="Z267" s="14"/>
      <c r="AA267" s="14"/>
      <c r="AB267" s="14"/>
      <c r="AC267" s="14"/>
      <c r="AD267" s="14"/>
      <c r="AE267" s="14"/>
      <c r="AT267" s="292" t="s">
        <v>414</v>
      </c>
      <c r="AU267" s="292" t="s">
        <v>93</v>
      </c>
      <c r="AV267" s="14" t="s">
        <v>182</v>
      </c>
      <c r="AW267" s="14" t="s">
        <v>38</v>
      </c>
      <c r="AX267" s="14" t="s">
        <v>91</v>
      </c>
      <c r="AY267" s="292" t="s">
        <v>251</v>
      </c>
    </row>
    <row r="268" s="2" customFormat="1" ht="16.5" customHeight="1">
      <c r="A268" s="40"/>
      <c r="B268" s="41"/>
      <c r="C268" s="246" t="s">
        <v>388</v>
      </c>
      <c r="D268" s="246" t="s">
        <v>254</v>
      </c>
      <c r="E268" s="247" t="s">
        <v>3808</v>
      </c>
      <c r="F268" s="248" t="s">
        <v>3809</v>
      </c>
      <c r="G268" s="249" t="s">
        <v>441</v>
      </c>
      <c r="H268" s="250">
        <v>5.5</v>
      </c>
      <c r="I268" s="251"/>
      <c r="J268" s="252">
        <f>ROUND(I268*H268,2)</f>
        <v>0</v>
      </c>
      <c r="K268" s="248" t="s">
        <v>484</v>
      </c>
      <c r="L268" s="46"/>
      <c r="M268" s="253" t="s">
        <v>1</v>
      </c>
      <c r="N268" s="254" t="s">
        <v>48</v>
      </c>
      <c r="O268" s="93"/>
      <c r="P268" s="255">
        <f>O268*H268</f>
        <v>0</v>
      </c>
      <c r="Q268" s="255">
        <v>0.00059000000000000003</v>
      </c>
      <c r="R268" s="255">
        <f>Q268*H268</f>
        <v>0.0032450000000000001</v>
      </c>
      <c r="S268" s="255">
        <v>0</v>
      </c>
      <c r="T268" s="256">
        <f>S268*H268</f>
        <v>0</v>
      </c>
      <c r="U268" s="40"/>
      <c r="V268" s="40"/>
      <c r="W268" s="40"/>
      <c r="X268" s="40"/>
      <c r="Y268" s="40"/>
      <c r="Z268" s="40"/>
      <c r="AA268" s="40"/>
      <c r="AB268" s="40"/>
      <c r="AC268" s="40"/>
      <c r="AD268" s="40"/>
      <c r="AE268" s="40"/>
      <c r="AR268" s="257" t="s">
        <v>359</v>
      </c>
      <c r="AT268" s="257" t="s">
        <v>254</v>
      </c>
      <c r="AU268" s="257" t="s">
        <v>93</v>
      </c>
      <c r="AY268" s="18" t="s">
        <v>251</v>
      </c>
      <c r="BE268" s="258">
        <f>IF(N268="základní",J268,0)</f>
        <v>0</v>
      </c>
      <c r="BF268" s="258">
        <f>IF(N268="snížená",J268,0)</f>
        <v>0</v>
      </c>
      <c r="BG268" s="258">
        <f>IF(N268="zákl. přenesená",J268,0)</f>
        <v>0</v>
      </c>
      <c r="BH268" s="258">
        <f>IF(N268="sníž. přenesená",J268,0)</f>
        <v>0</v>
      </c>
      <c r="BI268" s="258">
        <f>IF(N268="nulová",J268,0)</f>
        <v>0</v>
      </c>
      <c r="BJ268" s="18" t="s">
        <v>91</v>
      </c>
      <c r="BK268" s="258">
        <f>ROUND(I268*H268,2)</f>
        <v>0</v>
      </c>
      <c r="BL268" s="18" t="s">
        <v>359</v>
      </c>
      <c r="BM268" s="257" t="s">
        <v>3810</v>
      </c>
    </row>
    <row r="269" s="15" customFormat="1">
      <c r="A269" s="15"/>
      <c r="B269" s="293"/>
      <c r="C269" s="294"/>
      <c r="D269" s="259" t="s">
        <v>414</v>
      </c>
      <c r="E269" s="295" t="s">
        <v>1</v>
      </c>
      <c r="F269" s="296" t="s">
        <v>3799</v>
      </c>
      <c r="G269" s="294"/>
      <c r="H269" s="295" t="s">
        <v>1</v>
      </c>
      <c r="I269" s="297"/>
      <c r="J269" s="294"/>
      <c r="K269" s="294"/>
      <c r="L269" s="298"/>
      <c r="M269" s="299"/>
      <c r="N269" s="300"/>
      <c r="O269" s="300"/>
      <c r="P269" s="300"/>
      <c r="Q269" s="300"/>
      <c r="R269" s="300"/>
      <c r="S269" s="300"/>
      <c r="T269" s="301"/>
      <c r="U269" s="15"/>
      <c r="V269" s="15"/>
      <c r="W269" s="15"/>
      <c r="X269" s="15"/>
      <c r="Y269" s="15"/>
      <c r="Z269" s="15"/>
      <c r="AA269" s="15"/>
      <c r="AB269" s="15"/>
      <c r="AC269" s="15"/>
      <c r="AD269" s="15"/>
      <c r="AE269" s="15"/>
      <c r="AT269" s="302" t="s">
        <v>414</v>
      </c>
      <c r="AU269" s="302" t="s">
        <v>93</v>
      </c>
      <c r="AV269" s="15" t="s">
        <v>91</v>
      </c>
      <c r="AW269" s="15" t="s">
        <v>38</v>
      </c>
      <c r="AX269" s="15" t="s">
        <v>83</v>
      </c>
      <c r="AY269" s="302" t="s">
        <v>251</v>
      </c>
    </row>
    <row r="270" s="13" customFormat="1">
      <c r="A270" s="13"/>
      <c r="B270" s="271"/>
      <c r="C270" s="272"/>
      <c r="D270" s="259" t="s">
        <v>414</v>
      </c>
      <c r="E270" s="273" t="s">
        <v>1</v>
      </c>
      <c r="F270" s="274" t="s">
        <v>3811</v>
      </c>
      <c r="G270" s="272"/>
      <c r="H270" s="275">
        <v>5.1749999999999998</v>
      </c>
      <c r="I270" s="276"/>
      <c r="J270" s="272"/>
      <c r="K270" s="272"/>
      <c r="L270" s="277"/>
      <c r="M270" s="278"/>
      <c r="N270" s="279"/>
      <c r="O270" s="279"/>
      <c r="P270" s="279"/>
      <c r="Q270" s="279"/>
      <c r="R270" s="279"/>
      <c r="S270" s="279"/>
      <c r="T270" s="280"/>
      <c r="U270" s="13"/>
      <c r="V270" s="13"/>
      <c r="W270" s="13"/>
      <c r="X270" s="13"/>
      <c r="Y270" s="13"/>
      <c r="Z270" s="13"/>
      <c r="AA270" s="13"/>
      <c r="AB270" s="13"/>
      <c r="AC270" s="13"/>
      <c r="AD270" s="13"/>
      <c r="AE270" s="13"/>
      <c r="AT270" s="281" t="s">
        <v>414</v>
      </c>
      <c r="AU270" s="281" t="s">
        <v>93</v>
      </c>
      <c r="AV270" s="13" t="s">
        <v>93</v>
      </c>
      <c r="AW270" s="13" t="s">
        <v>38</v>
      </c>
      <c r="AX270" s="13" t="s">
        <v>83</v>
      </c>
      <c r="AY270" s="281" t="s">
        <v>251</v>
      </c>
    </row>
    <row r="271" s="14" customFormat="1">
      <c r="A271" s="14"/>
      <c r="B271" s="282"/>
      <c r="C271" s="283"/>
      <c r="D271" s="259" t="s">
        <v>414</v>
      </c>
      <c r="E271" s="284" t="s">
        <v>1</v>
      </c>
      <c r="F271" s="285" t="s">
        <v>416</v>
      </c>
      <c r="G271" s="283"/>
      <c r="H271" s="286">
        <v>5.1749999999999998</v>
      </c>
      <c r="I271" s="287"/>
      <c r="J271" s="283"/>
      <c r="K271" s="283"/>
      <c r="L271" s="288"/>
      <c r="M271" s="289"/>
      <c r="N271" s="290"/>
      <c r="O271" s="290"/>
      <c r="P271" s="290"/>
      <c r="Q271" s="290"/>
      <c r="R271" s="290"/>
      <c r="S271" s="290"/>
      <c r="T271" s="291"/>
      <c r="U271" s="14"/>
      <c r="V271" s="14"/>
      <c r="W271" s="14"/>
      <c r="X271" s="14"/>
      <c r="Y271" s="14"/>
      <c r="Z271" s="14"/>
      <c r="AA271" s="14"/>
      <c r="AB271" s="14"/>
      <c r="AC271" s="14"/>
      <c r="AD271" s="14"/>
      <c r="AE271" s="14"/>
      <c r="AT271" s="292" t="s">
        <v>414</v>
      </c>
      <c r="AU271" s="292" t="s">
        <v>93</v>
      </c>
      <c r="AV271" s="14" t="s">
        <v>182</v>
      </c>
      <c r="AW271" s="14" t="s">
        <v>38</v>
      </c>
      <c r="AX271" s="14" t="s">
        <v>83</v>
      </c>
      <c r="AY271" s="292" t="s">
        <v>251</v>
      </c>
    </row>
    <row r="272" s="13" customFormat="1">
      <c r="A272" s="13"/>
      <c r="B272" s="271"/>
      <c r="C272" s="272"/>
      <c r="D272" s="259" t="s">
        <v>414</v>
      </c>
      <c r="E272" s="273" t="s">
        <v>1</v>
      </c>
      <c r="F272" s="274" t="s">
        <v>3812</v>
      </c>
      <c r="G272" s="272"/>
      <c r="H272" s="275">
        <v>5.5</v>
      </c>
      <c r="I272" s="276"/>
      <c r="J272" s="272"/>
      <c r="K272" s="272"/>
      <c r="L272" s="277"/>
      <c r="M272" s="278"/>
      <c r="N272" s="279"/>
      <c r="O272" s="279"/>
      <c r="P272" s="279"/>
      <c r="Q272" s="279"/>
      <c r="R272" s="279"/>
      <c r="S272" s="279"/>
      <c r="T272" s="280"/>
      <c r="U272" s="13"/>
      <c r="V272" s="13"/>
      <c r="W272" s="13"/>
      <c r="X272" s="13"/>
      <c r="Y272" s="13"/>
      <c r="Z272" s="13"/>
      <c r="AA272" s="13"/>
      <c r="AB272" s="13"/>
      <c r="AC272" s="13"/>
      <c r="AD272" s="13"/>
      <c r="AE272" s="13"/>
      <c r="AT272" s="281" t="s">
        <v>414</v>
      </c>
      <c r="AU272" s="281" t="s">
        <v>93</v>
      </c>
      <c r="AV272" s="13" t="s">
        <v>93</v>
      </c>
      <c r="AW272" s="13" t="s">
        <v>38</v>
      </c>
      <c r="AX272" s="13" t="s">
        <v>83</v>
      </c>
      <c r="AY272" s="281" t="s">
        <v>251</v>
      </c>
    </row>
    <row r="273" s="14" customFormat="1">
      <c r="A273" s="14"/>
      <c r="B273" s="282"/>
      <c r="C273" s="283"/>
      <c r="D273" s="259" t="s">
        <v>414</v>
      </c>
      <c r="E273" s="284" t="s">
        <v>1</v>
      </c>
      <c r="F273" s="285" t="s">
        <v>416</v>
      </c>
      <c r="G273" s="283"/>
      <c r="H273" s="286">
        <v>5.5</v>
      </c>
      <c r="I273" s="287"/>
      <c r="J273" s="283"/>
      <c r="K273" s="283"/>
      <c r="L273" s="288"/>
      <c r="M273" s="289"/>
      <c r="N273" s="290"/>
      <c r="O273" s="290"/>
      <c r="P273" s="290"/>
      <c r="Q273" s="290"/>
      <c r="R273" s="290"/>
      <c r="S273" s="290"/>
      <c r="T273" s="291"/>
      <c r="U273" s="14"/>
      <c r="V273" s="14"/>
      <c r="W273" s="14"/>
      <c r="X273" s="14"/>
      <c r="Y273" s="14"/>
      <c r="Z273" s="14"/>
      <c r="AA273" s="14"/>
      <c r="AB273" s="14"/>
      <c r="AC273" s="14"/>
      <c r="AD273" s="14"/>
      <c r="AE273" s="14"/>
      <c r="AT273" s="292" t="s">
        <v>414</v>
      </c>
      <c r="AU273" s="292" t="s">
        <v>93</v>
      </c>
      <c r="AV273" s="14" t="s">
        <v>182</v>
      </c>
      <c r="AW273" s="14" t="s">
        <v>38</v>
      </c>
      <c r="AX273" s="14" t="s">
        <v>91</v>
      </c>
      <c r="AY273" s="292" t="s">
        <v>251</v>
      </c>
    </row>
    <row r="274" s="2" customFormat="1" ht="16.5" customHeight="1">
      <c r="A274" s="40"/>
      <c r="B274" s="41"/>
      <c r="C274" s="246" t="s">
        <v>570</v>
      </c>
      <c r="D274" s="246" t="s">
        <v>254</v>
      </c>
      <c r="E274" s="247" t="s">
        <v>3813</v>
      </c>
      <c r="F274" s="248" t="s">
        <v>3814</v>
      </c>
      <c r="G274" s="249" t="s">
        <v>441</v>
      </c>
      <c r="H274" s="250">
        <v>20.5</v>
      </c>
      <c r="I274" s="251"/>
      <c r="J274" s="252">
        <f>ROUND(I274*H274,2)</f>
        <v>0</v>
      </c>
      <c r="K274" s="248" t="s">
        <v>484</v>
      </c>
      <c r="L274" s="46"/>
      <c r="M274" s="253" t="s">
        <v>1</v>
      </c>
      <c r="N274" s="254" t="s">
        <v>48</v>
      </c>
      <c r="O274" s="93"/>
      <c r="P274" s="255">
        <f>O274*H274</f>
        <v>0</v>
      </c>
      <c r="Q274" s="255">
        <v>0.0012099999999999999</v>
      </c>
      <c r="R274" s="255">
        <f>Q274*H274</f>
        <v>0.024804999999999997</v>
      </c>
      <c r="S274" s="255">
        <v>0</v>
      </c>
      <c r="T274" s="256">
        <f>S274*H274</f>
        <v>0</v>
      </c>
      <c r="U274" s="40"/>
      <c r="V274" s="40"/>
      <c r="W274" s="40"/>
      <c r="X274" s="40"/>
      <c r="Y274" s="40"/>
      <c r="Z274" s="40"/>
      <c r="AA274" s="40"/>
      <c r="AB274" s="40"/>
      <c r="AC274" s="40"/>
      <c r="AD274" s="40"/>
      <c r="AE274" s="40"/>
      <c r="AR274" s="257" t="s">
        <v>359</v>
      </c>
      <c r="AT274" s="257" t="s">
        <v>254</v>
      </c>
      <c r="AU274" s="257" t="s">
        <v>93</v>
      </c>
      <c r="AY274" s="18" t="s">
        <v>251</v>
      </c>
      <c r="BE274" s="258">
        <f>IF(N274="základní",J274,0)</f>
        <v>0</v>
      </c>
      <c r="BF274" s="258">
        <f>IF(N274="snížená",J274,0)</f>
        <v>0</v>
      </c>
      <c r="BG274" s="258">
        <f>IF(N274="zákl. přenesená",J274,0)</f>
        <v>0</v>
      </c>
      <c r="BH274" s="258">
        <f>IF(N274="sníž. přenesená",J274,0)</f>
        <v>0</v>
      </c>
      <c r="BI274" s="258">
        <f>IF(N274="nulová",J274,0)</f>
        <v>0</v>
      </c>
      <c r="BJ274" s="18" t="s">
        <v>91</v>
      </c>
      <c r="BK274" s="258">
        <f>ROUND(I274*H274,2)</f>
        <v>0</v>
      </c>
      <c r="BL274" s="18" t="s">
        <v>359</v>
      </c>
      <c r="BM274" s="257" t="s">
        <v>3815</v>
      </c>
    </row>
    <row r="275" s="15" customFormat="1">
      <c r="A275" s="15"/>
      <c r="B275" s="293"/>
      <c r="C275" s="294"/>
      <c r="D275" s="259" t="s">
        <v>414</v>
      </c>
      <c r="E275" s="295" t="s">
        <v>1</v>
      </c>
      <c r="F275" s="296" t="s">
        <v>3799</v>
      </c>
      <c r="G275" s="294"/>
      <c r="H275" s="295" t="s">
        <v>1</v>
      </c>
      <c r="I275" s="297"/>
      <c r="J275" s="294"/>
      <c r="K275" s="294"/>
      <c r="L275" s="298"/>
      <c r="M275" s="299"/>
      <c r="N275" s="300"/>
      <c r="O275" s="300"/>
      <c r="P275" s="300"/>
      <c r="Q275" s="300"/>
      <c r="R275" s="300"/>
      <c r="S275" s="300"/>
      <c r="T275" s="301"/>
      <c r="U275" s="15"/>
      <c r="V275" s="15"/>
      <c r="W275" s="15"/>
      <c r="X275" s="15"/>
      <c r="Y275" s="15"/>
      <c r="Z275" s="15"/>
      <c r="AA275" s="15"/>
      <c r="AB275" s="15"/>
      <c r="AC275" s="15"/>
      <c r="AD275" s="15"/>
      <c r="AE275" s="15"/>
      <c r="AT275" s="302" t="s">
        <v>414</v>
      </c>
      <c r="AU275" s="302" t="s">
        <v>93</v>
      </c>
      <c r="AV275" s="15" t="s">
        <v>91</v>
      </c>
      <c r="AW275" s="15" t="s">
        <v>38</v>
      </c>
      <c r="AX275" s="15" t="s">
        <v>83</v>
      </c>
      <c r="AY275" s="302" t="s">
        <v>251</v>
      </c>
    </row>
    <row r="276" s="13" customFormat="1">
      <c r="A276" s="13"/>
      <c r="B276" s="271"/>
      <c r="C276" s="272"/>
      <c r="D276" s="259" t="s">
        <v>414</v>
      </c>
      <c r="E276" s="273" t="s">
        <v>1</v>
      </c>
      <c r="F276" s="274" t="s">
        <v>3816</v>
      </c>
      <c r="G276" s="272"/>
      <c r="H276" s="275">
        <v>20.010000000000002</v>
      </c>
      <c r="I276" s="276"/>
      <c r="J276" s="272"/>
      <c r="K276" s="272"/>
      <c r="L276" s="277"/>
      <c r="M276" s="278"/>
      <c r="N276" s="279"/>
      <c r="O276" s="279"/>
      <c r="P276" s="279"/>
      <c r="Q276" s="279"/>
      <c r="R276" s="279"/>
      <c r="S276" s="279"/>
      <c r="T276" s="280"/>
      <c r="U276" s="13"/>
      <c r="V276" s="13"/>
      <c r="W276" s="13"/>
      <c r="X276" s="13"/>
      <c r="Y276" s="13"/>
      <c r="Z276" s="13"/>
      <c r="AA276" s="13"/>
      <c r="AB276" s="13"/>
      <c r="AC276" s="13"/>
      <c r="AD276" s="13"/>
      <c r="AE276" s="13"/>
      <c r="AT276" s="281" t="s">
        <v>414</v>
      </c>
      <c r="AU276" s="281" t="s">
        <v>93</v>
      </c>
      <c r="AV276" s="13" t="s">
        <v>93</v>
      </c>
      <c r="AW276" s="13" t="s">
        <v>38</v>
      </c>
      <c r="AX276" s="13" t="s">
        <v>83</v>
      </c>
      <c r="AY276" s="281" t="s">
        <v>251</v>
      </c>
    </row>
    <row r="277" s="14" customFormat="1">
      <c r="A277" s="14"/>
      <c r="B277" s="282"/>
      <c r="C277" s="283"/>
      <c r="D277" s="259" t="s">
        <v>414</v>
      </c>
      <c r="E277" s="284" t="s">
        <v>1</v>
      </c>
      <c r="F277" s="285" t="s">
        <v>416</v>
      </c>
      <c r="G277" s="283"/>
      <c r="H277" s="286">
        <v>20.010000000000002</v>
      </c>
      <c r="I277" s="287"/>
      <c r="J277" s="283"/>
      <c r="K277" s="283"/>
      <c r="L277" s="288"/>
      <c r="M277" s="289"/>
      <c r="N277" s="290"/>
      <c r="O277" s="290"/>
      <c r="P277" s="290"/>
      <c r="Q277" s="290"/>
      <c r="R277" s="290"/>
      <c r="S277" s="290"/>
      <c r="T277" s="291"/>
      <c r="U277" s="14"/>
      <c r="V277" s="14"/>
      <c r="W277" s="14"/>
      <c r="X277" s="14"/>
      <c r="Y277" s="14"/>
      <c r="Z277" s="14"/>
      <c r="AA277" s="14"/>
      <c r="AB277" s="14"/>
      <c r="AC277" s="14"/>
      <c r="AD277" s="14"/>
      <c r="AE277" s="14"/>
      <c r="AT277" s="292" t="s">
        <v>414</v>
      </c>
      <c r="AU277" s="292" t="s">
        <v>93</v>
      </c>
      <c r="AV277" s="14" t="s">
        <v>182</v>
      </c>
      <c r="AW277" s="14" t="s">
        <v>38</v>
      </c>
      <c r="AX277" s="14" t="s">
        <v>83</v>
      </c>
      <c r="AY277" s="292" t="s">
        <v>251</v>
      </c>
    </row>
    <row r="278" s="13" customFormat="1">
      <c r="A278" s="13"/>
      <c r="B278" s="271"/>
      <c r="C278" s="272"/>
      <c r="D278" s="259" t="s">
        <v>414</v>
      </c>
      <c r="E278" s="273" t="s">
        <v>1</v>
      </c>
      <c r="F278" s="274" t="s">
        <v>3817</v>
      </c>
      <c r="G278" s="272"/>
      <c r="H278" s="275">
        <v>20.5</v>
      </c>
      <c r="I278" s="276"/>
      <c r="J278" s="272"/>
      <c r="K278" s="272"/>
      <c r="L278" s="277"/>
      <c r="M278" s="278"/>
      <c r="N278" s="279"/>
      <c r="O278" s="279"/>
      <c r="P278" s="279"/>
      <c r="Q278" s="279"/>
      <c r="R278" s="279"/>
      <c r="S278" s="279"/>
      <c r="T278" s="280"/>
      <c r="U278" s="13"/>
      <c r="V278" s="13"/>
      <c r="W278" s="13"/>
      <c r="X278" s="13"/>
      <c r="Y278" s="13"/>
      <c r="Z278" s="13"/>
      <c r="AA278" s="13"/>
      <c r="AB278" s="13"/>
      <c r="AC278" s="13"/>
      <c r="AD278" s="13"/>
      <c r="AE278" s="13"/>
      <c r="AT278" s="281" t="s">
        <v>414</v>
      </c>
      <c r="AU278" s="281" t="s">
        <v>93</v>
      </c>
      <c r="AV278" s="13" t="s">
        <v>93</v>
      </c>
      <c r="AW278" s="13" t="s">
        <v>38</v>
      </c>
      <c r="AX278" s="13" t="s">
        <v>83</v>
      </c>
      <c r="AY278" s="281" t="s">
        <v>251</v>
      </c>
    </row>
    <row r="279" s="14" customFormat="1">
      <c r="A279" s="14"/>
      <c r="B279" s="282"/>
      <c r="C279" s="283"/>
      <c r="D279" s="259" t="s">
        <v>414</v>
      </c>
      <c r="E279" s="284" t="s">
        <v>1</v>
      </c>
      <c r="F279" s="285" t="s">
        <v>416</v>
      </c>
      <c r="G279" s="283"/>
      <c r="H279" s="286">
        <v>20.5</v>
      </c>
      <c r="I279" s="287"/>
      <c r="J279" s="283"/>
      <c r="K279" s="283"/>
      <c r="L279" s="288"/>
      <c r="M279" s="289"/>
      <c r="N279" s="290"/>
      <c r="O279" s="290"/>
      <c r="P279" s="290"/>
      <c r="Q279" s="290"/>
      <c r="R279" s="290"/>
      <c r="S279" s="290"/>
      <c r="T279" s="291"/>
      <c r="U279" s="14"/>
      <c r="V279" s="14"/>
      <c r="W279" s="14"/>
      <c r="X279" s="14"/>
      <c r="Y279" s="14"/>
      <c r="Z279" s="14"/>
      <c r="AA279" s="14"/>
      <c r="AB279" s="14"/>
      <c r="AC279" s="14"/>
      <c r="AD279" s="14"/>
      <c r="AE279" s="14"/>
      <c r="AT279" s="292" t="s">
        <v>414</v>
      </c>
      <c r="AU279" s="292" t="s">
        <v>93</v>
      </c>
      <c r="AV279" s="14" t="s">
        <v>182</v>
      </c>
      <c r="AW279" s="14" t="s">
        <v>38</v>
      </c>
      <c r="AX279" s="14" t="s">
        <v>91</v>
      </c>
      <c r="AY279" s="292" t="s">
        <v>251</v>
      </c>
    </row>
    <row r="280" s="2" customFormat="1" ht="16.5" customHeight="1">
      <c r="A280" s="40"/>
      <c r="B280" s="41"/>
      <c r="C280" s="246" t="s">
        <v>391</v>
      </c>
      <c r="D280" s="246" t="s">
        <v>254</v>
      </c>
      <c r="E280" s="247" t="s">
        <v>3818</v>
      </c>
      <c r="F280" s="248" t="s">
        <v>3819</v>
      </c>
      <c r="G280" s="249" t="s">
        <v>441</v>
      </c>
      <c r="H280" s="250">
        <v>1.5</v>
      </c>
      <c r="I280" s="251"/>
      <c r="J280" s="252">
        <f>ROUND(I280*H280,2)</f>
        <v>0</v>
      </c>
      <c r="K280" s="248" t="s">
        <v>484</v>
      </c>
      <c r="L280" s="46"/>
      <c r="M280" s="253" t="s">
        <v>1</v>
      </c>
      <c r="N280" s="254" t="s">
        <v>48</v>
      </c>
      <c r="O280" s="93"/>
      <c r="P280" s="255">
        <f>O280*H280</f>
        <v>0</v>
      </c>
      <c r="Q280" s="255">
        <v>0.00029</v>
      </c>
      <c r="R280" s="255">
        <f>Q280*H280</f>
        <v>0.000435</v>
      </c>
      <c r="S280" s="255">
        <v>0</v>
      </c>
      <c r="T280" s="256">
        <f>S280*H280</f>
        <v>0</v>
      </c>
      <c r="U280" s="40"/>
      <c r="V280" s="40"/>
      <c r="W280" s="40"/>
      <c r="X280" s="40"/>
      <c r="Y280" s="40"/>
      <c r="Z280" s="40"/>
      <c r="AA280" s="40"/>
      <c r="AB280" s="40"/>
      <c r="AC280" s="40"/>
      <c r="AD280" s="40"/>
      <c r="AE280" s="40"/>
      <c r="AR280" s="257" t="s">
        <v>359</v>
      </c>
      <c r="AT280" s="257" t="s">
        <v>254</v>
      </c>
      <c r="AU280" s="257" t="s">
        <v>93</v>
      </c>
      <c r="AY280" s="18" t="s">
        <v>251</v>
      </c>
      <c r="BE280" s="258">
        <f>IF(N280="základní",J280,0)</f>
        <v>0</v>
      </c>
      <c r="BF280" s="258">
        <f>IF(N280="snížená",J280,0)</f>
        <v>0</v>
      </c>
      <c r="BG280" s="258">
        <f>IF(N280="zákl. přenesená",J280,0)</f>
        <v>0</v>
      </c>
      <c r="BH280" s="258">
        <f>IF(N280="sníž. přenesená",J280,0)</f>
        <v>0</v>
      </c>
      <c r="BI280" s="258">
        <f>IF(N280="nulová",J280,0)</f>
        <v>0</v>
      </c>
      <c r="BJ280" s="18" t="s">
        <v>91</v>
      </c>
      <c r="BK280" s="258">
        <f>ROUND(I280*H280,2)</f>
        <v>0</v>
      </c>
      <c r="BL280" s="18" t="s">
        <v>359</v>
      </c>
      <c r="BM280" s="257" t="s">
        <v>3820</v>
      </c>
    </row>
    <row r="281" s="15" customFormat="1">
      <c r="A281" s="15"/>
      <c r="B281" s="293"/>
      <c r="C281" s="294"/>
      <c r="D281" s="259" t="s">
        <v>414</v>
      </c>
      <c r="E281" s="295" t="s">
        <v>1</v>
      </c>
      <c r="F281" s="296" t="s">
        <v>3799</v>
      </c>
      <c r="G281" s="294"/>
      <c r="H281" s="295" t="s">
        <v>1</v>
      </c>
      <c r="I281" s="297"/>
      <c r="J281" s="294"/>
      <c r="K281" s="294"/>
      <c r="L281" s="298"/>
      <c r="M281" s="299"/>
      <c r="N281" s="300"/>
      <c r="O281" s="300"/>
      <c r="P281" s="300"/>
      <c r="Q281" s="300"/>
      <c r="R281" s="300"/>
      <c r="S281" s="300"/>
      <c r="T281" s="301"/>
      <c r="U281" s="15"/>
      <c r="V281" s="15"/>
      <c r="W281" s="15"/>
      <c r="X281" s="15"/>
      <c r="Y281" s="15"/>
      <c r="Z281" s="15"/>
      <c r="AA281" s="15"/>
      <c r="AB281" s="15"/>
      <c r="AC281" s="15"/>
      <c r="AD281" s="15"/>
      <c r="AE281" s="15"/>
      <c r="AT281" s="302" t="s">
        <v>414</v>
      </c>
      <c r="AU281" s="302" t="s">
        <v>93</v>
      </c>
      <c r="AV281" s="15" t="s">
        <v>91</v>
      </c>
      <c r="AW281" s="15" t="s">
        <v>38</v>
      </c>
      <c r="AX281" s="15" t="s">
        <v>83</v>
      </c>
      <c r="AY281" s="302" t="s">
        <v>251</v>
      </c>
    </row>
    <row r="282" s="13" customFormat="1">
      <c r="A282" s="13"/>
      <c r="B282" s="271"/>
      <c r="C282" s="272"/>
      <c r="D282" s="259" t="s">
        <v>414</v>
      </c>
      <c r="E282" s="273" t="s">
        <v>1</v>
      </c>
      <c r="F282" s="274" t="s">
        <v>3821</v>
      </c>
      <c r="G282" s="272"/>
      <c r="H282" s="275">
        <v>1.1499999999999999</v>
      </c>
      <c r="I282" s="276"/>
      <c r="J282" s="272"/>
      <c r="K282" s="272"/>
      <c r="L282" s="277"/>
      <c r="M282" s="278"/>
      <c r="N282" s="279"/>
      <c r="O282" s="279"/>
      <c r="P282" s="279"/>
      <c r="Q282" s="279"/>
      <c r="R282" s="279"/>
      <c r="S282" s="279"/>
      <c r="T282" s="280"/>
      <c r="U282" s="13"/>
      <c r="V282" s="13"/>
      <c r="W282" s="13"/>
      <c r="X282" s="13"/>
      <c r="Y282" s="13"/>
      <c r="Z282" s="13"/>
      <c r="AA282" s="13"/>
      <c r="AB282" s="13"/>
      <c r="AC282" s="13"/>
      <c r="AD282" s="13"/>
      <c r="AE282" s="13"/>
      <c r="AT282" s="281" t="s">
        <v>414</v>
      </c>
      <c r="AU282" s="281" t="s">
        <v>93</v>
      </c>
      <c r="AV282" s="13" t="s">
        <v>93</v>
      </c>
      <c r="AW282" s="13" t="s">
        <v>38</v>
      </c>
      <c r="AX282" s="13" t="s">
        <v>83</v>
      </c>
      <c r="AY282" s="281" t="s">
        <v>251</v>
      </c>
    </row>
    <row r="283" s="14" customFormat="1">
      <c r="A283" s="14"/>
      <c r="B283" s="282"/>
      <c r="C283" s="283"/>
      <c r="D283" s="259" t="s">
        <v>414</v>
      </c>
      <c r="E283" s="284" t="s">
        <v>1</v>
      </c>
      <c r="F283" s="285" t="s">
        <v>416</v>
      </c>
      <c r="G283" s="283"/>
      <c r="H283" s="286">
        <v>1.1499999999999999</v>
      </c>
      <c r="I283" s="287"/>
      <c r="J283" s="283"/>
      <c r="K283" s="283"/>
      <c r="L283" s="288"/>
      <c r="M283" s="289"/>
      <c r="N283" s="290"/>
      <c r="O283" s="290"/>
      <c r="P283" s="290"/>
      <c r="Q283" s="290"/>
      <c r="R283" s="290"/>
      <c r="S283" s="290"/>
      <c r="T283" s="291"/>
      <c r="U283" s="14"/>
      <c r="V283" s="14"/>
      <c r="W283" s="14"/>
      <c r="X283" s="14"/>
      <c r="Y283" s="14"/>
      <c r="Z283" s="14"/>
      <c r="AA283" s="14"/>
      <c r="AB283" s="14"/>
      <c r="AC283" s="14"/>
      <c r="AD283" s="14"/>
      <c r="AE283" s="14"/>
      <c r="AT283" s="292" t="s">
        <v>414</v>
      </c>
      <c r="AU283" s="292" t="s">
        <v>93</v>
      </c>
      <c r="AV283" s="14" t="s">
        <v>182</v>
      </c>
      <c r="AW283" s="14" t="s">
        <v>38</v>
      </c>
      <c r="AX283" s="14" t="s">
        <v>83</v>
      </c>
      <c r="AY283" s="292" t="s">
        <v>251</v>
      </c>
    </row>
    <row r="284" s="13" customFormat="1">
      <c r="A284" s="13"/>
      <c r="B284" s="271"/>
      <c r="C284" s="272"/>
      <c r="D284" s="259" t="s">
        <v>414</v>
      </c>
      <c r="E284" s="273" t="s">
        <v>1</v>
      </c>
      <c r="F284" s="274" t="s">
        <v>3802</v>
      </c>
      <c r="G284" s="272"/>
      <c r="H284" s="275">
        <v>1.5</v>
      </c>
      <c r="I284" s="276"/>
      <c r="J284" s="272"/>
      <c r="K284" s="272"/>
      <c r="L284" s="277"/>
      <c r="M284" s="278"/>
      <c r="N284" s="279"/>
      <c r="O284" s="279"/>
      <c r="P284" s="279"/>
      <c r="Q284" s="279"/>
      <c r="R284" s="279"/>
      <c r="S284" s="279"/>
      <c r="T284" s="280"/>
      <c r="U284" s="13"/>
      <c r="V284" s="13"/>
      <c r="W284" s="13"/>
      <c r="X284" s="13"/>
      <c r="Y284" s="13"/>
      <c r="Z284" s="13"/>
      <c r="AA284" s="13"/>
      <c r="AB284" s="13"/>
      <c r="AC284" s="13"/>
      <c r="AD284" s="13"/>
      <c r="AE284" s="13"/>
      <c r="AT284" s="281" t="s">
        <v>414</v>
      </c>
      <c r="AU284" s="281" t="s">
        <v>93</v>
      </c>
      <c r="AV284" s="13" t="s">
        <v>93</v>
      </c>
      <c r="AW284" s="13" t="s">
        <v>38</v>
      </c>
      <c r="AX284" s="13" t="s">
        <v>83</v>
      </c>
      <c r="AY284" s="281" t="s">
        <v>251</v>
      </c>
    </row>
    <row r="285" s="14" customFormat="1">
      <c r="A285" s="14"/>
      <c r="B285" s="282"/>
      <c r="C285" s="283"/>
      <c r="D285" s="259" t="s">
        <v>414</v>
      </c>
      <c r="E285" s="284" t="s">
        <v>1</v>
      </c>
      <c r="F285" s="285" t="s">
        <v>416</v>
      </c>
      <c r="G285" s="283"/>
      <c r="H285" s="286">
        <v>1.5</v>
      </c>
      <c r="I285" s="287"/>
      <c r="J285" s="283"/>
      <c r="K285" s="283"/>
      <c r="L285" s="288"/>
      <c r="M285" s="289"/>
      <c r="N285" s="290"/>
      <c r="O285" s="290"/>
      <c r="P285" s="290"/>
      <c r="Q285" s="290"/>
      <c r="R285" s="290"/>
      <c r="S285" s="290"/>
      <c r="T285" s="291"/>
      <c r="U285" s="14"/>
      <c r="V285" s="14"/>
      <c r="W285" s="14"/>
      <c r="X285" s="14"/>
      <c r="Y285" s="14"/>
      <c r="Z285" s="14"/>
      <c r="AA285" s="14"/>
      <c r="AB285" s="14"/>
      <c r="AC285" s="14"/>
      <c r="AD285" s="14"/>
      <c r="AE285" s="14"/>
      <c r="AT285" s="292" t="s">
        <v>414</v>
      </c>
      <c r="AU285" s="292" t="s">
        <v>93</v>
      </c>
      <c r="AV285" s="14" t="s">
        <v>182</v>
      </c>
      <c r="AW285" s="14" t="s">
        <v>38</v>
      </c>
      <c r="AX285" s="14" t="s">
        <v>91</v>
      </c>
      <c r="AY285" s="292" t="s">
        <v>251</v>
      </c>
    </row>
    <row r="286" s="2" customFormat="1" ht="16.5" customHeight="1">
      <c r="A286" s="40"/>
      <c r="B286" s="41"/>
      <c r="C286" s="246" t="s">
        <v>863</v>
      </c>
      <c r="D286" s="246" t="s">
        <v>254</v>
      </c>
      <c r="E286" s="247" t="s">
        <v>3822</v>
      </c>
      <c r="F286" s="248" t="s">
        <v>3823</v>
      </c>
      <c r="G286" s="249" t="s">
        <v>441</v>
      </c>
      <c r="H286" s="250">
        <v>9</v>
      </c>
      <c r="I286" s="251"/>
      <c r="J286" s="252">
        <f>ROUND(I286*H286,2)</f>
        <v>0</v>
      </c>
      <c r="K286" s="248" t="s">
        <v>484</v>
      </c>
      <c r="L286" s="46"/>
      <c r="M286" s="253" t="s">
        <v>1</v>
      </c>
      <c r="N286" s="254" t="s">
        <v>48</v>
      </c>
      <c r="O286" s="93"/>
      <c r="P286" s="255">
        <f>O286*H286</f>
        <v>0</v>
      </c>
      <c r="Q286" s="255">
        <v>0.00035</v>
      </c>
      <c r="R286" s="255">
        <f>Q286*H286</f>
        <v>0.00315</v>
      </c>
      <c r="S286" s="255">
        <v>0</v>
      </c>
      <c r="T286" s="256">
        <f>S286*H286</f>
        <v>0</v>
      </c>
      <c r="U286" s="40"/>
      <c r="V286" s="40"/>
      <c r="W286" s="40"/>
      <c r="X286" s="40"/>
      <c r="Y286" s="40"/>
      <c r="Z286" s="40"/>
      <c r="AA286" s="40"/>
      <c r="AB286" s="40"/>
      <c r="AC286" s="40"/>
      <c r="AD286" s="40"/>
      <c r="AE286" s="40"/>
      <c r="AR286" s="257" t="s">
        <v>359</v>
      </c>
      <c r="AT286" s="257" t="s">
        <v>254</v>
      </c>
      <c r="AU286" s="257" t="s">
        <v>93</v>
      </c>
      <c r="AY286" s="18" t="s">
        <v>251</v>
      </c>
      <c r="BE286" s="258">
        <f>IF(N286="základní",J286,0)</f>
        <v>0</v>
      </c>
      <c r="BF286" s="258">
        <f>IF(N286="snížená",J286,0)</f>
        <v>0</v>
      </c>
      <c r="BG286" s="258">
        <f>IF(N286="zákl. přenesená",J286,0)</f>
        <v>0</v>
      </c>
      <c r="BH286" s="258">
        <f>IF(N286="sníž. přenesená",J286,0)</f>
        <v>0</v>
      </c>
      <c r="BI286" s="258">
        <f>IF(N286="nulová",J286,0)</f>
        <v>0</v>
      </c>
      <c r="BJ286" s="18" t="s">
        <v>91</v>
      </c>
      <c r="BK286" s="258">
        <f>ROUND(I286*H286,2)</f>
        <v>0</v>
      </c>
      <c r="BL286" s="18" t="s">
        <v>359</v>
      </c>
      <c r="BM286" s="257" t="s">
        <v>3824</v>
      </c>
    </row>
    <row r="287" s="15" customFormat="1">
      <c r="A287" s="15"/>
      <c r="B287" s="293"/>
      <c r="C287" s="294"/>
      <c r="D287" s="259" t="s">
        <v>414</v>
      </c>
      <c r="E287" s="295" t="s">
        <v>1</v>
      </c>
      <c r="F287" s="296" t="s">
        <v>3799</v>
      </c>
      <c r="G287" s="294"/>
      <c r="H287" s="295" t="s">
        <v>1</v>
      </c>
      <c r="I287" s="297"/>
      <c r="J287" s="294"/>
      <c r="K287" s="294"/>
      <c r="L287" s="298"/>
      <c r="M287" s="299"/>
      <c r="N287" s="300"/>
      <c r="O287" s="300"/>
      <c r="P287" s="300"/>
      <c r="Q287" s="300"/>
      <c r="R287" s="300"/>
      <c r="S287" s="300"/>
      <c r="T287" s="301"/>
      <c r="U287" s="15"/>
      <c r="V287" s="15"/>
      <c r="W287" s="15"/>
      <c r="X287" s="15"/>
      <c r="Y287" s="15"/>
      <c r="Z287" s="15"/>
      <c r="AA287" s="15"/>
      <c r="AB287" s="15"/>
      <c r="AC287" s="15"/>
      <c r="AD287" s="15"/>
      <c r="AE287" s="15"/>
      <c r="AT287" s="302" t="s">
        <v>414</v>
      </c>
      <c r="AU287" s="302" t="s">
        <v>93</v>
      </c>
      <c r="AV287" s="15" t="s">
        <v>91</v>
      </c>
      <c r="AW287" s="15" t="s">
        <v>38</v>
      </c>
      <c r="AX287" s="15" t="s">
        <v>83</v>
      </c>
      <c r="AY287" s="302" t="s">
        <v>251</v>
      </c>
    </row>
    <row r="288" s="13" customFormat="1">
      <c r="A288" s="13"/>
      <c r="B288" s="271"/>
      <c r="C288" s="272"/>
      <c r="D288" s="259" t="s">
        <v>414</v>
      </c>
      <c r="E288" s="273" t="s">
        <v>1</v>
      </c>
      <c r="F288" s="274" t="s">
        <v>3825</v>
      </c>
      <c r="G288" s="272"/>
      <c r="H288" s="275">
        <v>8.7400000000000002</v>
      </c>
      <c r="I288" s="276"/>
      <c r="J288" s="272"/>
      <c r="K288" s="272"/>
      <c r="L288" s="277"/>
      <c r="M288" s="278"/>
      <c r="N288" s="279"/>
      <c r="O288" s="279"/>
      <c r="P288" s="279"/>
      <c r="Q288" s="279"/>
      <c r="R288" s="279"/>
      <c r="S288" s="279"/>
      <c r="T288" s="280"/>
      <c r="U288" s="13"/>
      <c r="V288" s="13"/>
      <c r="W288" s="13"/>
      <c r="X288" s="13"/>
      <c r="Y288" s="13"/>
      <c r="Z288" s="13"/>
      <c r="AA288" s="13"/>
      <c r="AB288" s="13"/>
      <c r="AC288" s="13"/>
      <c r="AD288" s="13"/>
      <c r="AE288" s="13"/>
      <c r="AT288" s="281" t="s">
        <v>414</v>
      </c>
      <c r="AU288" s="281" t="s">
        <v>93</v>
      </c>
      <c r="AV288" s="13" t="s">
        <v>93</v>
      </c>
      <c r="AW288" s="13" t="s">
        <v>38</v>
      </c>
      <c r="AX288" s="13" t="s">
        <v>83</v>
      </c>
      <c r="AY288" s="281" t="s">
        <v>251</v>
      </c>
    </row>
    <row r="289" s="14" customFormat="1">
      <c r="A289" s="14"/>
      <c r="B289" s="282"/>
      <c r="C289" s="283"/>
      <c r="D289" s="259" t="s">
        <v>414</v>
      </c>
      <c r="E289" s="284" t="s">
        <v>1</v>
      </c>
      <c r="F289" s="285" t="s">
        <v>416</v>
      </c>
      <c r="G289" s="283"/>
      <c r="H289" s="286">
        <v>8.7400000000000002</v>
      </c>
      <c r="I289" s="287"/>
      <c r="J289" s="283"/>
      <c r="K289" s="283"/>
      <c r="L289" s="288"/>
      <c r="M289" s="289"/>
      <c r="N289" s="290"/>
      <c r="O289" s="290"/>
      <c r="P289" s="290"/>
      <c r="Q289" s="290"/>
      <c r="R289" s="290"/>
      <c r="S289" s="290"/>
      <c r="T289" s="291"/>
      <c r="U289" s="14"/>
      <c r="V289" s="14"/>
      <c r="W289" s="14"/>
      <c r="X289" s="14"/>
      <c r="Y289" s="14"/>
      <c r="Z289" s="14"/>
      <c r="AA289" s="14"/>
      <c r="AB289" s="14"/>
      <c r="AC289" s="14"/>
      <c r="AD289" s="14"/>
      <c r="AE289" s="14"/>
      <c r="AT289" s="292" t="s">
        <v>414</v>
      </c>
      <c r="AU289" s="292" t="s">
        <v>93</v>
      </c>
      <c r="AV289" s="14" t="s">
        <v>182</v>
      </c>
      <c r="AW289" s="14" t="s">
        <v>38</v>
      </c>
      <c r="AX289" s="14" t="s">
        <v>83</v>
      </c>
      <c r="AY289" s="292" t="s">
        <v>251</v>
      </c>
    </row>
    <row r="290" s="13" customFormat="1">
      <c r="A290" s="13"/>
      <c r="B290" s="271"/>
      <c r="C290" s="272"/>
      <c r="D290" s="259" t="s">
        <v>414</v>
      </c>
      <c r="E290" s="273" t="s">
        <v>1</v>
      </c>
      <c r="F290" s="274" t="s">
        <v>297</v>
      </c>
      <c r="G290" s="272"/>
      <c r="H290" s="275">
        <v>9</v>
      </c>
      <c r="I290" s="276"/>
      <c r="J290" s="272"/>
      <c r="K290" s="272"/>
      <c r="L290" s="277"/>
      <c r="M290" s="278"/>
      <c r="N290" s="279"/>
      <c r="O290" s="279"/>
      <c r="P290" s="279"/>
      <c r="Q290" s="279"/>
      <c r="R290" s="279"/>
      <c r="S290" s="279"/>
      <c r="T290" s="280"/>
      <c r="U290" s="13"/>
      <c r="V290" s="13"/>
      <c r="W290" s="13"/>
      <c r="X290" s="13"/>
      <c r="Y290" s="13"/>
      <c r="Z290" s="13"/>
      <c r="AA290" s="13"/>
      <c r="AB290" s="13"/>
      <c r="AC290" s="13"/>
      <c r="AD290" s="13"/>
      <c r="AE290" s="13"/>
      <c r="AT290" s="281" t="s">
        <v>414</v>
      </c>
      <c r="AU290" s="281" t="s">
        <v>93</v>
      </c>
      <c r="AV290" s="13" t="s">
        <v>93</v>
      </c>
      <c r="AW290" s="13" t="s">
        <v>38</v>
      </c>
      <c r="AX290" s="13" t="s">
        <v>83</v>
      </c>
      <c r="AY290" s="281" t="s">
        <v>251</v>
      </c>
    </row>
    <row r="291" s="14" customFormat="1">
      <c r="A291" s="14"/>
      <c r="B291" s="282"/>
      <c r="C291" s="283"/>
      <c r="D291" s="259" t="s">
        <v>414</v>
      </c>
      <c r="E291" s="284" t="s">
        <v>1</v>
      </c>
      <c r="F291" s="285" t="s">
        <v>416</v>
      </c>
      <c r="G291" s="283"/>
      <c r="H291" s="286">
        <v>9</v>
      </c>
      <c r="I291" s="287"/>
      <c r="J291" s="283"/>
      <c r="K291" s="283"/>
      <c r="L291" s="288"/>
      <c r="M291" s="289"/>
      <c r="N291" s="290"/>
      <c r="O291" s="290"/>
      <c r="P291" s="290"/>
      <c r="Q291" s="290"/>
      <c r="R291" s="290"/>
      <c r="S291" s="290"/>
      <c r="T291" s="291"/>
      <c r="U291" s="14"/>
      <c r="V291" s="14"/>
      <c r="W291" s="14"/>
      <c r="X291" s="14"/>
      <c r="Y291" s="14"/>
      <c r="Z291" s="14"/>
      <c r="AA291" s="14"/>
      <c r="AB291" s="14"/>
      <c r="AC291" s="14"/>
      <c r="AD291" s="14"/>
      <c r="AE291" s="14"/>
      <c r="AT291" s="292" t="s">
        <v>414</v>
      </c>
      <c r="AU291" s="292" t="s">
        <v>93</v>
      </c>
      <c r="AV291" s="14" t="s">
        <v>182</v>
      </c>
      <c r="AW291" s="14" t="s">
        <v>38</v>
      </c>
      <c r="AX291" s="14" t="s">
        <v>91</v>
      </c>
      <c r="AY291" s="292" t="s">
        <v>251</v>
      </c>
    </row>
    <row r="292" s="2" customFormat="1" ht="16.5" customHeight="1">
      <c r="A292" s="40"/>
      <c r="B292" s="41"/>
      <c r="C292" s="246" t="s">
        <v>399</v>
      </c>
      <c r="D292" s="246" t="s">
        <v>254</v>
      </c>
      <c r="E292" s="247" t="s">
        <v>3826</v>
      </c>
      <c r="F292" s="248" t="s">
        <v>3827</v>
      </c>
      <c r="G292" s="249" t="s">
        <v>441</v>
      </c>
      <c r="H292" s="250">
        <v>5</v>
      </c>
      <c r="I292" s="251"/>
      <c r="J292" s="252">
        <f>ROUND(I292*H292,2)</f>
        <v>0</v>
      </c>
      <c r="K292" s="248" t="s">
        <v>484</v>
      </c>
      <c r="L292" s="46"/>
      <c r="M292" s="253" t="s">
        <v>1</v>
      </c>
      <c r="N292" s="254" t="s">
        <v>48</v>
      </c>
      <c r="O292" s="93"/>
      <c r="P292" s="255">
        <f>O292*H292</f>
        <v>0</v>
      </c>
      <c r="Q292" s="255">
        <v>0.00114</v>
      </c>
      <c r="R292" s="255">
        <f>Q292*H292</f>
        <v>0.0057000000000000002</v>
      </c>
      <c r="S292" s="255">
        <v>0</v>
      </c>
      <c r="T292" s="256">
        <f>S292*H292</f>
        <v>0</v>
      </c>
      <c r="U292" s="40"/>
      <c r="V292" s="40"/>
      <c r="W292" s="40"/>
      <c r="X292" s="40"/>
      <c r="Y292" s="40"/>
      <c r="Z292" s="40"/>
      <c r="AA292" s="40"/>
      <c r="AB292" s="40"/>
      <c r="AC292" s="40"/>
      <c r="AD292" s="40"/>
      <c r="AE292" s="40"/>
      <c r="AR292" s="257" t="s">
        <v>359</v>
      </c>
      <c r="AT292" s="257" t="s">
        <v>254</v>
      </c>
      <c r="AU292" s="257" t="s">
        <v>93</v>
      </c>
      <c r="AY292" s="18" t="s">
        <v>251</v>
      </c>
      <c r="BE292" s="258">
        <f>IF(N292="základní",J292,0)</f>
        <v>0</v>
      </c>
      <c r="BF292" s="258">
        <f>IF(N292="snížená",J292,0)</f>
        <v>0</v>
      </c>
      <c r="BG292" s="258">
        <f>IF(N292="zákl. přenesená",J292,0)</f>
        <v>0</v>
      </c>
      <c r="BH292" s="258">
        <f>IF(N292="sníž. přenesená",J292,0)</f>
        <v>0</v>
      </c>
      <c r="BI292" s="258">
        <f>IF(N292="nulová",J292,0)</f>
        <v>0</v>
      </c>
      <c r="BJ292" s="18" t="s">
        <v>91</v>
      </c>
      <c r="BK292" s="258">
        <f>ROUND(I292*H292,2)</f>
        <v>0</v>
      </c>
      <c r="BL292" s="18" t="s">
        <v>359</v>
      </c>
      <c r="BM292" s="257" t="s">
        <v>3828</v>
      </c>
    </row>
    <row r="293" s="15" customFormat="1">
      <c r="A293" s="15"/>
      <c r="B293" s="293"/>
      <c r="C293" s="294"/>
      <c r="D293" s="259" t="s">
        <v>414</v>
      </c>
      <c r="E293" s="295" t="s">
        <v>1</v>
      </c>
      <c r="F293" s="296" t="s">
        <v>3799</v>
      </c>
      <c r="G293" s="294"/>
      <c r="H293" s="295" t="s">
        <v>1</v>
      </c>
      <c r="I293" s="297"/>
      <c r="J293" s="294"/>
      <c r="K293" s="294"/>
      <c r="L293" s="298"/>
      <c r="M293" s="299"/>
      <c r="N293" s="300"/>
      <c r="O293" s="300"/>
      <c r="P293" s="300"/>
      <c r="Q293" s="300"/>
      <c r="R293" s="300"/>
      <c r="S293" s="300"/>
      <c r="T293" s="301"/>
      <c r="U293" s="15"/>
      <c r="V293" s="15"/>
      <c r="W293" s="15"/>
      <c r="X293" s="15"/>
      <c r="Y293" s="15"/>
      <c r="Z293" s="15"/>
      <c r="AA293" s="15"/>
      <c r="AB293" s="15"/>
      <c r="AC293" s="15"/>
      <c r="AD293" s="15"/>
      <c r="AE293" s="15"/>
      <c r="AT293" s="302" t="s">
        <v>414</v>
      </c>
      <c r="AU293" s="302" t="s">
        <v>93</v>
      </c>
      <c r="AV293" s="15" t="s">
        <v>91</v>
      </c>
      <c r="AW293" s="15" t="s">
        <v>38</v>
      </c>
      <c r="AX293" s="15" t="s">
        <v>83</v>
      </c>
      <c r="AY293" s="302" t="s">
        <v>251</v>
      </c>
    </row>
    <row r="294" s="13" customFormat="1">
      <c r="A294" s="13"/>
      <c r="B294" s="271"/>
      <c r="C294" s="272"/>
      <c r="D294" s="259" t="s">
        <v>414</v>
      </c>
      <c r="E294" s="273" t="s">
        <v>1</v>
      </c>
      <c r="F294" s="274" t="s">
        <v>3829</v>
      </c>
      <c r="G294" s="272"/>
      <c r="H294" s="275">
        <v>4.7149999999999999</v>
      </c>
      <c r="I294" s="276"/>
      <c r="J294" s="272"/>
      <c r="K294" s="272"/>
      <c r="L294" s="277"/>
      <c r="M294" s="278"/>
      <c r="N294" s="279"/>
      <c r="O294" s="279"/>
      <c r="P294" s="279"/>
      <c r="Q294" s="279"/>
      <c r="R294" s="279"/>
      <c r="S294" s="279"/>
      <c r="T294" s="280"/>
      <c r="U294" s="13"/>
      <c r="V294" s="13"/>
      <c r="W294" s="13"/>
      <c r="X294" s="13"/>
      <c r="Y294" s="13"/>
      <c r="Z294" s="13"/>
      <c r="AA294" s="13"/>
      <c r="AB294" s="13"/>
      <c r="AC294" s="13"/>
      <c r="AD294" s="13"/>
      <c r="AE294" s="13"/>
      <c r="AT294" s="281" t="s">
        <v>414</v>
      </c>
      <c r="AU294" s="281" t="s">
        <v>93</v>
      </c>
      <c r="AV294" s="13" t="s">
        <v>93</v>
      </c>
      <c r="AW294" s="13" t="s">
        <v>38</v>
      </c>
      <c r="AX294" s="13" t="s">
        <v>83</v>
      </c>
      <c r="AY294" s="281" t="s">
        <v>251</v>
      </c>
    </row>
    <row r="295" s="14" customFormat="1">
      <c r="A295" s="14"/>
      <c r="B295" s="282"/>
      <c r="C295" s="283"/>
      <c r="D295" s="259" t="s">
        <v>414</v>
      </c>
      <c r="E295" s="284" t="s">
        <v>1</v>
      </c>
      <c r="F295" s="285" t="s">
        <v>416</v>
      </c>
      <c r="G295" s="283"/>
      <c r="H295" s="286">
        <v>4.7149999999999999</v>
      </c>
      <c r="I295" s="287"/>
      <c r="J295" s="283"/>
      <c r="K295" s="283"/>
      <c r="L295" s="288"/>
      <c r="M295" s="289"/>
      <c r="N295" s="290"/>
      <c r="O295" s="290"/>
      <c r="P295" s="290"/>
      <c r="Q295" s="290"/>
      <c r="R295" s="290"/>
      <c r="S295" s="290"/>
      <c r="T295" s="291"/>
      <c r="U295" s="14"/>
      <c r="V295" s="14"/>
      <c r="W295" s="14"/>
      <c r="X295" s="14"/>
      <c r="Y295" s="14"/>
      <c r="Z295" s="14"/>
      <c r="AA295" s="14"/>
      <c r="AB295" s="14"/>
      <c r="AC295" s="14"/>
      <c r="AD295" s="14"/>
      <c r="AE295" s="14"/>
      <c r="AT295" s="292" t="s">
        <v>414</v>
      </c>
      <c r="AU295" s="292" t="s">
        <v>93</v>
      </c>
      <c r="AV295" s="14" t="s">
        <v>182</v>
      </c>
      <c r="AW295" s="14" t="s">
        <v>38</v>
      </c>
      <c r="AX295" s="14" t="s">
        <v>83</v>
      </c>
      <c r="AY295" s="292" t="s">
        <v>251</v>
      </c>
    </row>
    <row r="296" s="13" customFormat="1">
      <c r="A296" s="13"/>
      <c r="B296" s="271"/>
      <c r="C296" s="272"/>
      <c r="D296" s="259" t="s">
        <v>414</v>
      </c>
      <c r="E296" s="273" t="s">
        <v>1</v>
      </c>
      <c r="F296" s="274" t="s">
        <v>250</v>
      </c>
      <c r="G296" s="272"/>
      <c r="H296" s="275">
        <v>5</v>
      </c>
      <c r="I296" s="276"/>
      <c r="J296" s="272"/>
      <c r="K296" s="272"/>
      <c r="L296" s="277"/>
      <c r="M296" s="278"/>
      <c r="N296" s="279"/>
      <c r="O296" s="279"/>
      <c r="P296" s="279"/>
      <c r="Q296" s="279"/>
      <c r="R296" s="279"/>
      <c r="S296" s="279"/>
      <c r="T296" s="280"/>
      <c r="U296" s="13"/>
      <c r="V296" s="13"/>
      <c r="W296" s="13"/>
      <c r="X296" s="13"/>
      <c r="Y296" s="13"/>
      <c r="Z296" s="13"/>
      <c r="AA296" s="13"/>
      <c r="AB296" s="13"/>
      <c r="AC296" s="13"/>
      <c r="AD296" s="13"/>
      <c r="AE296" s="13"/>
      <c r="AT296" s="281" t="s">
        <v>414</v>
      </c>
      <c r="AU296" s="281" t="s">
        <v>93</v>
      </c>
      <c r="AV296" s="13" t="s">
        <v>93</v>
      </c>
      <c r="AW296" s="13" t="s">
        <v>38</v>
      </c>
      <c r="AX296" s="13" t="s">
        <v>83</v>
      </c>
      <c r="AY296" s="281" t="s">
        <v>251</v>
      </c>
    </row>
    <row r="297" s="14" customFormat="1">
      <c r="A297" s="14"/>
      <c r="B297" s="282"/>
      <c r="C297" s="283"/>
      <c r="D297" s="259" t="s">
        <v>414</v>
      </c>
      <c r="E297" s="284" t="s">
        <v>1</v>
      </c>
      <c r="F297" s="285" t="s">
        <v>416</v>
      </c>
      <c r="G297" s="283"/>
      <c r="H297" s="286">
        <v>5</v>
      </c>
      <c r="I297" s="287"/>
      <c r="J297" s="283"/>
      <c r="K297" s="283"/>
      <c r="L297" s="288"/>
      <c r="M297" s="289"/>
      <c r="N297" s="290"/>
      <c r="O297" s="290"/>
      <c r="P297" s="290"/>
      <c r="Q297" s="290"/>
      <c r="R297" s="290"/>
      <c r="S297" s="290"/>
      <c r="T297" s="291"/>
      <c r="U297" s="14"/>
      <c r="V297" s="14"/>
      <c r="W297" s="14"/>
      <c r="X297" s="14"/>
      <c r="Y297" s="14"/>
      <c r="Z297" s="14"/>
      <c r="AA297" s="14"/>
      <c r="AB297" s="14"/>
      <c r="AC297" s="14"/>
      <c r="AD297" s="14"/>
      <c r="AE297" s="14"/>
      <c r="AT297" s="292" t="s">
        <v>414</v>
      </c>
      <c r="AU297" s="292" t="s">
        <v>93</v>
      </c>
      <c r="AV297" s="14" t="s">
        <v>182</v>
      </c>
      <c r="AW297" s="14" t="s">
        <v>38</v>
      </c>
      <c r="AX297" s="14" t="s">
        <v>91</v>
      </c>
      <c r="AY297" s="292" t="s">
        <v>251</v>
      </c>
    </row>
    <row r="298" s="2" customFormat="1" ht="16.5" customHeight="1">
      <c r="A298" s="40"/>
      <c r="B298" s="41"/>
      <c r="C298" s="246" t="s">
        <v>872</v>
      </c>
      <c r="D298" s="246" t="s">
        <v>254</v>
      </c>
      <c r="E298" s="247" t="s">
        <v>3830</v>
      </c>
      <c r="F298" s="248" t="s">
        <v>3831</v>
      </c>
      <c r="G298" s="249" t="s">
        <v>441</v>
      </c>
      <c r="H298" s="250">
        <v>3</v>
      </c>
      <c r="I298" s="251"/>
      <c r="J298" s="252">
        <f>ROUND(I298*H298,2)</f>
        <v>0</v>
      </c>
      <c r="K298" s="248" t="s">
        <v>484</v>
      </c>
      <c r="L298" s="46"/>
      <c r="M298" s="253" t="s">
        <v>1</v>
      </c>
      <c r="N298" s="254" t="s">
        <v>48</v>
      </c>
      <c r="O298" s="93"/>
      <c r="P298" s="255">
        <f>O298*H298</f>
        <v>0</v>
      </c>
      <c r="Q298" s="255">
        <v>0.0011299999999999999</v>
      </c>
      <c r="R298" s="255">
        <f>Q298*H298</f>
        <v>0.0033899999999999998</v>
      </c>
      <c r="S298" s="255">
        <v>0</v>
      </c>
      <c r="T298" s="256">
        <f>S298*H298</f>
        <v>0</v>
      </c>
      <c r="U298" s="40"/>
      <c r="V298" s="40"/>
      <c r="W298" s="40"/>
      <c r="X298" s="40"/>
      <c r="Y298" s="40"/>
      <c r="Z298" s="40"/>
      <c r="AA298" s="40"/>
      <c r="AB298" s="40"/>
      <c r="AC298" s="40"/>
      <c r="AD298" s="40"/>
      <c r="AE298" s="40"/>
      <c r="AR298" s="257" t="s">
        <v>359</v>
      </c>
      <c r="AT298" s="257" t="s">
        <v>254</v>
      </c>
      <c r="AU298" s="257" t="s">
        <v>93</v>
      </c>
      <c r="AY298" s="18" t="s">
        <v>251</v>
      </c>
      <c r="BE298" s="258">
        <f>IF(N298="základní",J298,0)</f>
        <v>0</v>
      </c>
      <c r="BF298" s="258">
        <f>IF(N298="snížená",J298,0)</f>
        <v>0</v>
      </c>
      <c r="BG298" s="258">
        <f>IF(N298="zákl. přenesená",J298,0)</f>
        <v>0</v>
      </c>
      <c r="BH298" s="258">
        <f>IF(N298="sníž. přenesená",J298,0)</f>
        <v>0</v>
      </c>
      <c r="BI298" s="258">
        <f>IF(N298="nulová",J298,0)</f>
        <v>0</v>
      </c>
      <c r="BJ298" s="18" t="s">
        <v>91</v>
      </c>
      <c r="BK298" s="258">
        <f>ROUND(I298*H298,2)</f>
        <v>0</v>
      </c>
      <c r="BL298" s="18" t="s">
        <v>359</v>
      </c>
      <c r="BM298" s="257" t="s">
        <v>3832</v>
      </c>
    </row>
    <row r="299" s="15" customFormat="1">
      <c r="A299" s="15"/>
      <c r="B299" s="293"/>
      <c r="C299" s="294"/>
      <c r="D299" s="259" t="s">
        <v>414</v>
      </c>
      <c r="E299" s="295" t="s">
        <v>1</v>
      </c>
      <c r="F299" s="296" t="s">
        <v>3799</v>
      </c>
      <c r="G299" s="294"/>
      <c r="H299" s="295" t="s">
        <v>1</v>
      </c>
      <c r="I299" s="297"/>
      <c r="J299" s="294"/>
      <c r="K299" s="294"/>
      <c r="L299" s="298"/>
      <c r="M299" s="299"/>
      <c r="N299" s="300"/>
      <c r="O299" s="300"/>
      <c r="P299" s="300"/>
      <c r="Q299" s="300"/>
      <c r="R299" s="300"/>
      <c r="S299" s="300"/>
      <c r="T299" s="301"/>
      <c r="U299" s="15"/>
      <c r="V299" s="15"/>
      <c r="W299" s="15"/>
      <c r="X299" s="15"/>
      <c r="Y299" s="15"/>
      <c r="Z299" s="15"/>
      <c r="AA299" s="15"/>
      <c r="AB299" s="15"/>
      <c r="AC299" s="15"/>
      <c r="AD299" s="15"/>
      <c r="AE299" s="15"/>
      <c r="AT299" s="302" t="s">
        <v>414</v>
      </c>
      <c r="AU299" s="302" t="s">
        <v>93</v>
      </c>
      <c r="AV299" s="15" t="s">
        <v>91</v>
      </c>
      <c r="AW299" s="15" t="s">
        <v>38</v>
      </c>
      <c r="AX299" s="15" t="s">
        <v>83</v>
      </c>
      <c r="AY299" s="302" t="s">
        <v>251</v>
      </c>
    </row>
    <row r="300" s="13" customFormat="1">
      <c r="A300" s="13"/>
      <c r="B300" s="271"/>
      <c r="C300" s="272"/>
      <c r="D300" s="259" t="s">
        <v>414</v>
      </c>
      <c r="E300" s="273" t="s">
        <v>1</v>
      </c>
      <c r="F300" s="274" t="s">
        <v>3751</v>
      </c>
      <c r="G300" s="272"/>
      <c r="H300" s="275">
        <v>2.875</v>
      </c>
      <c r="I300" s="276"/>
      <c r="J300" s="272"/>
      <c r="K300" s="272"/>
      <c r="L300" s="277"/>
      <c r="M300" s="278"/>
      <c r="N300" s="279"/>
      <c r="O300" s="279"/>
      <c r="P300" s="279"/>
      <c r="Q300" s="279"/>
      <c r="R300" s="279"/>
      <c r="S300" s="279"/>
      <c r="T300" s="280"/>
      <c r="U300" s="13"/>
      <c r="V300" s="13"/>
      <c r="W300" s="13"/>
      <c r="X300" s="13"/>
      <c r="Y300" s="13"/>
      <c r="Z300" s="13"/>
      <c r="AA300" s="13"/>
      <c r="AB300" s="13"/>
      <c r="AC300" s="13"/>
      <c r="AD300" s="13"/>
      <c r="AE300" s="13"/>
      <c r="AT300" s="281" t="s">
        <v>414</v>
      </c>
      <c r="AU300" s="281" t="s">
        <v>93</v>
      </c>
      <c r="AV300" s="13" t="s">
        <v>93</v>
      </c>
      <c r="AW300" s="13" t="s">
        <v>38</v>
      </c>
      <c r="AX300" s="13" t="s">
        <v>83</v>
      </c>
      <c r="AY300" s="281" t="s">
        <v>251</v>
      </c>
    </row>
    <row r="301" s="14" customFormat="1">
      <c r="A301" s="14"/>
      <c r="B301" s="282"/>
      <c r="C301" s="283"/>
      <c r="D301" s="259" t="s">
        <v>414</v>
      </c>
      <c r="E301" s="284" t="s">
        <v>1</v>
      </c>
      <c r="F301" s="285" t="s">
        <v>416</v>
      </c>
      <c r="G301" s="283"/>
      <c r="H301" s="286">
        <v>2.875</v>
      </c>
      <c r="I301" s="287"/>
      <c r="J301" s="283"/>
      <c r="K301" s="283"/>
      <c r="L301" s="288"/>
      <c r="M301" s="289"/>
      <c r="N301" s="290"/>
      <c r="O301" s="290"/>
      <c r="P301" s="290"/>
      <c r="Q301" s="290"/>
      <c r="R301" s="290"/>
      <c r="S301" s="290"/>
      <c r="T301" s="291"/>
      <c r="U301" s="14"/>
      <c r="V301" s="14"/>
      <c r="W301" s="14"/>
      <c r="X301" s="14"/>
      <c r="Y301" s="14"/>
      <c r="Z301" s="14"/>
      <c r="AA301" s="14"/>
      <c r="AB301" s="14"/>
      <c r="AC301" s="14"/>
      <c r="AD301" s="14"/>
      <c r="AE301" s="14"/>
      <c r="AT301" s="292" t="s">
        <v>414</v>
      </c>
      <c r="AU301" s="292" t="s">
        <v>93</v>
      </c>
      <c r="AV301" s="14" t="s">
        <v>182</v>
      </c>
      <c r="AW301" s="14" t="s">
        <v>38</v>
      </c>
      <c r="AX301" s="14" t="s">
        <v>83</v>
      </c>
      <c r="AY301" s="292" t="s">
        <v>251</v>
      </c>
    </row>
    <row r="302" s="13" customFormat="1">
      <c r="A302" s="13"/>
      <c r="B302" s="271"/>
      <c r="C302" s="272"/>
      <c r="D302" s="259" t="s">
        <v>414</v>
      </c>
      <c r="E302" s="273" t="s">
        <v>1</v>
      </c>
      <c r="F302" s="274" t="s">
        <v>174</v>
      </c>
      <c r="G302" s="272"/>
      <c r="H302" s="275">
        <v>3</v>
      </c>
      <c r="I302" s="276"/>
      <c r="J302" s="272"/>
      <c r="K302" s="272"/>
      <c r="L302" s="277"/>
      <c r="M302" s="278"/>
      <c r="N302" s="279"/>
      <c r="O302" s="279"/>
      <c r="P302" s="279"/>
      <c r="Q302" s="279"/>
      <c r="R302" s="279"/>
      <c r="S302" s="279"/>
      <c r="T302" s="280"/>
      <c r="U302" s="13"/>
      <c r="V302" s="13"/>
      <c r="W302" s="13"/>
      <c r="X302" s="13"/>
      <c r="Y302" s="13"/>
      <c r="Z302" s="13"/>
      <c r="AA302" s="13"/>
      <c r="AB302" s="13"/>
      <c r="AC302" s="13"/>
      <c r="AD302" s="13"/>
      <c r="AE302" s="13"/>
      <c r="AT302" s="281" t="s">
        <v>414</v>
      </c>
      <c r="AU302" s="281" t="s">
        <v>93</v>
      </c>
      <c r="AV302" s="13" t="s">
        <v>93</v>
      </c>
      <c r="AW302" s="13" t="s">
        <v>38</v>
      </c>
      <c r="AX302" s="13" t="s">
        <v>83</v>
      </c>
      <c r="AY302" s="281" t="s">
        <v>251</v>
      </c>
    </row>
    <row r="303" s="14" customFormat="1">
      <c r="A303" s="14"/>
      <c r="B303" s="282"/>
      <c r="C303" s="283"/>
      <c r="D303" s="259" t="s">
        <v>414</v>
      </c>
      <c r="E303" s="284" t="s">
        <v>1</v>
      </c>
      <c r="F303" s="285" t="s">
        <v>416</v>
      </c>
      <c r="G303" s="283"/>
      <c r="H303" s="286">
        <v>3</v>
      </c>
      <c r="I303" s="287"/>
      <c r="J303" s="283"/>
      <c r="K303" s="283"/>
      <c r="L303" s="288"/>
      <c r="M303" s="289"/>
      <c r="N303" s="290"/>
      <c r="O303" s="290"/>
      <c r="P303" s="290"/>
      <c r="Q303" s="290"/>
      <c r="R303" s="290"/>
      <c r="S303" s="290"/>
      <c r="T303" s="291"/>
      <c r="U303" s="14"/>
      <c r="V303" s="14"/>
      <c r="W303" s="14"/>
      <c r="X303" s="14"/>
      <c r="Y303" s="14"/>
      <c r="Z303" s="14"/>
      <c r="AA303" s="14"/>
      <c r="AB303" s="14"/>
      <c r="AC303" s="14"/>
      <c r="AD303" s="14"/>
      <c r="AE303" s="14"/>
      <c r="AT303" s="292" t="s">
        <v>414</v>
      </c>
      <c r="AU303" s="292" t="s">
        <v>93</v>
      </c>
      <c r="AV303" s="14" t="s">
        <v>182</v>
      </c>
      <c r="AW303" s="14" t="s">
        <v>38</v>
      </c>
      <c r="AX303" s="14" t="s">
        <v>91</v>
      </c>
      <c r="AY303" s="292" t="s">
        <v>251</v>
      </c>
    </row>
    <row r="304" s="2" customFormat="1" ht="16.5" customHeight="1">
      <c r="A304" s="40"/>
      <c r="B304" s="41"/>
      <c r="C304" s="246" t="s">
        <v>877</v>
      </c>
      <c r="D304" s="246" t="s">
        <v>254</v>
      </c>
      <c r="E304" s="247" t="s">
        <v>3833</v>
      </c>
      <c r="F304" s="248" t="s">
        <v>3834</v>
      </c>
      <c r="G304" s="249" t="s">
        <v>346</v>
      </c>
      <c r="H304" s="250">
        <v>4</v>
      </c>
      <c r="I304" s="251"/>
      <c r="J304" s="252">
        <f>ROUND(I304*H304,2)</f>
        <v>0</v>
      </c>
      <c r="K304" s="248" t="s">
        <v>484</v>
      </c>
      <c r="L304" s="46"/>
      <c r="M304" s="253" t="s">
        <v>1</v>
      </c>
      <c r="N304" s="254" t="s">
        <v>48</v>
      </c>
      <c r="O304" s="93"/>
      <c r="P304" s="255">
        <f>O304*H304</f>
        <v>0</v>
      </c>
      <c r="Q304" s="255">
        <v>0</v>
      </c>
      <c r="R304" s="255">
        <f>Q304*H304</f>
        <v>0</v>
      </c>
      <c r="S304" s="255">
        <v>0</v>
      </c>
      <c r="T304" s="256">
        <f>S304*H304</f>
        <v>0</v>
      </c>
      <c r="U304" s="40"/>
      <c r="V304" s="40"/>
      <c r="W304" s="40"/>
      <c r="X304" s="40"/>
      <c r="Y304" s="40"/>
      <c r="Z304" s="40"/>
      <c r="AA304" s="40"/>
      <c r="AB304" s="40"/>
      <c r="AC304" s="40"/>
      <c r="AD304" s="40"/>
      <c r="AE304" s="40"/>
      <c r="AR304" s="257" t="s">
        <v>359</v>
      </c>
      <c r="AT304" s="257" t="s">
        <v>254</v>
      </c>
      <c r="AU304" s="257" t="s">
        <v>93</v>
      </c>
      <c r="AY304" s="18" t="s">
        <v>251</v>
      </c>
      <c r="BE304" s="258">
        <f>IF(N304="základní",J304,0)</f>
        <v>0</v>
      </c>
      <c r="BF304" s="258">
        <f>IF(N304="snížená",J304,0)</f>
        <v>0</v>
      </c>
      <c r="BG304" s="258">
        <f>IF(N304="zákl. přenesená",J304,0)</f>
        <v>0</v>
      </c>
      <c r="BH304" s="258">
        <f>IF(N304="sníž. přenesená",J304,0)</f>
        <v>0</v>
      </c>
      <c r="BI304" s="258">
        <f>IF(N304="nulová",J304,0)</f>
        <v>0</v>
      </c>
      <c r="BJ304" s="18" t="s">
        <v>91</v>
      </c>
      <c r="BK304" s="258">
        <f>ROUND(I304*H304,2)</f>
        <v>0</v>
      </c>
      <c r="BL304" s="18" t="s">
        <v>359</v>
      </c>
      <c r="BM304" s="257" t="s">
        <v>3835</v>
      </c>
    </row>
    <row r="305" s="15" customFormat="1">
      <c r="A305" s="15"/>
      <c r="B305" s="293"/>
      <c r="C305" s="294"/>
      <c r="D305" s="259" t="s">
        <v>414</v>
      </c>
      <c r="E305" s="295" t="s">
        <v>1</v>
      </c>
      <c r="F305" s="296" t="s">
        <v>3717</v>
      </c>
      <c r="G305" s="294"/>
      <c r="H305" s="295" t="s">
        <v>1</v>
      </c>
      <c r="I305" s="297"/>
      <c r="J305" s="294"/>
      <c r="K305" s="294"/>
      <c r="L305" s="298"/>
      <c r="M305" s="299"/>
      <c r="N305" s="300"/>
      <c r="O305" s="300"/>
      <c r="P305" s="300"/>
      <c r="Q305" s="300"/>
      <c r="R305" s="300"/>
      <c r="S305" s="300"/>
      <c r="T305" s="301"/>
      <c r="U305" s="15"/>
      <c r="V305" s="15"/>
      <c r="W305" s="15"/>
      <c r="X305" s="15"/>
      <c r="Y305" s="15"/>
      <c r="Z305" s="15"/>
      <c r="AA305" s="15"/>
      <c r="AB305" s="15"/>
      <c r="AC305" s="15"/>
      <c r="AD305" s="15"/>
      <c r="AE305" s="15"/>
      <c r="AT305" s="302" t="s">
        <v>414</v>
      </c>
      <c r="AU305" s="302" t="s">
        <v>93</v>
      </c>
      <c r="AV305" s="15" t="s">
        <v>91</v>
      </c>
      <c r="AW305" s="15" t="s">
        <v>38</v>
      </c>
      <c r="AX305" s="15" t="s">
        <v>83</v>
      </c>
      <c r="AY305" s="302" t="s">
        <v>251</v>
      </c>
    </row>
    <row r="306" s="13" customFormat="1">
      <c r="A306" s="13"/>
      <c r="B306" s="271"/>
      <c r="C306" s="272"/>
      <c r="D306" s="259" t="s">
        <v>414</v>
      </c>
      <c r="E306" s="273" t="s">
        <v>1</v>
      </c>
      <c r="F306" s="274" t="s">
        <v>3836</v>
      </c>
      <c r="G306" s="272"/>
      <c r="H306" s="275">
        <v>4</v>
      </c>
      <c r="I306" s="276"/>
      <c r="J306" s="272"/>
      <c r="K306" s="272"/>
      <c r="L306" s="277"/>
      <c r="M306" s="278"/>
      <c r="N306" s="279"/>
      <c r="O306" s="279"/>
      <c r="P306" s="279"/>
      <c r="Q306" s="279"/>
      <c r="R306" s="279"/>
      <c r="S306" s="279"/>
      <c r="T306" s="280"/>
      <c r="U306" s="13"/>
      <c r="V306" s="13"/>
      <c r="W306" s="13"/>
      <c r="X306" s="13"/>
      <c r="Y306" s="13"/>
      <c r="Z306" s="13"/>
      <c r="AA306" s="13"/>
      <c r="AB306" s="13"/>
      <c r="AC306" s="13"/>
      <c r="AD306" s="13"/>
      <c r="AE306" s="13"/>
      <c r="AT306" s="281" t="s">
        <v>414</v>
      </c>
      <c r="AU306" s="281" t="s">
        <v>93</v>
      </c>
      <c r="AV306" s="13" t="s">
        <v>93</v>
      </c>
      <c r="AW306" s="13" t="s">
        <v>38</v>
      </c>
      <c r="AX306" s="13" t="s">
        <v>91</v>
      </c>
      <c r="AY306" s="281" t="s">
        <v>251</v>
      </c>
    </row>
    <row r="307" s="2" customFormat="1" ht="16.5" customHeight="1">
      <c r="A307" s="40"/>
      <c r="B307" s="41"/>
      <c r="C307" s="246" t="s">
        <v>882</v>
      </c>
      <c r="D307" s="246" t="s">
        <v>254</v>
      </c>
      <c r="E307" s="247" t="s">
        <v>3837</v>
      </c>
      <c r="F307" s="248" t="s">
        <v>3838</v>
      </c>
      <c r="G307" s="249" t="s">
        <v>346</v>
      </c>
      <c r="H307" s="250">
        <v>1</v>
      </c>
      <c r="I307" s="251"/>
      <c r="J307" s="252">
        <f>ROUND(I307*H307,2)</f>
        <v>0</v>
      </c>
      <c r="K307" s="248" t="s">
        <v>484</v>
      </c>
      <c r="L307" s="46"/>
      <c r="M307" s="253" t="s">
        <v>1</v>
      </c>
      <c r="N307" s="254" t="s">
        <v>48</v>
      </c>
      <c r="O307" s="93"/>
      <c r="P307" s="255">
        <f>O307*H307</f>
        <v>0</v>
      </c>
      <c r="Q307" s="255">
        <v>0</v>
      </c>
      <c r="R307" s="255">
        <f>Q307*H307</f>
        <v>0</v>
      </c>
      <c r="S307" s="255">
        <v>0</v>
      </c>
      <c r="T307" s="256">
        <f>S307*H307</f>
        <v>0</v>
      </c>
      <c r="U307" s="40"/>
      <c r="V307" s="40"/>
      <c r="W307" s="40"/>
      <c r="X307" s="40"/>
      <c r="Y307" s="40"/>
      <c r="Z307" s="40"/>
      <c r="AA307" s="40"/>
      <c r="AB307" s="40"/>
      <c r="AC307" s="40"/>
      <c r="AD307" s="40"/>
      <c r="AE307" s="40"/>
      <c r="AR307" s="257" t="s">
        <v>359</v>
      </c>
      <c r="AT307" s="257" t="s">
        <v>254</v>
      </c>
      <c r="AU307" s="257" t="s">
        <v>93</v>
      </c>
      <c r="AY307" s="18" t="s">
        <v>251</v>
      </c>
      <c r="BE307" s="258">
        <f>IF(N307="základní",J307,0)</f>
        <v>0</v>
      </c>
      <c r="BF307" s="258">
        <f>IF(N307="snížená",J307,0)</f>
        <v>0</v>
      </c>
      <c r="BG307" s="258">
        <f>IF(N307="zákl. přenesená",J307,0)</f>
        <v>0</v>
      </c>
      <c r="BH307" s="258">
        <f>IF(N307="sníž. přenesená",J307,0)</f>
        <v>0</v>
      </c>
      <c r="BI307" s="258">
        <f>IF(N307="nulová",J307,0)</f>
        <v>0</v>
      </c>
      <c r="BJ307" s="18" t="s">
        <v>91</v>
      </c>
      <c r="BK307" s="258">
        <f>ROUND(I307*H307,2)</f>
        <v>0</v>
      </c>
      <c r="BL307" s="18" t="s">
        <v>359</v>
      </c>
      <c r="BM307" s="257" t="s">
        <v>3839</v>
      </c>
    </row>
    <row r="308" s="15" customFormat="1">
      <c r="A308" s="15"/>
      <c r="B308" s="293"/>
      <c r="C308" s="294"/>
      <c r="D308" s="259" t="s">
        <v>414</v>
      </c>
      <c r="E308" s="295" t="s">
        <v>1</v>
      </c>
      <c r="F308" s="296" t="s">
        <v>3717</v>
      </c>
      <c r="G308" s="294"/>
      <c r="H308" s="295" t="s">
        <v>1</v>
      </c>
      <c r="I308" s="297"/>
      <c r="J308" s="294"/>
      <c r="K308" s="294"/>
      <c r="L308" s="298"/>
      <c r="M308" s="299"/>
      <c r="N308" s="300"/>
      <c r="O308" s="300"/>
      <c r="P308" s="300"/>
      <c r="Q308" s="300"/>
      <c r="R308" s="300"/>
      <c r="S308" s="300"/>
      <c r="T308" s="301"/>
      <c r="U308" s="15"/>
      <c r="V308" s="15"/>
      <c r="W308" s="15"/>
      <c r="X308" s="15"/>
      <c r="Y308" s="15"/>
      <c r="Z308" s="15"/>
      <c r="AA308" s="15"/>
      <c r="AB308" s="15"/>
      <c r="AC308" s="15"/>
      <c r="AD308" s="15"/>
      <c r="AE308" s="15"/>
      <c r="AT308" s="302" t="s">
        <v>414</v>
      </c>
      <c r="AU308" s="302" t="s">
        <v>93</v>
      </c>
      <c r="AV308" s="15" t="s">
        <v>91</v>
      </c>
      <c r="AW308" s="15" t="s">
        <v>38</v>
      </c>
      <c r="AX308" s="15" t="s">
        <v>83</v>
      </c>
      <c r="AY308" s="302" t="s">
        <v>251</v>
      </c>
    </row>
    <row r="309" s="13" customFormat="1">
      <c r="A309" s="13"/>
      <c r="B309" s="271"/>
      <c r="C309" s="272"/>
      <c r="D309" s="259" t="s">
        <v>414</v>
      </c>
      <c r="E309" s="273" t="s">
        <v>1</v>
      </c>
      <c r="F309" s="274" t="s">
        <v>91</v>
      </c>
      <c r="G309" s="272"/>
      <c r="H309" s="275">
        <v>1</v>
      </c>
      <c r="I309" s="276"/>
      <c r="J309" s="272"/>
      <c r="K309" s="272"/>
      <c r="L309" s="277"/>
      <c r="M309" s="278"/>
      <c r="N309" s="279"/>
      <c r="O309" s="279"/>
      <c r="P309" s="279"/>
      <c r="Q309" s="279"/>
      <c r="R309" s="279"/>
      <c r="S309" s="279"/>
      <c r="T309" s="280"/>
      <c r="U309" s="13"/>
      <c r="V309" s="13"/>
      <c r="W309" s="13"/>
      <c r="X309" s="13"/>
      <c r="Y309" s="13"/>
      <c r="Z309" s="13"/>
      <c r="AA309" s="13"/>
      <c r="AB309" s="13"/>
      <c r="AC309" s="13"/>
      <c r="AD309" s="13"/>
      <c r="AE309" s="13"/>
      <c r="AT309" s="281" t="s">
        <v>414</v>
      </c>
      <c r="AU309" s="281" t="s">
        <v>93</v>
      </c>
      <c r="AV309" s="13" t="s">
        <v>93</v>
      </c>
      <c r="AW309" s="13" t="s">
        <v>38</v>
      </c>
      <c r="AX309" s="13" t="s">
        <v>91</v>
      </c>
      <c r="AY309" s="281" t="s">
        <v>251</v>
      </c>
    </row>
    <row r="310" s="2" customFormat="1" ht="16.5" customHeight="1">
      <c r="A310" s="40"/>
      <c r="B310" s="41"/>
      <c r="C310" s="246" t="s">
        <v>885</v>
      </c>
      <c r="D310" s="246" t="s">
        <v>254</v>
      </c>
      <c r="E310" s="247" t="s">
        <v>3840</v>
      </c>
      <c r="F310" s="248" t="s">
        <v>3841</v>
      </c>
      <c r="G310" s="249" t="s">
        <v>346</v>
      </c>
      <c r="H310" s="250">
        <v>5</v>
      </c>
      <c r="I310" s="251"/>
      <c r="J310" s="252">
        <f>ROUND(I310*H310,2)</f>
        <v>0</v>
      </c>
      <c r="K310" s="248" t="s">
        <v>484</v>
      </c>
      <c r="L310" s="46"/>
      <c r="M310" s="253" t="s">
        <v>1</v>
      </c>
      <c r="N310" s="254" t="s">
        <v>48</v>
      </c>
      <c r="O310" s="93"/>
      <c r="P310" s="255">
        <f>O310*H310</f>
        <v>0</v>
      </c>
      <c r="Q310" s="255">
        <v>0</v>
      </c>
      <c r="R310" s="255">
        <f>Q310*H310</f>
        <v>0</v>
      </c>
      <c r="S310" s="255">
        <v>0</v>
      </c>
      <c r="T310" s="256">
        <f>S310*H310</f>
        <v>0</v>
      </c>
      <c r="U310" s="40"/>
      <c r="V310" s="40"/>
      <c r="W310" s="40"/>
      <c r="X310" s="40"/>
      <c r="Y310" s="40"/>
      <c r="Z310" s="40"/>
      <c r="AA310" s="40"/>
      <c r="AB310" s="40"/>
      <c r="AC310" s="40"/>
      <c r="AD310" s="40"/>
      <c r="AE310" s="40"/>
      <c r="AR310" s="257" t="s">
        <v>359</v>
      </c>
      <c r="AT310" s="257" t="s">
        <v>254</v>
      </c>
      <c r="AU310" s="257" t="s">
        <v>93</v>
      </c>
      <c r="AY310" s="18" t="s">
        <v>251</v>
      </c>
      <c r="BE310" s="258">
        <f>IF(N310="základní",J310,0)</f>
        <v>0</v>
      </c>
      <c r="BF310" s="258">
        <f>IF(N310="snížená",J310,0)</f>
        <v>0</v>
      </c>
      <c r="BG310" s="258">
        <f>IF(N310="zákl. přenesená",J310,0)</f>
        <v>0</v>
      </c>
      <c r="BH310" s="258">
        <f>IF(N310="sníž. přenesená",J310,0)</f>
        <v>0</v>
      </c>
      <c r="BI310" s="258">
        <f>IF(N310="nulová",J310,0)</f>
        <v>0</v>
      </c>
      <c r="BJ310" s="18" t="s">
        <v>91</v>
      </c>
      <c r="BK310" s="258">
        <f>ROUND(I310*H310,2)</f>
        <v>0</v>
      </c>
      <c r="BL310" s="18" t="s">
        <v>359</v>
      </c>
      <c r="BM310" s="257" t="s">
        <v>3842</v>
      </c>
    </row>
    <row r="311" s="15" customFormat="1">
      <c r="A311" s="15"/>
      <c r="B311" s="293"/>
      <c r="C311" s="294"/>
      <c r="D311" s="259" t="s">
        <v>414</v>
      </c>
      <c r="E311" s="295" t="s">
        <v>1</v>
      </c>
      <c r="F311" s="296" t="s">
        <v>3717</v>
      </c>
      <c r="G311" s="294"/>
      <c r="H311" s="295" t="s">
        <v>1</v>
      </c>
      <c r="I311" s="297"/>
      <c r="J311" s="294"/>
      <c r="K311" s="294"/>
      <c r="L311" s="298"/>
      <c r="M311" s="299"/>
      <c r="N311" s="300"/>
      <c r="O311" s="300"/>
      <c r="P311" s="300"/>
      <c r="Q311" s="300"/>
      <c r="R311" s="300"/>
      <c r="S311" s="300"/>
      <c r="T311" s="301"/>
      <c r="U311" s="15"/>
      <c r="V311" s="15"/>
      <c r="W311" s="15"/>
      <c r="X311" s="15"/>
      <c r="Y311" s="15"/>
      <c r="Z311" s="15"/>
      <c r="AA311" s="15"/>
      <c r="AB311" s="15"/>
      <c r="AC311" s="15"/>
      <c r="AD311" s="15"/>
      <c r="AE311" s="15"/>
      <c r="AT311" s="302" t="s">
        <v>414</v>
      </c>
      <c r="AU311" s="302" t="s">
        <v>93</v>
      </c>
      <c r="AV311" s="15" t="s">
        <v>91</v>
      </c>
      <c r="AW311" s="15" t="s">
        <v>38</v>
      </c>
      <c r="AX311" s="15" t="s">
        <v>83</v>
      </c>
      <c r="AY311" s="302" t="s">
        <v>251</v>
      </c>
    </row>
    <row r="312" s="13" customFormat="1">
      <c r="A312" s="13"/>
      <c r="B312" s="271"/>
      <c r="C312" s="272"/>
      <c r="D312" s="259" t="s">
        <v>414</v>
      </c>
      <c r="E312" s="273" t="s">
        <v>1</v>
      </c>
      <c r="F312" s="274" t="s">
        <v>3843</v>
      </c>
      <c r="G312" s="272"/>
      <c r="H312" s="275">
        <v>5</v>
      </c>
      <c r="I312" s="276"/>
      <c r="J312" s="272"/>
      <c r="K312" s="272"/>
      <c r="L312" s="277"/>
      <c r="M312" s="278"/>
      <c r="N312" s="279"/>
      <c r="O312" s="279"/>
      <c r="P312" s="279"/>
      <c r="Q312" s="279"/>
      <c r="R312" s="279"/>
      <c r="S312" s="279"/>
      <c r="T312" s="280"/>
      <c r="U312" s="13"/>
      <c r="V312" s="13"/>
      <c r="W312" s="13"/>
      <c r="X312" s="13"/>
      <c r="Y312" s="13"/>
      <c r="Z312" s="13"/>
      <c r="AA312" s="13"/>
      <c r="AB312" s="13"/>
      <c r="AC312" s="13"/>
      <c r="AD312" s="13"/>
      <c r="AE312" s="13"/>
      <c r="AT312" s="281" t="s">
        <v>414</v>
      </c>
      <c r="AU312" s="281" t="s">
        <v>93</v>
      </c>
      <c r="AV312" s="13" t="s">
        <v>93</v>
      </c>
      <c r="AW312" s="13" t="s">
        <v>38</v>
      </c>
      <c r="AX312" s="13" t="s">
        <v>91</v>
      </c>
      <c r="AY312" s="281" t="s">
        <v>251</v>
      </c>
    </row>
    <row r="313" s="2" customFormat="1" ht="16.5" customHeight="1">
      <c r="A313" s="40"/>
      <c r="B313" s="41"/>
      <c r="C313" s="246" t="s">
        <v>887</v>
      </c>
      <c r="D313" s="246" t="s">
        <v>254</v>
      </c>
      <c r="E313" s="247" t="s">
        <v>3844</v>
      </c>
      <c r="F313" s="248" t="s">
        <v>3845</v>
      </c>
      <c r="G313" s="249" t="s">
        <v>346</v>
      </c>
      <c r="H313" s="250">
        <v>2</v>
      </c>
      <c r="I313" s="251"/>
      <c r="J313" s="252">
        <f>ROUND(I313*H313,2)</f>
        <v>0</v>
      </c>
      <c r="K313" s="248" t="s">
        <v>3846</v>
      </c>
      <c r="L313" s="46"/>
      <c r="M313" s="253" t="s">
        <v>1</v>
      </c>
      <c r="N313" s="254" t="s">
        <v>48</v>
      </c>
      <c r="O313" s="93"/>
      <c r="P313" s="255">
        <f>O313*H313</f>
        <v>0</v>
      </c>
      <c r="Q313" s="255">
        <v>0.00018000000000000001</v>
      </c>
      <c r="R313" s="255">
        <f>Q313*H313</f>
        <v>0.00036000000000000002</v>
      </c>
      <c r="S313" s="255">
        <v>0</v>
      </c>
      <c r="T313" s="256">
        <f>S313*H313</f>
        <v>0</v>
      </c>
      <c r="U313" s="40"/>
      <c r="V313" s="40"/>
      <c r="W313" s="40"/>
      <c r="X313" s="40"/>
      <c r="Y313" s="40"/>
      <c r="Z313" s="40"/>
      <c r="AA313" s="40"/>
      <c r="AB313" s="40"/>
      <c r="AC313" s="40"/>
      <c r="AD313" s="40"/>
      <c r="AE313" s="40"/>
      <c r="AR313" s="257" t="s">
        <v>359</v>
      </c>
      <c r="AT313" s="257" t="s">
        <v>254</v>
      </c>
      <c r="AU313" s="257" t="s">
        <v>93</v>
      </c>
      <c r="AY313" s="18" t="s">
        <v>251</v>
      </c>
      <c r="BE313" s="258">
        <f>IF(N313="základní",J313,0)</f>
        <v>0</v>
      </c>
      <c r="BF313" s="258">
        <f>IF(N313="snížená",J313,0)</f>
        <v>0</v>
      </c>
      <c r="BG313" s="258">
        <f>IF(N313="zákl. přenesená",J313,0)</f>
        <v>0</v>
      </c>
      <c r="BH313" s="258">
        <f>IF(N313="sníž. přenesená",J313,0)</f>
        <v>0</v>
      </c>
      <c r="BI313" s="258">
        <f>IF(N313="nulová",J313,0)</f>
        <v>0</v>
      </c>
      <c r="BJ313" s="18" t="s">
        <v>91</v>
      </c>
      <c r="BK313" s="258">
        <f>ROUND(I313*H313,2)</f>
        <v>0</v>
      </c>
      <c r="BL313" s="18" t="s">
        <v>359</v>
      </c>
      <c r="BM313" s="257" t="s">
        <v>3847</v>
      </c>
    </row>
    <row r="314" s="15" customFormat="1">
      <c r="A314" s="15"/>
      <c r="B314" s="293"/>
      <c r="C314" s="294"/>
      <c r="D314" s="259" t="s">
        <v>414</v>
      </c>
      <c r="E314" s="295" t="s">
        <v>1</v>
      </c>
      <c r="F314" s="296" t="s">
        <v>3717</v>
      </c>
      <c r="G314" s="294"/>
      <c r="H314" s="295" t="s">
        <v>1</v>
      </c>
      <c r="I314" s="297"/>
      <c r="J314" s="294"/>
      <c r="K314" s="294"/>
      <c r="L314" s="298"/>
      <c r="M314" s="299"/>
      <c r="N314" s="300"/>
      <c r="O314" s="300"/>
      <c r="P314" s="300"/>
      <c r="Q314" s="300"/>
      <c r="R314" s="300"/>
      <c r="S314" s="300"/>
      <c r="T314" s="301"/>
      <c r="U314" s="15"/>
      <c r="V314" s="15"/>
      <c r="W314" s="15"/>
      <c r="X314" s="15"/>
      <c r="Y314" s="15"/>
      <c r="Z314" s="15"/>
      <c r="AA314" s="15"/>
      <c r="AB314" s="15"/>
      <c r="AC314" s="15"/>
      <c r="AD314" s="15"/>
      <c r="AE314" s="15"/>
      <c r="AT314" s="302" t="s">
        <v>414</v>
      </c>
      <c r="AU314" s="302" t="s">
        <v>93</v>
      </c>
      <c r="AV314" s="15" t="s">
        <v>91</v>
      </c>
      <c r="AW314" s="15" t="s">
        <v>38</v>
      </c>
      <c r="AX314" s="15" t="s">
        <v>83</v>
      </c>
      <c r="AY314" s="302" t="s">
        <v>251</v>
      </c>
    </row>
    <row r="315" s="13" customFormat="1">
      <c r="A315" s="13"/>
      <c r="B315" s="271"/>
      <c r="C315" s="272"/>
      <c r="D315" s="259" t="s">
        <v>414</v>
      </c>
      <c r="E315" s="273" t="s">
        <v>1</v>
      </c>
      <c r="F315" s="274" t="s">
        <v>3848</v>
      </c>
      <c r="G315" s="272"/>
      <c r="H315" s="275">
        <v>2</v>
      </c>
      <c r="I315" s="276"/>
      <c r="J315" s="272"/>
      <c r="K315" s="272"/>
      <c r="L315" s="277"/>
      <c r="M315" s="278"/>
      <c r="N315" s="279"/>
      <c r="O315" s="279"/>
      <c r="P315" s="279"/>
      <c r="Q315" s="279"/>
      <c r="R315" s="279"/>
      <c r="S315" s="279"/>
      <c r="T315" s="280"/>
      <c r="U315" s="13"/>
      <c r="V315" s="13"/>
      <c r="W315" s="13"/>
      <c r="X315" s="13"/>
      <c r="Y315" s="13"/>
      <c r="Z315" s="13"/>
      <c r="AA315" s="13"/>
      <c r="AB315" s="13"/>
      <c r="AC315" s="13"/>
      <c r="AD315" s="13"/>
      <c r="AE315" s="13"/>
      <c r="AT315" s="281" t="s">
        <v>414</v>
      </c>
      <c r="AU315" s="281" t="s">
        <v>93</v>
      </c>
      <c r="AV315" s="13" t="s">
        <v>93</v>
      </c>
      <c r="AW315" s="13" t="s">
        <v>38</v>
      </c>
      <c r="AX315" s="13" t="s">
        <v>91</v>
      </c>
      <c r="AY315" s="281" t="s">
        <v>251</v>
      </c>
    </row>
    <row r="316" s="2" customFormat="1" ht="16.5" customHeight="1">
      <c r="A316" s="40"/>
      <c r="B316" s="41"/>
      <c r="C316" s="314" t="s">
        <v>889</v>
      </c>
      <c r="D316" s="314" t="s">
        <v>648</v>
      </c>
      <c r="E316" s="315" t="s">
        <v>3849</v>
      </c>
      <c r="F316" s="316" t="s">
        <v>3850</v>
      </c>
      <c r="G316" s="317" t="s">
        <v>346</v>
      </c>
      <c r="H316" s="318">
        <v>1</v>
      </c>
      <c r="I316" s="319"/>
      <c r="J316" s="320">
        <f>ROUND(I316*H316,2)</f>
        <v>0</v>
      </c>
      <c r="K316" s="316" t="s">
        <v>484</v>
      </c>
      <c r="L316" s="321"/>
      <c r="M316" s="322" t="s">
        <v>1</v>
      </c>
      <c r="N316" s="323" t="s">
        <v>48</v>
      </c>
      <c r="O316" s="93"/>
      <c r="P316" s="255">
        <f>O316*H316</f>
        <v>0</v>
      </c>
      <c r="Q316" s="255">
        <v>0.00038000000000000002</v>
      </c>
      <c r="R316" s="255">
        <f>Q316*H316</f>
        <v>0.00038000000000000002</v>
      </c>
      <c r="S316" s="255">
        <v>0</v>
      </c>
      <c r="T316" s="256">
        <f>S316*H316</f>
        <v>0</v>
      </c>
      <c r="U316" s="40"/>
      <c r="V316" s="40"/>
      <c r="W316" s="40"/>
      <c r="X316" s="40"/>
      <c r="Y316" s="40"/>
      <c r="Z316" s="40"/>
      <c r="AA316" s="40"/>
      <c r="AB316" s="40"/>
      <c r="AC316" s="40"/>
      <c r="AD316" s="40"/>
      <c r="AE316" s="40"/>
      <c r="AR316" s="257" t="s">
        <v>384</v>
      </c>
      <c r="AT316" s="257" t="s">
        <v>648</v>
      </c>
      <c r="AU316" s="257" t="s">
        <v>93</v>
      </c>
      <c r="AY316" s="18" t="s">
        <v>251</v>
      </c>
      <c r="BE316" s="258">
        <f>IF(N316="základní",J316,0)</f>
        <v>0</v>
      </c>
      <c r="BF316" s="258">
        <f>IF(N316="snížená",J316,0)</f>
        <v>0</v>
      </c>
      <c r="BG316" s="258">
        <f>IF(N316="zákl. přenesená",J316,0)</f>
        <v>0</v>
      </c>
      <c r="BH316" s="258">
        <f>IF(N316="sníž. přenesená",J316,0)</f>
        <v>0</v>
      </c>
      <c r="BI316" s="258">
        <f>IF(N316="nulová",J316,0)</f>
        <v>0</v>
      </c>
      <c r="BJ316" s="18" t="s">
        <v>91</v>
      </c>
      <c r="BK316" s="258">
        <f>ROUND(I316*H316,2)</f>
        <v>0</v>
      </c>
      <c r="BL316" s="18" t="s">
        <v>359</v>
      </c>
      <c r="BM316" s="257" t="s">
        <v>3851</v>
      </c>
    </row>
    <row r="317" s="15" customFormat="1">
      <c r="A317" s="15"/>
      <c r="B317" s="293"/>
      <c r="C317" s="294"/>
      <c r="D317" s="259" t="s">
        <v>414</v>
      </c>
      <c r="E317" s="295" t="s">
        <v>1</v>
      </c>
      <c r="F317" s="296" t="s">
        <v>3799</v>
      </c>
      <c r="G317" s="294"/>
      <c r="H317" s="295" t="s">
        <v>1</v>
      </c>
      <c r="I317" s="297"/>
      <c r="J317" s="294"/>
      <c r="K317" s="294"/>
      <c r="L317" s="298"/>
      <c r="M317" s="299"/>
      <c r="N317" s="300"/>
      <c r="O317" s="300"/>
      <c r="P317" s="300"/>
      <c r="Q317" s="300"/>
      <c r="R317" s="300"/>
      <c r="S317" s="300"/>
      <c r="T317" s="301"/>
      <c r="U317" s="15"/>
      <c r="V317" s="15"/>
      <c r="W317" s="15"/>
      <c r="X317" s="15"/>
      <c r="Y317" s="15"/>
      <c r="Z317" s="15"/>
      <c r="AA317" s="15"/>
      <c r="AB317" s="15"/>
      <c r="AC317" s="15"/>
      <c r="AD317" s="15"/>
      <c r="AE317" s="15"/>
      <c r="AT317" s="302" t="s">
        <v>414</v>
      </c>
      <c r="AU317" s="302" t="s">
        <v>93</v>
      </c>
      <c r="AV317" s="15" t="s">
        <v>91</v>
      </c>
      <c r="AW317" s="15" t="s">
        <v>38</v>
      </c>
      <c r="AX317" s="15" t="s">
        <v>83</v>
      </c>
      <c r="AY317" s="302" t="s">
        <v>251</v>
      </c>
    </row>
    <row r="318" s="15" customFormat="1">
      <c r="A318" s="15"/>
      <c r="B318" s="293"/>
      <c r="C318" s="294"/>
      <c r="D318" s="259" t="s">
        <v>414</v>
      </c>
      <c r="E318" s="295" t="s">
        <v>1</v>
      </c>
      <c r="F318" s="296" t="s">
        <v>3852</v>
      </c>
      <c r="G318" s="294"/>
      <c r="H318" s="295" t="s">
        <v>1</v>
      </c>
      <c r="I318" s="297"/>
      <c r="J318" s="294"/>
      <c r="K318" s="294"/>
      <c r="L318" s="298"/>
      <c r="M318" s="299"/>
      <c r="N318" s="300"/>
      <c r="O318" s="300"/>
      <c r="P318" s="300"/>
      <c r="Q318" s="300"/>
      <c r="R318" s="300"/>
      <c r="S318" s="300"/>
      <c r="T318" s="301"/>
      <c r="U318" s="15"/>
      <c r="V318" s="15"/>
      <c r="W318" s="15"/>
      <c r="X318" s="15"/>
      <c r="Y318" s="15"/>
      <c r="Z318" s="15"/>
      <c r="AA318" s="15"/>
      <c r="AB318" s="15"/>
      <c r="AC318" s="15"/>
      <c r="AD318" s="15"/>
      <c r="AE318" s="15"/>
      <c r="AT318" s="302" t="s">
        <v>414</v>
      </c>
      <c r="AU318" s="302" t="s">
        <v>93</v>
      </c>
      <c r="AV318" s="15" t="s">
        <v>91</v>
      </c>
      <c r="AW318" s="15" t="s">
        <v>38</v>
      </c>
      <c r="AX318" s="15" t="s">
        <v>83</v>
      </c>
      <c r="AY318" s="302" t="s">
        <v>251</v>
      </c>
    </row>
    <row r="319" s="13" customFormat="1">
      <c r="A319" s="13"/>
      <c r="B319" s="271"/>
      <c r="C319" s="272"/>
      <c r="D319" s="259" t="s">
        <v>414</v>
      </c>
      <c r="E319" s="273" t="s">
        <v>1</v>
      </c>
      <c r="F319" s="274" t="s">
        <v>91</v>
      </c>
      <c r="G319" s="272"/>
      <c r="H319" s="275">
        <v>1</v>
      </c>
      <c r="I319" s="276"/>
      <c r="J319" s="272"/>
      <c r="K319" s="272"/>
      <c r="L319" s="277"/>
      <c r="M319" s="278"/>
      <c r="N319" s="279"/>
      <c r="O319" s="279"/>
      <c r="P319" s="279"/>
      <c r="Q319" s="279"/>
      <c r="R319" s="279"/>
      <c r="S319" s="279"/>
      <c r="T319" s="280"/>
      <c r="U319" s="13"/>
      <c r="V319" s="13"/>
      <c r="W319" s="13"/>
      <c r="X319" s="13"/>
      <c r="Y319" s="13"/>
      <c r="Z319" s="13"/>
      <c r="AA319" s="13"/>
      <c r="AB319" s="13"/>
      <c r="AC319" s="13"/>
      <c r="AD319" s="13"/>
      <c r="AE319" s="13"/>
      <c r="AT319" s="281" t="s">
        <v>414</v>
      </c>
      <c r="AU319" s="281" t="s">
        <v>93</v>
      </c>
      <c r="AV319" s="13" t="s">
        <v>93</v>
      </c>
      <c r="AW319" s="13" t="s">
        <v>38</v>
      </c>
      <c r="AX319" s="13" t="s">
        <v>91</v>
      </c>
      <c r="AY319" s="281" t="s">
        <v>251</v>
      </c>
    </row>
    <row r="320" s="2" customFormat="1" ht="16.5" customHeight="1">
      <c r="A320" s="40"/>
      <c r="B320" s="41"/>
      <c r="C320" s="314" t="s">
        <v>892</v>
      </c>
      <c r="D320" s="314" t="s">
        <v>648</v>
      </c>
      <c r="E320" s="315" t="s">
        <v>3853</v>
      </c>
      <c r="F320" s="316" t="s">
        <v>3854</v>
      </c>
      <c r="G320" s="317" t="s">
        <v>346</v>
      </c>
      <c r="H320" s="318">
        <v>1</v>
      </c>
      <c r="I320" s="319"/>
      <c r="J320" s="320">
        <f>ROUND(I320*H320,2)</f>
        <v>0</v>
      </c>
      <c r="K320" s="316" t="s">
        <v>3846</v>
      </c>
      <c r="L320" s="321"/>
      <c r="M320" s="322" t="s">
        <v>1</v>
      </c>
      <c r="N320" s="323" t="s">
        <v>48</v>
      </c>
      <c r="O320" s="93"/>
      <c r="P320" s="255">
        <f>O320*H320</f>
        <v>0</v>
      </c>
      <c r="Q320" s="255">
        <v>0</v>
      </c>
      <c r="R320" s="255">
        <f>Q320*H320</f>
        <v>0</v>
      </c>
      <c r="S320" s="255">
        <v>0</v>
      </c>
      <c r="T320" s="256">
        <f>S320*H320</f>
        <v>0</v>
      </c>
      <c r="U320" s="40"/>
      <c r="V320" s="40"/>
      <c r="W320" s="40"/>
      <c r="X320" s="40"/>
      <c r="Y320" s="40"/>
      <c r="Z320" s="40"/>
      <c r="AA320" s="40"/>
      <c r="AB320" s="40"/>
      <c r="AC320" s="40"/>
      <c r="AD320" s="40"/>
      <c r="AE320" s="40"/>
      <c r="AR320" s="257" t="s">
        <v>384</v>
      </c>
      <c r="AT320" s="257" t="s">
        <v>648</v>
      </c>
      <c r="AU320" s="257" t="s">
        <v>93</v>
      </c>
      <c r="AY320" s="18" t="s">
        <v>251</v>
      </c>
      <c r="BE320" s="258">
        <f>IF(N320="základní",J320,0)</f>
        <v>0</v>
      </c>
      <c r="BF320" s="258">
        <f>IF(N320="snížená",J320,0)</f>
        <v>0</v>
      </c>
      <c r="BG320" s="258">
        <f>IF(N320="zákl. přenesená",J320,0)</f>
        <v>0</v>
      </c>
      <c r="BH320" s="258">
        <f>IF(N320="sníž. přenesená",J320,0)</f>
        <v>0</v>
      </c>
      <c r="BI320" s="258">
        <f>IF(N320="nulová",J320,0)</f>
        <v>0</v>
      </c>
      <c r="BJ320" s="18" t="s">
        <v>91</v>
      </c>
      <c r="BK320" s="258">
        <f>ROUND(I320*H320,2)</f>
        <v>0</v>
      </c>
      <c r="BL320" s="18" t="s">
        <v>359</v>
      </c>
      <c r="BM320" s="257" t="s">
        <v>3855</v>
      </c>
    </row>
    <row r="321" s="15" customFormat="1">
      <c r="A321" s="15"/>
      <c r="B321" s="293"/>
      <c r="C321" s="294"/>
      <c r="D321" s="259" t="s">
        <v>414</v>
      </c>
      <c r="E321" s="295" t="s">
        <v>1</v>
      </c>
      <c r="F321" s="296" t="s">
        <v>3799</v>
      </c>
      <c r="G321" s="294"/>
      <c r="H321" s="295" t="s">
        <v>1</v>
      </c>
      <c r="I321" s="297"/>
      <c r="J321" s="294"/>
      <c r="K321" s="294"/>
      <c r="L321" s="298"/>
      <c r="M321" s="299"/>
      <c r="N321" s="300"/>
      <c r="O321" s="300"/>
      <c r="P321" s="300"/>
      <c r="Q321" s="300"/>
      <c r="R321" s="300"/>
      <c r="S321" s="300"/>
      <c r="T321" s="301"/>
      <c r="U321" s="15"/>
      <c r="V321" s="15"/>
      <c r="W321" s="15"/>
      <c r="X321" s="15"/>
      <c r="Y321" s="15"/>
      <c r="Z321" s="15"/>
      <c r="AA321" s="15"/>
      <c r="AB321" s="15"/>
      <c r="AC321" s="15"/>
      <c r="AD321" s="15"/>
      <c r="AE321" s="15"/>
      <c r="AT321" s="302" t="s">
        <v>414</v>
      </c>
      <c r="AU321" s="302" t="s">
        <v>93</v>
      </c>
      <c r="AV321" s="15" t="s">
        <v>91</v>
      </c>
      <c r="AW321" s="15" t="s">
        <v>38</v>
      </c>
      <c r="AX321" s="15" t="s">
        <v>83</v>
      </c>
      <c r="AY321" s="302" t="s">
        <v>251</v>
      </c>
    </row>
    <row r="322" s="15" customFormat="1">
      <c r="A322" s="15"/>
      <c r="B322" s="293"/>
      <c r="C322" s="294"/>
      <c r="D322" s="259" t="s">
        <v>414</v>
      </c>
      <c r="E322" s="295" t="s">
        <v>1</v>
      </c>
      <c r="F322" s="296" t="s">
        <v>3852</v>
      </c>
      <c r="G322" s="294"/>
      <c r="H322" s="295" t="s">
        <v>1</v>
      </c>
      <c r="I322" s="297"/>
      <c r="J322" s="294"/>
      <c r="K322" s="294"/>
      <c r="L322" s="298"/>
      <c r="M322" s="299"/>
      <c r="N322" s="300"/>
      <c r="O322" s="300"/>
      <c r="P322" s="300"/>
      <c r="Q322" s="300"/>
      <c r="R322" s="300"/>
      <c r="S322" s="300"/>
      <c r="T322" s="301"/>
      <c r="U322" s="15"/>
      <c r="V322" s="15"/>
      <c r="W322" s="15"/>
      <c r="X322" s="15"/>
      <c r="Y322" s="15"/>
      <c r="Z322" s="15"/>
      <c r="AA322" s="15"/>
      <c r="AB322" s="15"/>
      <c r="AC322" s="15"/>
      <c r="AD322" s="15"/>
      <c r="AE322" s="15"/>
      <c r="AT322" s="302" t="s">
        <v>414</v>
      </c>
      <c r="AU322" s="302" t="s">
        <v>93</v>
      </c>
      <c r="AV322" s="15" t="s">
        <v>91</v>
      </c>
      <c r="AW322" s="15" t="s">
        <v>38</v>
      </c>
      <c r="AX322" s="15" t="s">
        <v>83</v>
      </c>
      <c r="AY322" s="302" t="s">
        <v>251</v>
      </c>
    </row>
    <row r="323" s="13" customFormat="1">
      <c r="A323" s="13"/>
      <c r="B323" s="271"/>
      <c r="C323" s="272"/>
      <c r="D323" s="259" t="s">
        <v>414</v>
      </c>
      <c r="E323" s="273" t="s">
        <v>1</v>
      </c>
      <c r="F323" s="274" t="s">
        <v>91</v>
      </c>
      <c r="G323" s="272"/>
      <c r="H323" s="275">
        <v>1</v>
      </c>
      <c r="I323" s="276"/>
      <c r="J323" s="272"/>
      <c r="K323" s="272"/>
      <c r="L323" s="277"/>
      <c r="M323" s="278"/>
      <c r="N323" s="279"/>
      <c r="O323" s="279"/>
      <c r="P323" s="279"/>
      <c r="Q323" s="279"/>
      <c r="R323" s="279"/>
      <c r="S323" s="279"/>
      <c r="T323" s="280"/>
      <c r="U323" s="13"/>
      <c r="V323" s="13"/>
      <c r="W323" s="13"/>
      <c r="X323" s="13"/>
      <c r="Y323" s="13"/>
      <c r="Z323" s="13"/>
      <c r="AA323" s="13"/>
      <c r="AB323" s="13"/>
      <c r="AC323" s="13"/>
      <c r="AD323" s="13"/>
      <c r="AE323" s="13"/>
      <c r="AT323" s="281" t="s">
        <v>414</v>
      </c>
      <c r="AU323" s="281" t="s">
        <v>93</v>
      </c>
      <c r="AV323" s="13" t="s">
        <v>93</v>
      </c>
      <c r="AW323" s="13" t="s">
        <v>38</v>
      </c>
      <c r="AX323" s="13" t="s">
        <v>91</v>
      </c>
      <c r="AY323" s="281" t="s">
        <v>251</v>
      </c>
    </row>
    <row r="324" s="2" customFormat="1" ht="16.5" customHeight="1">
      <c r="A324" s="40"/>
      <c r="B324" s="41"/>
      <c r="C324" s="246" t="s">
        <v>894</v>
      </c>
      <c r="D324" s="246" t="s">
        <v>254</v>
      </c>
      <c r="E324" s="247" t="s">
        <v>3856</v>
      </c>
      <c r="F324" s="248" t="s">
        <v>3857</v>
      </c>
      <c r="G324" s="249" t="s">
        <v>441</v>
      </c>
      <c r="H324" s="250">
        <v>18.5</v>
      </c>
      <c r="I324" s="251"/>
      <c r="J324" s="252">
        <f>ROUND(I324*H324,2)</f>
        <v>0</v>
      </c>
      <c r="K324" s="248" t="s">
        <v>484</v>
      </c>
      <c r="L324" s="46"/>
      <c r="M324" s="253" t="s">
        <v>1</v>
      </c>
      <c r="N324" s="254" t="s">
        <v>48</v>
      </c>
      <c r="O324" s="93"/>
      <c r="P324" s="255">
        <f>O324*H324</f>
        <v>0</v>
      </c>
      <c r="Q324" s="255">
        <v>0</v>
      </c>
      <c r="R324" s="255">
        <f>Q324*H324</f>
        <v>0</v>
      </c>
      <c r="S324" s="255">
        <v>0</v>
      </c>
      <c r="T324" s="256">
        <f>S324*H324</f>
        <v>0</v>
      </c>
      <c r="U324" s="40"/>
      <c r="V324" s="40"/>
      <c r="W324" s="40"/>
      <c r="X324" s="40"/>
      <c r="Y324" s="40"/>
      <c r="Z324" s="40"/>
      <c r="AA324" s="40"/>
      <c r="AB324" s="40"/>
      <c r="AC324" s="40"/>
      <c r="AD324" s="40"/>
      <c r="AE324" s="40"/>
      <c r="AR324" s="257" t="s">
        <v>359</v>
      </c>
      <c r="AT324" s="257" t="s">
        <v>254</v>
      </c>
      <c r="AU324" s="257" t="s">
        <v>93</v>
      </c>
      <c r="AY324" s="18" t="s">
        <v>251</v>
      </c>
      <c r="BE324" s="258">
        <f>IF(N324="základní",J324,0)</f>
        <v>0</v>
      </c>
      <c r="BF324" s="258">
        <f>IF(N324="snížená",J324,0)</f>
        <v>0</v>
      </c>
      <c r="BG324" s="258">
        <f>IF(N324="zákl. přenesená",J324,0)</f>
        <v>0</v>
      </c>
      <c r="BH324" s="258">
        <f>IF(N324="sníž. přenesená",J324,0)</f>
        <v>0</v>
      </c>
      <c r="BI324" s="258">
        <f>IF(N324="nulová",J324,0)</f>
        <v>0</v>
      </c>
      <c r="BJ324" s="18" t="s">
        <v>91</v>
      </c>
      <c r="BK324" s="258">
        <f>ROUND(I324*H324,2)</f>
        <v>0</v>
      </c>
      <c r="BL324" s="18" t="s">
        <v>359</v>
      </c>
      <c r="BM324" s="257" t="s">
        <v>3858</v>
      </c>
    </row>
    <row r="325" s="13" customFormat="1">
      <c r="A325" s="13"/>
      <c r="B325" s="271"/>
      <c r="C325" s="272"/>
      <c r="D325" s="259" t="s">
        <v>414</v>
      </c>
      <c r="E325" s="273" t="s">
        <v>1</v>
      </c>
      <c r="F325" s="274" t="s">
        <v>3859</v>
      </c>
      <c r="G325" s="272"/>
      <c r="H325" s="275">
        <v>18.5</v>
      </c>
      <c r="I325" s="276"/>
      <c r="J325" s="272"/>
      <c r="K325" s="272"/>
      <c r="L325" s="277"/>
      <c r="M325" s="278"/>
      <c r="N325" s="279"/>
      <c r="O325" s="279"/>
      <c r="P325" s="279"/>
      <c r="Q325" s="279"/>
      <c r="R325" s="279"/>
      <c r="S325" s="279"/>
      <c r="T325" s="280"/>
      <c r="U325" s="13"/>
      <c r="V325" s="13"/>
      <c r="W325" s="13"/>
      <c r="X325" s="13"/>
      <c r="Y325" s="13"/>
      <c r="Z325" s="13"/>
      <c r="AA325" s="13"/>
      <c r="AB325" s="13"/>
      <c r="AC325" s="13"/>
      <c r="AD325" s="13"/>
      <c r="AE325" s="13"/>
      <c r="AT325" s="281" t="s">
        <v>414</v>
      </c>
      <c r="AU325" s="281" t="s">
        <v>93</v>
      </c>
      <c r="AV325" s="13" t="s">
        <v>93</v>
      </c>
      <c r="AW325" s="13" t="s">
        <v>38</v>
      </c>
      <c r="AX325" s="13" t="s">
        <v>91</v>
      </c>
      <c r="AY325" s="281" t="s">
        <v>251</v>
      </c>
    </row>
    <row r="326" s="2" customFormat="1" ht="16.5" customHeight="1">
      <c r="A326" s="40"/>
      <c r="B326" s="41"/>
      <c r="C326" s="246" t="s">
        <v>901</v>
      </c>
      <c r="D326" s="246" t="s">
        <v>254</v>
      </c>
      <c r="E326" s="247" t="s">
        <v>785</v>
      </c>
      <c r="F326" s="248" t="s">
        <v>3860</v>
      </c>
      <c r="G326" s="249" t="s">
        <v>441</v>
      </c>
      <c r="H326" s="250">
        <v>7.5</v>
      </c>
      <c r="I326" s="251"/>
      <c r="J326" s="252">
        <f>ROUND(I326*H326,2)</f>
        <v>0</v>
      </c>
      <c r="K326" s="248" t="s">
        <v>484</v>
      </c>
      <c r="L326" s="46"/>
      <c r="M326" s="253" t="s">
        <v>1</v>
      </c>
      <c r="N326" s="254" t="s">
        <v>48</v>
      </c>
      <c r="O326" s="93"/>
      <c r="P326" s="255">
        <f>O326*H326</f>
        <v>0</v>
      </c>
      <c r="Q326" s="255">
        <v>0</v>
      </c>
      <c r="R326" s="255">
        <f>Q326*H326</f>
        <v>0</v>
      </c>
      <c r="S326" s="255">
        <v>0</v>
      </c>
      <c r="T326" s="256">
        <f>S326*H326</f>
        <v>0</v>
      </c>
      <c r="U326" s="40"/>
      <c r="V326" s="40"/>
      <c r="W326" s="40"/>
      <c r="X326" s="40"/>
      <c r="Y326" s="40"/>
      <c r="Z326" s="40"/>
      <c r="AA326" s="40"/>
      <c r="AB326" s="40"/>
      <c r="AC326" s="40"/>
      <c r="AD326" s="40"/>
      <c r="AE326" s="40"/>
      <c r="AR326" s="257" t="s">
        <v>359</v>
      </c>
      <c r="AT326" s="257" t="s">
        <v>254</v>
      </c>
      <c r="AU326" s="257" t="s">
        <v>93</v>
      </c>
      <c r="AY326" s="18" t="s">
        <v>251</v>
      </c>
      <c r="BE326" s="258">
        <f>IF(N326="základní",J326,0)</f>
        <v>0</v>
      </c>
      <c r="BF326" s="258">
        <f>IF(N326="snížená",J326,0)</f>
        <v>0</v>
      </c>
      <c r="BG326" s="258">
        <f>IF(N326="zákl. přenesená",J326,0)</f>
        <v>0</v>
      </c>
      <c r="BH326" s="258">
        <f>IF(N326="sníž. přenesená",J326,0)</f>
        <v>0</v>
      </c>
      <c r="BI326" s="258">
        <f>IF(N326="nulová",J326,0)</f>
        <v>0</v>
      </c>
      <c r="BJ326" s="18" t="s">
        <v>91</v>
      </c>
      <c r="BK326" s="258">
        <f>ROUND(I326*H326,2)</f>
        <v>0</v>
      </c>
      <c r="BL326" s="18" t="s">
        <v>359</v>
      </c>
      <c r="BM326" s="257" t="s">
        <v>3861</v>
      </c>
    </row>
    <row r="327" s="13" customFormat="1">
      <c r="A327" s="13"/>
      <c r="B327" s="271"/>
      <c r="C327" s="272"/>
      <c r="D327" s="259" t="s">
        <v>414</v>
      </c>
      <c r="E327" s="273" t="s">
        <v>1</v>
      </c>
      <c r="F327" s="274" t="s">
        <v>3795</v>
      </c>
      <c r="G327" s="272"/>
      <c r="H327" s="275">
        <v>7.5</v>
      </c>
      <c r="I327" s="276"/>
      <c r="J327" s="272"/>
      <c r="K327" s="272"/>
      <c r="L327" s="277"/>
      <c r="M327" s="278"/>
      <c r="N327" s="279"/>
      <c r="O327" s="279"/>
      <c r="P327" s="279"/>
      <c r="Q327" s="279"/>
      <c r="R327" s="279"/>
      <c r="S327" s="279"/>
      <c r="T327" s="280"/>
      <c r="U327" s="13"/>
      <c r="V327" s="13"/>
      <c r="W327" s="13"/>
      <c r="X327" s="13"/>
      <c r="Y327" s="13"/>
      <c r="Z327" s="13"/>
      <c r="AA327" s="13"/>
      <c r="AB327" s="13"/>
      <c r="AC327" s="13"/>
      <c r="AD327" s="13"/>
      <c r="AE327" s="13"/>
      <c r="AT327" s="281" t="s">
        <v>414</v>
      </c>
      <c r="AU327" s="281" t="s">
        <v>93</v>
      </c>
      <c r="AV327" s="13" t="s">
        <v>93</v>
      </c>
      <c r="AW327" s="13" t="s">
        <v>38</v>
      </c>
      <c r="AX327" s="13" t="s">
        <v>91</v>
      </c>
      <c r="AY327" s="281" t="s">
        <v>251</v>
      </c>
    </row>
    <row r="328" s="2" customFormat="1" ht="21.75" customHeight="1">
      <c r="A328" s="40"/>
      <c r="B328" s="41"/>
      <c r="C328" s="246" t="s">
        <v>987</v>
      </c>
      <c r="D328" s="246" t="s">
        <v>254</v>
      </c>
      <c r="E328" s="247" t="s">
        <v>3862</v>
      </c>
      <c r="F328" s="248" t="s">
        <v>3863</v>
      </c>
      <c r="G328" s="249" t="s">
        <v>398</v>
      </c>
      <c r="H328" s="250">
        <v>0.70399999999999996</v>
      </c>
      <c r="I328" s="251"/>
      <c r="J328" s="252">
        <f>ROUND(I328*H328,2)</f>
        <v>0</v>
      </c>
      <c r="K328" s="248" t="s">
        <v>484</v>
      </c>
      <c r="L328" s="46"/>
      <c r="M328" s="253" t="s">
        <v>1</v>
      </c>
      <c r="N328" s="254" t="s">
        <v>48</v>
      </c>
      <c r="O328" s="93"/>
      <c r="P328" s="255">
        <f>O328*H328</f>
        <v>0</v>
      </c>
      <c r="Q328" s="255">
        <v>0</v>
      </c>
      <c r="R328" s="255">
        <f>Q328*H328</f>
        <v>0</v>
      </c>
      <c r="S328" s="255">
        <v>0</v>
      </c>
      <c r="T328" s="256">
        <f>S328*H328</f>
        <v>0</v>
      </c>
      <c r="U328" s="40"/>
      <c r="V328" s="40"/>
      <c r="W328" s="40"/>
      <c r="X328" s="40"/>
      <c r="Y328" s="40"/>
      <c r="Z328" s="40"/>
      <c r="AA328" s="40"/>
      <c r="AB328" s="40"/>
      <c r="AC328" s="40"/>
      <c r="AD328" s="40"/>
      <c r="AE328" s="40"/>
      <c r="AR328" s="257" t="s">
        <v>359</v>
      </c>
      <c r="AT328" s="257" t="s">
        <v>254</v>
      </c>
      <c r="AU328" s="257" t="s">
        <v>93</v>
      </c>
      <c r="AY328" s="18" t="s">
        <v>251</v>
      </c>
      <c r="BE328" s="258">
        <f>IF(N328="základní",J328,0)</f>
        <v>0</v>
      </c>
      <c r="BF328" s="258">
        <f>IF(N328="snížená",J328,0)</f>
        <v>0</v>
      </c>
      <c r="BG328" s="258">
        <f>IF(N328="zákl. přenesená",J328,0)</f>
        <v>0</v>
      </c>
      <c r="BH328" s="258">
        <f>IF(N328="sníž. přenesená",J328,0)</f>
        <v>0</v>
      </c>
      <c r="BI328" s="258">
        <f>IF(N328="nulová",J328,0)</f>
        <v>0</v>
      </c>
      <c r="BJ328" s="18" t="s">
        <v>91</v>
      </c>
      <c r="BK328" s="258">
        <f>ROUND(I328*H328,2)</f>
        <v>0</v>
      </c>
      <c r="BL328" s="18" t="s">
        <v>359</v>
      </c>
      <c r="BM328" s="257" t="s">
        <v>3864</v>
      </c>
    </row>
    <row r="329" s="2" customFormat="1" ht="21.75" customHeight="1">
      <c r="A329" s="40"/>
      <c r="B329" s="41"/>
      <c r="C329" s="246" t="s">
        <v>1206</v>
      </c>
      <c r="D329" s="246" t="s">
        <v>254</v>
      </c>
      <c r="E329" s="247" t="s">
        <v>3865</v>
      </c>
      <c r="F329" s="248" t="s">
        <v>3866</v>
      </c>
      <c r="G329" s="249" t="s">
        <v>398</v>
      </c>
      <c r="H329" s="250">
        <v>0.105</v>
      </c>
      <c r="I329" s="251"/>
      <c r="J329" s="252">
        <f>ROUND(I329*H329,2)</f>
        <v>0</v>
      </c>
      <c r="K329" s="248" t="s">
        <v>484</v>
      </c>
      <c r="L329" s="46"/>
      <c r="M329" s="253" t="s">
        <v>1</v>
      </c>
      <c r="N329" s="254" t="s">
        <v>48</v>
      </c>
      <c r="O329" s="93"/>
      <c r="P329" s="255">
        <f>O329*H329</f>
        <v>0</v>
      </c>
      <c r="Q329" s="255">
        <v>0</v>
      </c>
      <c r="R329" s="255">
        <f>Q329*H329</f>
        <v>0</v>
      </c>
      <c r="S329" s="255">
        <v>0</v>
      </c>
      <c r="T329" s="256">
        <f>S329*H329</f>
        <v>0</v>
      </c>
      <c r="U329" s="40"/>
      <c r="V329" s="40"/>
      <c r="W329" s="40"/>
      <c r="X329" s="40"/>
      <c r="Y329" s="40"/>
      <c r="Z329" s="40"/>
      <c r="AA329" s="40"/>
      <c r="AB329" s="40"/>
      <c r="AC329" s="40"/>
      <c r="AD329" s="40"/>
      <c r="AE329" s="40"/>
      <c r="AR329" s="257" t="s">
        <v>359</v>
      </c>
      <c r="AT329" s="257" t="s">
        <v>254</v>
      </c>
      <c r="AU329" s="257" t="s">
        <v>93</v>
      </c>
      <c r="AY329" s="18" t="s">
        <v>251</v>
      </c>
      <c r="BE329" s="258">
        <f>IF(N329="základní",J329,0)</f>
        <v>0</v>
      </c>
      <c r="BF329" s="258">
        <f>IF(N329="snížená",J329,0)</f>
        <v>0</v>
      </c>
      <c r="BG329" s="258">
        <f>IF(N329="zákl. přenesená",J329,0)</f>
        <v>0</v>
      </c>
      <c r="BH329" s="258">
        <f>IF(N329="sníž. přenesená",J329,0)</f>
        <v>0</v>
      </c>
      <c r="BI329" s="258">
        <f>IF(N329="nulová",J329,0)</f>
        <v>0</v>
      </c>
      <c r="BJ329" s="18" t="s">
        <v>91</v>
      </c>
      <c r="BK329" s="258">
        <f>ROUND(I329*H329,2)</f>
        <v>0</v>
      </c>
      <c r="BL329" s="18" t="s">
        <v>359</v>
      </c>
      <c r="BM329" s="257" t="s">
        <v>3867</v>
      </c>
    </row>
    <row r="330" s="12" customFormat="1" ht="22.8" customHeight="1">
      <c r="A330" s="12"/>
      <c r="B330" s="230"/>
      <c r="C330" s="231"/>
      <c r="D330" s="232" t="s">
        <v>82</v>
      </c>
      <c r="E330" s="244" t="s">
        <v>3868</v>
      </c>
      <c r="F330" s="244" t="s">
        <v>3869</v>
      </c>
      <c r="G330" s="231"/>
      <c r="H330" s="231"/>
      <c r="I330" s="234"/>
      <c r="J330" s="245">
        <f>BK330</f>
        <v>0</v>
      </c>
      <c r="K330" s="231"/>
      <c r="L330" s="236"/>
      <c r="M330" s="237"/>
      <c r="N330" s="238"/>
      <c r="O330" s="238"/>
      <c r="P330" s="239">
        <f>SUM(P331:P503)</f>
        <v>0</v>
      </c>
      <c r="Q330" s="238"/>
      <c r="R330" s="239">
        <f>SUM(R331:R503)</f>
        <v>0.25941999999999998</v>
      </c>
      <c r="S330" s="238"/>
      <c r="T330" s="240">
        <f>SUM(T331:T503)</f>
        <v>0.23074999999999998</v>
      </c>
      <c r="U330" s="12"/>
      <c r="V330" s="12"/>
      <c r="W330" s="12"/>
      <c r="X330" s="12"/>
      <c r="Y330" s="12"/>
      <c r="Z330" s="12"/>
      <c r="AA330" s="12"/>
      <c r="AB330" s="12"/>
      <c r="AC330" s="12"/>
      <c r="AD330" s="12"/>
      <c r="AE330" s="12"/>
      <c r="AR330" s="241" t="s">
        <v>93</v>
      </c>
      <c r="AT330" s="242" t="s">
        <v>82</v>
      </c>
      <c r="AU330" s="242" t="s">
        <v>91</v>
      </c>
      <c r="AY330" s="241" t="s">
        <v>251</v>
      </c>
      <c r="BK330" s="243">
        <f>SUM(BK331:BK503)</f>
        <v>0</v>
      </c>
    </row>
    <row r="331" s="2" customFormat="1" ht="16.5" customHeight="1">
      <c r="A331" s="40"/>
      <c r="B331" s="41"/>
      <c r="C331" s="246" t="s">
        <v>990</v>
      </c>
      <c r="D331" s="246" t="s">
        <v>254</v>
      </c>
      <c r="E331" s="247" t="s">
        <v>3870</v>
      </c>
      <c r="F331" s="248" t="s">
        <v>3871</v>
      </c>
      <c r="G331" s="249" t="s">
        <v>441</v>
      </c>
      <c r="H331" s="250">
        <v>4.5</v>
      </c>
      <c r="I331" s="251"/>
      <c r="J331" s="252">
        <f>ROUND(I331*H331,2)</f>
        <v>0</v>
      </c>
      <c r="K331" s="248" t="s">
        <v>484</v>
      </c>
      <c r="L331" s="46"/>
      <c r="M331" s="253" t="s">
        <v>1</v>
      </c>
      <c r="N331" s="254" t="s">
        <v>48</v>
      </c>
      <c r="O331" s="93"/>
      <c r="P331" s="255">
        <f>O331*H331</f>
        <v>0</v>
      </c>
      <c r="Q331" s="255">
        <v>0.0030899999999999999</v>
      </c>
      <c r="R331" s="255">
        <f>Q331*H331</f>
        <v>0.013904999999999999</v>
      </c>
      <c r="S331" s="255">
        <v>0</v>
      </c>
      <c r="T331" s="256">
        <f>S331*H331</f>
        <v>0</v>
      </c>
      <c r="U331" s="40"/>
      <c r="V331" s="40"/>
      <c r="W331" s="40"/>
      <c r="X331" s="40"/>
      <c r="Y331" s="40"/>
      <c r="Z331" s="40"/>
      <c r="AA331" s="40"/>
      <c r="AB331" s="40"/>
      <c r="AC331" s="40"/>
      <c r="AD331" s="40"/>
      <c r="AE331" s="40"/>
      <c r="AR331" s="257" t="s">
        <v>359</v>
      </c>
      <c r="AT331" s="257" t="s">
        <v>254</v>
      </c>
      <c r="AU331" s="257" t="s">
        <v>93</v>
      </c>
      <c r="AY331" s="18" t="s">
        <v>251</v>
      </c>
      <c r="BE331" s="258">
        <f>IF(N331="základní",J331,0)</f>
        <v>0</v>
      </c>
      <c r="BF331" s="258">
        <f>IF(N331="snížená",J331,0)</f>
        <v>0</v>
      </c>
      <c r="BG331" s="258">
        <f>IF(N331="zákl. přenesená",J331,0)</f>
        <v>0</v>
      </c>
      <c r="BH331" s="258">
        <f>IF(N331="sníž. přenesená",J331,0)</f>
        <v>0</v>
      </c>
      <c r="BI331" s="258">
        <f>IF(N331="nulová",J331,0)</f>
        <v>0</v>
      </c>
      <c r="BJ331" s="18" t="s">
        <v>91</v>
      </c>
      <c r="BK331" s="258">
        <f>ROUND(I331*H331,2)</f>
        <v>0</v>
      </c>
      <c r="BL331" s="18" t="s">
        <v>359</v>
      </c>
      <c r="BM331" s="257" t="s">
        <v>3872</v>
      </c>
    </row>
    <row r="332" s="15" customFormat="1">
      <c r="A332" s="15"/>
      <c r="B332" s="293"/>
      <c r="C332" s="294"/>
      <c r="D332" s="259" t="s">
        <v>414</v>
      </c>
      <c r="E332" s="295" t="s">
        <v>1</v>
      </c>
      <c r="F332" s="296" t="s">
        <v>3717</v>
      </c>
      <c r="G332" s="294"/>
      <c r="H332" s="295" t="s">
        <v>1</v>
      </c>
      <c r="I332" s="297"/>
      <c r="J332" s="294"/>
      <c r="K332" s="294"/>
      <c r="L332" s="298"/>
      <c r="M332" s="299"/>
      <c r="N332" s="300"/>
      <c r="O332" s="300"/>
      <c r="P332" s="300"/>
      <c r="Q332" s="300"/>
      <c r="R332" s="300"/>
      <c r="S332" s="300"/>
      <c r="T332" s="301"/>
      <c r="U332" s="15"/>
      <c r="V332" s="15"/>
      <c r="W332" s="15"/>
      <c r="X332" s="15"/>
      <c r="Y332" s="15"/>
      <c r="Z332" s="15"/>
      <c r="AA332" s="15"/>
      <c r="AB332" s="15"/>
      <c r="AC332" s="15"/>
      <c r="AD332" s="15"/>
      <c r="AE332" s="15"/>
      <c r="AT332" s="302" t="s">
        <v>414</v>
      </c>
      <c r="AU332" s="302" t="s">
        <v>93</v>
      </c>
      <c r="AV332" s="15" t="s">
        <v>91</v>
      </c>
      <c r="AW332" s="15" t="s">
        <v>38</v>
      </c>
      <c r="AX332" s="15" t="s">
        <v>83</v>
      </c>
      <c r="AY332" s="302" t="s">
        <v>251</v>
      </c>
    </row>
    <row r="333" s="15" customFormat="1">
      <c r="A333" s="15"/>
      <c r="B333" s="293"/>
      <c r="C333" s="294"/>
      <c r="D333" s="259" t="s">
        <v>414</v>
      </c>
      <c r="E333" s="295" t="s">
        <v>1</v>
      </c>
      <c r="F333" s="296" t="s">
        <v>3873</v>
      </c>
      <c r="G333" s="294"/>
      <c r="H333" s="295" t="s">
        <v>1</v>
      </c>
      <c r="I333" s="297"/>
      <c r="J333" s="294"/>
      <c r="K333" s="294"/>
      <c r="L333" s="298"/>
      <c r="M333" s="299"/>
      <c r="N333" s="300"/>
      <c r="O333" s="300"/>
      <c r="P333" s="300"/>
      <c r="Q333" s="300"/>
      <c r="R333" s="300"/>
      <c r="S333" s="300"/>
      <c r="T333" s="301"/>
      <c r="U333" s="15"/>
      <c r="V333" s="15"/>
      <c r="W333" s="15"/>
      <c r="X333" s="15"/>
      <c r="Y333" s="15"/>
      <c r="Z333" s="15"/>
      <c r="AA333" s="15"/>
      <c r="AB333" s="15"/>
      <c r="AC333" s="15"/>
      <c r="AD333" s="15"/>
      <c r="AE333" s="15"/>
      <c r="AT333" s="302" t="s">
        <v>414</v>
      </c>
      <c r="AU333" s="302" t="s">
        <v>93</v>
      </c>
      <c r="AV333" s="15" t="s">
        <v>91</v>
      </c>
      <c r="AW333" s="15" t="s">
        <v>38</v>
      </c>
      <c r="AX333" s="15" t="s">
        <v>83</v>
      </c>
      <c r="AY333" s="302" t="s">
        <v>251</v>
      </c>
    </row>
    <row r="334" s="15" customFormat="1">
      <c r="A334" s="15"/>
      <c r="B334" s="293"/>
      <c r="C334" s="294"/>
      <c r="D334" s="259" t="s">
        <v>414</v>
      </c>
      <c r="E334" s="295" t="s">
        <v>1</v>
      </c>
      <c r="F334" s="296" t="s">
        <v>3874</v>
      </c>
      <c r="G334" s="294"/>
      <c r="H334" s="295" t="s">
        <v>1</v>
      </c>
      <c r="I334" s="297"/>
      <c r="J334" s="294"/>
      <c r="K334" s="294"/>
      <c r="L334" s="298"/>
      <c r="M334" s="299"/>
      <c r="N334" s="300"/>
      <c r="O334" s="300"/>
      <c r="P334" s="300"/>
      <c r="Q334" s="300"/>
      <c r="R334" s="300"/>
      <c r="S334" s="300"/>
      <c r="T334" s="301"/>
      <c r="U334" s="15"/>
      <c r="V334" s="15"/>
      <c r="W334" s="15"/>
      <c r="X334" s="15"/>
      <c r="Y334" s="15"/>
      <c r="Z334" s="15"/>
      <c r="AA334" s="15"/>
      <c r="AB334" s="15"/>
      <c r="AC334" s="15"/>
      <c r="AD334" s="15"/>
      <c r="AE334" s="15"/>
      <c r="AT334" s="302" t="s">
        <v>414</v>
      </c>
      <c r="AU334" s="302" t="s">
        <v>93</v>
      </c>
      <c r="AV334" s="15" t="s">
        <v>91</v>
      </c>
      <c r="AW334" s="15" t="s">
        <v>38</v>
      </c>
      <c r="AX334" s="15" t="s">
        <v>83</v>
      </c>
      <c r="AY334" s="302" t="s">
        <v>251</v>
      </c>
    </row>
    <row r="335" s="13" customFormat="1">
      <c r="A335" s="13"/>
      <c r="B335" s="271"/>
      <c r="C335" s="272"/>
      <c r="D335" s="259" t="s">
        <v>414</v>
      </c>
      <c r="E335" s="273" t="s">
        <v>1</v>
      </c>
      <c r="F335" s="274" t="s">
        <v>3875</v>
      </c>
      <c r="G335" s="272"/>
      <c r="H335" s="275">
        <v>1.829</v>
      </c>
      <c r="I335" s="276"/>
      <c r="J335" s="272"/>
      <c r="K335" s="272"/>
      <c r="L335" s="277"/>
      <c r="M335" s="278"/>
      <c r="N335" s="279"/>
      <c r="O335" s="279"/>
      <c r="P335" s="279"/>
      <c r="Q335" s="279"/>
      <c r="R335" s="279"/>
      <c r="S335" s="279"/>
      <c r="T335" s="280"/>
      <c r="U335" s="13"/>
      <c r="V335" s="13"/>
      <c r="W335" s="13"/>
      <c r="X335" s="13"/>
      <c r="Y335" s="13"/>
      <c r="Z335" s="13"/>
      <c r="AA335" s="13"/>
      <c r="AB335" s="13"/>
      <c r="AC335" s="13"/>
      <c r="AD335" s="13"/>
      <c r="AE335" s="13"/>
      <c r="AT335" s="281" t="s">
        <v>414</v>
      </c>
      <c r="AU335" s="281" t="s">
        <v>93</v>
      </c>
      <c r="AV335" s="13" t="s">
        <v>93</v>
      </c>
      <c r="AW335" s="13" t="s">
        <v>38</v>
      </c>
      <c r="AX335" s="13" t="s">
        <v>83</v>
      </c>
      <c r="AY335" s="281" t="s">
        <v>251</v>
      </c>
    </row>
    <row r="336" s="15" customFormat="1">
      <c r="A336" s="15"/>
      <c r="B336" s="293"/>
      <c r="C336" s="294"/>
      <c r="D336" s="259" t="s">
        <v>414</v>
      </c>
      <c r="E336" s="295" t="s">
        <v>1</v>
      </c>
      <c r="F336" s="296" t="s">
        <v>3876</v>
      </c>
      <c r="G336" s="294"/>
      <c r="H336" s="295" t="s">
        <v>1</v>
      </c>
      <c r="I336" s="297"/>
      <c r="J336" s="294"/>
      <c r="K336" s="294"/>
      <c r="L336" s="298"/>
      <c r="M336" s="299"/>
      <c r="N336" s="300"/>
      <c r="O336" s="300"/>
      <c r="P336" s="300"/>
      <c r="Q336" s="300"/>
      <c r="R336" s="300"/>
      <c r="S336" s="300"/>
      <c r="T336" s="301"/>
      <c r="U336" s="15"/>
      <c r="V336" s="15"/>
      <c r="W336" s="15"/>
      <c r="X336" s="15"/>
      <c r="Y336" s="15"/>
      <c r="Z336" s="15"/>
      <c r="AA336" s="15"/>
      <c r="AB336" s="15"/>
      <c r="AC336" s="15"/>
      <c r="AD336" s="15"/>
      <c r="AE336" s="15"/>
      <c r="AT336" s="302" t="s">
        <v>414</v>
      </c>
      <c r="AU336" s="302" t="s">
        <v>93</v>
      </c>
      <c r="AV336" s="15" t="s">
        <v>91</v>
      </c>
      <c r="AW336" s="15" t="s">
        <v>38</v>
      </c>
      <c r="AX336" s="15" t="s">
        <v>83</v>
      </c>
      <c r="AY336" s="302" t="s">
        <v>251</v>
      </c>
    </row>
    <row r="337" s="13" customFormat="1">
      <c r="A337" s="13"/>
      <c r="B337" s="271"/>
      <c r="C337" s="272"/>
      <c r="D337" s="259" t="s">
        <v>414</v>
      </c>
      <c r="E337" s="273" t="s">
        <v>1</v>
      </c>
      <c r="F337" s="274" t="s">
        <v>3877</v>
      </c>
      <c r="G337" s="272"/>
      <c r="H337" s="275">
        <v>2.2999999999999998</v>
      </c>
      <c r="I337" s="276"/>
      <c r="J337" s="272"/>
      <c r="K337" s="272"/>
      <c r="L337" s="277"/>
      <c r="M337" s="278"/>
      <c r="N337" s="279"/>
      <c r="O337" s="279"/>
      <c r="P337" s="279"/>
      <c r="Q337" s="279"/>
      <c r="R337" s="279"/>
      <c r="S337" s="279"/>
      <c r="T337" s="280"/>
      <c r="U337" s="13"/>
      <c r="V337" s="13"/>
      <c r="W337" s="13"/>
      <c r="X337" s="13"/>
      <c r="Y337" s="13"/>
      <c r="Z337" s="13"/>
      <c r="AA337" s="13"/>
      <c r="AB337" s="13"/>
      <c r="AC337" s="13"/>
      <c r="AD337" s="13"/>
      <c r="AE337" s="13"/>
      <c r="AT337" s="281" t="s">
        <v>414</v>
      </c>
      <c r="AU337" s="281" t="s">
        <v>93</v>
      </c>
      <c r="AV337" s="13" t="s">
        <v>93</v>
      </c>
      <c r="AW337" s="13" t="s">
        <v>38</v>
      </c>
      <c r="AX337" s="13" t="s">
        <v>83</v>
      </c>
      <c r="AY337" s="281" t="s">
        <v>251</v>
      </c>
    </row>
    <row r="338" s="14" customFormat="1">
      <c r="A338" s="14"/>
      <c r="B338" s="282"/>
      <c r="C338" s="283"/>
      <c r="D338" s="259" t="s">
        <v>414</v>
      </c>
      <c r="E338" s="284" t="s">
        <v>1</v>
      </c>
      <c r="F338" s="285" t="s">
        <v>416</v>
      </c>
      <c r="G338" s="283"/>
      <c r="H338" s="286">
        <v>4.1289999999999996</v>
      </c>
      <c r="I338" s="287"/>
      <c r="J338" s="283"/>
      <c r="K338" s="283"/>
      <c r="L338" s="288"/>
      <c r="M338" s="289"/>
      <c r="N338" s="290"/>
      <c r="O338" s="290"/>
      <c r="P338" s="290"/>
      <c r="Q338" s="290"/>
      <c r="R338" s="290"/>
      <c r="S338" s="290"/>
      <c r="T338" s="291"/>
      <c r="U338" s="14"/>
      <c r="V338" s="14"/>
      <c r="W338" s="14"/>
      <c r="X338" s="14"/>
      <c r="Y338" s="14"/>
      <c r="Z338" s="14"/>
      <c r="AA338" s="14"/>
      <c r="AB338" s="14"/>
      <c r="AC338" s="14"/>
      <c r="AD338" s="14"/>
      <c r="AE338" s="14"/>
      <c r="AT338" s="292" t="s">
        <v>414</v>
      </c>
      <c r="AU338" s="292" t="s">
        <v>93</v>
      </c>
      <c r="AV338" s="14" t="s">
        <v>182</v>
      </c>
      <c r="AW338" s="14" t="s">
        <v>38</v>
      </c>
      <c r="AX338" s="14" t="s">
        <v>83</v>
      </c>
      <c r="AY338" s="292" t="s">
        <v>251</v>
      </c>
    </row>
    <row r="339" s="13" customFormat="1">
      <c r="A339" s="13"/>
      <c r="B339" s="271"/>
      <c r="C339" s="272"/>
      <c r="D339" s="259" t="s">
        <v>414</v>
      </c>
      <c r="E339" s="273" t="s">
        <v>1</v>
      </c>
      <c r="F339" s="274" t="s">
        <v>3784</v>
      </c>
      <c r="G339" s="272"/>
      <c r="H339" s="275">
        <v>4.5</v>
      </c>
      <c r="I339" s="276"/>
      <c r="J339" s="272"/>
      <c r="K339" s="272"/>
      <c r="L339" s="277"/>
      <c r="M339" s="278"/>
      <c r="N339" s="279"/>
      <c r="O339" s="279"/>
      <c r="P339" s="279"/>
      <c r="Q339" s="279"/>
      <c r="R339" s="279"/>
      <c r="S339" s="279"/>
      <c r="T339" s="280"/>
      <c r="U339" s="13"/>
      <c r="V339" s="13"/>
      <c r="W339" s="13"/>
      <c r="X339" s="13"/>
      <c r="Y339" s="13"/>
      <c r="Z339" s="13"/>
      <c r="AA339" s="13"/>
      <c r="AB339" s="13"/>
      <c r="AC339" s="13"/>
      <c r="AD339" s="13"/>
      <c r="AE339" s="13"/>
      <c r="AT339" s="281" t="s">
        <v>414</v>
      </c>
      <c r="AU339" s="281" t="s">
        <v>93</v>
      </c>
      <c r="AV339" s="13" t="s">
        <v>93</v>
      </c>
      <c r="AW339" s="13" t="s">
        <v>38</v>
      </c>
      <c r="AX339" s="13" t="s">
        <v>83</v>
      </c>
      <c r="AY339" s="281" t="s">
        <v>251</v>
      </c>
    </row>
    <row r="340" s="14" customFormat="1">
      <c r="A340" s="14"/>
      <c r="B340" s="282"/>
      <c r="C340" s="283"/>
      <c r="D340" s="259" t="s">
        <v>414</v>
      </c>
      <c r="E340" s="284" t="s">
        <v>1</v>
      </c>
      <c r="F340" s="285" t="s">
        <v>416</v>
      </c>
      <c r="G340" s="283"/>
      <c r="H340" s="286">
        <v>4.5</v>
      </c>
      <c r="I340" s="287"/>
      <c r="J340" s="283"/>
      <c r="K340" s="283"/>
      <c r="L340" s="288"/>
      <c r="M340" s="289"/>
      <c r="N340" s="290"/>
      <c r="O340" s="290"/>
      <c r="P340" s="290"/>
      <c r="Q340" s="290"/>
      <c r="R340" s="290"/>
      <c r="S340" s="290"/>
      <c r="T340" s="291"/>
      <c r="U340" s="14"/>
      <c r="V340" s="14"/>
      <c r="W340" s="14"/>
      <c r="X340" s="14"/>
      <c r="Y340" s="14"/>
      <c r="Z340" s="14"/>
      <c r="AA340" s="14"/>
      <c r="AB340" s="14"/>
      <c r="AC340" s="14"/>
      <c r="AD340" s="14"/>
      <c r="AE340" s="14"/>
      <c r="AT340" s="292" t="s">
        <v>414</v>
      </c>
      <c r="AU340" s="292" t="s">
        <v>93</v>
      </c>
      <c r="AV340" s="14" t="s">
        <v>182</v>
      </c>
      <c r="AW340" s="14" t="s">
        <v>38</v>
      </c>
      <c r="AX340" s="14" t="s">
        <v>91</v>
      </c>
      <c r="AY340" s="292" t="s">
        <v>251</v>
      </c>
    </row>
    <row r="341" s="2" customFormat="1" ht="16.5" customHeight="1">
      <c r="A341" s="40"/>
      <c r="B341" s="41"/>
      <c r="C341" s="246" t="s">
        <v>1213</v>
      </c>
      <c r="D341" s="246" t="s">
        <v>254</v>
      </c>
      <c r="E341" s="247" t="s">
        <v>3878</v>
      </c>
      <c r="F341" s="248" t="s">
        <v>3879</v>
      </c>
      <c r="G341" s="249" t="s">
        <v>441</v>
      </c>
      <c r="H341" s="250">
        <v>8.5</v>
      </c>
      <c r="I341" s="251"/>
      <c r="J341" s="252">
        <f>ROUND(I341*H341,2)</f>
        <v>0</v>
      </c>
      <c r="K341" s="248" t="s">
        <v>484</v>
      </c>
      <c r="L341" s="46"/>
      <c r="M341" s="253" t="s">
        <v>1</v>
      </c>
      <c r="N341" s="254" t="s">
        <v>48</v>
      </c>
      <c r="O341" s="93"/>
      <c r="P341" s="255">
        <f>O341*H341</f>
        <v>0</v>
      </c>
      <c r="Q341" s="255">
        <v>0.0051799999999999997</v>
      </c>
      <c r="R341" s="255">
        <f>Q341*H341</f>
        <v>0.04403</v>
      </c>
      <c r="S341" s="255">
        <v>0</v>
      </c>
      <c r="T341" s="256">
        <f>S341*H341</f>
        <v>0</v>
      </c>
      <c r="U341" s="40"/>
      <c r="V341" s="40"/>
      <c r="W341" s="40"/>
      <c r="X341" s="40"/>
      <c r="Y341" s="40"/>
      <c r="Z341" s="40"/>
      <c r="AA341" s="40"/>
      <c r="AB341" s="40"/>
      <c r="AC341" s="40"/>
      <c r="AD341" s="40"/>
      <c r="AE341" s="40"/>
      <c r="AR341" s="257" t="s">
        <v>359</v>
      </c>
      <c r="AT341" s="257" t="s">
        <v>254</v>
      </c>
      <c r="AU341" s="257" t="s">
        <v>93</v>
      </c>
      <c r="AY341" s="18" t="s">
        <v>251</v>
      </c>
      <c r="BE341" s="258">
        <f>IF(N341="základní",J341,0)</f>
        <v>0</v>
      </c>
      <c r="BF341" s="258">
        <f>IF(N341="snížená",J341,0)</f>
        <v>0</v>
      </c>
      <c r="BG341" s="258">
        <f>IF(N341="zákl. přenesená",J341,0)</f>
        <v>0</v>
      </c>
      <c r="BH341" s="258">
        <f>IF(N341="sníž. přenesená",J341,0)</f>
        <v>0</v>
      </c>
      <c r="BI341" s="258">
        <f>IF(N341="nulová",J341,0)</f>
        <v>0</v>
      </c>
      <c r="BJ341" s="18" t="s">
        <v>91</v>
      </c>
      <c r="BK341" s="258">
        <f>ROUND(I341*H341,2)</f>
        <v>0</v>
      </c>
      <c r="BL341" s="18" t="s">
        <v>359</v>
      </c>
      <c r="BM341" s="257" t="s">
        <v>3880</v>
      </c>
    </row>
    <row r="342" s="15" customFormat="1">
      <c r="A342" s="15"/>
      <c r="B342" s="293"/>
      <c r="C342" s="294"/>
      <c r="D342" s="259" t="s">
        <v>414</v>
      </c>
      <c r="E342" s="295" t="s">
        <v>1</v>
      </c>
      <c r="F342" s="296" t="s">
        <v>3717</v>
      </c>
      <c r="G342" s="294"/>
      <c r="H342" s="295" t="s">
        <v>1</v>
      </c>
      <c r="I342" s="297"/>
      <c r="J342" s="294"/>
      <c r="K342" s="294"/>
      <c r="L342" s="298"/>
      <c r="M342" s="299"/>
      <c r="N342" s="300"/>
      <c r="O342" s="300"/>
      <c r="P342" s="300"/>
      <c r="Q342" s="300"/>
      <c r="R342" s="300"/>
      <c r="S342" s="300"/>
      <c r="T342" s="301"/>
      <c r="U342" s="15"/>
      <c r="V342" s="15"/>
      <c r="W342" s="15"/>
      <c r="X342" s="15"/>
      <c r="Y342" s="15"/>
      <c r="Z342" s="15"/>
      <c r="AA342" s="15"/>
      <c r="AB342" s="15"/>
      <c r="AC342" s="15"/>
      <c r="AD342" s="15"/>
      <c r="AE342" s="15"/>
      <c r="AT342" s="302" t="s">
        <v>414</v>
      </c>
      <c r="AU342" s="302" t="s">
        <v>93</v>
      </c>
      <c r="AV342" s="15" t="s">
        <v>91</v>
      </c>
      <c r="AW342" s="15" t="s">
        <v>38</v>
      </c>
      <c r="AX342" s="15" t="s">
        <v>83</v>
      </c>
      <c r="AY342" s="302" t="s">
        <v>251</v>
      </c>
    </row>
    <row r="343" s="13" customFormat="1">
      <c r="A343" s="13"/>
      <c r="B343" s="271"/>
      <c r="C343" s="272"/>
      <c r="D343" s="259" t="s">
        <v>414</v>
      </c>
      <c r="E343" s="273" t="s">
        <v>1</v>
      </c>
      <c r="F343" s="274" t="s">
        <v>3740</v>
      </c>
      <c r="G343" s="272"/>
      <c r="H343" s="275">
        <v>8.4000000000000004</v>
      </c>
      <c r="I343" s="276"/>
      <c r="J343" s="272"/>
      <c r="K343" s="272"/>
      <c r="L343" s="277"/>
      <c r="M343" s="278"/>
      <c r="N343" s="279"/>
      <c r="O343" s="279"/>
      <c r="P343" s="279"/>
      <c r="Q343" s="279"/>
      <c r="R343" s="279"/>
      <c r="S343" s="279"/>
      <c r="T343" s="280"/>
      <c r="U343" s="13"/>
      <c r="V343" s="13"/>
      <c r="W343" s="13"/>
      <c r="X343" s="13"/>
      <c r="Y343" s="13"/>
      <c r="Z343" s="13"/>
      <c r="AA343" s="13"/>
      <c r="AB343" s="13"/>
      <c r="AC343" s="13"/>
      <c r="AD343" s="13"/>
      <c r="AE343" s="13"/>
      <c r="AT343" s="281" t="s">
        <v>414</v>
      </c>
      <c r="AU343" s="281" t="s">
        <v>93</v>
      </c>
      <c r="AV343" s="13" t="s">
        <v>93</v>
      </c>
      <c r="AW343" s="13" t="s">
        <v>38</v>
      </c>
      <c r="AX343" s="13" t="s">
        <v>83</v>
      </c>
      <c r="AY343" s="281" t="s">
        <v>251</v>
      </c>
    </row>
    <row r="344" s="14" customFormat="1">
      <c r="A344" s="14"/>
      <c r="B344" s="282"/>
      <c r="C344" s="283"/>
      <c r="D344" s="259" t="s">
        <v>414</v>
      </c>
      <c r="E344" s="284" t="s">
        <v>1</v>
      </c>
      <c r="F344" s="285" t="s">
        <v>416</v>
      </c>
      <c r="G344" s="283"/>
      <c r="H344" s="286">
        <v>8.4000000000000004</v>
      </c>
      <c r="I344" s="287"/>
      <c r="J344" s="283"/>
      <c r="K344" s="283"/>
      <c r="L344" s="288"/>
      <c r="M344" s="289"/>
      <c r="N344" s="290"/>
      <c r="O344" s="290"/>
      <c r="P344" s="290"/>
      <c r="Q344" s="290"/>
      <c r="R344" s="290"/>
      <c r="S344" s="290"/>
      <c r="T344" s="291"/>
      <c r="U344" s="14"/>
      <c r="V344" s="14"/>
      <c r="W344" s="14"/>
      <c r="X344" s="14"/>
      <c r="Y344" s="14"/>
      <c r="Z344" s="14"/>
      <c r="AA344" s="14"/>
      <c r="AB344" s="14"/>
      <c r="AC344" s="14"/>
      <c r="AD344" s="14"/>
      <c r="AE344" s="14"/>
      <c r="AT344" s="292" t="s">
        <v>414</v>
      </c>
      <c r="AU344" s="292" t="s">
        <v>93</v>
      </c>
      <c r="AV344" s="14" t="s">
        <v>182</v>
      </c>
      <c r="AW344" s="14" t="s">
        <v>38</v>
      </c>
      <c r="AX344" s="14" t="s">
        <v>83</v>
      </c>
      <c r="AY344" s="292" t="s">
        <v>251</v>
      </c>
    </row>
    <row r="345" s="13" customFormat="1">
      <c r="A345" s="13"/>
      <c r="B345" s="271"/>
      <c r="C345" s="272"/>
      <c r="D345" s="259" t="s">
        <v>414</v>
      </c>
      <c r="E345" s="273" t="s">
        <v>1</v>
      </c>
      <c r="F345" s="274" t="s">
        <v>3741</v>
      </c>
      <c r="G345" s="272"/>
      <c r="H345" s="275">
        <v>8.5</v>
      </c>
      <c r="I345" s="276"/>
      <c r="J345" s="272"/>
      <c r="K345" s="272"/>
      <c r="L345" s="277"/>
      <c r="M345" s="278"/>
      <c r="N345" s="279"/>
      <c r="O345" s="279"/>
      <c r="P345" s="279"/>
      <c r="Q345" s="279"/>
      <c r="R345" s="279"/>
      <c r="S345" s="279"/>
      <c r="T345" s="280"/>
      <c r="U345" s="13"/>
      <c r="V345" s="13"/>
      <c r="W345" s="13"/>
      <c r="X345" s="13"/>
      <c r="Y345" s="13"/>
      <c r="Z345" s="13"/>
      <c r="AA345" s="13"/>
      <c r="AB345" s="13"/>
      <c r="AC345" s="13"/>
      <c r="AD345" s="13"/>
      <c r="AE345" s="13"/>
      <c r="AT345" s="281" t="s">
        <v>414</v>
      </c>
      <c r="AU345" s="281" t="s">
        <v>93</v>
      </c>
      <c r="AV345" s="13" t="s">
        <v>93</v>
      </c>
      <c r="AW345" s="13" t="s">
        <v>38</v>
      </c>
      <c r="AX345" s="13" t="s">
        <v>83</v>
      </c>
      <c r="AY345" s="281" t="s">
        <v>251</v>
      </c>
    </row>
    <row r="346" s="14" customFormat="1">
      <c r="A346" s="14"/>
      <c r="B346" s="282"/>
      <c r="C346" s="283"/>
      <c r="D346" s="259" t="s">
        <v>414</v>
      </c>
      <c r="E346" s="284" t="s">
        <v>1</v>
      </c>
      <c r="F346" s="285" t="s">
        <v>416</v>
      </c>
      <c r="G346" s="283"/>
      <c r="H346" s="286">
        <v>8.5</v>
      </c>
      <c r="I346" s="287"/>
      <c r="J346" s="283"/>
      <c r="K346" s="283"/>
      <c r="L346" s="288"/>
      <c r="M346" s="289"/>
      <c r="N346" s="290"/>
      <c r="O346" s="290"/>
      <c r="P346" s="290"/>
      <c r="Q346" s="290"/>
      <c r="R346" s="290"/>
      <c r="S346" s="290"/>
      <c r="T346" s="291"/>
      <c r="U346" s="14"/>
      <c r="V346" s="14"/>
      <c r="W346" s="14"/>
      <c r="X346" s="14"/>
      <c r="Y346" s="14"/>
      <c r="Z346" s="14"/>
      <c r="AA346" s="14"/>
      <c r="AB346" s="14"/>
      <c r="AC346" s="14"/>
      <c r="AD346" s="14"/>
      <c r="AE346" s="14"/>
      <c r="AT346" s="292" t="s">
        <v>414</v>
      </c>
      <c r="AU346" s="292" t="s">
        <v>93</v>
      </c>
      <c r="AV346" s="14" t="s">
        <v>182</v>
      </c>
      <c r="AW346" s="14" t="s">
        <v>38</v>
      </c>
      <c r="AX346" s="14" t="s">
        <v>91</v>
      </c>
      <c r="AY346" s="292" t="s">
        <v>251</v>
      </c>
    </row>
    <row r="347" s="2" customFormat="1" ht="16.5" customHeight="1">
      <c r="A347" s="40"/>
      <c r="B347" s="41"/>
      <c r="C347" s="246" t="s">
        <v>993</v>
      </c>
      <c r="D347" s="246" t="s">
        <v>254</v>
      </c>
      <c r="E347" s="247" t="s">
        <v>3881</v>
      </c>
      <c r="F347" s="248" t="s">
        <v>3882</v>
      </c>
      <c r="G347" s="249" t="s">
        <v>441</v>
      </c>
      <c r="H347" s="250">
        <v>85</v>
      </c>
      <c r="I347" s="251"/>
      <c r="J347" s="252">
        <f>ROUND(I347*H347,2)</f>
        <v>0</v>
      </c>
      <c r="K347" s="248" t="s">
        <v>484</v>
      </c>
      <c r="L347" s="46"/>
      <c r="M347" s="253" t="s">
        <v>1</v>
      </c>
      <c r="N347" s="254" t="s">
        <v>48</v>
      </c>
      <c r="O347" s="93"/>
      <c r="P347" s="255">
        <f>O347*H347</f>
        <v>0</v>
      </c>
      <c r="Q347" s="255">
        <v>0</v>
      </c>
      <c r="R347" s="255">
        <f>Q347*H347</f>
        <v>0</v>
      </c>
      <c r="S347" s="255">
        <v>0.0021299999999999999</v>
      </c>
      <c r="T347" s="256">
        <f>S347*H347</f>
        <v>0.18104999999999999</v>
      </c>
      <c r="U347" s="40"/>
      <c r="V347" s="40"/>
      <c r="W347" s="40"/>
      <c r="X347" s="40"/>
      <c r="Y347" s="40"/>
      <c r="Z347" s="40"/>
      <c r="AA347" s="40"/>
      <c r="AB347" s="40"/>
      <c r="AC347" s="40"/>
      <c r="AD347" s="40"/>
      <c r="AE347" s="40"/>
      <c r="AR347" s="257" t="s">
        <v>359</v>
      </c>
      <c r="AT347" s="257" t="s">
        <v>254</v>
      </c>
      <c r="AU347" s="257" t="s">
        <v>93</v>
      </c>
      <c r="AY347" s="18" t="s">
        <v>251</v>
      </c>
      <c r="BE347" s="258">
        <f>IF(N347="základní",J347,0)</f>
        <v>0</v>
      </c>
      <c r="BF347" s="258">
        <f>IF(N347="snížená",J347,0)</f>
        <v>0</v>
      </c>
      <c r="BG347" s="258">
        <f>IF(N347="zákl. přenesená",J347,0)</f>
        <v>0</v>
      </c>
      <c r="BH347" s="258">
        <f>IF(N347="sníž. přenesená",J347,0)</f>
        <v>0</v>
      </c>
      <c r="BI347" s="258">
        <f>IF(N347="nulová",J347,0)</f>
        <v>0</v>
      </c>
      <c r="BJ347" s="18" t="s">
        <v>91</v>
      </c>
      <c r="BK347" s="258">
        <f>ROUND(I347*H347,2)</f>
        <v>0</v>
      </c>
      <c r="BL347" s="18" t="s">
        <v>359</v>
      </c>
      <c r="BM347" s="257" t="s">
        <v>3883</v>
      </c>
    </row>
    <row r="348" s="2" customFormat="1" ht="16.5" customHeight="1">
      <c r="A348" s="40"/>
      <c r="B348" s="41"/>
      <c r="C348" s="246" t="s">
        <v>1485</v>
      </c>
      <c r="D348" s="246" t="s">
        <v>254</v>
      </c>
      <c r="E348" s="247" t="s">
        <v>3884</v>
      </c>
      <c r="F348" s="248" t="s">
        <v>3885</v>
      </c>
      <c r="G348" s="249" t="s">
        <v>441</v>
      </c>
      <c r="H348" s="250">
        <v>10</v>
      </c>
      <c r="I348" s="251"/>
      <c r="J348" s="252">
        <f>ROUND(I348*H348,2)</f>
        <v>0</v>
      </c>
      <c r="K348" s="248" t="s">
        <v>484</v>
      </c>
      <c r="L348" s="46"/>
      <c r="M348" s="253" t="s">
        <v>1</v>
      </c>
      <c r="N348" s="254" t="s">
        <v>48</v>
      </c>
      <c r="O348" s="93"/>
      <c r="P348" s="255">
        <f>O348*H348</f>
        <v>0</v>
      </c>
      <c r="Q348" s="255">
        <v>0</v>
      </c>
      <c r="R348" s="255">
        <f>Q348*H348</f>
        <v>0</v>
      </c>
      <c r="S348" s="255">
        <v>0.0049699999999999996</v>
      </c>
      <c r="T348" s="256">
        <f>S348*H348</f>
        <v>0.049699999999999994</v>
      </c>
      <c r="U348" s="40"/>
      <c r="V348" s="40"/>
      <c r="W348" s="40"/>
      <c r="X348" s="40"/>
      <c r="Y348" s="40"/>
      <c r="Z348" s="40"/>
      <c r="AA348" s="40"/>
      <c r="AB348" s="40"/>
      <c r="AC348" s="40"/>
      <c r="AD348" s="40"/>
      <c r="AE348" s="40"/>
      <c r="AR348" s="257" t="s">
        <v>359</v>
      </c>
      <c r="AT348" s="257" t="s">
        <v>254</v>
      </c>
      <c r="AU348" s="257" t="s">
        <v>93</v>
      </c>
      <c r="AY348" s="18" t="s">
        <v>251</v>
      </c>
      <c r="BE348" s="258">
        <f>IF(N348="základní",J348,0)</f>
        <v>0</v>
      </c>
      <c r="BF348" s="258">
        <f>IF(N348="snížená",J348,0)</f>
        <v>0</v>
      </c>
      <c r="BG348" s="258">
        <f>IF(N348="zákl. přenesená",J348,0)</f>
        <v>0</v>
      </c>
      <c r="BH348" s="258">
        <f>IF(N348="sníž. přenesená",J348,0)</f>
        <v>0</v>
      </c>
      <c r="BI348" s="258">
        <f>IF(N348="nulová",J348,0)</f>
        <v>0</v>
      </c>
      <c r="BJ348" s="18" t="s">
        <v>91</v>
      </c>
      <c r="BK348" s="258">
        <f>ROUND(I348*H348,2)</f>
        <v>0</v>
      </c>
      <c r="BL348" s="18" t="s">
        <v>359</v>
      </c>
      <c r="BM348" s="257" t="s">
        <v>3886</v>
      </c>
    </row>
    <row r="349" s="2" customFormat="1" ht="16.5" customHeight="1">
      <c r="A349" s="40"/>
      <c r="B349" s="41"/>
      <c r="C349" s="246" t="s">
        <v>996</v>
      </c>
      <c r="D349" s="246" t="s">
        <v>254</v>
      </c>
      <c r="E349" s="247" t="s">
        <v>3887</v>
      </c>
      <c r="F349" s="248" t="s">
        <v>3888</v>
      </c>
      <c r="G349" s="249" t="s">
        <v>441</v>
      </c>
      <c r="H349" s="250">
        <v>16.5</v>
      </c>
      <c r="I349" s="251"/>
      <c r="J349" s="252">
        <f>ROUND(I349*H349,2)</f>
        <v>0</v>
      </c>
      <c r="K349" s="248" t="s">
        <v>484</v>
      </c>
      <c r="L349" s="46"/>
      <c r="M349" s="253" t="s">
        <v>1</v>
      </c>
      <c r="N349" s="254" t="s">
        <v>48</v>
      </c>
      <c r="O349" s="93"/>
      <c r="P349" s="255">
        <f>O349*H349</f>
        <v>0</v>
      </c>
      <c r="Q349" s="255">
        <v>0.00066</v>
      </c>
      <c r="R349" s="255">
        <f>Q349*H349</f>
        <v>0.01089</v>
      </c>
      <c r="S349" s="255">
        <v>0</v>
      </c>
      <c r="T349" s="256">
        <f>S349*H349</f>
        <v>0</v>
      </c>
      <c r="U349" s="40"/>
      <c r="V349" s="40"/>
      <c r="W349" s="40"/>
      <c r="X349" s="40"/>
      <c r="Y349" s="40"/>
      <c r="Z349" s="40"/>
      <c r="AA349" s="40"/>
      <c r="AB349" s="40"/>
      <c r="AC349" s="40"/>
      <c r="AD349" s="40"/>
      <c r="AE349" s="40"/>
      <c r="AR349" s="257" t="s">
        <v>359</v>
      </c>
      <c r="AT349" s="257" t="s">
        <v>254</v>
      </c>
      <c r="AU349" s="257" t="s">
        <v>93</v>
      </c>
      <c r="AY349" s="18" t="s">
        <v>251</v>
      </c>
      <c r="BE349" s="258">
        <f>IF(N349="základní",J349,0)</f>
        <v>0</v>
      </c>
      <c r="BF349" s="258">
        <f>IF(N349="snížená",J349,0)</f>
        <v>0</v>
      </c>
      <c r="BG349" s="258">
        <f>IF(N349="zákl. přenesená",J349,0)</f>
        <v>0</v>
      </c>
      <c r="BH349" s="258">
        <f>IF(N349="sníž. přenesená",J349,0)</f>
        <v>0</v>
      </c>
      <c r="BI349" s="258">
        <f>IF(N349="nulová",J349,0)</f>
        <v>0</v>
      </c>
      <c r="BJ349" s="18" t="s">
        <v>91</v>
      </c>
      <c r="BK349" s="258">
        <f>ROUND(I349*H349,2)</f>
        <v>0</v>
      </c>
      <c r="BL349" s="18" t="s">
        <v>359</v>
      </c>
      <c r="BM349" s="257" t="s">
        <v>3889</v>
      </c>
    </row>
    <row r="350" s="15" customFormat="1">
      <c r="A350" s="15"/>
      <c r="B350" s="293"/>
      <c r="C350" s="294"/>
      <c r="D350" s="259" t="s">
        <v>414</v>
      </c>
      <c r="E350" s="295" t="s">
        <v>1</v>
      </c>
      <c r="F350" s="296" t="s">
        <v>3717</v>
      </c>
      <c r="G350" s="294"/>
      <c r="H350" s="295" t="s">
        <v>1</v>
      </c>
      <c r="I350" s="297"/>
      <c r="J350" s="294"/>
      <c r="K350" s="294"/>
      <c r="L350" s="298"/>
      <c r="M350" s="299"/>
      <c r="N350" s="300"/>
      <c r="O350" s="300"/>
      <c r="P350" s="300"/>
      <c r="Q350" s="300"/>
      <c r="R350" s="300"/>
      <c r="S350" s="300"/>
      <c r="T350" s="301"/>
      <c r="U350" s="15"/>
      <c r="V350" s="15"/>
      <c r="W350" s="15"/>
      <c r="X350" s="15"/>
      <c r="Y350" s="15"/>
      <c r="Z350" s="15"/>
      <c r="AA350" s="15"/>
      <c r="AB350" s="15"/>
      <c r="AC350" s="15"/>
      <c r="AD350" s="15"/>
      <c r="AE350" s="15"/>
      <c r="AT350" s="302" t="s">
        <v>414</v>
      </c>
      <c r="AU350" s="302" t="s">
        <v>93</v>
      </c>
      <c r="AV350" s="15" t="s">
        <v>91</v>
      </c>
      <c r="AW350" s="15" t="s">
        <v>38</v>
      </c>
      <c r="AX350" s="15" t="s">
        <v>83</v>
      </c>
      <c r="AY350" s="302" t="s">
        <v>251</v>
      </c>
    </row>
    <row r="351" s="15" customFormat="1">
      <c r="A351" s="15"/>
      <c r="B351" s="293"/>
      <c r="C351" s="294"/>
      <c r="D351" s="259" t="s">
        <v>414</v>
      </c>
      <c r="E351" s="295" t="s">
        <v>1</v>
      </c>
      <c r="F351" s="296" t="s">
        <v>3890</v>
      </c>
      <c r="G351" s="294"/>
      <c r="H351" s="295" t="s">
        <v>1</v>
      </c>
      <c r="I351" s="297"/>
      <c r="J351" s="294"/>
      <c r="K351" s="294"/>
      <c r="L351" s="298"/>
      <c r="M351" s="299"/>
      <c r="N351" s="300"/>
      <c r="O351" s="300"/>
      <c r="P351" s="300"/>
      <c r="Q351" s="300"/>
      <c r="R351" s="300"/>
      <c r="S351" s="300"/>
      <c r="T351" s="301"/>
      <c r="U351" s="15"/>
      <c r="V351" s="15"/>
      <c r="W351" s="15"/>
      <c r="X351" s="15"/>
      <c r="Y351" s="15"/>
      <c r="Z351" s="15"/>
      <c r="AA351" s="15"/>
      <c r="AB351" s="15"/>
      <c r="AC351" s="15"/>
      <c r="AD351" s="15"/>
      <c r="AE351" s="15"/>
      <c r="AT351" s="302" t="s">
        <v>414</v>
      </c>
      <c r="AU351" s="302" t="s">
        <v>93</v>
      </c>
      <c r="AV351" s="15" t="s">
        <v>91</v>
      </c>
      <c r="AW351" s="15" t="s">
        <v>38</v>
      </c>
      <c r="AX351" s="15" t="s">
        <v>83</v>
      </c>
      <c r="AY351" s="302" t="s">
        <v>251</v>
      </c>
    </row>
    <row r="352" s="15" customFormat="1">
      <c r="A352" s="15"/>
      <c r="B352" s="293"/>
      <c r="C352" s="294"/>
      <c r="D352" s="259" t="s">
        <v>414</v>
      </c>
      <c r="E352" s="295" t="s">
        <v>1</v>
      </c>
      <c r="F352" s="296" t="s">
        <v>3891</v>
      </c>
      <c r="G352" s="294"/>
      <c r="H352" s="295" t="s">
        <v>1</v>
      </c>
      <c r="I352" s="297"/>
      <c r="J352" s="294"/>
      <c r="K352" s="294"/>
      <c r="L352" s="298"/>
      <c r="M352" s="299"/>
      <c r="N352" s="300"/>
      <c r="O352" s="300"/>
      <c r="P352" s="300"/>
      <c r="Q352" s="300"/>
      <c r="R352" s="300"/>
      <c r="S352" s="300"/>
      <c r="T352" s="301"/>
      <c r="U352" s="15"/>
      <c r="V352" s="15"/>
      <c r="W352" s="15"/>
      <c r="X352" s="15"/>
      <c r="Y352" s="15"/>
      <c r="Z352" s="15"/>
      <c r="AA352" s="15"/>
      <c r="AB352" s="15"/>
      <c r="AC352" s="15"/>
      <c r="AD352" s="15"/>
      <c r="AE352" s="15"/>
      <c r="AT352" s="302" t="s">
        <v>414</v>
      </c>
      <c r="AU352" s="302" t="s">
        <v>93</v>
      </c>
      <c r="AV352" s="15" t="s">
        <v>91</v>
      </c>
      <c r="AW352" s="15" t="s">
        <v>38</v>
      </c>
      <c r="AX352" s="15" t="s">
        <v>83</v>
      </c>
      <c r="AY352" s="302" t="s">
        <v>251</v>
      </c>
    </row>
    <row r="353" s="13" customFormat="1">
      <c r="A353" s="13"/>
      <c r="B353" s="271"/>
      <c r="C353" s="272"/>
      <c r="D353" s="259" t="s">
        <v>414</v>
      </c>
      <c r="E353" s="273" t="s">
        <v>1</v>
      </c>
      <c r="F353" s="274" t="s">
        <v>3892</v>
      </c>
      <c r="G353" s="272"/>
      <c r="H353" s="275">
        <v>7.7999999999999998</v>
      </c>
      <c r="I353" s="276"/>
      <c r="J353" s="272"/>
      <c r="K353" s="272"/>
      <c r="L353" s="277"/>
      <c r="M353" s="278"/>
      <c r="N353" s="279"/>
      <c r="O353" s="279"/>
      <c r="P353" s="279"/>
      <c r="Q353" s="279"/>
      <c r="R353" s="279"/>
      <c r="S353" s="279"/>
      <c r="T353" s="280"/>
      <c r="U353" s="13"/>
      <c r="V353" s="13"/>
      <c r="W353" s="13"/>
      <c r="X353" s="13"/>
      <c r="Y353" s="13"/>
      <c r="Z353" s="13"/>
      <c r="AA353" s="13"/>
      <c r="AB353" s="13"/>
      <c r="AC353" s="13"/>
      <c r="AD353" s="13"/>
      <c r="AE353" s="13"/>
      <c r="AT353" s="281" t="s">
        <v>414</v>
      </c>
      <c r="AU353" s="281" t="s">
        <v>93</v>
      </c>
      <c r="AV353" s="13" t="s">
        <v>93</v>
      </c>
      <c r="AW353" s="13" t="s">
        <v>38</v>
      </c>
      <c r="AX353" s="13" t="s">
        <v>83</v>
      </c>
      <c r="AY353" s="281" t="s">
        <v>251</v>
      </c>
    </row>
    <row r="354" s="15" customFormat="1">
      <c r="A354" s="15"/>
      <c r="B354" s="293"/>
      <c r="C354" s="294"/>
      <c r="D354" s="259" t="s">
        <v>414</v>
      </c>
      <c r="E354" s="295" t="s">
        <v>1</v>
      </c>
      <c r="F354" s="296" t="s">
        <v>3893</v>
      </c>
      <c r="G354" s="294"/>
      <c r="H354" s="295" t="s">
        <v>1</v>
      </c>
      <c r="I354" s="297"/>
      <c r="J354" s="294"/>
      <c r="K354" s="294"/>
      <c r="L354" s="298"/>
      <c r="M354" s="299"/>
      <c r="N354" s="300"/>
      <c r="O354" s="300"/>
      <c r="P354" s="300"/>
      <c r="Q354" s="300"/>
      <c r="R354" s="300"/>
      <c r="S354" s="300"/>
      <c r="T354" s="301"/>
      <c r="U354" s="15"/>
      <c r="V354" s="15"/>
      <c r="W354" s="15"/>
      <c r="X354" s="15"/>
      <c r="Y354" s="15"/>
      <c r="Z354" s="15"/>
      <c r="AA354" s="15"/>
      <c r="AB354" s="15"/>
      <c r="AC354" s="15"/>
      <c r="AD354" s="15"/>
      <c r="AE354" s="15"/>
      <c r="AT354" s="302" t="s">
        <v>414</v>
      </c>
      <c r="AU354" s="302" t="s">
        <v>93</v>
      </c>
      <c r="AV354" s="15" t="s">
        <v>91</v>
      </c>
      <c r="AW354" s="15" t="s">
        <v>38</v>
      </c>
      <c r="AX354" s="15" t="s">
        <v>83</v>
      </c>
      <c r="AY354" s="302" t="s">
        <v>251</v>
      </c>
    </row>
    <row r="355" s="13" customFormat="1">
      <c r="A355" s="13"/>
      <c r="B355" s="271"/>
      <c r="C355" s="272"/>
      <c r="D355" s="259" t="s">
        <v>414</v>
      </c>
      <c r="E355" s="273" t="s">
        <v>1</v>
      </c>
      <c r="F355" s="274" t="s">
        <v>3894</v>
      </c>
      <c r="G355" s="272"/>
      <c r="H355" s="275">
        <v>6.1699999999999999</v>
      </c>
      <c r="I355" s="276"/>
      <c r="J355" s="272"/>
      <c r="K355" s="272"/>
      <c r="L355" s="277"/>
      <c r="M355" s="278"/>
      <c r="N355" s="279"/>
      <c r="O355" s="279"/>
      <c r="P355" s="279"/>
      <c r="Q355" s="279"/>
      <c r="R355" s="279"/>
      <c r="S355" s="279"/>
      <c r="T355" s="280"/>
      <c r="U355" s="13"/>
      <c r="V355" s="13"/>
      <c r="W355" s="13"/>
      <c r="X355" s="13"/>
      <c r="Y355" s="13"/>
      <c r="Z355" s="13"/>
      <c r="AA355" s="13"/>
      <c r="AB355" s="13"/>
      <c r="AC355" s="13"/>
      <c r="AD355" s="13"/>
      <c r="AE355" s="13"/>
      <c r="AT355" s="281" t="s">
        <v>414</v>
      </c>
      <c r="AU355" s="281" t="s">
        <v>93</v>
      </c>
      <c r="AV355" s="13" t="s">
        <v>93</v>
      </c>
      <c r="AW355" s="13" t="s">
        <v>38</v>
      </c>
      <c r="AX355" s="13" t="s">
        <v>83</v>
      </c>
      <c r="AY355" s="281" t="s">
        <v>251</v>
      </c>
    </row>
    <row r="356" s="14" customFormat="1">
      <c r="A356" s="14"/>
      <c r="B356" s="282"/>
      <c r="C356" s="283"/>
      <c r="D356" s="259" t="s">
        <v>414</v>
      </c>
      <c r="E356" s="284" t="s">
        <v>1</v>
      </c>
      <c r="F356" s="285" t="s">
        <v>416</v>
      </c>
      <c r="G356" s="283"/>
      <c r="H356" s="286">
        <v>13.970000000000001</v>
      </c>
      <c r="I356" s="287"/>
      <c r="J356" s="283"/>
      <c r="K356" s="283"/>
      <c r="L356" s="288"/>
      <c r="M356" s="289"/>
      <c r="N356" s="290"/>
      <c r="O356" s="290"/>
      <c r="P356" s="290"/>
      <c r="Q356" s="290"/>
      <c r="R356" s="290"/>
      <c r="S356" s="290"/>
      <c r="T356" s="291"/>
      <c r="U356" s="14"/>
      <c r="V356" s="14"/>
      <c r="W356" s="14"/>
      <c r="X356" s="14"/>
      <c r="Y356" s="14"/>
      <c r="Z356" s="14"/>
      <c r="AA356" s="14"/>
      <c r="AB356" s="14"/>
      <c r="AC356" s="14"/>
      <c r="AD356" s="14"/>
      <c r="AE356" s="14"/>
      <c r="AT356" s="292" t="s">
        <v>414</v>
      </c>
      <c r="AU356" s="292" t="s">
        <v>93</v>
      </c>
      <c r="AV356" s="14" t="s">
        <v>182</v>
      </c>
      <c r="AW356" s="14" t="s">
        <v>38</v>
      </c>
      <c r="AX356" s="14" t="s">
        <v>83</v>
      </c>
      <c r="AY356" s="292" t="s">
        <v>251</v>
      </c>
    </row>
    <row r="357" s="13" customFormat="1">
      <c r="A357" s="13"/>
      <c r="B357" s="271"/>
      <c r="C357" s="272"/>
      <c r="D357" s="259" t="s">
        <v>414</v>
      </c>
      <c r="E357" s="273" t="s">
        <v>1</v>
      </c>
      <c r="F357" s="274" t="s">
        <v>3895</v>
      </c>
      <c r="G357" s="272"/>
      <c r="H357" s="275">
        <v>16.065999999999999</v>
      </c>
      <c r="I357" s="276"/>
      <c r="J357" s="272"/>
      <c r="K357" s="272"/>
      <c r="L357" s="277"/>
      <c r="M357" s="278"/>
      <c r="N357" s="279"/>
      <c r="O357" s="279"/>
      <c r="P357" s="279"/>
      <c r="Q357" s="279"/>
      <c r="R357" s="279"/>
      <c r="S357" s="279"/>
      <c r="T357" s="280"/>
      <c r="U357" s="13"/>
      <c r="V357" s="13"/>
      <c r="W357" s="13"/>
      <c r="X357" s="13"/>
      <c r="Y357" s="13"/>
      <c r="Z357" s="13"/>
      <c r="AA357" s="13"/>
      <c r="AB357" s="13"/>
      <c r="AC357" s="13"/>
      <c r="AD357" s="13"/>
      <c r="AE357" s="13"/>
      <c r="AT357" s="281" t="s">
        <v>414</v>
      </c>
      <c r="AU357" s="281" t="s">
        <v>93</v>
      </c>
      <c r="AV357" s="13" t="s">
        <v>93</v>
      </c>
      <c r="AW357" s="13" t="s">
        <v>38</v>
      </c>
      <c r="AX357" s="13" t="s">
        <v>83</v>
      </c>
      <c r="AY357" s="281" t="s">
        <v>251</v>
      </c>
    </row>
    <row r="358" s="14" customFormat="1">
      <c r="A358" s="14"/>
      <c r="B358" s="282"/>
      <c r="C358" s="283"/>
      <c r="D358" s="259" t="s">
        <v>414</v>
      </c>
      <c r="E358" s="284" t="s">
        <v>1</v>
      </c>
      <c r="F358" s="285" t="s">
        <v>416</v>
      </c>
      <c r="G358" s="283"/>
      <c r="H358" s="286">
        <v>16.065999999999999</v>
      </c>
      <c r="I358" s="287"/>
      <c r="J358" s="283"/>
      <c r="K358" s="283"/>
      <c r="L358" s="288"/>
      <c r="M358" s="289"/>
      <c r="N358" s="290"/>
      <c r="O358" s="290"/>
      <c r="P358" s="290"/>
      <c r="Q358" s="290"/>
      <c r="R358" s="290"/>
      <c r="S358" s="290"/>
      <c r="T358" s="291"/>
      <c r="U358" s="14"/>
      <c r="V358" s="14"/>
      <c r="W358" s="14"/>
      <c r="X358" s="14"/>
      <c r="Y358" s="14"/>
      <c r="Z358" s="14"/>
      <c r="AA358" s="14"/>
      <c r="AB358" s="14"/>
      <c r="AC358" s="14"/>
      <c r="AD358" s="14"/>
      <c r="AE358" s="14"/>
      <c r="AT358" s="292" t="s">
        <v>414</v>
      </c>
      <c r="AU358" s="292" t="s">
        <v>93</v>
      </c>
      <c r="AV358" s="14" t="s">
        <v>182</v>
      </c>
      <c r="AW358" s="14" t="s">
        <v>38</v>
      </c>
      <c r="AX358" s="14" t="s">
        <v>83</v>
      </c>
      <c r="AY358" s="292" t="s">
        <v>251</v>
      </c>
    </row>
    <row r="359" s="13" customFormat="1">
      <c r="A359" s="13"/>
      <c r="B359" s="271"/>
      <c r="C359" s="272"/>
      <c r="D359" s="259" t="s">
        <v>414</v>
      </c>
      <c r="E359" s="273" t="s">
        <v>1</v>
      </c>
      <c r="F359" s="274" t="s">
        <v>3896</v>
      </c>
      <c r="G359" s="272"/>
      <c r="H359" s="275">
        <v>16.5</v>
      </c>
      <c r="I359" s="276"/>
      <c r="J359" s="272"/>
      <c r="K359" s="272"/>
      <c r="L359" s="277"/>
      <c r="M359" s="278"/>
      <c r="N359" s="279"/>
      <c r="O359" s="279"/>
      <c r="P359" s="279"/>
      <c r="Q359" s="279"/>
      <c r="R359" s="279"/>
      <c r="S359" s="279"/>
      <c r="T359" s="280"/>
      <c r="U359" s="13"/>
      <c r="V359" s="13"/>
      <c r="W359" s="13"/>
      <c r="X359" s="13"/>
      <c r="Y359" s="13"/>
      <c r="Z359" s="13"/>
      <c r="AA359" s="13"/>
      <c r="AB359" s="13"/>
      <c r="AC359" s="13"/>
      <c r="AD359" s="13"/>
      <c r="AE359" s="13"/>
      <c r="AT359" s="281" t="s">
        <v>414</v>
      </c>
      <c r="AU359" s="281" t="s">
        <v>93</v>
      </c>
      <c r="AV359" s="13" t="s">
        <v>93</v>
      </c>
      <c r="AW359" s="13" t="s">
        <v>38</v>
      </c>
      <c r="AX359" s="13" t="s">
        <v>83</v>
      </c>
      <c r="AY359" s="281" t="s">
        <v>251</v>
      </c>
    </row>
    <row r="360" s="14" customFormat="1">
      <c r="A360" s="14"/>
      <c r="B360" s="282"/>
      <c r="C360" s="283"/>
      <c r="D360" s="259" t="s">
        <v>414</v>
      </c>
      <c r="E360" s="284" t="s">
        <v>1</v>
      </c>
      <c r="F360" s="285" t="s">
        <v>416</v>
      </c>
      <c r="G360" s="283"/>
      <c r="H360" s="286">
        <v>16.5</v>
      </c>
      <c r="I360" s="287"/>
      <c r="J360" s="283"/>
      <c r="K360" s="283"/>
      <c r="L360" s="288"/>
      <c r="M360" s="289"/>
      <c r="N360" s="290"/>
      <c r="O360" s="290"/>
      <c r="P360" s="290"/>
      <c r="Q360" s="290"/>
      <c r="R360" s="290"/>
      <c r="S360" s="290"/>
      <c r="T360" s="291"/>
      <c r="U360" s="14"/>
      <c r="V360" s="14"/>
      <c r="W360" s="14"/>
      <c r="X360" s="14"/>
      <c r="Y360" s="14"/>
      <c r="Z360" s="14"/>
      <c r="AA360" s="14"/>
      <c r="AB360" s="14"/>
      <c r="AC360" s="14"/>
      <c r="AD360" s="14"/>
      <c r="AE360" s="14"/>
      <c r="AT360" s="292" t="s">
        <v>414</v>
      </c>
      <c r="AU360" s="292" t="s">
        <v>93</v>
      </c>
      <c r="AV360" s="14" t="s">
        <v>182</v>
      </c>
      <c r="AW360" s="14" t="s">
        <v>38</v>
      </c>
      <c r="AX360" s="14" t="s">
        <v>91</v>
      </c>
      <c r="AY360" s="292" t="s">
        <v>251</v>
      </c>
    </row>
    <row r="361" s="2" customFormat="1" ht="16.5" customHeight="1">
      <c r="A361" s="40"/>
      <c r="B361" s="41"/>
      <c r="C361" s="246" t="s">
        <v>1494</v>
      </c>
      <c r="D361" s="246" t="s">
        <v>254</v>
      </c>
      <c r="E361" s="247" t="s">
        <v>3897</v>
      </c>
      <c r="F361" s="248" t="s">
        <v>3898</v>
      </c>
      <c r="G361" s="249" t="s">
        <v>441</v>
      </c>
      <c r="H361" s="250">
        <v>21.5</v>
      </c>
      <c r="I361" s="251"/>
      <c r="J361" s="252">
        <f>ROUND(I361*H361,2)</f>
        <v>0</v>
      </c>
      <c r="K361" s="248" t="s">
        <v>484</v>
      </c>
      <c r="L361" s="46"/>
      <c r="M361" s="253" t="s">
        <v>1</v>
      </c>
      <c r="N361" s="254" t="s">
        <v>48</v>
      </c>
      <c r="O361" s="93"/>
      <c r="P361" s="255">
        <f>O361*H361</f>
        <v>0</v>
      </c>
      <c r="Q361" s="255">
        <v>0.00091</v>
      </c>
      <c r="R361" s="255">
        <f>Q361*H361</f>
        <v>0.019564999999999999</v>
      </c>
      <c r="S361" s="255">
        <v>0</v>
      </c>
      <c r="T361" s="256">
        <f>S361*H361</f>
        <v>0</v>
      </c>
      <c r="U361" s="40"/>
      <c r="V361" s="40"/>
      <c r="W361" s="40"/>
      <c r="X361" s="40"/>
      <c r="Y361" s="40"/>
      <c r="Z361" s="40"/>
      <c r="AA361" s="40"/>
      <c r="AB361" s="40"/>
      <c r="AC361" s="40"/>
      <c r="AD361" s="40"/>
      <c r="AE361" s="40"/>
      <c r="AR361" s="257" t="s">
        <v>359</v>
      </c>
      <c r="AT361" s="257" t="s">
        <v>254</v>
      </c>
      <c r="AU361" s="257" t="s">
        <v>93</v>
      </c>
      <c r="AY361" s="18" t="s">
        <v>251</v>
      </c>
      <c r="BE361" s="258">
        <f>IF(N361="základní",J361,0)</f>
        <v>0</v>
      </c>
      <c r="BF361" s="258">
        <f>IF(N361="snížená",J361,0)</f>
        <v>0</v>
      </c>
      <c r="BG361" s="258">
        <f>IF(N361="zákl. přenesená",J361,0)</f>
        <v>0</v>
      </c>
      <c r="BH361" s="258">
        <f>IF(N361="sníž. přenesená",J361,0)</f>
        <v>0</v>
      </c>
      <c r="BI361" s="258">
        <f>IF(N361="nulová",J361,0)</f>
        <v>0</v>
      </c>
      <c r="BJ361" s="18" t="s">
        <v>91</v>
      </c>
      <c r="BK361" s="258">
        <f>ROUND(I361*H361,2)</f>
        <v>0</v>
      </c>
      <c r="BL361" s="18" t="s">
        <v>359</v>
      </c>
      <c r="BM361" s="257" t="s">
        <v>3899</v>
      </c>
    </row>
    <row r="362" s="15" customFormat="1">
      <c r="A362" s="15"/>
      <c r="B362" s="293"/>
      <c r="C362" s="294"/>
      <c r="D362" s="259" t="s">
        <v>414</v>
      </c>
      <c r="E362" s="295" t="s">
        <v>1</v>
      </c>
      <c r="F362" s="296" t="s">
        <v>3717</v>
      </c>
      <c r="G362" s="294"/>
      <c r="H362" s="295" t="s">
        <v>1</v>
      </c>
      <c r="I362" s="297"/>
      <c r="J362" s="294"/>
      <c r="K362" s="294"/>
      <c r="L362" s="298"/>
      <c r="M362" s="299"/>
      <c r="N362" s="300"/>
      <c r="O362" s="300"/>
      <c r="P362" s="300"/>
      <c r="Q362" s="300"/>
      <c r="R362" s="300"/>
      <c r="S362" s="300"/>
      <c r="T362" s="301"/>
      <c r="U362" s="15"/>
      <c r="V362" s="15"/>
      <c r="W362" s="15"/>
      <c r="X362" s="15"/>
      <c r="Y362" s="15"/>
      <c r="Z362" s="15"/>
      <c r="AA362" s="15"/>
      <c r="AB362" s="15"/>
      <c r="AC362" s="15"/>
      <c r="AD362" s="15"/>
      <c r="AE362" s="15"/>
      <c r="AT362" s="302" t="s">
        <v>414</v>
      </c>
      <c r="AU362" s="302" t="s">
        <v>93</v>
      </c>
      <c r="AV362" s="15" t="s">
        <v>91</v>
      </c>
      <c r="AW362" s="15" t="s">
        <v>38</v>
      </c>
      <c r="AX362" s="15" t="s">
        <v>83</v>
      </c>
      <c r="AY362" s="302" t="s">
        <v>251</v>
      </c>
    </row>
    <row r="363" s="15" customFormat="1">
      <c r="A363" s="15"/>
      <c r="B363" s="293"/>
      <c r="C363" s="294"/>
      <c r="D363" s="259" t="s">
        <v>414</v>
      </c>
      <c r="E363" s="295" t="s">
        <v>1</v>
      </c>
      <c r="F363" s="296" t="s">
        <v>3890</v>
      </c>
      <c r="G363" s="294"/>
      <c r="H363" s="295" t="s">
        <v>1</v>
      </c>
      <c r="I363" s="297"/>
      <c r="J363" s="294"/>
      <c r="K363" s="294"/>
      <c r="L363" s="298"/>
      <c r="M363" s="299"/>
      <c r="N363" s="300"/>
      <c r="O363" s="300"/>
      <c r="P363" s="300"/>
      <c r="Q363" s="300"/>
      <c r="R363" s="300"/>
      <c r="S363" s="300"/>
      <c r="T363" s="301"/>
      <c r="U363" s="15"/>
      <c r="V363" s="15"/>
      <c r="W363" s="15"/>
      <c r="X363" s="15"/>
      <c r="Y363" s="15"/>
      <c r="Z363" s="15"/>
      <c r="AA363" s="15"/>
      <c r="AB363" s="15"/>
      <c r="AC363" s="15"/>
      <c r="AD363" s="15"/>
      <c r="AE363" s="15"/>
      <c r="AT363" s="302" t="s">
        <v>414</v>
      </c>
      <c r="AU363" s="302" t="s">
        <v>93</v>
      </c>
      <c r="AV363" s="15" t="s">
        <v>91</v>
      </c>
      <c r="AW363" s="15" t="s">
        <v>38</v>
      </c>
      <c r="AX363" s="15" t="s">
        <v>83</v>
      </c>
      <c r="AY363" s="302" t="s">
        <v>251</v>
      </c>
    </row>
    <row r="364" s="15" customFormat="1">
      <c r="A364" s="15"/>
      <c r="B364" s="293"/>
      <c r="C364" s="294"/>
      <c r="D364" s="259" t="s">
        <v>414</v>
      </c>
      <c r="E364" s="295" t="s">
        <v>1</v>
      </c>
      <c r="F364" s="296" t="s">
        <v>3876</v>
      </c>
      <c r="G364" s="294"/>
      <c r="H364" s="295" t="s">
        <v>1</v>
      </c>
      <c r="I364" s="297"/>
      <c r="J364" s="294"/>
      <c r="K364" s="294"/>
      <c r="L364" s="298"/>
      <c r="M364" s="299"/>
      <c r="N364" s="300"/>
      <c r="O364" s="300"/>
      <c r="P364" s="300"/>
      <c r="Q364" s="300"/>
      <c r="R364" s="300"/>
      <c r="S364" s="300"/>
      <c r="T364" s="301"/>
      <c r="U364" s="15"/>
      <c r="V364" s="15"/>
      <c r="W364" s="15"/>
      <c r="X364" s="15"/>
      <c r="Y364" s="15"/>
      <c r="Z364" s="15"/>
      <c r="AA364" s="15"/>
      <c r="AB364" s="15"/>
      <c r="AC364" s="15"/>
      <c r="AD364" s="15"/>
      <c r="AE364" s="15"/>
      <c r="AT364" s="302" t="s">
        <v>414</v>
      </c>
      <c r="AU364" s="302" t="s">
        <v>93</v>
      </c>
      <c r="AV364" s="15" t="s">
        <v>91</v>
      </c>
      <c r="AW364" s="15" t="s">
        <v>38</v>
      </c>
      <c r="AX364" s="15" t="s">
        <v>83</v>
      </c>
      <c r="AY364" s="302" t="s">
        <v>251</v>
      </c>
    </row>
    <row r="365" s="13" customFormat="1">
      <c r="A365" s="13"/>
      <c r="B365" s="271"/>
      <c r="C365" s="272"/>
      <c r="D365" s="259" t="s">
        <v>414</v>
      </c>
      <c r="E365" s="273" t="s">
        <v>1</v>
      </c>
      <c r="F365" s="274" t="s">
        <v>3900</v>
      </c>
      <c r="G365" s="272"/>
      <c r="H365" s="275">
        <v>10.800000000000001</v>
      </c>
      <c r="I365" s="276"/>
      <c r="J365" s="272"/>
      <c r="K365" s="272"/>
      <c r="L365" s="277"/>
      <c r="M365" s="278"/>
      <c r="N365" s="279"/>
      <c r="O365" s="279"/>
      <c r="P365" s="279"/>
      <c r="Q365" s="279"/>
      <c r="R365" s="279"/>
      <c r="S365" s="279"/>
      <c r="T365" s="280"/>
      <c r="U365" s="13"/>
      <c r="V365" s="13"/>
      <c r="W365" s="13"/>
      <c r="X365" s="13"/>
      <c r="Y365" s="13"/>
      <c r="Z365" s="13"/>
      <c r="AA365" s="13"/>
      <c r="AB365" s="13"/>
      <c r="AC365" s="13"/>
      <c r="AD365" s="13"/>
      <c r="AE365" s="13"/>
      <c r="AT365" s="281" t="s">
        <v>414</v>
      </c>
      <c r="AU365" s="281" t="s">
        <v>93</v>
      </c>
      <c r="AV365" s="13" t="s">
        <v>93</v>
      </c>
      <c r="AW365" s="13" t="s">
        <v>38</v>
      </c>
      <c r="AX365" s="13" t="s">
        <v>83</v>
      </c>
      <c r="AY365" s="281" t="s">
        <v>251</v>
      </c>
    </row>
    <row r="366" s="15" customFormat="1">
      <c r="A366" s="15"/>
      <c r="B366" s="293"/>
      <c r="C366" s="294"/>
      <c r="D366" s="259" t="s">
        <v>414</v>
      </c>
      <c r="E366" s="295" t="s">
        <v>1</v>
      </c>
      <c r="F366" s="296" t="s">
        <v>3893</v>
      </c>
      <c r="G366" s="294"/>
      <c r="H366" s="295" t="s">
        <v>1</v>
      </c>
      <c r="I366" s="297"/>
      <c r="J366" s="294"/>
      <c r="K366" s="294"/>
      <c r="L366" s="298"/>
      <c r="M366" s="299"/>
      <c r="N366" s="300"/>
      <c r="O366" s="300"/>
      <c r="P366" s="300"/>
      <c r="Q366" s="300"/>
      <c r="R366" s="300"/>
      <c r="S366" s="300"/>
      <c r="T366" s="301"/>
      <c r="U366" s="15"/>
      <c r="V366" s="15"/>
      <c r="W366" s="15"/>
      <c r="X366" s="15"/>
      <c r="Y366" s="15"/>
      <c r="Z366" s="15"/>
      <c r="AA366" s="15"/>
      <c r="AB366" s="15"/>
      <c r="AC366" s="15"/>
      <c r="AD366" s="15"/>
      <c r="AE366" s="15"/>
      <c r="AT366" s="302" t="s">
        <v>414</v>
      </c>
      <c r="AU366" s="302" t="s">
        <v>93</v>
      </c>
      <c r="AV366" s="15" t="s">
        <v>91</v>
      </c>
      <c r="AW366" s="15" t="s">
        <v>38</v>
      </c>
      <c r="AX366" s="15" t="s">
        <v>83</v>
      </c>
      <c r="AY366" s="302" t="s">
        <v>251</v>
      </c>
    </row>
    <row r="367" s="13" customFormat="1">
      <c r="A367" s="13"/>
      <c r="B367" s="271"/>
      <c r="C367" s="272"/>
      <c r="D367" s="259" t="s">
        <v>414</v>
      </c>
      <c r="E367" s="273" t="s">
        <v>1</v>
      </c>
      <c r="F367" s="274" t="s">
        <v>3901</v>
      </c>
      <c r="G367" s="272"/>
      <c r="H367" s="275">
        <v>7.8300000000000001</v>
      </c>
      <c r="I367" s="276"/>
      <c r="J367" s="272"/>
      <c r="K367" s="272"/>
      <c r="L367" s="277"/>
      <c r="M367" s="278"/>
      <c r="N367" s="279"/>
      <c r="O367" s="279"/>
      <c r="P367" s="279"/>
      <c r="Q367" s="279"/>
      <c r="R367" s="279"/>
      <c r="S367" s="279"/>
      <c r="T367" s="280"/>
      <c r="U367" s="13"/>
      <c r="V367" s="13"/>
      <c r="W367" s="13"/>
      <c r="X367" s="13"/>
      <c r="Y367" s="13"/>
      <c r="Z367" s="13"/>
      <c r="AA367" s="13"/>
      <c r="AB367" s="13"/>
      <c r="AC367" s="13"/>
      <c r="AD367" s="13"/>
      <c r="AE367" s="13"/>
      <c r="AT367" s="281" t="s">
        <v>414</v>
      </c>
      <c r="AU367" s="281" t="s">
        <v>93</v>
      </c>
      <c r="AV367" s="13" t="s">
        <v>93</v>
      </c>
      <c r="AW367" s="13" t="s">
        <v>38</v>
      </c>
      <c r="AX367" s="13" t="s">
        <v>83</v>
      </c>
      <c r="AY367" s="281" t="s">
        <v>251</v>
      </c>
    </row>
    <row r="368" s="14" customFormat="1">
      <c r="A368" s="14"/>
      <c r="B368" s="282"/>
      <c r="C368" s="283"/>
      <c r="D368" s="259" t="s">
        <v>414</v>
      </c>
      <c r="E368" s="284" t="s">
        <v>1</v>
      </c>
      <c r="F368" s="285" t="s">
        <v>416</v>
      </c>
      <c r="G368" s="283"/>
      <c r="H368" s="286">
        <v>18.629999999999999</v>
      </c>
      <c r="I368" s="287"/>
      <c r="J368" s="283"/>
      <c r="K368" s="283"/>
      <c r="L368" s="288"/>
      <c r="M368" s="289"/>
      <c r="N368" s="290"/>
      <c r="O368" s="290"/>
      <c r="P368" s="290"/>
      <c r="Q368" s="290"/>
      <c r="R368" s="290"/>
      <c r="S368" s="290"/>
      <c r="T368" s="291"/>
      <c r="U368" s="14"/>
      <c r="V368" s="14"/>
      <c r="W368" s="14"/>
      <c r="X368" s="14"/>
      <c r="Y368" s="14"/>
      <c r="Z368" s="14"/>
      <c r="AA368" s="14"/>
      <c r="AB368" s="14"/>
      <c r="AC368" s="14"/>
      <c r="AD368" s="14"/>
      <c r="AE368" s="14"/>
      <c r="AT368" s="292" t="s">
        <v>414</v>
      </c>
      <c r="AU368" s="292" t="s">
        <v>93</v>
      </c>
      <c r="AV368" s="14" t="s">
        <v>182</v>
      </c>
      <c r="AW368" s="14" t="s">
        <v>38</v>
      </c>
      <c r="AX368" s="14" t="s">
        <v>83</v>
      </c>
      <c r="AY368" s="292" t="s">
        <v>251</v>
      </c>
    </row>
    <row r="369" s="13" customFormat="1">
      <c r="A369" s="13"/>
      <c r="B369" s="271"/>
      <c r="C369" s="272"/>
      <c r="D369" s="259" t="s">
        <v>414</v>
      </c>
      <c r="E369" s="273" t="s">
        <v>1</v>
      </c>
      <c r="F369" s="274" t="s">
        <v>3902</v>
      </c>
      <c r="G369" s="272"/>
      <c r="H369" s="275">
        <v>21.425000000000001</v>
      </c>
      <c r="I369" s="276"/>
      <c r="J369" s="272"/>
      <c r="K369" s="272"/>
      <c r="L369" s="277"/>
      <c r="M369" s="278"/>
      <c r="N369" s="279"/>
      <c r="O369" s="279"/>
      <c r="P369" s="279"/>
      <c r="Q369" s="279"/>
      <c r="R369" s="279"/>
      <c r="S369" s="279"/>
      <c r="T369" s="280"/>
      <c r="U369" s="13"/>
      <c r="V369" s="13"/>
      <c r="W369" s="13"/>
      <c r="X369" s="13"/>
      <c r="Y369" s="13"/>
      <c r="Z369" s="13"/>
      <c r="AA369" s="13"/>
      <c r="AB369" s="13"/>
      <c r="AC369" s="13"/>
      <c r="AD369" s="13"/>
      <c r="AE369" s="13"/>
      <c r="AT369" s="281" t="s">
        <v>414</v>
      </c>
      <c r="AU369" s="281" t="s">
        <v>93</v>
      </c>
      <c r="AV369" s="13" t="s">
        <v>93</v>
      </c>
      <c r="AW369" s="13" t="s">
        <v>38</v>
      </c>
      <c r="AX369" s="13" t="s">
        <v>83</v>
      </c>
      <c r="AY369" s="281" t="s">
        <v>251</v>
      </c>
    </row>
    <row r="370" s="14" customFormat="1">
      <c r="A370" s="14"/>
      <c r="B370" s="282"/>
      <c r="C370" s="283"/>
      <c r="D370" s="259" t="s">
        <v>414</v>
      </c>
      <c r="E370" s="284" t="s">
        <v>1</v>
      </c>
      <c r="F370" s="285" t="s">
        <v>416</v>
      </c>
      <c r="G370" s="283"/>
      <c r="H370" s="286">
        <v>21.425000000000001</v>
      </c>
      <c r="I370" s="287"/>
      <c r="J370" s="283"/>
      <c r="K370" s="283"/>
      <c r="L370" s="288"/>
      <c r="M370" s="289"/>
      <c r="N370" s="290"/>
      <c r="O370" s="290"/>
      <c r="P370" s="290"/>
      <c r="Q370" s="290"/>
      <c r="R370" s="290"/>
      <c r="S370" s="290"/>
      <c r="T370" s="291"/>
      <c r="U370" s="14"/>
      <c r="V370" s="14"/>
      <c r="W370" s="14"/>
      <c r="X370" s="14"/>
      <c r="Y370" s="14"/>
      <c r="Z370" s="14"/>
      <c r="AA370" s="14"/>
      <c r="AB370" s="14"/>
      <c r="AC370" s="14"/>
      <c r="AD370" s="14"/>
      <c r="AE370" s="14"/>
      <c r="AT370" s="292" t="s">
        <v>414</v>
      </c>
      <c r="AU370" s="292" t="s">
        <v>93</v>
      </c>
      <c r="AV370" s="14" t="s">
        <v>182</v>
      </c>
      <c r="AW370" s="14" t="s">
        <v>38</v>
      </c>
      <c r="AX370" s="14" t="s">
        <v>83</v>
      </c>
      <c r="AY370" s="292" t="s">
        <v>251</v>
      </c>
    </row>
    <row r="371" s="13" customFormat="1">
      <c r="A371" s="13"/>
      <c r="B371" s="271"/>
      <c r="C371" s="272"/>
      <c r="D371" s="259" t="s">
        <v>414</v>
      </c>
      <c r="E371" s="273" t="s">
        <v>1</v>
      </c>
      <c r="F371" s="274" t="s">
        <v>3903</v>
      </c>
      <c r="G371" s="272"/>
      <c r="H371" s="275">
        <v>21.5</v>
      </c>
      <c r="I371" s="276"/>
      <c r="J371" s="272"/>
      <c r="K371" s="272"/>
      <c r="L371" s="277"/>
      <c r="M371" s="278"/>
      <c r="N371" s="279"/>
      <c r="O371" s="279"/>
      <c r="P371" s="279"/>
      <c r="Q371" s="279"/>
      <c r="R371" s="279"/>
      <c r="S371" s="279"/>
      <c r="T371" s="280"/>
      <c r="U371" s="13"/>
      <c r="V371" s="13"/>
      <c r="W371" s="13"/>
      <c r="X371" s="13"/>
      <c r="Y371" s="13"/>
      <c r="Z371" s="13"/>
      <c r="AA371" s="13"/>
      <c r="AB371" s="13"/>
      <c r="AC371" s="13"/>
      <c r="AD371" s="13"/>
      <c r="AE371" s="13"/>
      <c r="AT371" s="281" t="s">
        <v>414</v>
      </c>
      <c r="AU371" s="281" t="s">
        <v>93</v>
      </c>
      <c r="AV371" s="13" t="s">
        <v>93</v>
      </c>
      <c r="AW371" s="13" t="s">
        <v>38</v>
      </c>
      <c r="AX371" s="13" t="s">
        <v>83</v>
      </c>
      <c r="AY371" s="281" t="s">
        <v>251</v>
      </c>
    </row>
    <row r="372" s="14" customFormat="1">
      <c r="A372" s="14"/>
      <c r="B372" s="282"/>
      <c r="C372" s="283"/>
      <c r="D372" s="259" t="s">
        <v>414</v>
      </c>
      <c r="E372" s="284" t="s">
        <v>1</v>
      </c>
      <c r="F372" s="285" t="s">
        <v>416</v>
      </c>
      <c r="G372" s="283"/>
      <c r="H372" s="286">
        <v>21.5</v>
      </c>
      <c r="I372" s="287"/>
      <c r="J372" s="283"/>
      <c r="K372" s="283"/>
      <c r="L372" s="288"/>
      <c r="M372" s="289"/>
      <c r="N372" s="290"/>
      <c r="O372" s="290"/>
      <c r="P372" s="290"/>
      <c r="Q372" s="290"/>
      <c r="R372" s="290"/>
      <c r="S372" s="290"/>
      <c r="T372" s="291"/>
      <c r="U372" s="14"/>
      <c r="V372" s="14"/>
      <c r="W372" s="14"/>
      <c r="X372" s="14"/>
      <c r="Y372" s="14"/>
      <c r="Z372" s="14"/>
      <c r="AA372" s="14"/>
      <c r="AB372" s="14"/>
      <c r="AC372" s="14"/>
      <c r="AD372" s="14"/>
      <c r="AE372" s="14"/>
      <c r="AT372" s="292" t="s">
        <v>414</v>
      </c>
      <c r="AU372" s="292" t="s">
        <v>93</v>
      </c>
      <c r="AV372" s="14" t="s">
        <v>182</v>
      </c>
      <c r="AW372" s="14" t="s">
        <v>38</v>
      </c>
      <c r="AX372" s="14" t="s">
        <v>91</v>
      </c>
      <c r="AY372" s="292" t="s">
        <v>251</v>
      </c>
    </row>
    <row r="373" s="2" customFormat="1" ht="16.5" customHeight="1">
      <c r="A373" s="40"/>
      <c r="B373" s="41"/>
      <c r="C373" s="246" t="s">
        <v>1000</v>
      </c>
      <c r="D373" s="246" t="s">
        <v>254</v>
      </c>
      <c r="E373" s="247" t="s">
        <v>3904</v>
      </c>
      <c r="F373" s="248" t="s">
        <v>3905</v>
      </c>
      <c r="G373" s="249" t="s">
        <v>441</v>
      </c>
      <c r="H373" s="250">
        <v>22.5</v>
      </c>
      <c r="I373" s="251"/>
      <c r="J373" s="252">
        <f>ROUND(I373*H373,2)</f>
        <v>0</v>
      </c>
      <c r="K373" s="248" t="s">
        <v>484</v>
      </c>
      <c r="L373" s="46"/>
      <c r="M373" s="253" t="s">
        <v>1</v>
      </c>
      <c r="N373" s="254" t="s">
        <v>48</v>
      </c>
      <c r="O373" s="93"/>
      <c r="P373" s="255">
        <f>O373*H373</f>
        <v>0</v>
      </c>
      <c r="Q373" s="255">
        <v>0.0011900000000000001</v>
      </c>
      <c r="R373" s="255">
        <f>Q373*H373</f>
        <v>0.026775</v>
      </c>
      <c r="S373" s="255">
        <v>0</v>
      </c>
      <c r="T373" s="256">
        <f>S373*H373</f>
        <v>0</v>
      </c>
      <c r="U373" s="40"/>
      <c r="V373" s="40"/>
      <c r="W373" s="40"/>
      <c r="X373" s="40"/>
      <c r="Y373" s="40"/>
      <c r="Z373" s="40"/>
      <c r="AA373" s="40"/>
      <c r="AB373" s="40"/>
      <c r="AC373" s="40"/>
      <c r="AD373" s="40"/>
      <c r="AE373" s="40"/>
      <c r="AR373" s="257" t="s">
        <v>359</v>
      </c>
      <c r="AT373" s="257" t="s">
        <v>254</v>
      </c>
      <c r="AU373" s="257" t="s">
        <v>93</v>
      </c>
      <c r="AY373" s="18" t="s">
        <v>251</v>
      </c>
      <c r="BE373" s="258">
        <f>IF(N373="základní",J373,0)</f>
        <v>0</v>
      </c>
      <c r="BF373" s="258">
        <f>IF(N373="snížená",J373,0)</f>
        <v>0</v>
      </c>
      <c r="BG373" s="258">
        <f>IF(N373="zákl. přenesená",J373,0)</f>
        <v>0</v>
      </c>
      <c r="BH373" s="258">
        <f>IF(N373="sníž. přenesená",J373,0)</f>
        <v>0</v>
      </c>
      <c r="BI373" s="258">
        <f>IF(N373="nulová",J373,0)</f>
        <v>0</v>
      </c>
      <c r="BJ373" s="18" t="s">
        <v>91</v>
      </c>
      <c r="BK373" s="258">
        <f>ROUND(I373*H373,2)</f>
        <v>0</v>
      </c>
      <c r="BL373" s="18" t="s">
        <v>359</v>
      </c>
      <c r="BM373" s="257" t="s">
        <v>3906</v>
      </c>
    </row>
    <row r="374" s="15" customFormat="1">
      <c r="A374" s="15"/>
      <c r="B374" s="293"/>
      <c r="C374" s="294"/>
      <c r="D374" s="259" t="s">
        <v>414</v>
      </c>
      <c r="E374" s="295" t="s">
        <v>1</v>
      </c>
      <c r="F374" s="296" t="s">
        <v>3717</v>
      </c>
      <c r="G374" s="294"/>
      <c r="H374" s="295" t="s">
        <v>1</v>
      </c>
      <c r="I374" s="297"/>
      <c r="J374" s="294"/>
      <c r="K374" s="294"/>
      <c r="L374" s="298"/>
      <c r="M374" s="299"/>
      <c r="N374" s="300"/>
      <c r="O374" s="300"/>
      <c r="P374" s="300"/>
      <c r="Q374" s="300"/>
      <c r="R374" s="300"/>
      <c r="S374" s="300"/>
      <c r="T374" s="301"/>
      <c r="U374" s="15"/>
      <c r="V374" s="15"/>
      <c r="W374" s="15"/>
      <c r="X374" s="15"/>
      <c r="Y374" s="15"/>
      <c r="Z374" s="15"/>
      <c r="AA374" s="15"/>
      <c r="AB374" s="15"/>
      <c r="AC374" s="15"/>
      <c r="AD374" s="15"/>
      <c r="AE374" s="15"/>
      <c r="AT374" s="302" t="s">
        <v>414</v>
      </c>
      <c r="AU374" s="302" t="s">
        <v>93</v>
      </c>
      <c r="AV374" s="15" t="s">
        <v>91</v>
      </c>
      <c r="AW374" s="15" t="s">
        <v>38</v>
      </c>
      <c r="AX374" s="15" t="s">
        <v>83</v>
      </c>
      <c r="AY374" s="302" t="s">
        <v>251</v>
      </c>
    </row>
    <row r="375" s="15" customFormat="1">
      <c r="A375" s="15"/>
      <c r="B375" s="293"/>
      <c r="C375" s="294"/>
      <c r="D375" s="259" t="s">
        <v>414</v>
      </c>
      <c r="E375" s="295" t="s">
        <v>1</v>
      </c>
      <c r="F375" s="296" t="s">
        <v>3890</v>
      </c>
      <c r="G375" s="294"/>
      <c r="H375" s="295" t="s">
        <v>1</v>
      </c>
      <c r="I375" s="297"/>
      <c r="J375" s="294"/>
      <c r="K375" s="294"/>
      <c r="L375" s="298"/>
      <c r="M375" s="299"/>
      <c r="N375" s="300"/>
      <c r="O375" s="300"/>
      <c r="P375" s="300"/>
      <c r="Q375" s="300"/>
      <c r="R375" s="300"/>
      <c r="S375" s="300"/>
      <c r="T375" s="301"/>
      <c r="U375" s="15"/>
      <c r="V375" s="15"/>
      <c r="W375" s="15"/>
      <c r="X375" s="15"/>
      <c r="Y375" s="15"/>
      <c r="Z375" s="15"/>
      <c r="AA375" s="15"/>
      <c r="AB375" s="15"/>
      <c r="AC375" s="15"/>
      <c r="AD375" s="15"/>
      <c r="AE375" s="15"/>
      <c r="AT375" s="302" t="s">
        <v>414</v>
      </c>
      <c r="AU375" s="302" t="s">
        <v>93</v>
      </c>
      <c r="AV375" s="15" t="s">
        <v>91</v>
      </c>
      <c r="AW375" s="15" t="s">
        <v>38</v>
      </c>
      <c r="AX375" s="15" t="s">
        <v>83</v>
      </c>
      <c r="AY375" s="302" t="s">
        <v>251</v>
      </c>
    </row>
    <row r="376" s="15" customFormat="1">
      <c r="A376" s="15"/>
      <c r="B376" s="293"/>
      <c r="C376" s="294"/>
      <c r="D376" s="259" t="s">
        <v>414</v>
      </c>
      <c r="E376" s="295" t="s">
        <v>1</v>
      </c>
      <c r="F376" s="296" t="s">
        <v>3876</v>
      </c>
      <c r="G376" s="294"/>
      <c r="H376" s="295" t="s">
        <v>1</v>
      </c>
      <c r="I376" s="297"/>
      <c r="J376" s="294"/>
      <c r="K376" s="294"/>
      <c r="L376" s="298"/>
      <c r="M376" s="299"/>
      <c r="N376" s="300"/>
      <c r="O376" s="300"/>
      <c r="P376" s="300"/>
      <c r="Q376" s="300"/>
      <c r="R376" s="300"/>
      <c r="S376" s="300"/>
      <c r="T376" s="301"/>
      <c r="U376" s="15"/>
      <c r="V376" s="15"/>
      <c r="W376" s="15"/>
      <c r="X376" s="15"/>
      <c r="Y376" s="15"/>
      <c r="Z376" s="15"/>
      <c r="AA376" s="15"/>
      <c r="AB376" s="15"/>
      <c r="AC376" s="15"/>
      <c r="AD376" s="15"/>
      <c r="AE376" s="15"/>
      <c r="AT376" s="302" t="s">
        <v>414</v>
      </c>
      <c r="AU376" s="302" t="s">
        <v>93</v>
      </c>
      <c r="AV376" s="15" t="s">
        <v>91</v>
      </c>
      <c r="AW376" s="15" t="s">
        <v>38</v>
      </c>
      <c r="AX376" s="15" t="s">
        <v>83</v>
      </c>
      <c r="AY376" s="302" t="s">
        <v>251</v>
      </c>
    </row>
    <row r="377" s="13" customFormat="1">
      <c r="A377" s="13"/>
      <c r="B377" s="271"/>
      <c r="C377" s="272"/>
      <c r="D377" s="259" t="s">
        <v>414</v>
      </c>
      <c r="E377" s="273" t="s">
        <v>1</v>
      </c>
      <c r="F377" s="274" t="s">
        <v>3907</v>
      </c>
      <c r="G377" s="272"/>
      <c r="H377" s="275">
        <v>6</v>
      </c>
      <c r="I377" s="276"/>
      <c r="J377" s="272"/>
      <c r="K377" s="272"/>
      <c r="L377" s="277"/>
      <c r="M377" s="278"/>
      <c r="N377" s="279"/>
      <c r="O377" s="279"/>
      <c r="P377" s="279"/>
      <c r="Q377" s="279"/>
      <c r="R377" s="279"/>
      <c r="S377" s="279"/>
      <c r="T377" s="280"/>
      <c r="U377" s="13"/>
      <c r="V377" s="13"/>
      <c r="W377" s="13"/>
      <c r="X377" s="13"/>
      <c r="Y377" s="13"/>
      <c r="Z377" s="13"/>
      <c r="AA377" s="13"/>
      <c r="AB377" s="13"/>
      <c r="AC377" s="13"/>
      <c r="AD377" s="13"/>
      <c r="AE377" s="13"/>
      <c r="AT377" s="281" t="s">
        <v>414</v>
      </c>
      <c r="AU377" s="281" t="s">
        <v>93</v>
      </c>
      <c r="AV377" s="13" t="s">
        <v>93</v>
      </c>
      <c r="AW377" s="13" t="s">
        <v>38</v>
      </c>
      <c r="AX377" s="13" t="s">
        <v>83</v>
      </c>
      <c r="AY377" s="281" t="s">
        <v>251</v>
      </c>
    </row>
    <row r="378" s="15" customFormat="1">
      <c r="A378" s="15"/>
      <c r="B378" s="293"/>
      <c r="C378" s="294"/>
      <c r="D378" s="259" t="s">
        <v>414</v>
      </c>
      <c r="E378" s="295" t="s">
        <v>1</v>
      </c>
      <c r="F378" s="296" t="s">
        <v>3893</v>
      </c>
      <c r="G378" s="294"/>
      <c r="H378" s="295" t="s">
        <v>1</v>
      </c>
      <c r="I378" s="297"/>
      <c r="J378" s="294"/>
      <c r="K378" s="294"/>
      <c r="L378" s="298"/>
      <c r="M378" s="299"/>
      <c r="N378" s="300"/>
      <c r="O378" s="300"/>
      <c r="P378" s="300"/>
      <c r="Q378" s="300"/>
      <c r="R378" s="300"/>
      <c r="S378" s="300"/>
      <c r="T378" s="301"/>
      <c r="U378" s="15"/>
      <c r="V378" s="15"/>
      <c r="W378" s="15"/>
      <c r="X378" s="15"/>
      <c r="Y378" s="15"/>
      <c r="Z378" s="15"/>
      <c r="AA378" s="15"/>
      <c r="AB378" s="15"/>
      <c r="AC378" s="15"/>
      <c r="AD378" s="15"/>
      <c r="AE378" s="15"/>
      <c r="AT378" s="302" t="s">
        <v>414</v>
      </c>
      <c r="AU378" s="302" t="s">
        <v>93</v>
      </c>
      <c r="AV378" s="15" t="s">
        <v>91</v>
      </c>
      <c r="AW378" s="15" t="s">
        <v>38</v>
      </c>
      <c r="AX378" s="15" t="s">
        <v>83</v>
      </c>
      <c r="AY378" s="302" t="s">
        <v>251</v>
      </c>
    </row>
    <row r="379" s="13" customFormat="1">
      <c r="A379" s="13"/>
      <c r="B379" s="271"/>
      <c r="C379" s="272"/>
      <c r="D379" s="259" t="s">
        <v>414</v>
      </c>
      <c r="E379" s="273" t="s">
        <v>1</v>
      </c>
      <c r="F379" s="274" t="s">
        <v>3908</v>
      </c>
      <c r="G379" s="272"/>
      <c r="H379" s="275">
        <v>13.199999999999999</v>
      </c>
      <c r="I379" s="276"/>
      <c r="J379" s="272"/>
      <c r="K379" s="272"/>
      <c r="L379" s="277"/>
      <c r="M379" s="278"/>
      <c r="N379" s="279"/>
      <c r="O379" s="279"/>
      <c r="P379" s="279"/>
      <c r="Q379" s="279"/>
      <c r="R379" s="279"/>
      <c r="S379" s="279"/>
      <c r="T379" s="280"/>
      <c r="U379" s="13"/>
      <c r="V379" s="13"/>
      <c r="W379" s="13"/>
      <c r="X379" s="13"/>
      <c r="Y379" s="13"/>
      <c r="Z379" s="13"/>
      <c r="AA379" s="13"/>
      <c r="AB379" s="13"/>
      <c r="AC379" s="13"/>
      <c r="AD379" s="13"/>
      <c r="AE379" s="13"/>
      <c r="AT379" s="281" t="s">
        <v>414</v>
      </c>
      <c r="AU379" s="281" t="s">
        <v>93</v>
      </c>
      <c r="AV379" s="13" t="s">
        <v>93</v>
      </c>
      <c r="AW379" s="13" t="s">
        <v>38</v>
      </c>
      <c r="AX379" s="13" t="s">
        <v>83</v>
      </c>
      <c r="AY379" s="281" t="s">
        <v>251</v>
      </c>
    </row>
    <row r="380" s="14" customFormat="1">
      <c r="A380" s="14"/>
      <c r="B380" s="282"/>
      <c r="C380" s="283"/>
      <c r="D380" s="259" t="s">
        <v>414</v>
      </c>
      <c r="E380" s="284" t="s">
        <v>1</v>
      </c>
      <c r="F380" s="285" t="s">
        <v>416</v>
      </c>
      <c r="G380" s="283"/>
      <c r="H380" s="286">
        <v>19.199999999999999</v>
      </c>
      <c r="I380" s="287"/>
      <c r="J380" s="283"/>
      <c r="K380" s="283"/>
      <c r="L380" s="288"/>
      <c r="M380" s="289"/>
      <c r="N380" s="290"/>
      <c r="O380" s="290"/>
      <c r="P380" s="290"/>
      <c r="Q380" s="290"/>
      <c r="R380" s="290"/>
      <c r="S380" s="290"/>
      <c r="T380" s="291"/>
      <c r="U380" s="14"/>
      <c r="V380" s="14"/>
      <c r="W380" s="14"/>
      <c r="X380" s="14"/>
      <c r="Y380" s="14"/>
      <c r="Z380" s="14"/>
      <c r="AA380" s="14"/>
      <c r="AB380" s="14"/>
      <c r="AC380" s="14"/>
      <c r="AD380" s="14"/>
      <c r="AE380" s="14"/>
      <c r="AT380" s="292" t="s">
        <v>414</v>
      </c>
      <c r="AU380" s="292" t="s">
        <v>93</v>
      </c>
      <c r="AV380" s="14" t="s">
        <v>182</v>
      </c>
      <c r="AW380" s="14" t="s">
        <v>38</v>
      </c>
      <c r="AX380" s="14" t="s">
        <v>83</v>
      </c>
      <c r="AY380" s="292" t="s">
        <v>251</v>
      </c>
    </row>
    <row r="381" s="13" customFormat="1">
      <c r="A381" s="13"/>
      <c r="B381" s="271"/>
      <c r="C381" s="272"/>
      <c r="D381" s="259" t="s">
        <v>414</v>
      </c>
      <c r="E381" s="273" t="s">
        <v>1</v>
      </c>
      <c r="F381" s="274" t="s">
        <v>3909</v>
      </c>
      <c r="G381" s="272"/>
      <c r="H381" s="275">
        <v>22.079999999999998</v>
      </c>
      <c r="I381" s="276"/>
      <c r="J381" s="272"/>
      <c r="K381" s="272"/>
      <c r="L381" s="277"/>
      <c r="M381" s="278"/>
      <c r="N381" s="279"/>
      <c r="O381" s="279"/>
      <c r="P381" s="279"/>
      <c r="Q381" s="279"/>
      <c r="R381" s="279"/>
      <c r="S381" s="279"/>
      <c r="T381" s="280"/>
      <c r="U381" s="13"/>
      <c r="V381" s="13"/>
      <c r="W381" s="13"/>
      <c r="X381" s="13"/>
      <c r="Y381" s="13"/>
      <c r="Z381" s="13"/>
      <c r="AA381" s="13"/>
      <c r="AB381" s="13"/>
      <c r="AC381" s="13"/>
      <c r="AD381" s="13"/>
      <c r="AE381" s="13"/>
      <c r="AT381" s="281" t="s">
        <v>414</v>
      </c>
      <c r="AU381" s="281" t="s">
        <v>93</v>
      </c>
      <c r="AV381" s="13" t="s">
        <v>93</v>
      </c>
      <c r="AW381" s="13" t="s">
        <v>38</v>
      </c>
      <c r="AX381" s="13" t="s">
        <v>83</v>
      </c>
      <c r="AY381" s="281" t="s">
        <v>251</v>
      </c>
    </row>
    <row r="382" s="14" customFormat="1">
      <c r="A382" s="14"/>
      <c r="B382" s="282"/>
      <c r="C382" s="283"/>
      <c r="D382" s="259" t="s">
        <v>414</v>
      </c>
      <c r="E382" s="284" t="s">
        <v>1</v>
      </c>
      <c r="F382" s="285" t="s">
        <v>416</v>
      </c>
      <c r="G382" s="283"/>
      <c r="H382" s="286">
        <v>22.079999999999998</v>
      </c>
      <c r="I382" s="287"/>
      <c r="J382" s="283"/>
      <c r="K382" s="283"/>
      <c r="L382" s="288"/>
      <c r="M382" s="289"/>
      <c r="N382" s="290"/>
      <c r="O382" s="290"/>
      <c r="P382" s="290"/>
      <c r="Q382" s="290"/>
      <c r="R382" s="290"/>
      <c r="S382" s="290"/>
      <c r="T382" s="291"/>
      <c r="U382" s="14"/>
      <c r="V382" s="14"/>
      <c r="W382" s="14"/>
      <c r="X382" s="14"/>
      <c r="Y382" s="14"/>
      <c r="Z382" s="14"/>
      <c r="AA382" s="14"/>
      <c r="AB382" s="14"/>
      <c r="AC382" s="14"/>
      <c r="AD382" s="14"/>
      <c r="AE382" s="14"/>
      <c r="AT382" s="292" t="s">
        <v>414</v>
      </c>
      <c r="AU382" s="292" t="s">
        <v>93</v>
      </c>
      <c r="AV382" s="14" t="s">
        <v>182</v>
      </c>
      <c r="AW382" s="14" t="s">
        <v>38</v>
      </c>
      <c r="AX382" s="14" t="s">
        <v>83</v>
      </c>
      <c r="AY382" s="292" t="s">
        <v>251</v>
      </c>
    </row>
    <row r="383" s="13" customFormat="1">
      <c r="A383" s="13"/>
      <c r="B383" s="271"/>
      <c r="C383" s="272"/>
      <c r="D383" s="259" t="s">
        <v>414</v>
      </c>
      <c r="E383" s="273" t="s">
        <v>1</v>
      </c>
      <c r="F383" s="274" t="s">
        <v>3910</v>
      </c>
      <c r="G383" s="272"/>
      <c r="H383" s="275">
        <v>22.5</v>
      </c>
      <c r="I383" s="276"/>
      <c r="J383" s="272"/>
      <c r="K383" s="272"/>
      <c r="L383" s="277"/>
      <c r="M383" s="278"/>
      <c r="N383" s="279"/>
      <c r="O383" s="279"/>
      <c r="P383" s="279"/>
      <c r="Q383" s="279"/>
      <c r="R383" s="279"/>
      <c r="S383" s="279"/>
      <c r="T383" s="280"/>
      <c r="U383" s="13"/>
      <c r="V383" s="13"/>
      <c r="W383" s="13"/>
      <c r="X383" s="13"/>
      <c r="Y383" s="13"/>
      <c r="Z383" s="13"/>
      <c r="AA383" s="13"/>
      <c r="AB383" s="13"/>
      <c r="AC383" s="13"/>
      <c r="AD383" s="13"/>
      <c r="AE383" s="13"/>
      <c r="AT383" s="281" t="s">
        <v>414</v>
      </c>
      <c r="AU383" s="281" t="s">
        <v>93</v>
      </c>
      <c r="AV383" s="13" t="s">
        <v>93</v>
      </c>
      <c r="AW383" s="13" t="s">
        <v>38</v>
      </c>
      <c r="AX383" s="13" t="s">
        <v>83</v>
      </c>
      <c r="AY383" s="281" t="s">
        <v>251</v>
      </c>
    </row>
    <row r="384" s="14" customFormat="1">
      <c r="A384" s="14"/>
      <c r="B384" s="282"/>
      <c r="C384" s="283"/>
      <c r="D384" s="259" t="s">
        <v>414</v>
      </c>
      <c r="E384" s="284" t="s">
        <v>1</v>
      </c>
      <c r="F384" s="285" t="s">
        <v>416</v>
      </c>
      <c r="G384" s="283"/>
      <c r="H384" s="286">
        <v>22.5</v>
      </c>
      <c r="I384" s="287"/>
      <c r="J384" s="283"/>
      <c r="K384" s="283"/>
      <c r="L384" s="288"/>
      <c r="M384" s="289"/>
      <c r="N384" s="290"/>
      <c r="O384" s="290"/>
      <c r="P384" s="290"/>
      <c r="Q384" s="290"/>
      <c r="R384" s="290"/>
      <c r="S384" s="290"/>
      <c r="T384" s="291"/>
      <c r="U384" s="14"/>
      <c r="V384" s="14"/>
      <c r="W384" s="14"/>
      <c r="X384" s="14"/>
      <c r="Y384" s="14"/>
      <c r="Z384" s="14"/>
      <c r="AA384" s="14"/>
      <c r="AB384" s="14"/>
      <c r="AC384" s="14"/>
      <c r="AD384" s="14"/>
      <c r="AE384" s="14"/>
      <c r="AT384" s="292" t="s">
        <v>414</v>
      </c>
      <c r="AU384" s="292" t="s">
        <v>93</v>
      </c>
      <c r="AV384" s="14" t="s">
        <v>182</v>
      </c>
      <c r="AW384" s="14" t="s">
        <v>38</v>
      </c>
      <c r="AX384" s="14" t="s">
        <v>91</v>
      </c>
      <c r="AY384" s="292" t="s">
        <v>251</v>
      </c>
    </row>
    <row r="385" s="2" customFormat="1" ht="16.5" customHeight="1">
      <c r="A385" s="40"/>
      <c r="B385" s="41"/>
      <c r="C385" s="246" t="s">
        <v>1502</v>
      </c>
      <c r="D385" s="246" t="s">
        <v>254</v>
      </c>
      <c r="E385" s="247" t="s">
        <v>3911</v>
      </c>
      <c r="F385" s="248" t="s">
        <v>3912</v>
      </c>
      <c r="G385" s="249" t="s">
        <v>441</v>
      </c>
      <c r="H385" s="250">
        <v>9</v>
      </c>
      <c r="I385" s="251"/>
      <c r="J385" s="252">
        <f>ROUND(I385*H385,2)</f>
        <v>0</v>
      </c>
      <c r="K385" s="248" t="s">
        <v>484</v>
      </c>
      <c r="L385" s="46"/>
      <c r="M385" s="253" t="s">
        <v>1</v>
      </c>
      <c r="N385" s="254" t="s">
        <v>48</v>
      </c>
      <c r="O385" s="93"/>
      <c r="P385" s="255">
        <f>O385*H385</f>
        <v>0</v>
      </c>
      <c r="Q385" s="255">
        <v>0.0035000000000000001</v>
      </c>
      <c r="R385" s="255">
        <f>Q385*H385</f>
        <v>0.0315</v>
      </c>
      <c r="S385" s="255">
        <v>0</v>
      </c>
      <c r="T385" s="256">
        <f>S385*H385</f>
        <v>0</v>
      </c>
      <c r="U385" s="40"/>
      <c r="V385" s="40"/>
      <c r="W385" s="40"/>
      <c r="X385" s="40"/>
      <c r="Y385" s="40"/>
      <c r="Z385" s="40"/>
      <c r="AA385" s="40"/>
      <c r="AB385" s="40"/>
      <c r="AC385" s="40"/>
      <c r="AD385" s="40"/>
      <c r="AE385" s="40"/>
      <c r="AR385" s="257" t="s">
        <v>359</v>
      </c>
      <c r="AT385" s="257" t="s">
        <v>254</v>
      </c>
      <c r="AU385" s="257" t="s">
        <v>93</v>
      </c>
      <c r="AY385" s="18" t="s">
        <v>251</v>
      </c>
      <c r="BE385" s="258">
        <f>IF(N385="základní",J385,0)</f>
        <v>0</v>
      </c>
      <c r="BF385" s="258">
        <f>IF(N385="snížená",J385,0)</f>
        <v>0</v>
      </c>
      <c r="BG385" s="258">
        <f>IF(N385="zákl. přenesená",J385,0)</f>
        <v>0</v>
      </c>
      <c r="BH385" s="258">
        <f>IF(N385="sníž. přenesená",J385,0)</f>
        <v>0</v>
      </c>
      <c r="BI385" s="258">
        <f>IF(N385="nulová",J385,0)</f>
        <v>0</v>
      </c>
      <c r="BJ385" s="18" t="s">
        <v>91</v>
      </c>
      <c r="BK385" s="258">
        <f>ROUND(I385*H385,2)</f>
        <v>0</v>
      </c>
      <c r="BL385" s="18" t="s">
        <v>359</v>
      </c>
      <c r="BM385" s="257" t="s">
        <v>3913</v>
      </c>
    </row>
    <row r="386" s="15" customFormat="1">
      <c r="A386" s="15"/>
      <c r="B386" s="293"/>
      <c r="C386" s="294"/>
      <c r="D386" s="259" t="s">
        <v>414</v>
      </c>
      <c r="E386" s="295" t="s">
        <v>1</v>
      </c>
      <c r="F386" s="296" t="s">
        <v>3717</v>
      </c>
      <c r="G386" s="294"/>
      <c r="H386" s="295" t="s">
        <v>1</v>
      </c>
      <c r="I386" s="297"/>
      <c r="J386" s="294"/>
      <c r="K386" s="294"/>
      <c r="L386" s="298"/>
      <c r="M386" s="299"/>
      <c r="N386" s="300"/>
      <c r="O386" s="300"/>
      <c r="P386" s="300"/>
      <c r="Q386" s="300"/>
      <c r="R386" s="300"/>
      <c r="S386" s="300"/>
      <c r="T386" s="301"/>
      <c r="U386" s="15"/>
      <c r="V386" s="15"/>
      <c r="W386" s="15"/>
      <c r="X386" s="15"/>
      <c r="Y386" s="15"/>
      <c r="Z386" s="15"/>
      <c r="AA386" s="15"/>
      <c r="AB386" s="15"/>
      <c r="AC386" s="15"/>
      <c r="AD386" s="15"/>
      <c r="AE386" s="15"/>
      <c r="AT386" s="302" t="s">
        <v>414</v>
      </c>
      <c r="AU386" s="302" t="s">
        <v>93</v>
      </c>
      <c r="AV386" s="15" t="s">
        <v>91</v>
      </c>
      <c r="AW386" s="15" t="s">
        <v>38</v>
      </c>
      <c r="AX386" s="15" t="s">
        <v>83</v>
      </c>
      <c r="AY386" s="302" t="s">
        <v>251</v>
      </c>
    </row>
    <row r="387" s="15" customFormat="1">
      <c r="A387" s="15"/>
      <c r="B387" s="293"/>
      <c r="C387" s="294"/>
      <c r="D387" s="259" t="s">
        <v>414</v>
      </c>
      <c r="E387" s="295" t="s">
        <v>1</v>
      </c>
      <c r="F387" s="296" t="s">
        <v>3890</v>
      </c>
      <c r="G387" s="294"/>
      <c r="H387" s="295" t="s">
        <v>1</v>
      </c>
      <c r="I387" s="297"/>
      <c r="J387" s="294"/>
      <c r="K387" s="294"/>
      <c r="L387" s="298"/>
      <c r="M387" s="299"/>
      <c r="N387" s="300"/>
      <c r="O387" s="300"/>
      <c r="P387" s="300"/>
      <c r="Q387" s="300"/>
      <c r="R387" s="300"/>
      <c r="S387" s="300"/>
      <c r="T387" s="301"/>
      <c r="U387" s="15"/>
      <c r="V387" s="15"/>
      <c r="W387" s="15"/>
      <c r="X387" s="15"/>
      <c r="Y387" s="15"/>
      <c r="Z387" s="15"/>
      <c r="AA387" s="15"/>
      <c r="AB387" s="15"/>
      <c r="AC387" s="15"/>
      <c r="AD387" s="15"/>
      <c r="AE387" s="15"/>
      <c r="AT387" s="302" t="s">
        <v>414</v>
      </c>
      <c r="AU387" s="302" t="s">
        <v>93</v>
      </c>
      <c r="AV387" s="15" t="s">
        <v>91</v>
      </c>
      <c r="AW387" s="15" t="s">
        <v>38</v>
      </c>
      <c r="AX387" s="15" t="s">
        <v>83</v>
      </c>
      <c r="AY387" s="302" t="s">
        <v>251</v>
      </c>
    </row>
    <row r="388" s="15" customFormat="1">
      <c r="A388" s="15"/>
      <c r="B388" s="293"/>
      <c r="C388" s="294"/>
      <c r="D388" s="259" t="s">
        <v>414</v>
      </c>
      <c r="E388" s="295" t="s">
        <v>1</v>
      </c>
      <c r="F388" s="296" t="s">
        <v>3893</v>
      </c>
      <c r="G388" s="294"/>
      <c r="H388" s="295" t="s">
        <v>1</v>
      </c>
      <c r="I388" s="297"/>
      <c r="J388" s="294"/>
      <c r="K388" s="294"/>
      <c r="L388" s="298"/>
      <c r="M388" s="299"/>
      <c r="N388" s="300"/>
      <c r="O388" s="300"/>
      <c r="P388" s="300"/>
      <c r="Q388" s="300"/>
      <c r="R388" s="300"/>
      <c r="S388" s="300"/>
      <c r="T388" s="301"/>
      <c r="U388" s="15"/>
      <c r="V388" s="15"/>
      <c r="W388" s="15"/>
      <c r="X388" s="15"/>
      <c r="Y388" s="15"/>
      <c r="Z388" s="15"/>
      <c r="AA388" s="15"/>
      <c r="AB388" s="15"/>
      <c r="AC388" s="15"/>
      <c r="AD388" s="15"/>
      <c r="AE388" s="15"/>
      <c r="AT388" s="302" t="s">
        <v>414</v>
      </c>
      <c r="AU388" s="302" t="s">
        <v>93</v>
      </c>
      <c r="AV388" s="15" t="s">
        <v>91</v>
      </c>
      <c r="AW388" s="15" t="s">
        <v>38</v>
      </c>
      <c r="AX388" s="15" t="s">
        <v>83</v>
      </c>
      <c r="AY388" s="302" t="s">
        <v>251</v>
      </c>
    </row>
    <row r="389" s="13" customFormat="1">
      <c r="A389" s="13"/>
      <c r="B389" s="271"/>
      <c r="C389" s="272"/>
      <c r="D389" s="259" t="s">
        <v>414</v>
      </c>
      <c r="E389" s="273" t="s">
        <v>1</v>
      </c>
      <c r="F389" s="274" t="s">
        <v>3914</v>
      </c>
      <c r="G389" s="272"/>
      <c r="H389" s="275">
        <v>8.7520000000000007</v>
      </c>
      <c r="I389" s="276"/>
      <c r="J389" s="272"/>
      <c r="K389" s="272"/>
      <c r="L389" s="277"/>
      <c r="M389" s="278"/>
      <c r="N389" s="279"/>
      <c r="O389" s="279"/>
      <c r="P389" s="279"/>
      <c r="Q389" s="279"/>
      <c r="R389" s="279"/>
      <c r="S389" s="279"/>
      <c r="T389" s="280"/>
      <c r="U389" s="13"/>
      <c r="V389" s="13"/>
      <c r="W389" s="13"/>
      <c r="X389" s="13"/>
      <c r="Y389" s="13"/>
      <c r="Z389" s="13"/>
      <c r="AA389" s="13"/>
      <c r="AB389" s="13"/>
      <c r="AC389" s="13"/>
      <c r="AD389" s="13"/>
      <c r="AE389" s="13"/>
      <c r="AT389" s="281" t="s">
        <v>414</v>
      </c>
      <c r="AU389" s="281" t="s">
        <v>93</v>
      </c>
      <c r="AV389" s="13" t="s">
        <v>93</v>
      </c>
      <c r="AW389" s="13" t="s">
        <v>38</v>
      </c>
      <c r="AX389" s="13" t="s">
        <v>83</v>
      </c>
      <c r="AY389" s="281" t="s">
        <v>251</v>
      </c>
    </row>
    <row r="390" s="14" customFormat="1">
      <c r="A390" s="14"/>
      <c r="B390" s="282"/>
      <c r="C390" s="283"/>
      <c r="D390" s="259" t="s">
        <v>414</v>
      </c>
      <c r="E390" s="284" t="s">
        <v>1</v>
      </c>
      <c r="F390" s="285" t="s">
        <v>416</v>
      </c>
      <c r="G390" s="283"/>
      <c r="H390" s="286">
        <v>8.7520000000000007</v>
      </c>
      <c r="I390" s="287"/>
      <c r="J390" s="283"/>
      <c r="K390" s="283"/>
      <c r="L390" s="288"/>
      <c r="M390" s="289"/>
      <c r="N390" s="290"/>
      <c r="O390" s="290"/>
      <c r="P390" s="290"/>
      <c r="Q390" s="290"/>
      <c r="R390" s="290"/>
      <c r="S390" s="290"/>
      <c r="T390" s="291"/>
      <c r="U390" s="14"/>
      <c r="V390" s="14"/>
      <c r="W390" s="14"/>
      <c r="X390" s="14"/>
      <c r="Y390" s="14"/>
      <c r="Z390" s="14"/>
      <c r="AA390" s="14"/>
      <c r="AB390" s="14"/>
      <c r="AC390" s="14"/>
      <c r="AD390" s="14"/>
      <c r="AE390" s="14"/>
      <c r="AT390" s="292" t="s">
        <v>414</v>
      </c>
      <c r="AU390" s="292" t="s">
        <v>93</v>
      </c>
      <c r="AV390" s="14" t="s">
        <v>182</v>
      </c>
      <c r="AW390" s="14" t="s">
        <v>38</v>
      </c>
      <c r="AX390" s="14" t="s">
        <v>83</v>
      </c>
      <c r="AY390" s="292" t="s">
        <v>251</v>
      </c>
    </row>
    <row r="391" s="13" customFormat="1">
      <c r="A391" s="13"/>
      <c r="B391" s="271"/>
      <c r="C391" s="272"/>
      <c r="D391" s="259" t="s">
        <v>414</v>
      </c>
      <c r="E391" s="273" t="s">
        <v>1</v>
      </c>
      <c r="F391" s="274" t="s">
        <v>297</v>
      </c>
      <c r="G391" s="272"/>
      <c r="H391" s="275">
        <v>9</v>
      </c>
      <c r="I391" s="276"/>
      <c r="J391" s="272"/>
      <c r="K391" s="272"/>
      <c r="L391" s="277"/>
      <c r="M391" s="278"/>
      <c r="N391" s="279"/>
      <c r="O391" s="279"/>
      <c r="P391" s="279"/>
      <c r="Q391" s="279"/>
      <c r="R391" s="279"/>
      <c r="S391" s="279"/>
      <c r="T391" s="280"/>
      <c r="U391" s="13"/>
      <c r="V391" s="13"/>
      <c r="W391" s="13"/>
      <c r="X391" s="13"/>
      <c r="Y391" s="13"/>
      <c r="Z391" s="13"/>
      <c r="AA391" s="13"/>
      <c r="AB391" s="13"/>
      <c r="AC391" s="13"/>
      <c r="AD391" s="13"/>
      <c r="AE391" s="13"/>
      <c r="AT391" s="281" t="s">
        <v>414</v>
      </c>
      <c r="AU391" s="281" t="s">
        <v>93</v>
      </c>
      <c r="AV391" s="13" t="s">
        <v>93</v>
      </c>
      <c r="AW391" s="13" t="s">
        <v>38</v>
      </c>
      <c r="AX391" s="13" t="s">
        <v>83</v>
      </c>
      <c r="AY391" s="281" t="s">
        <v>251</v>
      </c>
    </row>
    <row r="392" s="14" customFormat="1">
      <c r="A392" s="14"/>
      <c r="B392" s="282"/>
      <c r="C392" s="283"/>
      <c r="D392" s="259" t="s">
        <v>414</v>
      </c>
      <c r="E392" s="284" t="s">
        <v>1</v>
      </c>
      <c r="F392" s="285" t="s">
        <v>416</v>
      </c>
      <c r="G392" s="283"/>
      <c r="H392" s="286">
        <v>9</v>
      </c>
      <c r="I392" s="287"/>
      <c r="J392" s="283"/>
      <c r="K392" s="283"/>
      <c r="L392" s="288"/>
      <c r="M392" s="289"/>
      <c r="N392" s="290"/>
      <c r="O392" s="290"/>
      <c r="P392" s="290"/>
      <c r="Q392" s="290"/>
      <c r="R392" s="290"/>
      <c r="S392" s="290"/>
      <c r="T392" s="291"/>
      <c r="U392" s="14"/>
      <c r="V392" s="14"/>
      <c r="W392" s="14"/>
      <c r="X392" s="14"/>
      <c r="Y392" s="14"/>
      <c r="Z392" s="14"/>
      <c r="AA392" s="14"/>
      <c r="AB392" s="14"/>
      <c r="AC392" s="14"/>
      <c r="AD392" s="14"/>
      <c r="AE392" s="14"/>
      <c r="AT392" s="292" t="s">
        <v>414</v>
      </c>
      <c r="AU392" s="292" t="s">
        <v>93</v>
      </c>
      <c r="AV392" s="14" t="s">
        <v>182</v>
      </c>
      <c r="AW392" s="14" t="s">
        <v>38</v>
      </c>
      <c r="AX392" s="14" t="s">
        <v>91</v>
      </c>
      <c r="AY392" s="292" t="s">
        <v>251</v>
      </c>
    </row>
    <row r="393" s="2" customFormat="1" ht="16.5" customHeight="1">
      <c r="A393" s="40"/>
      <c r="B393" s="41"/>
      <c r="C393" s="246" t="s">
        <v>1004</v>
      </c>
      <c r="D393" s="246" t="s">
        <v>254</v>
      </c>
      <c r="E393" s="247" t="s">
        <v>3915</v>
      </c>
      <c r="F393" s="248" t="s">
        <v>3916</v>
      </c>
      <c r="G393" s="249" t="s">
        <v>441</v>
      </c>
      <c r="H393" s="250">
        <v>8</v>
      </c>
      <c r="I393" s="251"/>
      <c r="J393" s="252">
        <f>ROUND(I393*H393,2)</f>
        <v>0</v>
      </c>
      <c r="K393" s="248" t="s">
        <v>484</v>
      </c>
      <c r="L393" s="46"/>
      <c r="M393" s="253" t="s">
        <v>1</v>
      </c>
      <c r="N393" s="254" t="s">
        <v>48</v>
      </c>
      <c r="O393" s="93"/>
      <c r="P393" s="255">
        <f>O393*H393</f>
        <v>0</v>
      </c>
      <c r="Q393" s="255">
        <v>0.00077999999999999999</v>
      </c>
      <c r="R393" s="255">
        <f>Q393*H393</f>
        <v>0.0062399999999999999</v>
      </c>
      <c r="S393" s="255">
        <v>0</v>
      </c>
      <c r="T393" s="256">
        <f>S393*H393</f>
        <v>0</v>
      </c>
      <c r="U393" s="40"/>
      <c r="V393" s="40"/>
      <c r="W393" s="40"/>
      <c r="X393" s="40"/>
      <c r="Y393" s="40"/>
      <c r="Z393" s="40"/>
      <c r="AA393" s="40"/>
      <c r="AB393" s="40"/>
      <c r="AC393" s="40"/>
      <c r="AD393" s="40"/>
      <c r="AE393" s="40"/>
      <c r="AR393" s="257" t="s">
        <v>359</v>
      </c>
      <c r="AT393" s="257" t="s">
        <v>254</v>
      </c>
      <c r="AU393" s="257" t="s">
        <v>93</v>
      </c>
      <c r="AY393" s="18" t="s">
        <v>251</v>
      </c>
      <c r="BE393" s="258">
        <f>IF(N393="základní",J393,0)</f>
        <v>0</v>
      </c>
      <c r="BF393" s="258">
        <f>IF(N393="snížená",J393,0)</f>
        <v>0</v>
      </c>
      <c r="BG393" s="258">
        <f>IF(N393="zákl. přenesená",J393,0)</f>
        <v>0</v>
      </c>
      <c r="BH393" s="258">
        <f>IF(N393="sníž. přenesená",J393,0)</f>
        <v>0</v>
      </c>
      <c r="BI393" s="258">
        <f>IF(N393="nulová",J393,0)</f>
        <v>0</v>
      </c>
      <c r="BJ393" s="18" t="s">
        <v>91</v>
      </c>
      <c r="BK393" s="258">
        <f>ROUND(I393*H393,2)</f>
        <v>0</v>
      </c>
      <c r="BL393" s="18" t="s">
        <v>359</v>
      </c>
      <c r="BM393" s="257" t="s">
        <v>3917</v>
      </c>
    </row>
    <row r="394" s="15" customFormat="1">
      <c r="A394" s="15"/>
      <c r="B394" s="293"/>
      <c r="C394" s="294"/>
      <c r="D394" s="259" t="s">
        <v>414</v>
      </c>
      <c r="E394" s="295" t="s">
        <v>1</v>
      </c>
      <c r="F394" s="296" t="s">
        <v>3717</v>
      </c>
      <c r="G394" s="294"/>
      <c r="H394" s="295" t="s">
        <v>1</v>
      </c>
      <c r="I394" s="297"/>
      <c r="J394" s="294"/>
      <c r="K394" s="294"/>
      <c r="L394" s="298"/>
      <c r="M394" s="299"/>
      <c r="N394" s="300"/>
      <c r="O394" s="300"/>
      <c r="P394" s="300"/>
      <c r="Q394" s="300"/>
      <c r="R394" s="300"/>
      <c r="S394" s="300"/>
      <c r="T394" s="301"/>
      <c r="U394" s="15"/>
      <c r="V394" s="15"/>
      <c r="W394" s="15"/>
      <c r="X394" s="15"/>
      <c r="Y394" s="15"/>
      <c r="Z394" s="15"/>
      <c r="AA394" s="15"/>
      <c r="AB394" s="15"/>
      <c r="AC394" s="15"/>
      <c r="AD394" s="15"/>
      <c r="AE394" s="15"/>
      <c r="AT394" s="302" t="s">
        <v>414</v>
      </c>
      <c r="AU394" s="302" t="s">
        <v>93</v>
      </c>
      <c r="AV394" s="15" t="s">
        <v>91</v>
      </c>
      <c r="AW394" s="15" t="s">
        <v>38</v>
      </c>
      <c r="AX394" s="15" t="s">
        <v>83</v>
      </c>
      <c r="AY394" s="302" t="s">
        <v>251</v>
      </c>
    </row>
    <row r="395" s="15" customFormat="1">
      <c r="A395" s="15"/>
      <c r="B395" s="293"/>
      <c r="C395" s="294"/>
      <c r="D395" s="259" t="s">
        <v>414</v>
      </c>
      <c r="E395" s="295" t="s">
        <v>1</v>
      </c>
      <c r="F395" s="296" t="s">
        <v>3918</v>
      </c>
      <c r="G395" s="294"/>
      <c r="H395" s="295" t="s">
        <v>1</v>
      </c>
      <c r="I395" s="297"/>
      <c r="J395" s="294"/>
      <c r="K395" s="294"/>
      <c r="L395" s="298"/>
      <c r="M395" s="299"/>
      <c r="N395" s="300"/>
      <c r="O395" s="300"/>
      <c r="P395" s="300"/>
      <c r="Q395" s="300"/>
      <c r="R395" s="300"/>
      <c r="S395" s="300"/>
      <c r="T395" s="301"/>
      <c r="U395" s="15"/>
      <c r="V395" s="15"/>
      <c r="W395" s="15"/>
      <c r="X395" s="15"/>
      <c r="Y395" s="15"/>
      <c r="Z395" s="15"/>
      <c r="AA395" s="15"/>
      <c r="AB395" s="15"/>
      <c r="AC395" s="15"/>
      <c r="AD395" s="15"/>
      <c r="AE395" s="15"/>
      <c r="AT395" s="302" t="s">
        <v>414</v>
      </c>
      <c r="AU395" s="302" t="s">
        <v>93</v>
      </c>
      <c r="AV395" s="15" t="s">
        <v>91</v>
      </c>
      <c r="AW395" s="15" t="s">
        <v>38</v>
      </c>
      <c r="AX395" s="15" t="s">
        <v>83</v>
      </c>
      <c r="AY395" s="302" t="s">
        <v>251</v>
      </c>
    </row>
    <row r="396" s="15" customFormat="1">
      <c r="A396" s="15"/>
      <c r="B396" s="293"/>
      <c r="C396" s="294"/>
      <c r="D396" s="259" t="s">
        <v>414</v>
      </c>
      <c r="E396" s="295" t="s">
        <v>1</v>
      </c>
      <c r="F396" s="296" t="s">
        <v>3876</v>
      </c>
      <c r="G396" s="294"/>
      <c r="H396" s="295" t="s">
        <v>1</v>
      </c>
      <c r="I396" s="297"/>
      <c r="J396" s="294"/>
      <c r="K396" s="294"/>
      <c r="L396" s="298"/>
      <c r="M396" s="299"/>
      <c r="N396" s="300"/>
      <c r="O396" s="300"/>
      <c r="P396" s="300"/>
      <c r="Q396" s="300"/>
      <c r="R396" s="300"/>
      <c r="S396" s="300"/>
      <c r="T396" s="301"/>
      <c r="U396" s="15"/>
      <c r="V396" s="15"/>
      <c r="W396" s="15"/>
      <c r="X396" s="15"/>
      <c r="Y396" s="15"/>
      <c r="Z396" s="15"/>
      <c r="AA396" s="15"/>
      <c r="AB396" s="15"/>
      <c r="AC396" s="15"/>
      <c r="AD396" s="15"/>
      <c r="AE396" s="15"/>
      <c r="AT396" s="302" t="s">
        <v>414</v>
      </c>
      <c r="AU396" s="302" t="s">
        <v>93</v>
      </c>
      <c r="AV396" s="15" t="s">
        <v>91</v>
      </c>
      <c r="AW396" s="15" t="s">
        <v>38</v>
      </c>
      <c r="AX396" s="15" t="s">
        <v>83</v>
      </c>
      <c r="AY396" s="302" t="s">
        <v>251</v>
      </c>
    </row>
    <row r="397" s="13" customFormat="1">
      <c r="A397" s="13"/>
      <c r="B397" s="271"/>
      <c r="C397" s="272"/>
      <c r="D397" s="259" t="s">
        <v>414</v>
      </c>
      <c r="E397" s="273" t="s">
        <v>1</v>
      </c>
      <c r="F397" s="274" t="s">
        <v>3919</v>
      </c>
      <c r="G397" s="272"/>
      <c r="H397" s="275">
        <v>1.3</v>
      </c>
      <c r="I397" s="276"/>
      <c r="J397" s="272"/>
      <c r="K397" s="272"/>
      <c r="L397" s="277"/>
      <c r="M397" s="278"/>
      <c r="N397" s="279"/>
      <c r="O397" s="279"/>
      <c r="P397" s="279"/>
      <c r="Q397" s="279"/>
      <c r="R397" s="279"/>
      <c r="S397" s="279"/>
      <c r="T397" s="280"/>
      <c r="U397" s="13"/>
      <c r="V397" s="13"/>
      <c r="W397" s="13"/>
      <c r="X397" s="13"/>
      <c r="Y397" s="13"/>
      <c r="Z397" s="13"/>
      <c r="AA397" s="13"/>
      <c r="AB397" s="13"/>
      <c r="AC397" s="13"/>
      <c r="AD397" s="13"/>
      <c r="AE397" s="13"/>
      <c r="AT397" s="281" t="s">
        <v>414</v>
      </c>
      <c r="AU397" s="281" t="s">
        <v>93</v>
      </c>
      <c r="AV397" s="13" t="s">
        <v>93</v>
      </c>
      <c r="AW397" s="13" t="s">
        <v>38</v>
      </c>
      <c r="AX397" s="13" t="s">
        <v>83</v>
      </c>
      <c r="AY397" s="281" t="s">
        <v>251</v>
      </c>
    </row>
    <row r="398" s="15" customFormat="1">
      <c r="A398" s="15"/>
      <c r="B398" s="293"/>
      <c r="C398" s="294"/>
      <c r="D398" s="259" t="s">
        <v>414</v>
      </c>
      <c r="E398" s="295" t="s">
        <v>1</v>
      </c>
      <c r="F398" s="296" t="s">
        <v>3893</v>
      </c>
      <c r="G398" s="294"/>
      <c r="H398" s="295" t="s">
        <v>1</v>
      </c>
      <c r="I398" s="297"/>
      <c r="J398" s="294"/>
      <c r="K398" s="294"/>
      <c r="L398" s="298"/>
      <c r="M398" s="299"/>
      <c r="N398" s="300"/>
      <c r="O398" s="300"/>
      <c r="P398" s="300"/>
      <c r="Q398" s="300"/>
      <c r="R398" s="300"/>
      <c r="S398" s="300"/>
      <c r="T398" s="301"/>
      <c r="U398" s="15"/>
      <c r="V398" s="15"/>
      <c r="W398" s="15"/>
      <c r="X398" s="15"/>
      <c r="Y398" s="15"/>
      <c r="Z398" s="15"/>
      <c r="AA398" s="15"/>
      <c r="AB398" s="15"/>
      <c r="AC398" s="15"/>
      <c r="AD398" s="15"/>
      <c r="AE398" s="15"/>
      <c r="AT398" s="302" t="s">
        <v>414</v>
      </c>
      <c r="AU398" s="302" t="s">
        <v>93</v>
      </c>
      <c r="AV398" s="15" t="s">
        <v>91</v>
      </c>
      <c r="AW398" s="15" t="s">
        <v>38</v>
      </c>
      <c r="AX398" s="15" t="s">
        <v>83</v>
      </c>
      <c r="AY398" s="302" t="s">
        <v>251</v>
      </c>
    </row>
    <row r="399" s="13" customFormat="1">
      <c r="A399" s="13"/>
      <c r="B399" s="271"/>
      <c r="C399" s="272"/>
      <c r="D399" s="259" t="s">
        <v>414</v>
      </c>
      <c r="E399" s="273" t="s">
        <v>1</v>
      </c>
      <c r="F399" s="274" t="s">
        <v>3920</v>
      </c>
      <c r="G399" s="272"/>
      <c r="H399" s="275">
        <v>5.4900000000000002</v>
      </c>
      <c r="I399" s="276"/>
      <c r="J399" s="272"/>
      <c r="K399" s="272"/>
      <c r="L399" s="277"/>
      <c r="M399" s="278"/>
      <c r="N399" s="279"/>
      <c r="O399" s="279"/>
      <c r="P399" s="279"/>
      <c r="Q399" s="279"/>
      <c r="R399" s="279"/>
      <c r="S399" s="279"/>
      <c r="T399" s="280"/>
      <c r="U399" s="13"/>
      <c r="V399" s="13"/>
      <c r="W399" s="13"/>
      <c r="X399" s="13"/>
      <c r="Y399" s="13"/>
      <c r="Z399" s="13"/>
      <c r="AA399" s="13"/>
      <c r="AB399" s="13"/>
      <c r="AC399" s="13"/>
      <c r="AD399" s="13"/>
      <c r="AE399" s="13"/>
      <c r="AT399" s="281" t="s">
        <v>414</v>
      </c>
      <c r="AU399" s="281" t="s">
        <v>93</v>
      </c>
      <c r="AV399" s="13" t="s">
        <v>93</v>
      </c>
      <c r="AW399" s="13" t="s">
        <v>38</v>
      </c>
      <c r="AX399" s="13" t="s">
        <v>83</v>
      </c>
      <c r="AY399" s="281" t="s">
        <v>251</v>
      </c>
    </row>
    <row r="400" s="14" customFormat="1">
      <c r="A400" s="14"/>
      <c r="B400" s="282"/>
      <c r="C400" s="283"/>
      <c r="D400" s="259" t="s">
        <v>414</v>
      </c>
      <c r="E400" s="284" t="s">
        <v>1</v>
      </c>
      <c r="F400" s="285" t="s">
        <v>416</v>
      </c>
      <c r="G400" s="283"/>
      <c r="H400" s="286">
        <v>6.79</v>
      </c>
      <c r="I400" s="287"/>
      <c r="J400" s="283"/>
      <c r="K400" s="283"/>
      <c r="L400" s="288"/>
      <c r="M400" s="289"/>
      <c r="N400" s="290"/>
      <c r="O400" s="290"/>
      <c r="P400" s="290"/>
      <c r="Q400" s="290"/>
      <c r="R400" s="290"/>
      <c r="S400" s="290"/>
      <c r="T400" s="291"/>
      <c r="U400" s="14"/>
      <c r="V400" s="14"/>
      <c r="W400" s="14"/>
      <c r="X400" s="14"/>
      <c r="Y400" s="14"/>
      <c r="Z400" s="14"/>
      <c r="AA400" s="14"/>
      <c r="AB400" s="14"/>
      <c r="AC400" s="14"/>
      <c r="AD400" s="14"/>
      <c r="AE400" s="14"/>
      <c r="AT400" s="292" t="s">
        <v>414</v>
      </c>
      <c r="AU400" s="292" t="s">
        <v>93</v>
      </c>
      <c r="AV400" s="14" t="s">
        <v>182</v>
      </c>
      <c r="AW400" s="14" t="s">
        <v>38</v>
      </c>
      <c r="AX400" s="14" t="s">
        <v>83</v>
      </c>
      <c r="AY400" s="292" t="s">
        <v>251</v>
      </c>
    </row>
    <row r="401" s="13" customFormat="1">
      <c r="A401" s="13"/>
      <c r="B401" s="271"/>
      <c r="C401" s="272"/>
      <c r="D401" s="259" t="s">
        <v>414</v>
      </c>
      <c r="E401" s="273" t="s">
        <v>1</v>
      </c>
      <c r="F401" s="274" t="s">
        <v>3921</v>
      </c>
      <c r="G401" s="272"/>
      <c r="H401" s="275">
        <v>7.8090000000000002</v>
      </c>
      <c r="I401" s="276"/>
      <c r="J401" s="272"/>
      <c r="K401" s="272"/>
      <c r="L401" s="277"/>
      <c r="M401" s="278"/>
      <c r="N401" s="279"/>
      <c r="O401" s="279"/>
      <c r="P401" s="279"/>
      <c r="Q401" s="279"/>
      <c r="R401" s="279"/>
      <c r="S401" s="279"/>
      <c r="T401" s="280"/>
      <c r="U401" s="13"/>
      <c r="V401" s="13"/>
      <c r="W401" s="13"/>
      <c r="X401" s="13"/>
      <c r="Y401" s="13"/>
      <c r="Z401" s="13"/>
      <c r="AA401" s="13"/>
      <c r="AB401" s="13"/>
      <c r="AC401" s="13"/>
      <c r="AD401" s="13"/>
      <c r="AE401" s="13"/>
      <c r="AT401" s="281" t="s">
        <v>414</v>
      </c>
      <c r="AU401" s="281" t="s">
        <v>93</v>
      </c>
      <c r="AV401" s="13" t="s">
        <v>93</v>
      </c>
      <c r="AW401" s="13" t="s">
        <v>38</v>
      </c>
      <c r="AX401" s="13" t="s">
        <v>83</v>
      </c>
      <c r="AY401" s="281" t="s">
        <v>251</v>
      </c>
    </row>
    <row r="402" s="14" customFormat="1">
      <c r="A402" s="14"/>
      <c r="B402" s="282"/>
      <c r="C402" s="283"/>
      <c r="D402" s="259" t="s">
        <v>414</v>
      </c>
      <c r="E402" s="284" t="s">
        <v>1</v>
      </c>
      <c r="F402" s="285" t="s">
        <v>416</v>
      </c>
      <c r="G402" s="283"/>
      <c r="H402" s="286">
        <v>7.8090000000000002</v>
      </c>
      <c r="I402" s="287"/>
      <c r="J402" s="283"/>
      <c r="K402" s="283"/>
      <c r="L402" s="288"/>
      <c r="M402" s="289"/>
      <c r="N402" s="290"/>
      <c r="O402" s="290"/>
      <c r="P402" s="290"/>
      <c r="Q402" s="290"/>
      <c r="R402" s="290"/>
      <c r="S402" s="290"/>
      <c r="T402" s="291"/>
      <c r="U402" s="14"/>
      <c r="V402" s="14"/>
      <c r="W402" s="14"/>
      <c r="X402" s="14"/>
      <c r="Y402" s="14"/>
      <c r="Z402" s="14"/>
      <c r="AA402" s="14"/>
      <c r="AB402" s="14"/>
      <c r="AC402" s="14"/>
      <c r="AD402" s="14"/>
      <c r="AE402" s="14"/>
      <c r="AT402" s="292" t="s">
        <v>414</v>
      </c>
      <c r="AU402" s="292" t="s">
        <v>93</v>
      </c>
      <c r="AV402" s="14" t="s">
        <v>182</v>
      </c>
      <c r="AW402" s="14" t="s">
        <v>38</v>
      </c>
      <c r="AX402" s="14" t="s">
        <v>83</v>
      </c>
      <c r="AY402" s="292" t="s">
        <v>251</v>
      </c>
    </row>
    <row r="403" s="13" customFormat="1">
      <c r="A403" s="13"/>
      <c r="B403" s="271"/>
      <c r="C403" s="272"/>
      <c r="D403" s="259" t="s">
        <v>414</v>
      </c>
      <c r="E403" s="273" t="s">
        <v>1</v>
      </c>
      <c r="F403" s="274" t="s">
        <v>292</v>
      </c>
      <c r="G403" s="272"/>
      <c r="H403" s="275">
        <v>8</v>
      </c>
      <c r="I403" s="276"/>
      <c r="J403" s="272"/>
      <c r="K403" s="272"/>
      <c r="L403" s="277"/>
      <c r="M403" s="278"/>
      <c r="N403" s="279"/>
      <c r="O403" s="279"/>
      <c r="P403" s="279"/>
      <c r="Q403" s="279"/>
      <c r="R403" s="279"/>
      <c r="S403" s="279"/>
      <c r="T403" s="280"/>
      <c r="U403" s="13"/>
      <c r="V403" s="13"/>
      <c r="W403" s="13"/>
      <c r="X403" s="13"/>
      <c r="Y403" s="13"/>
      <c r="Z403" s="13"/>
      <c r="AA403" s="13"/>
      <c r="AB403" s="13"/>
      <c r="AC403" s="13"/>
      <c r="AD403" s="13"/>
      <c r="AE403" s="13"/>
      <c r="AT403" s="281" t="s">
        <v>414</v>
      </c>
      <c r="AU403" s="281" t="s">
        <v>93</v>
      </c>
      <c r="AV403" s="13" t="s">
        <v>93</v>
      </c>
      <c r="AW403" s="13" t="s">
        <v>38</v>
      </c>
      <c r="AX403" s="13" t="s">
        <v>83</v>
      </c>
      <c r="AY403" s="281" t="s">
        <v>251</v>
      </c>
    </row>
    <row r="404" s="14" customFormat="1">
      <c r="A404" s="14"/>
      <c r="B404" s="282"/>
      <c r="C404" s="283"/>
      <c r="D404" s="259" t="s">
        <v>414</v>
      </c>
      <c r="E404" s="284" t="s">
        <v>1</v>
      </c>
      <c r="F404" s="285" t="s">
        <v>416</v>
      </c>
      <c r="G404" s="283"/>
      <c r="H404" s="286">
        <v>8</v>
      </c>
      <c r="I404" s="287"/>
      <c r="J404" s="283"/>
      <c r="K404" s="283"/>
      <c r="L404" s="288"/>
      <c r="M404" s="289"/>
      <c r="N404" s="290"/>
      <c r="O404" s="290"/>
      <c r="P404" s="290"/>
      <c r="Q404" s="290"/>
      <c r="R404" s="290"/>
      <c r="S404" s="290"/>
      <c r="T404" s="291"/>
      <c r="U404" s="14"/>
      <c r="V404" s="14"/>
      <c r="W404" s="14"/>
      <c r="X404" s="14"/>
      <c r="Y404" s="14"/>
      <c r="Z404" s="14"/>
      <c r="AA404" s="14"/>
      <c r="AB404" s="14"/>
      <c r="AC404" s="14"/>
      <c r="AD404" s="14"/>
      <c r="AE404" s="14"/>
      <c r="AT404" s="292" t="s">
        <v>414</v>
      </c>
      <c r="AU404" s="292" t="s">
        <v>93</v>
      </c>
      <c r="AV404" s="14" t="s">
        <v>182</v>
      </c>
      <c r="AW404" s="14" t="s">
        <v>38</v>
      </c>
      <c r="AX404" s="14" t="s">
        <v>91</v>
      </c>
      <c r="AY404" s="292" t="s">
        <v>251</v>
      </c>
    </row>
    <row r="405" s="2" customFormat="1" ht="16.5" customHeight="1">
      <c r="A405" s="40"/>
      <c r="B405" s="41"/>
      <c r="C405" s="246" t="s">
        <v>1512</v>
      </c>
      <c r="D405" s="246" t="s">
        <v>254</v>
      </c>
      <c r="E405" s="247" t="s">
        <v>3922</v>
      </c>
      <c r="F405" s="248" t="s">
        <v>3923</v>
      </c>
      <c r="G405" s="249" t="s">
        <v>441</v>
      </c>
      <c r="H405" s="250">
        <v>27.5</v>
      </c>
      <c r="I405" s="251"/>
      <c r="J405" s="252">
        <f>ROUND(I405*H405,2)</f>
        <v>0</v>
      </c>
      <c r="K405" s="248" t="s">
        <v>484</v>
      </c>
      <c r="L405" s="46"/>
      <c r="M405" s="253" t="s">
        <v>1</v>
      </c>
      <c r="N405" s="254" t="s">
        <v>48</v>
      </c>
      <c r="O405" s="93"/>
      <c r="P405" s="255">
        <f>O405*H405</f>
        <v>0</v>
      </c>
      <c r="Q405" s="255">
        <v>0.00096000000000000002</v>
      </c>
      <c r="R405" s="255">
        <f>Q405*H405</f>
        <v>0.0264</v>
      </c>
      <c r="S405" s="255">
        <v>0</v>
      </c>
      <c r="T405" s="256">
        <f>S405*H405</f>
        <v>0</v>
      </c>
      <c r="U405" s="40"/>
      <c r="V405" s="40"/>
      <c r="W405" s="40"/>
      <c r="X405" s="40"/>
      <c r="Y405" s="40"/>
      <c r="Z405" s="40"/>
      <c r="AA405" s="40"/>
      <c r="AB405" s="40"/>
      <c r="AC405" s="40"/>
      <c r="AD405" s="40"/>
      <c r="AE405" s="40"/>
      <c r="AR405" s="257" t="s">
        <v>359</v>
      </c>
      <c r="AT405" s="257" t="s">
        <v>254</v>
      </c>
      <c r="AU405" s="257" t="s">
        <v>93</v>
      </c>
      <c r="AY405" s="18" t="s">
        <v>251</v>
      </c>
      <c r="BE405" s="258">
        <f>IF(N405="základní",J405,0)</f>
        <v>0</v>
      </c>
      <c r="BF405" s="258">
        <f>IF(N405="snížená",J405,0)</f>
        <v>0</v>
      </c>
      <c r="BG405" s="258">
        <f>IF(N405="zákl. přenesená",J405,0)</f>
        <v>0</v>
      </c>
      <c r="BH405" s="258">
        <f>IF(N405="sníž. přenesená",J405,0)</f>
        <v>0</v>
      </c>
      <c r="BI405" s="258">
        <f>IF(N405="nulová",J405,0)</f>
        <v>0</v>
      </c>
      <c r="BJ405" s="18" t="s">
        <v>91</v>
      </c>
      <c r="BK405" s="258">
        <f>ROUND(I405*H405,2)</f>
        <v>0</v>
      </c>
      <c r="BL405" s="18" t="s">
        <v>359</v>
      </c>
      <c r="BM405" s="257" t="s">
        <v>3924</v>
      </c>
    </row>
    <row r="406" s="15" customFormat="1">
      <c r="A406" s="15"/>
      <c r="B406" s="293"/>
      <c r="C406" s="294"/>
      <c r="D406" s="259" t="s">
        <v>414</v>
      </c>
      <c r="E406" s="295" t="s">
        <v>1</v>
      </c>
      <c r="F406" s="296" t="s">
        <v>3717</v>
      </c>
      <c r="G406" s="294"/>
      <c r="H406" s="295" t="s">
        <v>1</v>
      </c>
      <c r="I406" s="297"/>
      <c r="J406" s="294"/>
      <c r="K406" s="294"/>
      <c r="L406" s="298"/>
      <c r="M406" s="299"/>
      <c r="N406" s="300"/>
      <c r="O406" s="300"/>
      <c r="P406" s="300"/>
      <c r="Q406" s="300"/>
      <c r="R406" s="300"/>
      <c r="S406" s="300"/>
      <c r="T406" s="301"/>
      <c r="U406" s="15"/>
      <c r="V406" s="15"/>
      <c r="W406" s="15"/>
      <c r="X406" s="15"/>
      <c r="Y406" s="15"/>
      <c r="Z406" s="15"/>
      <c r="AA406" s="15"/>
      <c r="AB406" s="15"/>
      <c r="AC406" s="15"/>
      <c r="AD406" s="15"/>
      <c r="AE406" s="15"/>
      <c r="AT406" s="302" t="s">
        <v>414</v>
      </c>
      <c r="AU406" s="302" t="s">
        <v>93</v>
      </c>
      <c r="AV406" s="15" t="s">
        <v>91</v>
      </c>
      <c r="AW406" s="15" t="s">
        <v>38</v>
      </c>
      <c r="AX406" s="15" t="s">
        <v>83</v>
      </c>
      <c r="AY406" s="302" t="s">
        <v>251</v>
      </c>
    </row>
    <row r="407" s="15" customFormat="1">
      <c r="A407" s="15"/>
      <c r="B407" s="293"/>
      <c r="C407" s="294"/>
      <c r="D407" s="259" t="s">
        <v>414</v>
      </c>
      <c r="E407" s="295" t="s">
        <v>1</v>
      </c>
      <c r="F407" s="296" t="s">
        <v>3918</v>
      </c>
      <c r="G407" s="294"/>
      <c r="H407" s="295" t="s">
        <v>1</v>
      </c>
      <c r="I407" s="297"/>
      <c r="J407" s="294"/>
      <c r="K407" s="294"/>
      <c r="L407" s="298"/>
      <c r="M407" s="299"/>
      <c r="N407" s="300"/>
      <c r="O407" s="300"/>
      <c r="P407" s="300"/>
      <c r="Q407" s="300"/>
      <c r="R407" s="300"/>
      <c r="S407" s="300"/>
      <c r="T407" s="301"/>
      <c r="U407" s="15"/>
      <c r="V407" s="15"/>
      <c r="W407" s="15"/>
      <c r="X407" s="15"/>
      <c r="Y407" s="15"/>
      <c r="Z407" s="15"/>
      <c r="AA407" s="15"/>
      <c r="AB407" s="15"/>
      <c r="AC407" s="15"/>
      <c r="AD407" s="15"/>
      <c r="AE407" s="15"/>
      <c r="AT407" s="302" t="s">
        <v>414</v>
      </c>
      <c r="AU407" s="302" t="s">
        <v>93</v>
      </c>
      <c r="AV407" s="15" t="s">
        <v>91</v>
      </c>
      <c r="AW407" s="15" t="s">
        <v>38</v>
      </c>
      <c r="AX407" s="15" t="s">
        <v>83</v>
      </c>
      <c r="AY407" s="302" t="s">
        <v>251</v>
      </c>
    </row>
    <row r="408" s="15" customFormat="1">
      <c r="A408" s="15"/>
      <c r="B408" s="293"/>
      <c r="C408" s="294"/>
      <c r="D408" s="259" t="s">
        <v>414</v>
      </c>
      <c r="E408" s="295" t="s">
        <v>1</v>
      </c>
      <c r="F408" s="296" t="s">
        <v>3876</v>
      </c>
      <c r="G408" s="294"/>
      <c r="H408" s="295" t="s">
        <v>1</v>
      </c>
      <c r="I408" s="297"/>
      <c r="J408" s="294"/>
      <c r="K408" s="294"/>
      <c r="L408" s="298"/>
      <c r="M408" s="299"/>
      <c r="N408" s="300"/>
      <c r="O408" s="300"/>
      <c r="P408" s="300"/>
      <c r="Q408" s="300"/>
      <c r="R408" s="300"/>
      <c r="S408" s="300"/>
      <c r="T408" s="301"/>
      <c r="U408" s="15"/>
      <c r="V408" s="15"/>
      <c r="W408" s="15"/>
      <c r="X408" s="15"/>
      <c r="Y408" s="15"/>
      <c r="Z408" s="15"/>
      <c r="AA408" s="15"/>
      <c r="AB408" s="15"/>
      <c r="AC408" s="15"/>
      <c r="AD408" s="15"/>
      <c r="AE408" s="15"/>
      <c r="AT408" s="302" t="s">
        <v>414</v>
      </c>
      <c r="AU408" s="302" t="s">
        <v>93</v>
      </c>
      <c r="AV408" s="15" t="s">
        <v>91</v>
      </c>
      <c r="AW408" s="15" t="s">
        <v>38</v>
      </c>
      <c r="AX408" s="15" t="s">
        <v>83</v>
      </c>
      <c r="AY408" s="302" t="s">
        <v>251</v>
      </c>
    </row>
    <row r="409" s="13" customFormat="1">
      <c r="A409" s="13"/>
      <c r="B409" s="271"/>
      <c r="C409" s="272"/>
      <c r="D409" s="259" t="s">
        <v>414</v>
      </c>
      <c r="E409" s="273" t="s">
        <v>1</v>
      </c>
      <c r="F409" s="274" t="s">
        <v>3925</v>
      </c>
      <c r="G409" s="272"/>
      <c r="H409" s="275">
        <v>11.9</v>
      </c>
      <c r="I409" s="276"/>
      <c r="J409" s="272"/>
      <c r="K409" s="272"/>
      <c r="L409" s="277"/>
      <c r="M409" s="278"/>
      <c r="N409" s="279"/>
      <c r="O409" s="279"/>
      <c r="P409" s="279"/>
      <c r="Q409" s="279"/>
      <c r="R409" s="279"/>
      <c r="S409" s="279"/>
      <c r="T409" s="280"/>
      <c r="U409" s="13"/>
      <c r="V409" s="13"/>
      <c r="W409" s="13"/>
      <c r="X409" s="13"/>
      <c r="Y409" s="13"/>
      <c r="Z409" s="13"/>
      <c r="AA409" s="13"/>
      <c r="AB409" s="13"/>
      <c r="AC409" s="13"/>
      <c r="AD409" s="13"/>
      <c r="AE409" s="13"/>
      <c r="AT409" s="281" t="s">
        <v>414</v>
      </c>
      <c r="AU409" s="281" t="s">
        <v>93</v>
      </c>
      <c r="AV409" s="13" t="s">
        <v>93</v>
      </c>
      <c r="AW409" s="13" t="s">
        <v>38</v>
      </c>
      <c r="AX409" s="13" t="s">
        <v>83</v>
      </c>
      <c r="AY409" s="281" t="s">
        <v>251</v>
      </c>
    </row>
    <row r="410" s="15" customFormat="1">
      <c r="A410" s="15"/>
      <c r="B410" s="293"/>
      <c r="C410" s="294"/>
      <c r="D410" s="259" t="s">
        <v>414</v>
      </c>
      <c r="E410" s="295" t="s">
        <v>1</v>
      </c>
      <c r="F410" s="296" t="s">
        <v>3893</v>
      </c>
      <c r="G410" s="294"/>
      <c r="H410" s="295" t="s">
        <v>1</v>
      </c>
      <c r="I410" s="297"/>
      <c r="J410" s="294"/>
      <c r="K410" s="294"/>
      <c r="L410" s="298"/>
      <c r="M410" s="299"/>
      <c r="N410" s="300"/>
      <c r="O410" s="300"/>
      <c r="P410" s="300"/>
      <c r="Q410" s="300"/>
      <c r="R410" s="300"/>
      <c r="S410" s="300"/>
      <c r="T410" s="301"/>
      <c r="U410" s="15"/>
      <c r="V410" s="15"/>
      <c r="W410" s="15"/>
      <c r="X410" s="15"/>
      <c r="Y410" s="15"/>
      <c r="Z410" s="15"/>
      <c r="AA410" s="15"/>
      <c r="AB410" s="15"/>
      <c r="AC410" s="15"/>
      <c r="AD410" s="15"/>
      <c r="AE410" s="15"/>
      <c r="AT410" s="302" t="s">
        <v>414</v>
      </c>
      <c r="AU410" s="302" t="s">
        <v>93</v>
      </c>
      <c r="AV410" s="15" t="s">
        <v>91</v>
      </c>
      <c r="AW410" s="15" t="s">
        <v>38</v>
      </c>
      <c r="AX410" s="15" t="s">
        <v>83</v>
      </c>
      <c r="AY410" s="302" t="s">
        <v>251</v>
      </c>
    </row>
    <row r="411" s="13" customFormat="1">
      <c r="A411" s="13"/>
      <c r="B411" s="271"/>
      <c r="C411" s="272"/>
      <c r="D411" s="259" t="s">
        <v>414</v>
      </c>
      <c r="E411" s="273" t="s">
        <v>1</v>
      </c>
      <c r="F411" s="274" t="s">
        <v>3926</v>
      </c>
      <c r="G411" s="272"/>
      <c r="H411" s="275">
        <v>11.84</v>
      </c>
      <c r="I411" s="276"/>
      <c r="J411" s="272"/>
      <c r="K411" s="272"/>
      <c r="L411" s="277"/>
      <c r="M411" s="278"/>
      <c r="N411" s="279"/>
      <c r="O411" s="279"/>
      <c r="P411" s="279"/>
      <c r="Q411" s="279"/>
      <c r="R411" s="279"/>
      <c r="S411" s="279"/>
      <c r="T411" s="280"/>
      <c r="U411" s="13"/>
      <c r="V411" s="13"/>
      <c r="W411" s="13"/>
      <c r="X411" s="13"/>
      <c r="Y411" s="13"/>
      <c r="Z411" s="13"/>
      <c r="AA411" s="13"/>
      <c r="AB411" s="13"/>
      <c r="AC411" s="13"/>
      <c r="AD411" s="13"/>
      <c r="AE411" s="13"/>
      <c r="AT411" s="281" t="s">
        <v>414</v>
      </c>
      <c r="AU411" s="281" t="s">
        <v>93</v>
      </c>
      <c r="AV411" s="13" t="s">
        <v>93</v>
      </c>
      <c r="AW411" s="13" t="s">
        <v>38</v>
      </c>
      <c r="AX411" s="13" t="s">
        <v>83</v>
      </c>
      <c r="AY411" s="281" t="s">
        <v>251</v>
      </c>
    </row>
    <row r="412" s="14" customFormat="1">
      <c r="A412" s="14"/>
      <c r="B412" s="282"/>
      <c r="C412" s="283"/>
      <c r="D412" s="259" t="s">
        <v>414</v>
      </c>
      <c r="E412" s="284" t="s">
        <v>1</v>
      </c>
      <c r="F412" s="285" t="s">
        <v>416</v>
      </c>
      <c r="G412" s="283"/>
      <c r="H412" s="286">
        <v>23.739999999999998</v>
      </c>
      <c r="I412" s="287"/>
      <c r="J412" s="283"/>
      <c r="K412" s="283"/>
      <c r="L412" s="288"/>
      <c r="M412" s="289"/>
      <c r="N412" s="290"/>
      <c r="O412" s="290"/>
      <c r="P412" s="290"/>
      <c r="Q412" s="290"/>
      <c r="R412" s="290"/>
      <c r="S412" s="290"/>
      <c r="T412" s="291"/>
      <c r="U412" s="14"/>
      <c r="V412" s="14"/>
      <c r="W412" s="14"/>
      <c r="X412" s="14"/>
      <c r="Y412" s="14"/>
      <c r="Z412" s="14"/>
      <c r="AA412" s="14"/>
      <c r="AB412" s="14"/>
      <c r="AC412" s="14"/>
      <c r="AD412" s="14"/>
      <c r="AE412" s="14"/>
      <c r="AT412" s="292" t="s">
        <v>414</v>
      </c>
      <c r="AU412" s="292" t="s">
        <v>93</v>
      </c>
      <c r="AV412" s="14" t="s">
        <v>182</v>
      </c>
      <c r="AW412" s="14" t="s">
        <v>38</v>
      </c>
      <c r="AX412" s="14" t="s">
        <v>83</v>
      </c>
      <c r="AY412" s="292" t="s">
        <v>251</v>
      </c>
    </row>
    <row r="413" s="13" customFormat="1">
      <c r="A413" s="13"/>
      <c r="B413" s="271"/>
      <c r="C413" s="272"/>
      <c r="D413" s="259" t="s">
        <v>414</v>
      </c>
      <c r="E413" s="273" t="s">
        <v>1</v>
      </c>
      <c r="F413" s="274" t="s">
        <v>3927</v>
      </c>
      <c r="G413" s="272"/>
      <c r="H413" s="275">
        <v>27.300999999999998</v>
      </c>
      <c r="I413" s="276"/>
      <c r="J413" s="272"/>
      <c r="K413" s="272"/>
      <c r="L413" s="277"/>
      <c r="M413" s="278"/>
      <c r="N413" s="279"/>
      <c r="O413" s="279"/>
      <c r="P413" s="279"/>
      <c r="Q413" s="279"/>
      <c r="R413" s="279"/>
      <c r="S413" s="279"/>
      <c r="T413" s="280"/>
      <c r="U413" s="13"/>
      <c r="V413" s="13"/>
      <c r="W413" s="13"/>
      <c r="X413" s="13"/>
      <c r="Y413" s="13"/>
      <c r="Z413" s="13"/>
      <c r="AA413" s="13"/>
      <c r="AB413" s="13"/>
      <c r="AC413" s="13"/>
      <c r="AD413" s="13"/>
      <c r="AE413" s="13"/>
      <c r="AT413" s="281" t="s">
        <v>414</v>
      </c>
      <c r="AU413" s="281" t="s">
        <v>93</v>
      </c>
      <c r="AV413" s="13" t="s">
        <v>93</v>
      </c>
      <c r="AW413" s="13" t="s">
        <v>38</v>
      </c>
      <c r="AX413" s="13" t="s">
        <v>83</v>
      </c>
      <c r="AY413" s="281" t="s">
        <v>251</v>
      </c>
    </row>
    <row r="414" s="14" customFormat="1">
      <c r="A414" s="14"/>
      <c r="B414" s="282"/>
      <c r="C414" s="283"/>
      <c r="D414" s="259" t="s">
        <v>414</v>
      </c>
      <c r="E414" s="284" t="s">
        <v>1</v>
      </c>
      <c r="F414" s="285" t="s">
        <v>416</v>
      </c>
      <c r="G414" s="283"/>
      <c r="H414" s="286">
        <v>27.300999999999998</v>
      </c>
      <c r="I414" s="287"/>
      <c r="J414" s="283"/>
      <c r="K414" s="283"/>
      <c r="L414" s="288"/>
      <c r="M414" s="289"/>
      <c r="N414" s="290"/>
      <c r="O414" s="290"/>
      <c r="P414" s="290"/>
      <c r="Q414" s="290"/>
      <c r="R414" s="290"/>
      <c r="S414" s="290"/>
      <c r="T414" s="291"/>
      <c r="U414" s="14"/>
      <c r="V414" s="14"/>
      <c r="W414" s="14"/>
      <c r="X414" s="14"/>
      <c r="Y414" s="14"/>
      <c r="Z414" s="14"/>
      <c r="AA414" s="14"/>
      <c r="AB414" s="14"/>
      <c r="AC414" s="14"/>
      <c r="AD414" s="14"/>
      <c r="AE414" s="14"/>
      <c r="AT414" s="292" t="s">
        <v>414</v>
      </c>
      <c r="AU414" s="292" t="s">
        <v>93</v>
      </c>
      <c r="AV414" s="14" t="s">
        <v>182</v>
      </c>
      <c r="AW414" s="14" t="s">
        <v>38</v>
      </c>
      <c r="AX414" s="14" t="s">
        <v>83</v>
      </c>
      <c r="AY414" s="292" t="s">
        <v>251</v>
      </c>
    </row>
    <row r="415" s="13" customFormat="1">
      <c r="A415" s="13"/>
      <c r="B415" s="271"/>
      <c r="C415" s="272"/>
      <c r="D415" s="259" t="s">
        <v>414</v>
      </c>
      <c r="E415" s="273" t="s">
        <v>1</v>
      </c>
      <c r="F415" s="274" t="s">
        <v>3928</v>
      </c>
      <c r="G415" s="272"/>
      <c r="H415" s="275">
        <v>27.5</v>
      </c>
      <c r="I415" s="276"/>
      <c r="J415" s="272"/>
      <c r="K415" s="272"/>
      <c r="L415" s="277"/>
      <c r="M415" s="278"/>
      <c r="N415" s="279"/>
      <c r="O415" s="279"/>
      <c r="P415" s="279"/>
      <c r="Q415" s="279"/>
      <c r="R415" s="279"/>
      <c r="S415" s="279"/>
      <c r="T415" s="280"/>
      <c r="U415" s="13"/>
      <c r="V415" s="13"/>
      <c r="W415" s="13"/>
      <c r="X415" s="13"/>
      <c r="Y415" s="13"/>
      <c r="Z415" s="13"/>
      <c r="AA415" s="13"/>
      <c r="AB415" s="13"/>
      <c r="AC415" s="13"/>
      <c r="AD415" s="13"/>
      <c r="AE415" s="13"/>
      <c r="AT415" s="281" t="s">
        <v>414</v>
      </c>
      <c r="AU415" s="281" t="s">
        <v>93</v>
      </c>
      <c r="AV415" s="13" t="s">
        <v>93</v>
      </c>
      <c r="AW415" s="13" t="s">
        <v>38</v>
      </c>
      <c r="AX415" s="13" t="s">
        <v>83</v>
      </c>
      <c r="AY415" s="281" t="s">
        <v>251</v>
      </c>
    </row>
    <row r="416" s="14" customFormat="1">
      <c r="A416" s="14"/>
      <c r="B416" s="282"/>
      <c r="C416" s="283"/>
      <c r="D416" s="259" t="s">
        <v>414</v>
      </c>
      <c r="E416" s="284" t="s">
        <v>1</v>
      </c>
      <c r="F416" s="285" t="s">
        <v>416</v>
      </c>
      <c r="G416" s="283"/>
      <c r="H416" s="286">
        <v>27.5</v>
      </c>
      <c r="I416" s="287"/>
      <c r="J416" s="283"/>
      <c r="K416" s="283"/>
      <c r="L416" s="288"/>
      <c r="M416" s="289"/>
      <c r="N416" s="290"/>
      <c r="O416" s="290"/>
      <c r="P416" s="290"/>
      <c r="Q416" s="290"/>
      <c r="R416" s="290"/>
      <c r="S416" s="290"/>
      <c r="T416" s="291"/>
      <c r="U416" s="14"/>
      <c r="V416" s="14"/>
      <c r="W416" s="14"/>
      <c r="X416" s="14"/>
      <c r="Y416" s="14"/>
      <c r="Z416" s="14"/>
      <c r="AA416" s="14"/>
      <c r="AB416" s="14"/>
      <c r="AC416" s="14"/>
      <c r="AD416" s="14"/>
      <c r="AE416" s="14"/>
      <c r="AT416" s="292" t="s">
        <v>414</v>
      </c>
      <c r="AU416" s="292" t="s">
        <v>93</v>
      </c>
      <c r="AV416" s="14" t="s">
        <v>182</v>
      </c>
      <c r="AW416" s="14" t="s">
        <v>38</v>
      </c>
      <c r="AX416" s="14" t="s">
        <v>91</v>
      </c>
      <c r="AY416" s="292" t="s">
        <v>251</v>
      </c>
    </row>
    <row r="417" s="2" customFormat="1" ht="21.75" customHeight="1">
      <c r="A417" s="40"/>
      <c r="B417" s="41"/>
      <c r="C417" s="246" t="s">
        <v>1009</v>
      </c>
      <c r="D417" s="246" t="s">
        <v>254</v>
      </c>
      <c r="E417" s="247" t="s">
        <v>3929</v>
      </c>
      <c r="F417" s="248" t="s">
        <v>3930</v>
      </c>
      <c r="G417" s="249" t="s">
        <v>441</v>
      </c>
      <c r="H417" s="250">
        <v>16.5</v>
      </c>
      <c r="I417" s="251"/>
      <c r="J417" s="252">
        <f>ROUND(I417*H417,2)</f>
        <v>0</v>
      </c>
      <c r="K417" s="248" t="s">
        <v>484</v>
      </c>
      <c r="L417" s="46"/>
      <c r="M417" s="253" t="s">
        <v>1</v>
      </c>
      <c r="N417" s="254" t="s">
        <v>48</v>
      </c>
      <c r="O417" s="93"/>
      <c r="P417" s="255">
        <f>O417*H417</f>
        <v>0</v>
      </c>
      <c r="Q417" s="255">
        <v>5.0000000000000002E-05</v>
      </c>
      <c r="R417" s="255">
        <f>Q417*H417</f>
        <v>0.000825</v>
      </c>
      <c r="S417" s="255">
        <v>0</v>
      </c>
      <c r="T417" s="256">
        <f>S417*H417</f>
        <v>0</v>
      </c>
      <c r="U417" s="40"/>
      <c r="V417" s="40"/>
      <c r="W417" s="40"/>
      <c r="X417" s="40"/>
      <c r="Y417" s="40"/>
      <c r="Z417" s="40"/>
      <c r="AA417" s="40"/>
      <c r="AB417" s="40"/>
      <c r="AC417" s="40"/>
      <c r="AD417" s="40"/>
      <c r="AE417" s="40"/>
      <c r="AR417" s="257" t="s">
        <v>359</v>
      </c>
      <c r="AT417" s="257" t="s">
        <v>254</v>
      </c>
      <c r="AU417" s="257" t="s">
        <v>93</v>
      </c>
      <c r="AY417" s="18" t="s">
        <v>251</v>
      </c>
      <c r="BE417" s="258">
        <f>IF(N417="základní",J417,0)</f>
        <v>0</v>
      </c>
      <c r="BF417" s="258">
        <f>IF(N417="snížená",J417,0)</f>
        <v>0</v>
      </c>
      <c r="BG417" s="258">
        <f>IF(N417="zákl. přenesená",J417,0)</f>
        <v>0</v>
      </c>
      <c r="BH417" s="258">
        <f>IF(N417="sníž. přenesená",J417,0)</f>
        <v>0</v>
      </c>
      <c r="BI417" s="258">
        <f>IF(N417="nulová",J417,0)</f>
        <v>0</v>
      </c>
      <c r="BJ417" s="18" t="s">
        <v>91</v>
      </c>
      <c r="BK417" s="258">
        <f>ROUND(I417*H417,2)</f>
        <v>0</v>
      </c>
      <c r="BL417" s="18" t="s">
        <v>359</v>
      </c>
      <c r="BM417" s="257" t="s">
        <v>3931</v>
      </c>
    </row>
    <row r="418" s="15" customFormat="1">
      <c r="A418" s="15"/>
      <c r="B418" s="293"/>
      <c r="C418" s="294"/>
      <c r="D418" s="259" t="s">
        <v>414</v>
      </c>
      <c r="E418" s="295" t="s">
        <v>1</v>
      </c>
      <c r="F418" s="296" t="s">
        <v>3717</v>
      </c>
      <c r="G418" s="294"/>
      <c r="H418" s="295" t="s">
        <v>1</v>
      </c>
      <c r="I418" s="297"/>
      <c r="J418" s="294"/>
      <c r="K418" s="294"/>
      <c r="L418" s="298"/>
      <c r="M418" s="299"/>
      <c r="N418" s="300"/>
      <c r="O418" s="300"/>
      <c r="P418" s="300"/>
      <c r="Q418" s="300"/>
      <c r="R418" s="300"/>
      <c r="S418" s="300"/>
      <c r="T418" s="301"/>
      <c r="U418" s="15"/>
      <c r="V418" s="15"/>
      <c r="W418" s="15"/>
      <c r="X418" s="15"/>
      <c r="Y418" s="15"/>
      <c r="Z418" s="15"/>
      <c r="AA418" s="15"/>
      <c r="AB418" s="15"/>
      <c r="AC418" s="15"/>
      <c r="AD418" s="15"/>
      <c r="AE418" s="15"/>
      <c r="AT418" s="302" t="s">
        <v>414</v>
      </c>
      <c r="AU418" s="302" t="s">
        <v>93</v>
      </c>
      <c r="AV418" s="15" t="s">
        <v>91</v>
      </c>
      <c r="AW418" s="15" t="s">
        <v>38</v>
      </c>
      <c r="AX418" s="15" t="s">
        <v>83</v>
      </c>
      <c r="AY418" s="302" t="s">
        <v>251</v>
      </c>
    </row>
    <row r="419" s="15" customFormat="1">
      <c r="A419" s="15"/>
      <c r="B419" s="293"/>
      <c r="C419" s="294"/>
      <c r="D419" s="259" t="s">
        <v>414</v>
      </c>
      <c r="E419" s="295" t="s">
        <v>1</v>
      </c>
      <c r="F419" s="296" t="s">
        <v>3932</v>
      </c>
      <c r="G419" s="294"/>
      <c r="H419" s="295" t="s">
        <v>1</v>
      </c>
      <c r="I419" s="297"/>
      <c r="J419" s="294"/>
      <c r="K419" s="294"/>
      <c r="L419" s="298"/>
      <c r="M419" s="299"/>
      <c r="N419" s="300"/>
      <c r="O419" s="300"/>
      <c r="P419" s="300"/>
      <c r="Q419" s="300"/>
      <c r="R419" s="300"/>
      <c r="S419" s="300"/>
      <c r="T419" s="301"/>
      <c r="U419" s="15"/>
      <c r="V419" s="15"/>
      <c r="W419" s="15"/>
      <c r="X419" s="15"/>
      <c r="Y419" s="15"/>
      <c r="Z419" s="15"/>
      <c r="AA419" s="15"/>
      <c r="AB419" s="15"/>
      <c r="AC419" s="15"/>
      <c r="AD419" s="15"/>
      <c r="AE419" s="15"/>
      <c r="AT419" s="302" t="s">
        <v>414</v>
      </c>
      <c r="AU419" s="302" t="s">
        <v>93</v>
      </c>
      <c r="AV419" s="15" t="s">
        <v>91</v>
      </c>
      <c r="AW419" s="15" t="s">
        <v>38</v>
      </c>
      <c r="AX419" s="15" t="s">
        <v>83</v>
      </c>
      <c r="AY419" s="302" t="s">
        <v>251</v>
      </c>
    </row>
    <row r="420" s="13" customFormat="1">
      <c r="A420" s="13"/>
      <c r="B420" s="271"/>
      <c r="C420" s="272"/>
      <c r="D420" s="259" t="s">
        <v>414</v>
      </c>
      <c r="E420" s="273" t="s">
        <v>1</v>
      </c>
      <c r="F420" s="274" t="s">
        <v>3896</v>
      </c>
      <c r="G420" s="272"/>
      <c r="H420" s="275">
        <v>16.5</v>
      </c>
      <c r="I420" s="276"/>
      <c r="J420" s="272"/>
      <c r="K420" s="272"/>
      <c r="L420" s="277"/>
      <c r="M420" s="278"/>
      <c r="N420" s="279"/>
      <c r="O420" s="279"/>
      <c r="P420" s="279"/>
      <c r="Q420" s="279"/>
      <c r="R420" s="279"/>
      <c r="S420" s="279"/>
      <c r="T420" s="280"/>
      <c r="U420" s="13"/>
      <c r="V420" s="13"/>
      <c r="W420" s="13"/>
      <c r="X420" s="13"/>
      <c r="Y420" s="13"/>
      <c r="Z420" s="13"/>
      <c r="AA420" s="13"/>
      <c r="AB420" s="13"/>
      <c r="AC420" s="13"/>
      <c r="AD420" s="13"/>
      <c r="AE420" s="13"/>
      <c r="AT420" s="281" t="s">
        <v>414</v>
      </c>
      <c r="AU420" s="281" t="s">
        <v>93</v>
      </c>
      <c r="AV420" s="13" t="s">
        <v>93</v>
      </c>
      <c r="AW420" s="13" t="s">
        <v>38</v>
      </c>
      <c r="AX420" s="13" t="s">
        <v>91</v>
      </c>
      <c r="AY420" s="281" t="s">
        <v>251</v>
      </c>
    </row>
    <row r="421" s="2" customFormat="1" ht="21.75" customHeight="1">
      <c r="A421" s="40"/>
      <c r="B421" s="41"/>
      <c r="C421" s="246" t="s">
        <v>1521</v>
      </c>
      <c r="D421" s="246" t="s">
        <v>254</v>
      </c>
      <c r="E421" s="247" t="s">
        <v>3933</v>
      </c>
      <c r="F421" s="248" t="s">
        <v>3934</v>
      </c>
      <c r="G421" s="249" t="s">
        <v>441</v>
      </c>
      <c r="H421" s="250">
        <v>23.5</v>
      </c>
      <c r="I421" s="251"/>
      <c r="J421" s="252">
        <f>ROUND(I421*H421,2)</f>
        <v>0</v>
      </c>
      <c r="K421" s="248" t="s">
        <v>484</v>
      </c>
      <c r="L421" s="46"/>
      <c r="M421" s="253" t="s">
        <v>1</v>
      </c>
      <c r="N421" s="254" t="s">
        <v>48</v>
      </c>
      <c r="O421" s="93"/>
      <c r="P421" s="255">
        <f>O421*H421</f>
        <v>0</v>
      </c>
      <c r="Q421" s="255">
        <v>6.9999999999999994E-05</v>
      </c>
      <c r="R421" s="255">
        <f>Q421*H421</f>
        <v>0.0016449999999999998</v>
      </c>
      <c r="S421" s="255">
        <v>0</v>
      </c>
      <c r="T421" s="256">
        <f>S421*H421</f>
        <v>0</v>
      </c>
      <c r="U421" s="40"/>
      <c r="V421" s="40"/>
      <c r="W421" s="40"/>
      <c r="X421" s="40"/>
      <c r="Y421" s="40"/>
      <c r="Z421" s="40"/>
      <c r="AA421" s="40"/>
      <c r="AB421" s="40"/>
      <c r="AC421" s="40"/>
      <c r="AD421" s="40"/>
      <c r="AE421" s="40"/>
      <c r="AR421" s="257" t="s">
        <v>359</v>
      </c>
      <c r="AT421" s="257" t="s">
        <v>254</v>
      </c>
      <c r="AU421" s="257" t="s">
        <v>93</v>
      </c>
      <c r="AY421" s="18" t="s">
        <v>251</v>
      </c>
      <c r="BE421" s="258">
        <f>IF(N421="základní",J421,0)</f>
        <v>0</v>
      </c>
      <c r="BF421" s="258">
        <f>IF(N421="snížená",J421,0)</f>
        <v>0</v>
      </c>
      <c r="BG421" s="258">
        <f>IF(N421="zákl. přenesená",J421,0)</f>
        <v>0</v>
      </c>
      <c r="BH421" s="258">
        <f>IF(N421="sníž. přenesená",J421,0)</f>
        <v>0</v>
      </c>
      <c r="BI421" s="258">
        <f>IF(N421="nulová",J421,0)</f>
        <v>0</v>
      </c>
      <c r="BJ421" s="18" t="s">
        <v>91</v>
      </c>
      <c r="BK421" s="258">
        <f>ROUND(I421*H421,2)</f>
        <v>0</v>
      </c>
      <c r="BL421" s="18" t="s">
        <v>359</v>
      </c>
      <c r="BM421" s="257" t="s">
        <v>3935</v>
      </c>
    </row>
    <row r="422" s="15" customFormat="1">
      <c r="A422" s="15"/>
      <c r="B422" s="293"/>
      <c r="C422" s="294"/>
      <c r="D422" s="259" t="s">
        <v>414</v>
      </c>
      <c r="E422" s="295" t="s">
        <v>1</v>
      </c>
      <c r="F422" s="296" t="s">
        <v>3717</v>
      </c>
      <c r="G422" s="294"/>
      <c r="H422" s="295" t="s">
        <v>1</v>
      </c>
      <c r="I422" s="297"/>
      <c r="J422" s="294"/>
      <c r="K422" s="294"/>
      <c r="L422" s="298"/>
      <c r="M422" s="299"/>
      <c r="N422" s="300"/>
      <c r="O422" s="300"/>
      <c r="P422" s="300"/>
      <c r="Q422" s="300"/>
      <c r="R422" s="300"/>
      <c r="S422" s="300"/>
      <c r="T422" s="301"/>
      <c r="U422" s="15"/>
      <c r="V422" s="15"/>
      <c r="W422" s="15"/>
      <c r="X422" s="15"/>
      <c r="Y422" s="15"/>
      <c r="Z422" s="15"/>
      <c r="AA422" s="15"/>
      <c r="AB422" s="15"/>
      <c r="AC422" s="15"/>
      <c r="AD422" s="15"/>
      <c r="AE422" s="15"/>
      <c r="AT422" s="302" t="s">
        <v>414</v>
      </c>
      <c r="AU422" s="302" t="s">
        <v>93</v>
      </c>
      <c r="AV422" s="15" t="s">
        <v>91</v>
      </c>
      <c r="AW422" s="15" t="s">
        <v>38</v>
      </c>
      <c r="AX422" s="15" t="s">
        <v>83</v>
      </c>
      <c r="AY422" s="302" t="s">
        <v>251</v>
      </c>
    </row>
    <row r="423" s="15" customFormat="1">
      <c r="A423" s="15"/>
      <c r="B423" s="293"/>
      <c r="C423" s="294"/>
      <c r="D423" s="259" t="s">
        <v>414</v>
      </c>
      <c r="E423" s="295" t="s">
        <v>1</v>
      </c>
      <c r="F423" s="296" t="s">
        <v>3936</v>
      </c>
      <c r="G423" s="294"/>
      <c r="H423" s="295" t="s">
        <v>1</v>
      </c>
      <c r="I423" s="297"/>
      <c r="J423" s="294"/>
      <c r="K423" s="294"/>
      <c r="L423" s="298"/>
      <c r="M423" s="299"/>
      <c r="N423" s="300"/>
      <c r="O423" s="300"/>
      <c r="P423" s="300"/>
      <c r="Q423" s="300"/>
      <c r="R423" s="300"/>
      <c r="S423" s="300"/>
      <c r="T423" s="301"/>
      <c r="U423" s="15"/>
      <c r="V423" s="15"/>
      <c r="W423" s="15"/>
      <c r="X423" s="15"/>
      <c r="Y423" s="15"/>
      <c r="Z423" s="15"/>
      <c r="AA423" s="15"/>
      <c r="AB423" s="15"/>
      <c r="AC423" s="15"/>
      <c r="AD423" s="15"/>
      <c r="AE423" s="15"/>
      <c r="AT423" s="302" t="s">
        <v>414</v>
      </c>
      <c r="AU423" s="302" t="s">
        <v>93</v>
      </c>
      <c r="AV423" s="15" t="s">
        <v>91</v>
      </c>
      <c r="AW423" s="15" t="s">
        <v>38</v>
      </c>
      <c r="AX423" s="15" t="s">
        <v>83</v>
      </c>
      <c r="AY423" s="302" t="s">
        <v>251</v>
      </c>
    </row>
    <row r="424" s="13" customFormat="1">
      <c r="A424" s="13"/>
      <c r="B424" s="271"/>
      <c r="C424" s="272"/>
      <c r="D424" s="259" t="s">
        <v>414</v>
      </c>
      <c r="E424" s="273" t="s">
        <v>1</v>
      </c>
      <c r="F424" s="274" t="s">
        <v>3937</v>
      </c>
      <c r="G424" s="272"/>
      <c r="H424" s="275">
        <v>18.5</v>
      </c>
      <c r="I424" s="276"/>
      <c r="J424" s="272"/>
      <c r="K424" s="272"/>
      <c r="L424" s="277"/>
      <c r="M424" s="278"/>
      <c r="N424" s="279"/>
      <c r="O424" s="279"/>
      <c r="P424" s="279"/>
      <c r="Q424" s="279"/>
      <c r="R424" s="279"/>
      <c r="S424" s="279"/>
      <c r="T424" s="280"/>
      <c r="U424" s="13"/>
      <c r="V424" s="13"/>
      <c r="W424" s="13"/>
      <c r="X424" s="13"/>
      <c r="Y424" s="13"/>
      <c r="Z424" s="13"/>
      <c r="AA424" s="13"/>
      <c r="AB424" s="13"/>
      <c r="AC424" s="13"/>
      <c r="AD424" s="13"/>
      <c r="AE424" s="13"/>
      <c r="AT424" s="281" t="s">
        <v>414</v>
      </c>
      <c r="AU424" s="281" t="s">
        <v>93</v>
      </c>
      <c r="AV424" s="13" t="s">
        <v>93</v>
      </c>
      <c r="AW424" s="13" t="s">
        <v>38</v>
      </c>
      <c r="AX424" s="13" t="s">
        <v>83</v>
      </c>
      <c r="AY424" s="281" t="s">
        <v>251</v>
      </c>
    </row>
    <row r="425" s="13" customFormat="1">
      <c r="A425" s="13"/>
      <c r="B425" s="271"/>
      <c r="C425" s="272"/>
      <c r="D425" s="259" t="s">
        <v>414</v>
      </c>
      <c r="E425" s="273" t="s">
        <v>1</v>
      </c>
      <c r="F425" s="274" t="s">
        <v>3938</v>
      </c>
      <c r="G425" s="272"/>
      <c r="H425" s="275">
        <v>5</v>
      </c>
      <c r="I425" s="276"/>
      <c r="J425" s="272"/>
      <c r="K425" s="272"/>
      <c r="L425" s="277"/>
      <c r="M425" s="278"/>
      <c r="N425" s="279"/>
      <c r="O425" s="279"/>
      <c r="P425" s="279"/>
      <c r="Q425" s="279"/>
      <c r="R425" s="279"/>
      <c r="S425" s="279"/>
      <c r="T425" s="280"/>
      <c r="U425" s="13"/>
      <c r="V425" s="13"/>
      <c r="W425" s="13"/>
      <c r="X425" s="13"/>
      <c r="Y425" s="13"/>
      <c r="Z425" s="13"/>
      <c r="AA425" s="13"/>
      <c r="AB425" s="13"/>
      <c r="AC425" s="13"/>
      <c r="AD425" s="13"/>
      <c r="AE425" s="13"/>
      <c r="AT425" s="281" t="s">
        <v>414</v>
      </c>
      <c r="AU425" s="281" t="s">
        <v>93</v>
      </c>
      <c r="AV425" s="13" t="s">
        <v>93</v>
      </c>
      <c r="AW425" s="13" t="s">
        <v>38</v>
      </c>
      <c r="AX425" s="13" t="s">
        <v>83</v>
      </c>
      <c r="AY425" s="281" t="s">
        <v>251</v>
      </c>
    </row>
    <row r="426" s="14" customFormat="1">
      <c r="A426" s="14"/>
      <c r="B426" s="282"/>
      <c r="C426" s="283"/>
      <c r="D426" s="259" t="s">
        <v>414</v>
      </c>
      <c r="E426" s="284" t="s">
        <v>1</v>
      </c>
      <c r="F426" s="285" t="s">
        <v>416</v>
      </c>
      <c r="G426" s="283"/>
      <c r="H426" s="286">
        <v>23.5</v>
      </c>
      <c r="I426" s="287"/>
      <c r="J426" s="283"/>
      <c r="K426" s="283"/>
      <c r="L426" s="288"/>
      <c r="M426" s="289"/>
      <c r="N426" s="290"/>
      <c r="O426" s="290"/>
      <c r="P426" s="290"/>
      <c r="Q426" s="290"/>
      <c r="R426" s="290"/>
      <c r="S426" s="290"/>
      <c r="T426" s="291"/>
      <c r="U426" s="14"/>
      <c r="V426" s="14"/>
      <c r="W426" s="14"/>
      <c r="X426" s="14"/>
      <c r="Y426" s="14"/>
      <c r="Z426" s="14"/>
      <c r="AA426" s="14"/>
      <c r="AB426" s="14"/>
      <c r="AC426" s="14"/>
      <c r="AD426" s="14"/>
      <c r="AE426" s="14"/>
      <c r="AT426" s="292" t="s">
        <v>414</v>
      </c>
      <c r="AU426" s="292" t="s">
        <v>93</v>
      </c>
      <c r="AV426" s="14" t="s">
        <v>182</v>
      </c>
      <c r="AW426" s="14" t="s">
        <v>38</v>
      </c>
      <c r="AX426" s="14" t="s">
        <v>91</v>
      </c>
      <c r="AY426" s="292" t="s">
        <v>251</v>
      </c>
    </row>
    <row r="427" s="2" customFormat="1" ht="21.75" customHeight="1">
      <c r="A427" s="40"/>
      <c r="B427" s="41"/>
      <c r="C427" s="246" t="s">
        <v>1012</v>
      </c>
      <c r="D427" s="246" t="s">
        <v>254</v>
      </c>
      <c r="E427" s="247" t="s">
        <v>3939</v>
      </c>
      <c r="F427" s="248" t="s">
        <v>3940</v>
      </c>
      <c r="G427" s="249" t="s">
        <v>441</v>
      </c>
      <c r="H427" s="250">
        <v>8</v>
      </c>
      <c r="I427" s="251"/>
      <c r="J427" s="252">
        <f>ROUND(I427*H427,2)</f>
        <v>0</v>
      </c>
      <c r="K427" s="248" t="s">
        <v>484</v>
      </c>
      <c r="L427" s="46"/>
      <c r="M427" s="253" t="s">
        <v>1</v>
      </c>
      <c r="N427" s="254" t="s">
        <v>48</v>
      </c>
      <c r="O427" s="93"/>
      <c r="P427" s="255">
        <f>O427*H427</f>
        <v>0</v>
      </c>
      <c r="Q427" s="255">
        <v>0.00020000000000000001</v>
      </c>
      <c r="R427" s="255">
        <f>Q427*H427</f>
        <v>0.0016000000000000001</v>
      </c>
      <c r="S427" s="255">
        <v>0</v>
      </c>
      <c r="T427" s="256">
        <f>S427*H427</f>
        <v>0</v>
      </c>
      <c r="U427" s="40"/>
      <c r="V427" s="40"/>
      <c r="W427" s="40"/>
      <c r="X427" s="40"/>
      <c r="Y427" s="40"/>
      <c r="Z427" s="40"/>
      <c r="AA427" s="40"/>
      <c r="AB427" s="40"/>
      <c r="AC427" s="40"/>
      <c r="AD427" s="40"/>
      <c r="AE427" s="40"/>
      <c r="AR427" s="257" t="s">
        <v>359</v>
      </c>
      <c r="AT427" s="257" t="s">
        <v>254</v>
      </c>
      <c r="AU427" s="257" t="s">
        <v>93</v>
      </c>
      <c r="AY427" s="18" t="s">
        <v>251</v>
      </c>
      <c r="BE427" s="258">
        <f>IF(N427="základní",J427,0)</f>
        <v>0</v>
      </c>
      <c r="BF427" s="258">
        <f>IF(N427="snížená",J427,0)</f>
        <v>0</v>
      </c>
      <c r="BG427" s="258">
        <f>IF(N427="zákl. přenesená",J427,0)</f>
        <v>0</v>
      </c>
      <c r="BH427" s="258">
        <f>IF(N427="sníž. přenesená",J427,0)</f>
        <v>0</v>
      </c>
      <c r="BI427" s="258">
        <f>IF(N427="nulová",J427,0)</f>
        <v>0</v>
      </c>
      <c r="BJ427" s="18" t="s">
        <v>91</v>
      </c>
      <c r="BK427" s="258">
        <f>ROUND(I427*H427,2)</f>
        <v>0</v>
      </c>
      <c r="BL427" s="18" t="s">
        <v>359</v>
      </c>
      <c r="BM427" s="257" t="s">
        <v>3941</v>
      </c>
    </row>
    <row r="428" s="15" customFormat="1">
      <c r="A428" s="15"/>
      <c r="B428" s="293"/>
      <c r="C428" s="294"/>
      <c r="D428" s="259" t="s">
        <v>414</v>
      </c>
      <c r="E428" s="295" t="s">
        <v>1</v>
      </c>
      <c r="F428" s="296" t="s">
        <v>3717</v>
      </c>
      <c r="G428" s="294"/>
      <c r="H428" s="295" t="s">
        <v>1</v>
      </c>
      <c r="I428" s="297"/>
      <c r="J428" s="294"/>
      <c r="K428" s="294"/>
      <c r="L428" s="298"/>
      <c r="M428" s="299"/>
      <c r="N428" s="300"/>
      <c r="O428" s="300"/>
      <c r="P428" s="300"/>
      <c r="Q428" s="300"/>
      <c r="R428" s="300"/>
      <c r="S428" s="300"/>
      <c r="T428" s="301"/>
      <c r="U428" s="15"/>
      <c r="V428" s="15"/>
      <c r="W428" s="15"/>
      <c r="X428" s="15"/>
      <c r="Y428" s="15"/>
      <c r="Z428" s="15"/>
      <c r="AA428" s="15"/>
      <c r="AB428" s="15"/>
      <c r="AC428" s="15"/>
      <c r="AD428" s="15"/>
      <c r="AE428" s="15"/>
      <c r="AT428" s="302" t="s">
        <v>414</v>
      </c>
      <c r="AU428" s="302" t="s">
        <v>93</v>
      </c>
      <c r="AV428" s="15" t="s">
        <v>91</v>
      </c>
      <c r="AW428" s="15" t="s">
        <v>38</v>
      </c>
      <c r="AX428" s="15" t="s">
        <v>83</v>
      </c>
      <c r="AY428" s="302" t="s">
        <v>251</v>
      </c>
    </row>
    <row r="429" s="15" customFormat="1">
      <c r="A429" s="15"/>
      <c r="B429" s="293"/>
      <c r="C429" s="294"/>
      <c r="D429" s="259" t="s">
        <v>414</v>
      </c>
      <c r="E429" s="295" t="s">
        <v>1</v>
      </c>
      <c r="F429" s="296" t="s">
        <v>3942</v>
      </c>
      <c r="G429" s="294"/>
      <c r="H429" s="295" t="s">
        <v>1</v>
      </c>
      <c r="I429" s="297"/>
      <c r="J429" s="294"/>
      <c r="K429" s="294"/>
      <c r="L429" s="298"/>
      <c r="M429" s="299"/>
      <c r="N429" s="300"/>
      <c r="O429" s="300"/>
      <c r="P429" s="300"/>
      <c r="Q429" s="300"/>
      <c r="R429" s="300"/>
      <c r="S429" s="300"/>
      <c r="T429" s="301"/>
      <c r="U429" s="15"/>
      <c r="V429" s="15"/>
      <c r="W429" s="15"/>
      <c r="X429" s="15"/>
      <c r="Y429" s="15"/>
      <c r="Z429" s="15"/>
      <c r="AA429" s="15"/>
      <c r="AB429" s="15"/>
      <c r="AC429" s="15"/>
      <c r="AD429" s="15"/>
      <c r="AE429" s="15"/>
      <c r="AT429" s="302" t="s">
        <v>414</v>
      </c>
      <c r="AU429" s="302" t="s">
        <v>93</v>
      </c>
      <c r="AV429" s="15" t="s">
        <v>91</v>
      </c>
      <c r="AW429" s="15" t="s">
        <v>38</v>
      </c>
      <c r="AX429" s="15" t="s">
        <v>83</v>
      </c>
      <c r="AY429" s="302" t="s">
        <v>251</v>
      </c>
    </row>
    <row r="430" s="13" customFormat="1">
      <c r="A430" s="13"/>
      <c r="B430" s="271"/>
      <c r="C430" s="272"/>
      <c r="D430" s="259" t="s">
        <v>414</v>
      </c>
      <c r="E430" s="273" t="s">
        <v>1</v>
      </c>
      <c r="F430" s="274" t="s">
        <v>292</v>
      </c>
      <c r="G430" s="272"/>
      <c r="H430" s="275">
        <v>8</v>
      </c>
      <c r="I430" s="276"/>
      <c r="J430" s="272"/>
      <c r="K430" s="272"/>
      <c r="L430" s="277"/>
      <c r="M430" s="278"/>
      <c r="N430" s="279"/>
      <c r="O430" s="279"/>
      <c r="P430" s="279"/>
      <c r="Q430" s="279"/>
      <c r="R430" s="279"/>
      <c r="S430" s="279"/>
      <c r="T430" s="280"/>
      <c r="U430" s="13"/>
      <c r="V430" s="13"/>
      <c r="W430" s="13"/>
      <c r="X430" s="13"/>
      <c r="Y430" s="13"/>
      <c r="Z430" s="13"/>
      <c r="AA430" s="13"/>
      <c r="AB430" s="13"/>
      <c r="AC430" s="13"/>
      <c r="AD430" s="13"/>
      <c r="AE430" s="13"/>
      <c r="AT430" s="281" t="s">
        <v>414</v>
      </c>
      <c r="AU430" s="281" t="s">
        <v>93</v>
      </c>
      <c r="AV430" s="13" t="s">
        <v>93</v>
      </c>
      <c r="AW430" s="13" t="s">
        <v>38</v>
      </c>
      <c r="AX430" s="13" t="s">
        <v>91</v>
      </c>
      <c r="AY430" s="281" t="s">
        <v>251</v>
      </c>
    </row>
    <row r="431" s="2" customFormat="1" ht="21.75" customHeight="1">
      <c r="A431" s="40"/>
      <c r="B431" s="41"/>
      <c r="C431" s="246" t="s">
        <v>1526</v>
      </c>
      <c r="D431" s="246" t="s">
        <v>254</v>
      </c>
      <c r="E431" s="247" t="s">
        <v>3943</v>
      </c>
      <c r="F431" s="248" t="s">
        <v>3944</v>
      </c>
      <c r="G431" s="249" t="s">
        <v>441</v>
      </c>
      <c r="H431" s="250">
        <v>18.5</v>
      </c>
      <c r="I431" s="251"/>
      <c r="J431" s="252">
        <f>ROUND(I431*H431,2)</f>
        <v>0</v>
      </c>
      <c r="K431" s="248" t="s">
        <v>484</v>
      </c>
      <c r="L431" s="46"/>
      <c r="M431" s="253" t="s">
        <v>1</v>
      </c>
      <c r="N431" s="254" t="s">
        <v>48</v>
      </c>
      <c r="O431" s="93"/>
      <c r="P431" s="255">
        <f>O431*H431</f>
        <v>0</v>
      </c>
      <c r="Q431" s="255">
        <v>0.00024000000000000001</v>
      </c>
      <c r="R431" s="255">
        <f>Q431*H431</f>
        <v>0.0044400000000000004</v>
      </c>
      <c r="S431" s="255">
        <v>0</v>
      </c>
      <c r="T431" s="256">
        <f>S431*H431</f>
        <v>0</v>
      </c>
      <c r="U431" s="40"/>
      <c r="V431" s="40"/>
      <c r="W431" s="40"/>
      <c r="X431" s="40"/>
      <c r="Y431" s="40"/>
      <c r="Z431" s="40"/>
      <c r="AA431" s="40"/>
      <c r="AB431" s="40"/>
      <c r="AC431" s="40"/>
      <c r="AD431" s="40"/>
      <c r="AE431" s="40"/>
      <c r="AR431" s="257" t="s">
        <v>359</v>
      </c>
      <c r="AT431" s="257" t="s">
        <v>254</v>
      </c>
      <c r="AU431" s="257" t="s">
        <v>93</v>
      </c>
      <c r="AY431" s="18" t="s">
        <v>251</v>
      </c>
      <c r="BE431" s="258">
        <f>IF(N431="základní",J431,0)</f>
        <v>0</v>
      </c>
      <c r="BF431" s="258">
        <f>IF(N431="snížená",J431,0)</f>
        <v>0</v>
      </c>
      <c r="BG431" s="258">
        <f>IF(N431="zákl. přenesená",J431,0)</f>
        <v>0</v>
      </c>
      <c r="BH431" s="258">
        <f>IF(N431="sníž. přenesená",J431,0)</f>
        <v>0</v>
      </c>
      <c r="BI431" s="258">
        <f>IF(N431="nulová",J431,0)</f>
        <v>0</v>
      </c>
      <c r="BJ431" s="18" t="s">
        <v>91</v>
      </c>
      <c r="BK431" s="258">
        <f>ROUND(I431*H431,2)</f>
        <v>0</v>
      </c>
      <c r="BL431" s="18" t="s">
        <v>359</v>
      </c>
      <c r="BM431" s="257" t="s">
        <v>3945</v>
      </c>
    </row>
    <row r="432" s="15" customFormat="1">
      <c r="A432" s="15"/>
      <c r="B432" s="293"/>
      <c r="C432" s="294"/>
      <c r="D432" s="259" t="s">
        <v>414</v>
      </c>
      <c r="E432" s="295" t="s">
        <v>1</v>
      </c>
      <c r="F432" s="296" t="s">
        <v>3717</v>
      </c>
      <c r="G432" s="294"/>
      <c r="H432" s="295" t="s">
        <v>1</v>
      </c>
      <c r="I432" s="297"/>
      <c r="J432" s="294"/>
      <c r="K432" s="294"/>
      <c r="L432" s="298"/>
      <c r="M432" s="299"/>
      <c r="N432" s="300"/>
      <c r="O432" s="300"/>
      <c r="P432" s="300"/>
      <c r="Q432" s="300"/>
      <c r="R432" s="300"/>
      <c r="S432" s="300"/>
      <c r="T432" s="301"/>
      <c r="U432" s="15"/>
      <c r="V432" s="15"/>
      <c r="W432" s="15"/>
      <c r="X432" s="15"/>
      <c r="Y432" s="15"/>
      <c r="Z432" s="15"/>
      <c r="AA432" s="15"/>
      <c r="AB432" s="15"/>
      <c r="AC432" s="15"/>
      <c r="AD432" s="15"/>
      <c r="AE432" s="15"/>
      <c r="AT432" s="302" t="s">
        <v>414</v>
      </c>
      <c r="AU432" s="302" t="s">
        <v>93</v>
      </c>
      <c r="AV432" s="15" t="s">
        <v>91</v>
      </c>
      <c r="AW432" s="15" t="s">
        <v>38</v>
      </c>
      <c r="AX432" s="15" t="s">
        <v>83</v>
      </c>
      <c r="AY432" s="302" t="s">
        <v>251</v>
      </c>
    </row>
    <row r="433" s="15" customFormat="1">
      <c r="A433" s="15"/>
      <c r="B433" s="293"/>
      <c r="C433" s="294"/>
      <c r="D433" s="259" t="s">
        <v>414</v>
      </c>
      <c r="E433" s="295" t="s">
        <v>1</v>
      </c>
      <c r="F433" s="296" t="s">
        <v>3942</v>
      </c>
      <c r="G433" s="294"/>
      <c r="H433" s="295" t="s">
        <v>1</v>
      </c>
      <c r="I433" s="297"/>
      <c r="J433" s="294"/>
      <c r="K433" s="294"/>
      <c r="L433" s="298"/>
      <c r="M433" s="299"/>
      <c r="N433" s="300"/>
      <c r="O433" s="300"/>
      <c r="P433" s="300"/>
      <c r="Q433" s="300"/>
      <c r="R433" s="300"/>
      <c r="S433" s="300"/>
      <c r="T433" s="301"/>
      <c r="U433" s="15"/>
      <c r="V433" s="15"/>
      <c r="W433" s="15"/>
      <c r="X433" s="15"/>
      <c r="Y433" s="15"/>
      <c r="Z433" s="15"/>
      <c r="AA433" s="15"/>
      <c r="AB433" s="15"/>
      <c r="AC433" s="15"/>
      <c r="AD433" s="15"/>
      <c r="AE433" s="15"/>
      <c r="AT433" s="302" t="s">
        <v>414</v>
      </c>
      <c r="AU433" s="302" t="s">
        <v>93</v>
      </c>
      <c r="AV433" s="15" t="s">
        <v>91</v>
      </c>
      <c r="AW433" s="15" t="s">
        <v>38</v>
      </c>
      <c r="AX433" s="15" t="s">
        <v>83</v>
      </c>
      <c r="AY433" s="302" t="s">
        <v>251</v>
      </c>
    </row>
    <row r="434" s="13" customFormat="1">
      <c r="A434" s="13"/>
      <c r="B434" s="271"/>
      <c r="C434" s="272"/>
      <c r="D434" s="259" t="s">
        <v>414</v>
      </c>
      <c r="E434" s="273" t="s">
        <v>1</v>
      </c>
      <c r="F434" s="274" t="s">
        <v>3946</v>
      </c>
      <c r="G434" s="272"/>
      <c r="H434" s="275">
        <v>18.5</v>
      </c>
      <c r="I434" s="276"/>
      <c r="J434" s="272"/>
      <c r="K434" s="272"/>
      <c r="L434" s="277"/>
      <c r="M434" s="278"/>
      <c r="N434" s="279"/>
      <c r="O434" s="279"/>
      <c r="P434" s="279"/>
      <c r="Q434" s="279"/>
      <c r="R434" s="279"/>
      <c r="S434" s="279"/>
      <c r="T434" s="280"/>
      <c r="U434" s="13"/>
      <c r="V434" s="13"/>
      <c r="W434" s="13"/>
      <c r="X434" s="13"/>
      <c r="Y434" s="13"/>
      <c r="Z434" s="13"/>
      <c r="AA434" s="13"/>
      <c r="AB434" s="13"/>
      <c r="AC434" s="13"/>
      <c r="AD434" s="13"/>
      <c r="AE434" s="13"/>
      <c r="AT434" s="281" t="s">
        <v>414</v>
      </c>
      <c r="AU434" s="281" t="s">
        <v>93</v>
      </c>
      <c r="AV434" s="13" t="s">
        <v>93</v>
      </c>
      <c r="AW434" s="13" t="s">
        <v>38</v>
      </c>
      <c r="AX434" s="13" t="s">
        <v>91</v>
      </c>
      <c r="AY434" s="281" t="s">
        <v>251</v>
      </c>
    </row>
    <row r="435" s="2" customFormat="1" ht="16.5" customHeight="1">
      <c r="A435" s="40"/>
      <c r="B435" s="41"/>
      <c r="C435" s="246" t="s">
        <v>501</v>
      </c>
      <c r="D435" s="246" t="s">
        <v>254</v>
      </c>
      <c r="E435" s="247" t="s">
        <v>3947</v>
      </c>
      <c r="F435" s="248" t="s">
        <v>3948</v>
      </c>
      <c r="G435" s="249" t="s">
        <v>441</v>
      </c>
      <c r="H435" s="250">
        <v>12</v>
      </c>
      <c r="I435" s="251"/>
      <c r="J435" s="252">
        <f>ROUND(I435*H435,2)</f>
        <v>0</v>
      </c>
      <c r="K435" s="248" t="s">
        <v>484</v>
      </c>
      <c r="L435" s="46"/>
      <c r="M435" s="253" t="s">
        <v>1</v>
      </c>
      <c r="N435" s="254" t="s">
        <v>48</v>
      </c>
      <c r="O435" s="93"/>
      <c r="P435" s="255">
        <f>O435*H435</f>
        <v>0</v>
      </c>
      <c r="Q435" s="255">
        <v>0.00021000000000000001</v>
      </c>
      <c r="R435" s="255">
        <f>Q435*H435</f>
        <v>0.0025200000000000001</v>
      </c>
      <c r="S435" s="255">
        <v>0</v>
      </c>
      <c r="T435" s="256">
        <f>S435*H435</f>
        <v>0</v>
      </c>
      <c r="U435" s="40"/>
      <c r="V435" s="40"/>
      <c r="W435" s="40"/>
      <c r="X435" s="40"/>
      <c r="Y435" s="40"/>
      <c r="Z435" s="40"/>
      <c r="AA435" s="40"/>
      <c r="AB435" s="40"/>
      <c r="AC435" s="40"/>
      <c r="AD435" s="40"/>
      <c r="AE435" s="40"/>
      <c r="AR435" s="257" t="s">
        <v>359</v>
      </c>
      <c r="AT435" s="257" t="s">
        <v>254</v>
      </c>
      <c r="AU435" s="257" t="s">
        <v>93</v>
      </c>
      <c r="AY435" s="18" t="s">
        <v>251</v>
      </c>
      <c r="BE435" s="258">
        <f>IF(N435="základní",J435,0)</f>
        <v>0</v>
      </c>
      <c r="BF435" s="258">
        <f>IF(N435="snížená",J435,0)</f>
        <v>0</v>
      </c>
      <c r="BG435" s="258">
        <f>IF(N435="zákl. přenesená",J435,0)</f>
        <v>0</v>
      </c>
      <c r="BH435" s="258">
        <f>IF(N435="sníž. přenesená",J435,0)</f>
        <v>0</v>
      </c>
      <c r="BI435" s="258">
        <f>IF(N435="nulová",J435,0)</f>
        <v>0</v>
      </c>
      <c r="BJ435" s="18" t="s">
        <v>91</v>
      </c>
      <c r="BK435" s="258">
        <f>ROUND(I435*H435,2)</f>
        <v>0</v>
      </c>
      <c r="BL435" s="18" t="s">
        <v>359</v>
      </c>
      <c r="BM435" s="257" t="s">
        <v>3949</v>
      </c>
    </row>
    <row r="436" s="15" customFormat="1">
      <c r="A436" s="15"/>
      <c r="B436" s="293"/>
      <c r="C436" s="294"/>
      <c r="D436" s="259" t="s">
        <v>414</v>
      </c>
      <c r="E436" s="295" t="s">
        <v>1</v>
      </c>
      <c r="F436" s="296" t="s">
        <v>3717</v>
      </c>
      <c r="G436" s="294"/>
      <c r="H436" s="295" t="s">
        <v>1</v>
      </c>
      <c r="I436" s="297"/>
      <c r="J436" s="294"/>
      <c r="K436" s="294"/>
      <c r="L436" s="298"/>
      <c r="M436" s="299"/>
      <c r="N436" s="300"/>
      <c r="O436" s="300"/>
      <c r="P436" s="300"/>
      <c r="Q436" s="300"/>
      <c r="R436" s="300"/>
      <c r="S436" s="300"/>
      <c r="T436" s="301"/>
      <c r="U436" s="15"/>
      <c r="V436" s="15"/>
      <c r="W436" s="15"/>
      <c r="X436" s="15"/>
      <c r="Y436" s="15"/>
      <c r="Z436" s="15"/>
      <c r="AA436" s="15"/>
      <c r="AB436" s="15"/>
      <c r="AC436" s="15"/>
      <c r="AD436" s="15"/>
      <c r="AE436" s="15"/>
      <c r="AT436" s="302" t="s">
        <v>414</v>
      </c>
      <c r="AU436" s="302" t="s">
        <v>93</v>
      </c>
      <c r="AV436" s="15" t="s">
        <v>91</v>
      </c>
      <c r="AW436" s="15" t="s">
        <v>38</v>
      </c>
      <c r="AX436" s="15" t="s">
        <v>83</v>
      </c>
      <c r="AY436" s="302" t="s">
        <v>251</v>
      </c>
    </row>
    <row r="437" s="13" customFormat="1">
      <c r="A437" s="13"/>
      <c r="B437" s="271"/>
      <c r="C437" s="272"/>
      <c r="D437" s="259" t="s">
        <v>414</v>
      </c>
      <c r="E437" s="273" t="s">
        <v>1</v>
      </c>
      <c r="F437" s="274" t="s">
        <v>3950</v>
      </c>
      <c r="G437" s="272"/>
      <c r="H437" s="275">
        <v>12</v>
      </c>
      <c r="I437" s="276"/>
      <c r="J437" s="272"/>
      <c r="K437" s="272"/>
      <c r="L437" s="277"/>
      <c r="M437" s="278"/>
      <c r="N437" s="279"/>
      <c r="O437" s="279"/>
      <c r="P437" s="279"/>
      <c r="Q437" s="279"/>
      <c r="R437" s="279"/>
      <c r="S437" s="279"/>
      <c r="T437" s="280"/>
      <c r="U437" s="13"/>
      <c r="V437" s="13"/>
      <c r="W437" s="13"/>
      <c r="X437" s="13"/>
      <c r="Y437" s="13"/>
      <c r="Z437" s="13"/>
      <c r="AA437" s="13"/>
      <c r="AB437" s="13"/>
      <c r="AC437" s="13"/>
      <c r="AD437" s="13"/>
      <c r="AE437" s="13"/>
      <c r="AT437" s="281" t="s">
        <v>414</v>
      </c>
      <c r="AU437" s="281" t="s">
        <v>93</v>
      </c>
      <c r="AV437" s="13" t="s">
        <v>93</v>
      </c>
      <c r="AW437" s="13" t="s">
        <v>38</v>
      </c>
      <c r="AX437" s="13" t="s">
        <v>91</v>
      </c>
      <c r="AY437" s="281" t="s">
        <v>251</v>
      </c>
    </row>
    <row r="438" s="2" customFormat="1" ht="16.5" customHeight="1">
      <c r="A438" s="40"/>
      <c r="B438" s="41"/>
      <c r="C438" s="246" t="s">
        <v>1532</v>
      </c>
      <c r="D438" s="246" t="s">
        <v>254</v>
      </c>
      <c r="E438" s="247" t="s">
        <v>3951</v>
      </c>
      <c r="F438" s="248" t="s">
        <v>3952</v>
      </c>
      <c r="G438" s="249" t="s">
        <v>441</v>
      </c>
      <c r="H438" s="250">
        <v>13</v>
      </c>
      <c r="I438" s="251"/>
      <c r="J438" s="252">
        <f>ROUND(I438*H438,2)</f>
        <v>0</v>
      </c>
      <c r="K438" s="248" t="s">
        <v>484</v>
      </c>
      <c r="L438" s="46"/>
      <c r="M438" s="253" t="s">
        <v>1</v>
      </c>
      <c r="N438" s="254" t="s">
        <v>48</v>
      </c>
      <c r="O438" s="93"/>
      <c r="P438" s="255">
        <f>O438*H438</f>
        <v>0</v>
      </c>
      <c r="Q438" s="255">
        <v>0.00025999999999999998</v>
      </c>
      <c r="R438" s="255">
        <f>Q438*H438</f>
        <v>0.0033799999999999998</v>
      </c>
      <c r="S438" s="255">
        <v>0</v>
      </c>
      <c r="T438" s="256">
        <f>S438*H438</f>
        <v>0</v>
      </c>
      <c r="U438" s="40"/>
      <c r="V438" s="40"/>
      <c r="W438" s="40"/>
      <c r="X438" s="40"/>
      <c r="Y438" s="40"/>
      <c r="Z438" s="40"/>
      <c r="AA438" s="40"/>
      <c r="AB438" s="40"/>
      <c r="AC438" s="40"/>
      <c r="AD438" s="40"/>
      <c r="AE438" s="40"/>
      <c r="AR438" s="257" t="s">
        <v>359</v>
      </c>
      <c r="AT438" s="257" t="s">
        <v>254</v>
      </c>
      <c r="AU438" s="257" t="s">
        <v>93</v>
      </c>
      <c r="AY438" s="18" t="s">
        <v>251</v>
      </c>
      <c r="BE438" s="258">
        <f>IF(N438="základní",J438,0)</f>
        <v>0</v>
      </c>
      <c r="BF438" s="258">
        <f>IF(N438="snížená",J438,0)</f>
        <v>0</v>
      </c>
      <c r="BG438" s="258">
        <f>IF(N438="zákl. přenesená",J438,0)</f>
        <v>0</v>
      </c>
      <c r="BH438" s="258">
        <f>IF(N438="sníž. přenesená",J438,0)</f>
        <v>0</v>
      </c>
      <c r="BI438" s="258">
        <f>IF(N438="nulová",J438,0)</f>
        <v>0</v>
      </c>
      <c r="BJ438" s="18" t="s">
        <v>91</v>
      </c>
      <c r="BK438" s="258">
        <f>ROUND(I438*H438,2)</f>
        <v>0</v>
      </c>
      <c r="BL438" s="18" t="s">
        <v>359</v>
      </c>
      <c r="BM438" s="257" t="s">
        <v>3953</v>
      </c>
    </row>
    <row r="439" s="15" customFormat="1">
      <c r="A439" s="15"/>
      <c r="B439" s="293"/>
      <c r="C439" s="294"/>
      <c r="D439" s="259" t="s">
        <v>414</v>
      </c>
      <c r="E439" s="295" t="s">
        <v>1</v>
      </c>
      <c r="F439" s="296" t="s">
        <v>3717</v>
      </c>
      <c r="G439" s="294"/>
      <c r="H439" s="295" t="s">
        <v>1</v>
      </c>
      <c r="I439" s="297"/>
      <c r="J439" s="294"/>
      <c r="K439" s="294"/>
      <c r="L439" s="298"/>
      <c r="M439" s="299"/>
      <c r="N439" s="300"/>
      <c r="O439" s="300"/>
      <c r="P439" s="300"/>
      <c r="Q439" s="300"/>
      <c r="R439" s="300"/>
      <c r="S439" s="300"/>
      <c r="T439" s="301"/>
      <c r="U439" s="15"/>
      <c r="V439" s="15"/>
      <c r="W439" s="15"/>
      <c r="X439" s="15"/>
      <c r="Y439" s="15"/>
      <c r="Z439" s="15"/>
      <c r="AA439" s="15"/>
      <c r="AB439" s="15"/>
      <c r="AC439" s="15"/>
      <c r="AD439" s="15"/>
      <c r="AE439" s="15"/>
      <c r="AT439" s="302" t="s">
        <v>414</v>
      </c>
      <c r="AU439" s="302" t="s">
        <v>93</v>
      </c>
      <c r="AV439" s="15" t="s">
        <v>91</v>
      </c>
      <c r="AW439" s="15" t="s">
        <v>38</v>
      </c>
      <c r="AX439" s="15" t="s">
        <v>83</v>
      </c>
      <c r="AY439" s="302" t="s">
        <v>251</v>
      </c>
    </row>
    <row r="440" s="13" customFormat="1">
      <c r="A440" s="13"/>
      <c r="B440" s="271"/>
      <c r="C440" s="272"/>
      <c r="D440" s="259" t="s">
        <v>414</v>
      </c>
      <c r="E440" s="273" t="s">
        <v>1</v>
      </c>
      <c r="F440" s="274" t="s">
        <v>318</v>
      </c>
      <c r="G440" s="272"/>
      <c r="H440" s="275">
        <v>13</v>
      </c>
      <c r="I440" s="276"/>
      <c r="J440" s="272"/>
      <c r="K440" s="272"/>
      <c r="L440" s="277"/>
      <c r="M440" s="278"/>
      <c r="N440" s="279"/>
      <c r="O440" s="279"/>
      <c r="P440" s="279"/>
      <c r="Q440" s="279"/>
      <c r="R440" s="279"/>
      <c r="S440" s="279"/>
      <c r="T440" s="280"/>
      <c r="U440" s="13"/>
      <c r="V440" s="13"/>
      <c r="W440" s="13"/>
      <c r="X440" s="13"/>
      <c r="Y440" s="13"/>
      <c r="Z440" s="13"/>
      <c r="AA440" s="13"/>
      <c r="AB440" s="13"/>
      <c r="AC440" s="13"/>
      <c r="AD440" s="13"/>
      <c r="AE440" s="13"/>
      <c r="AT440" s="281" t="s">
        <v>414</v>
      </c>
      <c r="AU440" s="281" t="s">
        <v>93</v>
      </c>
      <c r="AV440" s="13" t="s">
        <v>93</v>
      </c>
      <c r="AW440" s="13" t="s">
        <v>38</v>
      </c>
      <c r="AX440" s="13" t="s">
        <v>91</v>
      </c>
      <c r="AY440" s="281" t="s">
        <v>251</v>
      </c>
    </row>
    <row r="441" s="2" customFormat="1" ht="16.5" customHeight="1">
      <c r="A441" s="40"/>
      <c r="B441" s="41"/>
      <c r="C441" s="246" t="s">
        <v>1019</v>
      </c>
      <c r="D441" s="246" t="s">
        <v>254</v>
      </c>
      <c r="E441" s="247" t="s">
        <v>3954</v>
      </c>
      <c r="F441" s="248" t="s">
        <v>3955</v>
      </c>
      <c r="G441" s="249" t="s">
        <v>441</v>
      </c>
      <c r="H441" s="250">
        <v>8.5</v>
      </c>
      <c r="I441" s="251"/>
      <c r="J441" s="252">
        <f>ROUND(I441*H441,2)</f>
        <v>0</v>
      </c>
      <c r="K441" s="248" t="s">
        <v>484</v>
      </c>
      <c r="L441" s="46"/>
      <c r="M441" s="253" t="s">
        <v>1</v>
      </c>
      <c r="N441" s="254" t="s">
        <v>48</v>
      </c>
      <c r="O441" s="93"/>
      <c r="P441" s="255">
        <f>O441*H441</f>
        <v>0</v>
      </c>
      <c r="Q441" s="255">
        <v>0.00042999999999999999</v>
      </c>
      <c r="R441" s="255">
        <f>Q441*H441</f>
        <v>0.0036549999999999998</v>
      </c>
      <c r="S441" s="255">
        <v>0</v>
      </c>
      <c r="T441" s="256">
        <f>S441*H441</f>
        <v>0</v>
      </c>
      <c r="U441" s="40"/>
      <c r="V441" s="40"/>
      <c r="W441" s="40"/>
      <c r="X441" s="40"/>
      <c r="Y441" s="40"/>
      <c r="Z441" s="40"/>
      <c r="AA441" s="40"/>
      <c r="AB441" s="40"/>
      <c r="AC441" s="40"/>
      <c r="AD441" s="40"/>
      <c r="AE441" s="40"/>
      <c r="AR441" s="257" t="s">
        <v>359</v>
      </c>
      <c r="AT441" s="257" t="s">
        <v>254</v>
      </c>
      <c r="AU441" s="257" t="s">
        <v>93</v>
      </c>
      <c r="AY441" s="18" t="s">
        <v>251</v>
      </c>
      <c r="BE441" s="258">
        <f>IF(N441="základní",J441,0)</f>
        <v>0</v>
      </c>
      <c r="BF441" s="258">
        <f>IF(N441="snížená",J441,0)</f>
        <v>0</v>
      </c>
      <c r="BG441" s="258">
        <f>IF(N441="zákl. přenesená",J441,0)</f>
        <v>0</v>
      </c>
      <c r="BH441" s="258">
        <f>IF(N441="sníž. přenesená",J441,0)</f>
        <v>0</v>
      </c>
      <c r="BI441" s="258">
        <f>IF(N441="nulová",J441,0)</f>
        <v>0</v>
      </c>
      <c r="BJ441" s="18" t="s">
        <v>91</v>
      </c>
      <c r="BK441" s="258">
        <f>ROUND(I441*H441,2)</f>
        <v>0</v>
      </c>
      <c r="BL441" s="18" t="s">
        <v>359</v>
      </c>
      <c r="BM441" s="257" t="s">
        <v>3956</v>
      </c>
    </row>
    <row r="442" s="15" customFormat="1">
      <c r="A442" s="15"/>
      <c r="B442" s="293"/>
      <c r="C442" s="294"/>
      <c r="D442" s="259" t="s">
        <v>414</v>
      </c>
      <c r="E442" s="295" t="s">
        <v>1</v>
      </c>
      <c r="F442" s="296" t="s">
        <v>3717</v>
      </c>
      <c r="G442" s="294"/>
      <c r="H442" s="295" t="s">
        <v>1</v>
      </c>
      <c r="I442" s="297"/>
      <c r="J442" s="294"/>
      <c r="K442" s="294"/>
      <c r="L442" s="298"/>
      <c r="M442" s="299"/>
      <c r="N442" s="300"/>
      <c r="O442" s="300"/>
      <c r="P442" s="300"/>
      <c r="Q442" s="300"/>
      <c r="R442" s="300"/>
      <c r="S442" s="300"/>
      <c r="T442" s="301"/>
      <c r="U442" s="15"/>
      <c r="V442" s="15"/>
      <c r="W442" s="15"/>
      <c r="X442" s="15"/>
      <c r="Y442" s="15"/>
      <c r="Z442" s="15"/>
      <c r="AA442" s="15"/>
      <c r="AB442" s="15"/>
      <c r="AC442" s="15"/>
      <c r="AD442" s="15"/>
      <c r="AE442" s="15"/>
      <c r="AT442" s="302" t="s">
        <v>414</v>
      </c>
      <c r="AU442" s="302" t="s">
        <v>93</v>
      </c>
      <c r="AV442" s="15" t="s">
        <v>91</v>
      </c>
      <c r="AW442" s="15" t="s">
        <v>38</v>
      </c>
      <c r="AX442" s="15" t="s">
        <v>83</v>
      </c>
      <c r="AY442" s="302" t="s">
        <v>251</v>
      </c>
    </row>
    <row r="443" s="13" customFormat="1">
      <c r="A443" s="13"/>
      <c r="B443" s="271"/>
      <c r="C443" s="272"/>
      <c r="D443" s="259" t="s">
        <v>414</v>
      </c>
      <c r="E443" s="273" t="s">
        <v>1</v>
      </c>
      <c r="F443" s="274" t="s">
        <v>3741</v>
      </c>
      <c r="G443" s="272"/>
      <c r="H443" s="275">
        <v>8.5</v>
      </c>
      <c r="I443" s="276"/>
      <c r="J443" s="272"/>
      <c r="K443" s="272"/>
      <c r="L443" s="277"/>
      <c r="M443" s="278"/>
      <c r="N443" s="279"/>
      <c r="O443" s="279"/>
      <c r="P443" s="279"/>
      <c r="Q443" s="279"/>
      <c r="R443" s="279"/>
      <c r="S443" s="279"/>
      <c r="T443" s="280"/>
      <c r="U443" s="13"/>
      <c r="V443" s="13"/>
      <c r="W443" s="13"/>
      <c r="X443" s="13"/>
      <c r="Y443" s="13"/>
      <c r="Z443" s="13"/>
      <c r="AA443" s="13"/>
      <c r="AB443" s="13"/>
      <c r="AC443" s="13"/>
      <c r="AD443" s="13"/>
      <c r="AE443" s="13"/>
      <c r="AT443" s="281" t="s">
        <v>414</v>
      </c>
      <c r="AU443" s="281" t="s">
        <v>93</v>
      </c>
      <c r="AV443" s="13" t="s">
        <v>93</v>
      </c>
      <c r="AW443" s="13" t="s">
        <v>38</v>
      </c>
      <c r="AX443" s="13" t="s">
        <v>91</v>
      </c>
      <c r="AY443" s="281" t="s">
        <v>251</v>
      </c>
    </row>
    <row r="444" s="2" customFormat="1" ht="16.5" customHeight="1">
      <c r="A444" s="40"/>
      <c r="B444" s="41"/>
      <c r="C444" s="246" t="s">
        <v>1539</v>
      </c>
      <c r="D444" s="246" t="s">
        <v>254</v>
      </c>
      <c r="E444" s="247" t="s">
        <v>3957</v>
      </c>
      <c r="F444" s="248" t="s">
        <v>3958</v>
      </c>
      <c r="G444" s="249" t="s">
        <v>346</v>
      </c>
      <c r="H444" s="250">
        <v>17</v>
      </c>
      <c r="I444" s="251"/>
      <c r="J444" s="252">
        <f>ROUND(I444*H444,2)</f>
        <v>0</v>
      </c>
      <c r="K444" s="248" t="s">
        <v>484</v>
      </c>
      <c r="L444" s="46"/>
      <c r="M444" s="253" t="s">
        <v>1</v>
      </c>
      <c r="N444" s="254" t="s">
        <v>48</v>
      </c>
      <c r="O444" s="93"/>
      <c r="P444" s="255">
        <f>O444*H444</f>
        <v>0</v>
      </c>
      <c r="Q444" s="255">
        <v>0</v>
      </c>
      <c r="R444" s="255">
        <f>Q444*H444</f>
        <v>0</v>
      </c>
      <c r="S444" s="255">
        <v>0</v>
      </c>
      <c r="T444" s="256">
        <f>S444*H444</f>
        <v>0</v>
      </c>
      <c r="U444" s="40"/>
      <c r="V444" s="40"/>
      <c r="W444" s="40"/>
      <c r="X444" s="40"/>
      <c r="Y444" s="40"/>
      <c r="Z444" s="40"/>
      <c r="AA444" s="40"/>
      <c r="AB444" s="40"/>
      <c r="AC444" s="40"/>
      <c r="AD444" s="40"/>
      <c r="AE444" s="40"/>
      <c r="AR444" s="257" t="s">
        <v>359</v>
      </c>
      <c r="AT444" s="257" t="s">
        <v>254</v>
      </c>
      <c r="AU444" s="257" t="s">
        <v>93</v>
      </c>
      <c r="AY444" s="18" t="s">
        <v>251</v>
      </c>
      <c r="BE444" s="258">
        <f>IF(N444="základní",J444,0)</f>
        <v>0</v>
      </c>
      <c r="BF444" s="258">
        <f>IF(N444="snížená",J444,0)</f>
        <v>0</v>
      </c>
      <c r="BG444" s="258">
        <f>IF(N444="zákl. přenesená",J444,0)</f>
        <v>0</v>
      </c>
      <c r="BH444" s="258">
        <f>IF(N444="sníž. přenesená",J444,0)</f>
        <v>0</v>
      </c>
      <c r="BI444" s="258">
        <f>IF(N444="nulová",J444,0)</f>
        <v>0</v>
      </c>
      <c r="BJ444" s="18" t="s">
        <v>91</v>
      </c>
      <c r="BK444" s="258">
        <f>ROUND(I444*H444,2)</f>
        <v>0</v>
      </c>
      <c r="BL444" s="18" t="s">
        <v>359</v>
      </c>
      <c r="BM444" s="257" t="s">
        <v>3959</v>
      </c>
    </row>
    <row r="445" s="15" customFormat="1">
      <c r="A445" s="15"/>
      <c r="B445" s="293"/>
      <c r="C445" s="294"/>
      <c r="D445" s="259" t="s">
        <v>414</v>
      </c>
      <c r="E445" s="295" t="s">
        <v>1</v>
      </c>
      <c r="F445" s="296" t="s">
        <v>3717</v>
      </c>
      <c r="G445" s="294"/>
      <c r="H445" s="295" t="s">
        <v>1</v>
      </c>
      <c r="I445" s="297"/>
      <c r="J445" s="294"/>
      <c r="K445" s="294"/>
      <c r="L445" s="298"/>
      <c r="M445" s="299"/>
      <c r="N445" s="300"/>
      <c r="O445" s="300"/>
      <c r="P445" s="300"/>
      <c r="Q445" s="300"/>
      <c r="R445" s="300"/>
      <c r="S445" s="300"/>
      <c r="T445" s="301"/>
      <c r="U445" s="15"/>
      <c r="V445" s="15"/>
      <c r="W445" s="15"/>
      <c r="X445" s="15"/>
      <c r="Y445" s="15"/>
      <c r="Z445" s="15"/>
      <c r="AA445" s="15"/>
      <c r="AB445" s="15"/>
      <c r="AC445" s="15"/>
      <c r="AD445" s="15"/>
      <c r="AE445" s="15"/>
      <c r="AT445" s="302" t="s">
        <v>414</v>
      </c>
      <c r="AU445" s="302" t="s">
        <v>93</v>
      </c>
      <c r="AV445" s="15" t="s">
        <v>91</v>
      </c>
      <c r="AW445" s="15" t="s">
        <v>38</v>
      </c>
      <c r="AX445" s="15" t="s">
        <v>83</v>
      </c>
      <c r="AY445" s="302" t="s">
        <v>251</v>
      </c>
    </row>
    <row r="446" s="13" customFormat="1">
      <c r="A446" s="13"/>
      <c r="B446" s="271"/>
      <c r="C446" s="272"/>
      <c r="D446" s="259" t="s">
        <v>414</v>
      </c>
      <c r="E446" s="273" t="s">
        <v>1</v>
      </c>
      <c r="F446" s="274" t="s">
        <v>3960</v>
      </c>
      <c r="G446" s="272"/>
      <c r="H446" s="275">
        <v>17</v>
      </c>
      <c r="I446" s="276"/>
      <c r="J446" s="272"/>
      <c r="K446" s="272"/>
      <c r="L446" s="277"/>
      <c r="M446" s="278"/>
      <c r="N446" s="279"/>
      <c r="O446" s="279"/>
      <c r="P446" s="279"/>
      <c r="Q446" s="279"/>
      <c r="R446" s="279"/>
      <c r="S446" s="279"/>
      <c r="T446" s="280"/>
      <c r="U446" s="13"/>
      <c r="V446" s="13"/>
      <c r="W446" s="13"/>
      <c r="X446" s="13"/>
      <c r="Y446" s="13"/>
      <c r="Z446" s="13"/>
      <c r="AA446" s="13"/>
      <c r="AB446" s="13"/>
      <c r="AC446" s="13"/>
      <c r="AD446" s="13"/>
      <c r="AE446" s="13"/>
      <c r="AT446" s="281" t="s">
        <v>414</v>
      </c>
      <c r="AU446" s="281" t="s">
        <v>93</v>
      </c>
      <c r="AV446" s="13" t="s">
        <v>93</v>
      </c>
      <c r="AW446" s="13" t="s">
        <v>38</v>
      </c>
      <c r="AX446" s="13" t="s">
        <v>91</v>
      </c>
      <c r="AY446" s="281" t="s">
        <v>251</v>
      </c>
    </row>
    <row r="447" s="2" customFormat="1" ht="16.5" customHeight="1">
      <c r="A447" s="40"/>
      <c r="B447" s="41"/>
      <c r="C447" s="246" t="s">
        <v>1023</v>
      </c>
      <c r="D447" s="246" t="s">
        <v>254</v>
      </c>
      <c r="E447" s="247" t="s">
        <v>3961</v>
      </c>
      <c r="F447" s="248" t="s">
        <v>3962</v>
      </c>
      <c r="G447" s="249" t="s">
        <v>346</v>
      </c>
      <c r="H447" s="250">
        <v>11</v>
      </c>
      <c r="I447" s="251"/>
      <c r="J447" s="252">
        <f>ROUND(I447*H447,2)</f>
        <v>0</v>
      </c>
      <c r="K447" s="248" t="s">
        <v>484</v>
      </c>
      <c r="L447" s="46"/>
      <c r="M447" s="253" t="s">
        <v>1</v>
      </c>
      <c r="N447" s="254" t="s">
        <v>48</v>
      </c>
      <c r="O447" s="93"/>
      <c r="P447" s="255">
        <f>O447*H447</f>
        <v>0</v>
      </c>
      <c r="Q447" s="255">
        <v>0.00012999999999999999</v>
      </c>
      <c r="R447" s="255">
        <f>Q447*H447</f>
        <v>0.0014299999999999999</v>
      </c>
      <c r="S447" s="255">
        <v>0</v>
      </c>
      <c r="T447" s="256">
        <f>S447*H447</f>
        <v>0</v>
      </c>
      <c r="U447" s="40"/>
      <c r="V447" s="40"/>
      <c r="W447" s="40"/>
      <c r="X447" s="40"/>
      <c r="Y447" s="40"/>
      <c r="Z447" s="40"/>
      <c r="AA447" s="40"/>
      <c r="AB447" s="40"/>
      <c r="AC447" s="40"/>
      <c r="AD447" s="40"/>
      <c r="AE447" s="40"/>
      <c r="AR447" s="257" t="s">
        <v>359</v>
      </c>
      <c r="AT447" s="257" t="s">
        <v>254</v>
      </c>
      <c r="AU447" s="257" t="s">
        <v>93</v>
      </c>
      <c r="AY447" s="18" t="s">
        <v>251</v>
      </c>
      <c r="BE447" s="258">
        <f>IF(N447="základní",J447,0)</f>
        <v>0</v>
      </c>
      <c r="BF447" s="258">
        <f>IF(N447="snížená",J447,0)</f>
        <v>0</v>
      </c>
      <c r="BG447" s="258">
        <f>IF(N447="zákl. přenesená",J447,0)</f>
        <v>0</v>
      </c>
      <c r="BH447" s="258">
        <f>IF(N447="sníž. přenesená",J447,0)</f>
        <v>0</v>
      </c>
      <c r="BI447" s="258">
        <f>IF(N447="nulová",J447,0)</f>
        <v>0</v>
      </c>
      <c r="BJ447" s="18" t="s">
        <v>91</v>
      </c>
      <c r="BK447" s="258">
        <f>ROUND(I447*H447,2)</f>
        <v>0</v>
      </c>
      <c r="BL447" s="18" t="s">
        <v>359</v>
      </c>
      <c r="BM447" s="257" t="s">
        <v>3963</v>
      </c>
    </row>
    <row r="448" s="15" customFormat="1">
      <c r="A448" s="15"/>
      <c r="B448" s="293"/>
      <c r="C448" s="294"/>
      <c r="D448" s="259" t="s">
        <v>414</v>
      </c>
      <c r="E448" s="295" t="s">
        <v>1</v>
      </c>
      <c r="F448" s="296" t="s">
        <v>3717</v>
      </c>
      <c r="G448" s="294"/>
      <c r="H448" s="295" t="s">
        <v>1</v>
      </c>
      <c r="I448" s="297"/>
      <c r="J448" s="294"/>
      <c r="K448" s="294"/>
      <c r="L448" s="298"/>
      <c r="M448" s="299"/>
      <c r="N448" s="300"/>
      <c r="O448" s="300"/>
      <c r="P448" s="300"/>
      <c r="Q448" s="300"/>
      <c r="R448" s="300"/>
      <c r="S448" s="300"/>
      <c r="T448" s="301"/>
      <c r="U448" s="15"/>
      <c r="V448" s="15"/>
      <c r="W448" s="15"/>
      <c r="X448" s="15"/>
      <c r="Y448" s="15"/>
      <c r="Z448" s="15"/>
      <c r="AA448" s="15"/>
      <c r="AB448" s="15"/>
      <c r="AC448" s="15"/>
      <c r="AD448" s="15"/>
      <c r="AE448" s="15"/>
      <c r="AT448" s="302" t="s">
        <v>414</v>
      </c>
      <c r="AU448" s="302" t="s">
        <v>93</v>
      </c>
      <c r="AV448" s="15" t="s">
        <v>91</v>
      </c>
      <c r="AW448" s="15" t="s">
        <v>38</v>
      </c>
      <c r="AX448" s="15" t="s">
        <v>83</v>
      </c>
      <c r="AY448" s="302" t="s">
        <v>251</v>
      </c>
    </row>
    <row r="449" s="13" customFormat="1">
      <c r="A449" s="13"/>
      <c r="B449" s="271"/>
      <c r="C449" s="272"/>
      <c r="D449" s="259" t="s">
        <v>414</v>
      </c>
      <c r="E449" s="273" t="s">
        <v>1</v>
      </c>
      <c r="F449" s="274" t="s">
        <v>3964</v>
      </c>
      <c r="G449" s="272"/>
      <c r="H449" s="275">
        <v>11</v>
      </c>
      <c r="I449" s="276"/>
      <c r="J449" s="272"/>
      <c r="K449" s="272"/>
      <c r="L449" s="277"/>
      <c r="M449" s="278"/>
      <c r="N449" s="279"/>
      <c r="O449" s="279"/>
      <c r="P449" s="279"/>
      <c r="Q449" s="279"/>
      <c r="R449" s="279"/>
      <c r="S449" s="279"/>
      <c r="T449" s="280"/>
      <c r="U449" s="13"/>
      <c r="V449" s="13"/>
      <c r="W449" s="13"/>
      <c r="X449" s="13"/>
      <c r="Y449" s="13"/>
      <c r="Z449" s="13"/>
      <c r="AA449" s="13"/>
      <c r="AB449" s="13"/>
      <c r="AC449" s="13"/>
      <c r="AD449" s="13"/>
      <c r="AE449" s="13"/>
      <c r="AT449" s="281" t="s">
        <v>414</v>
      </c>
      <c r="AU449" s="281" t="s">
        <v>93</v>
      </c>
      <c r="AV449" s="13" t="s">
        <v>93</v>
      </c>
      <c r="AW449" s="13" t="s">
        <v>38</v>
      </c>
      <c r="AX449" s="13" t="s">
        <v>91</v>
      </c>
      <c r="AY449" s="281" t="s">
        <v>251</v>
      </c>
    </row>
    <row r="450" s="2" customFormat="1" ht="16.5" customHeight="1">
      <c r="A450" s="40"/>
      <c r="B450" s="41"/>
      <c r="C450" s="246" t="s">
        <v>1542</v>
      </c>
      <c r="D450" s="246" t="s">
        <v>254</v>
      </c>
      <c r="E450" s="247" t="s">
        <v>3965</v>
      </c>
      <c r="F450" s="248" t="s">
        <v>3966</v>
      </c>
      <c r="G450" s="249" t="s">
        <v>2530</v>
      </c>
      <c r="H450" s="250">
        <v>1</v>
      </c>
      <c r="I450" s="251"/>
      <c r="J450" s="252">
        <f>ROUND(I450*H450,2)</f>
        <v>0</v>
      </c>
      <c r="K450" s="248" t="s">
        <v>484</v>
      </c>
      <c r="L450" s="46"/>
      <c r="M450" s="253" t="s">
        <v>1</v>
      </c>
      <c r="N450" s="254" t="s">
        <v>48</v>
      </c>
      <c r="O450" s="93"/>
      <c r="P450" s="255">
        <f>O450*H450</f>
        <v>0</v>
      </c>
      <c r="Q450" s="255">
        <v>0.00025000000000000001</v>
      </c>
      <c r="R450" s="255">
        <f>Q450*H450</f>
        <v>0.00025000000000000001</v>
      </c>
      <c r="S450" s="255">
        <v>0</v>
      </c>
      <c r="T450" s="256">
        <f>S450*H450</f>
        <v>0</v>
      </c>
      <c r="U450" s="40"/>
      <c r="V450" s="40"/>
      <c r="W450" s="40"/>
      <c r="X450" s="40"/>
      <c r="Y450" s="40"/>
      <c r="Z450" s="40"/>
      <c r="AA450" s="40"/>
      <c r="AB450" s="40"/>
      <c r="AC450" s="40"/>
      <c r="AD450" s="40"/>
      <c r="AE450" s="40"/>
      <c r="AR450" s="257" t="s">
        <v>359</v>
      </c>
      <c r="AT450" s="257" t="s">
        <v>254</v>
      </c>
      <c r="AU450" s="257" t="s">
        <v>93</v>
      </c>
      <c r="AY450" s="18" t="s">
        <v>251</v>
      </c>
      <c r="BE450" s="258">
        <f>IF(N450="základní",J450,0)</f>
        <v>0</v>
      </c>
      <c r="BF450" s="258">
        <f>IF(N450="snížená",J450,0)</f>
        <v>0</v>
      </c>
      <c r="BG450" s="258">
        <f>IF(N450="zákl. přenesená",J450,0)</f>
        <v>0</v>
      </c>
      <c r="BH450" s="258">
        <f>IF(N450="sníž. přenesená",J450,0)</f>
        <v>0</v>
      </c>
      <c r="BI450" s="258">
        <f>IF(N450="nulová",J450,0)</f>
        <v>0</v>
      </c>
      <c r="BJ450" s="18" t="s">
        <v>91</v>
      </c>
      <c r="BK450" s="258">
        <f>ROUND(I450*H450,2)</f>
        <v>0</v>
      </c>
      <c r="BL450" s="18" t="s">
        <v>359</v>
      </c>
      <c r="BM450" s="257" t="s">
        <v>3967</v>
      </c>
    </row>
    <row r="451" s="15" customFormat="1">
      <c r="A451" s="15"/>
      <c r="B451" s="293"/>
      <c r="C451" s="294"/>
      <c r="D451" s="259" t="s">
        <v>414</v>
      </c>
      <c r="E451" s="295" t="s">
        <v>1</v>
      </c>
      <c r="F451" s="296" t="s">
        <v>3717</v>
      </c>
      <c r="G451" s="294"/>
      <c r="H451" s="295" t="s">
        <v>1</v>
      </c>
      <c r="I451" s="297"/>
      <c r="J451" s="294"/>
      <c r="K451" s="294"/>
      <c r="L451" s="298"/>
      <c r="M451" s="299"/>
      <c r="N451" s="300"/>
      <c r="O451" s="300"/>
      <c r="P451" s="300"/>
      <c r="Q451" s="300"/>
      <c r="R451" s="300"/>
      <c r="S451" s="300"/>
      <c r="T451" s="301"/>
      <c r="U451" s="15"/>
      <c r="V451" s="15"/>
      <c r="W451" s="15"/>
      <c r="X451" s="15"/>
      <c r="Y451" s="15"/>
      <c r="Z451" s="15"/>
      <c r="AA451" s="15"/>
      <c r="AB451" s="15"/>
      <c r="AC451" s="15"/>
      <c r="AD451" s="15"/>
      <c r="AE451" s="15"/>
      <c r="AT451" s="302" t="s">
        <v>414</v>
      </c>
      <c r="AU451" s="302" t="s">
        <v>93</v>
      </c>
      <c r="AV451" s="15" t="s">
        <v>91</v>
      </c>
      <c r="AW451" s="15" t="s">
        <v>38</v>
      </c>
      <c r="AX451" s="15" t="s">
        <v>83</v>
      </c>
      <c r="AY451" s="302" t="s">
        <v>251</v>
      </c>
    </row>
    <row r="452" s="13" customFormat="1">
      <c r="A452" s="13"/>
      <c r="B452" s="271"/>
      <c r="C452" s="272"/>
      <c r="D452" s="259" t="s">
        <v>414</v>
      </c>
      <c r="E452" s="273" t="s">
        <v>1</v>
      </c>
      <c r="F452" s="274" t="s">
        <v>91</v>
      </c>
      <c r="G452" s="272"/>
      <c r="H452" s="275">
        <v>1</v>
      </c>
      <c r="I452" s="276"/>
      <c r="J452" s="272"/>
      <c r="K452" s="272"/>
      <c r="L452" s="277"/>
      <c r="M452" s="278"/>
      <c r="N452" s="279"/>
      <c r="O452" s="279"/>
      <c r="P452" s="279"/>
      <c r="Q452" s="279"/>
      <c r="R452" s="279"/>
      <c r="S452" s="279"/>
      <c r="T452" s="280"/>
      <c r="U452" s="13"/>
      <c r="V452" s="13"/>
      <c r="W452" s="13"/>
      <c r="X452" s="13"/>
      <c r="Y452" s="13"/>
      <c r="Z452" s="13"/>
      <c r="AA452" s="13"/>
      <c r="AB452" s="13"/>
      <c r="AC452" s="13"/>
      <c r="AD452" s="13"/>
      <c r="AE452" s="13"/>
      <c r="AT452" s="281" t="s">
        <v>414</v>
      </c>
      <c r="AU452" s="281" t="s">
        <v>93</v>
      </c>
      <c r="AV452" s="13" t="s">
        <v>93</v>
      </c>
      <c r="AW452" s="13" t="s">
        <v>38</v>
      </c>
      <c r="AX452" s="13" t="s">
        <v>91</v>
      </c>
      <c r="AY452" s="281" t="s">
        <v>251</v>
      </c>
    </row>
    <row r="453" s="2" customFormat="1" ht="16.5" customHeight="1">
      <c r="A453" s="40"/>
      <c r="B453" s="41"/>
      <c r="C453" s="246" t="s">
        <v>1026</v>
      </c>
      <c r="D453" s="246" t="s">
        <v>254</v>
      </c>
      <c r="E453" s="247" t="s">
        <v>3968</v>
      </c>
      <c r="F453" s="248" t="s">
        <v>3969</v>
      </c>
      <c r="G453" s="249" t="s">
        <v>346</v>
      </c>
      <c r="H453" s="250">
        <v>1</v>
      </c>
      <c r="I453" s="251"/>
      <c r="J453" s="252">
        <f>ROUND(I453*H453,2)</f>
        <v>0</v>
      </c>
      <c r="K453" s="248" t="s">
        <v>484</v>
      </c>
      <c r="L453" s="46"/>
      <c r="M453" s="253" t="s">
        <v>1</v>
      </c>
      <c r="N453" s="254" t="s">
        <v>48</v>
      </c>
      <c r="O453" s="93"/>
      <c r="P453" s="255">
        <f>O453*H453</f>
        <v>0</v>
      </c>
      <c r="Q453" s="255">
        <v>0.00022000000000000001</v>
      </c>
      <c r="R453" s="255">
        <f>Q453*H453</f>
        <v>0.00022000000000000001</v>
      </c>
      <c r="S453" s="255">
        <v>0</v>
      </c>
      <c r="T453" s="256">
        <f>S453*H453</f>
        <v>0</v>
      </c>
      <c r="U453" s="40"/>
      <c r="V453" s="40"/>
      <c r="W453" s="40"/>
      <c r="X453" s="40"/>
      <c r="Y453" s="40"/>
      <c r="Z453" s="40"/>
      <c r="AA453" s="40"/>
      <c r="AB453" s="40"/>
      <c r="AC453" s="40"/>
      <c r="AD453" s="40"/>
      <c r="AE453" s="40"/>
      <c r="AR453" s="257" t="s">
        <v>359</v>
      </c>
      <c r="AT453" s="257" t="s">
        <v>254</v>
      </c>
      <c r="AU453" s="257" t="s">
        <v>93</v>
      </c>
      <c r="AY453" s="18" t="s">
        <v>251</v>
      </c>
      <c r="BE453" s="258">
        <f>IF(N453="základní",J453,0)</f>
        <v>0</v>
      </c>
      <c r="BF453" s="258">
        <f>IF(N453="snížená",J453,0)</f>
        <v>0</v>
      </c>
      <c r="BG453" s="258">
        <f>IF(N453="zákl. přenesená",J453,0)</f>
        <v>0</v>
      </c>
      <c r="BH453" s="258">
        <f>IF(N453="sníž. přenesená",J453,0)</f>
        <v>0</v>
      </c>
      <c r="BI453" s="258">
        <f>IF(N453="nulová",J453,0)</f>
        <v>0</v>
      </c>
      <c r="BJ453" s="18" t="s">
        <v>91</v>
      </c>
      <c r="BK453" s="258">
        <f>ROUND(I453*H453,2)</f>
        <v>0</v>
      </c>
      <c r="BL453" s="18" t="s">
        <v>359</v>
      </c>
      <c r="BM453" s="257" t="s">
        <v>3970</v>
      </c>
    </row>
    <row r="454" s="15" customFormat="1">
      <c r="A454" s="15"/>
      <c r="B454" s="293"/>
      <c r="C454" s="294"/>
      <c r="D454" s="259" t="s">
        <v>414</v>
      </c>
      <c r="E454" s="295" t="s">
        <v>1</v>
      </c>
      <c r="F454" s="296" t="s">
        <v>3717</v>
      </c>
      <c r="G454" s="294"/>
      <c r="H454" s="295" t="s">
        <v>1</v>
      </c>
      <c r="I454" s="297"/>
      <c r="J454" s="294"/>
      <c r="K454" s="294"/>
      <c r="L454" s="298"/>
      <c r="M454" s="299"/>
      <c r="N454" s="300"/>
      <c r="O454" s="300"/>
      <c r="P454" s="300"/>
      <c r="Q454" s="300"/>
      <c r="R454" s="300"/>
      <c r="S454" s="300"/>
      <c r="T454" s="301"/>
      <c r="U454" s="15"/>
      <c r="V454" s="15"/>
      <c r="W454" s="15"/>
      <c r="X454" s="15"/>
      <c r="Y454" s="15"/>
      <c r="Z454" s="15"/>
      <c r="AA454" s="15"/>
      <c r="AB454" s="15"/>
      <c r="AC454" s="15"/>
      <c r="AD454" s="15"/>
      <c r="AE454" s="15"/>
      <c r="AT454" s="302" t="s">
        <v>414</v>
      </c>
      <c r="AU454" s="302" t="s">
        <v>93</v>
      </c>
      <c r="AV454" s="15" t="s">
        <v>91</v>
      </c>
      <c r="AW454" s="15" t="s">
        <v>38</v>
      </c>
      <c r="AX454" s="15" t="s">
        <v>83</v>
      </c>
      <c r="AY454" s="302" t="s">
        <v>251</v>
      </c>
    </row>
    <row r="455" s="13" customFormat="1">
      <c r="A455" s="13"/>
      <c r="B455" s="271"/>
      <c r="C455" s="272"/>
      <c r="D455" s="259" t="s">
        <v>414</v>
      </c>
      <c r="E455" s="273" t="s">
        <v>1</v>
      </c>
      <c r="F455" s="274" t="s">
        <v>91</v>
      </c>
      <c r="G455" s="272"/>
      <c r="H455" s="275">
        <v>1</v>
      </c>
      <c r="I455" s="276"/>
      <c r="J455" s="272"/>
      <c r="K455" s="272"/>
      <c r="L455" s="277"/>
      <c r="M455" s="278"/>
      <c r="N455" s="279"/>
      <c r="O455" s="279"/>
      <c r="P455" s="279"/>
      <c r="Q455" s="279"/>
      <c r="R455" s="279"/>
      <c r="S455" s="279"/>
      <c r="T455" s="280"/>
      <c r="U455" s="13"/>
      <c r="V455" s="13"/>
      <c r="W455" s="13"/>
      <c r="X455" s="13"/>
      <c r="Y455" s="13"/>
      <c r="Z455" s="13"/>
      <c r="AA455" s="13"/>
      <c r="AB455" s="13"/>
      <c r="AC455" s="13"/>
      <c r="AD455" s="13"/>
      <c r="AE455" s="13"/>
      <c r="AT455" s="281" t="s">
        <v>414</v>
      </c>
      <c r="AU455" s="281" t="s">
        <v>93</v>
      </c>
      <c r="AV455" s="13" t="s">
        <v>93</v>
      </c>
      <c r="AW455" s="13" t="s">
        <v>38</v>
      </c>
      <c r="AX455" s="13" t="s">
        <v>91</v>
      </c>
      <c r="AY455" s="281" t="s">
        <v>251</v>
      </c>
    </row>
    <row r="456" s="2" customFormat="1" ht="16.5" customHeight="1">
      <c r="A456" s="40"/>
      <c r="B456" s="41"/>
      <c r="C456" s="246" t="s">
        <v>1546</v>
      </c>
      <c r="D456" s="246" t="s">
        <v>254</v>
      </c>
      <c r="E456" s="247" t="s">
        <v>3971</v>
      </c>
      <c r="F456" s="248" t="s">
        <v>3972</v>
      </c>
      <c r="G456" s="249" t="s">
        <v>346</v>
      </c>
      <c r="H456" s="250">
        <v>1</v>
      </c>
      <c r="I456" s="251"/>
      <c r="J456" s="252">
        <f>ROUND(I456*H456,2)</f>
        <v>0</v>
      </c>
      <c r="K456" s="248" t="s">
        <v>484</v>
      </c>
      <c r="L456" s="46"/>
      <c r="M456" s="253" t="s">
        <v>1</v>
      </c>
      <c r="N456" s="254" t="s">
        <v>48</v>
      </c>
      <c r="O456" s="93"/>
      <c r="P456" s="255">
        <f>O456*H456</f>
        <v>0</v>
      </c>
      <c r="Q456" s="255">
        <v>0.00012</v>
      </c>
      <c r="R456" s="255">
        <f>Q456*H456</f>
        <v>0.00012</v>
      </c>
      <c r="S456" s="255">
        <v>0</v>
      </c>
      <c r="T456" s="256">
        <f>S456*H456</f>
        <v>0</v>
      </c>
      <c r="U456" s="40"/>
      <c r="V456" s="40"/>
      <c r="W456" s="40"/>
      <c r="X456" s="40"/>
      <c r="Y456" s="40"/>
      <c r="Z456" s="40"/>
      <c r="AA456" s="40"/>
      <c r="AB456" s="40"/>
      <c r="AC456" s="40"/>
      <c r="AD456" s="40"/>
      <c r="AE456" s="40"/>
      <c r="AR456" s="257" t="s">
        <v>359</v>
      </c>
      <c r="AT456" s="257" t="s">
        <v>254</v>
      </c>
      <c r="AU456" s="257" t="s">
        <v>93</v>
      </c>
      <c r="AY456" s="18" t="s">
        <v>251</v>
      </c>
      <c r="BE456" s="258">
        <f>IF(N456="základní",J456,0)</f>
        <v>0</v>
      </c>
      <c r="BF456" s="258">
        <f>IF(N456="snížená",J456,0)</f>
        <v>0</v>
      </c>
      <c r="BG456" s="258">
        <f>IF(N456="zákl. přenesená",J456,0)</f>
        <v>0</v>
      </c>
      <c r="BH456" s="258">
        <f>IF(N456="sníž. přenesená",J456,0)</f>
        <v>0</v>
      </c>
      <c r="BI456" s="258">
        <f>IF(N456="nulová",J456,0)</f>
        <v>0</v>
      </c>
      <c r="BJ456" s="18" t="s">
        <v>91</v>
      </c>
      <c r="BK456" s="258">
        <f>ROUND(I456*H456,2)</f>
        <v>0</v>
      </c>
      <c r="BL456" s="18" t="s">
        <v>359</v>
      </c>
      <c r="BM456" s="257" t="s">
        <v>3973</v>
      </c>
    </row>
    <row r="457" s="15" customFormat="1">
      <c r="A457" s="15"/>
      <c r="B457" s="293"/>
      <c r="C457" s="294"/>
      <c r="D457" s="259" t="s">
        <v>414</v>
      </c>
      <c r="E457" s="295" t="s">
        <v>1</v>
      </c>
      <c r="F457" s="296" t="s">
        <v>3717</v>
      </c>
      <c r="G457" s="294"/>
      <c r="H457" s="295" t="s">
        <v>1</v>
      </c>
      <c r="I457" s="297"/>
      <c r="J457" s="294"/>
      <c r="K457" s="294"/>
      <c r="L457" s="298"/>
      <c r="M457" s="299"/>
      <c r="N457" s="300"/>
      <c r="O457" s="300"/>
      <c r="P457" s="300"/>
      <c r="Q457" s="300"/>
      <c r="R457" s="300"/>
      <c r="S457" s="300"/>
      <c r="T457" s="301"/>
      <c r="U457" s="15"/>
      <c r="V457" s="15"/>
      <c r="W457" s="15"/>
      <c r="X457" s="15"/>
      <c r="Y457" s="15"/>
      <c r="Z457" s="15"/>
      <c r="AA457" s="15"/>
      <c r="AB457" s="15"/>
      <c r="AC457" s="15"/>
      <c r="AD457" s="15"/>
      <c r="AE457" s="15"/>
      <c r="AT457" s="302" t="s">
        <v>414</v>
      </c>
      <c r="AU457" s="302" t="s">
        <v>93</v>
      </c>
      <c r="AV457" s="15" t="s">
        <v>91</v>
      </c>
      <c r="AW457" s="15" t="s">
        <v>38</v>
      </c>
      <c r="AX457" s="15" t="s">
        <v>83</v>
      </c>
      <c r="AY457" s="302" t="s">
        <v>251</v>
      </c>
    </row>
    <row r="458" s="13" customFormat="1">
      <c r="A458" s="13"/>
      <c r="B458" s="271"/>
      <c r="C458" s="272"/>
      <c r="D458" s="259" t="s">
        <v>414</v>
      </c>
      <c r="E458" s="273" t="s">
        <v>1</v>
      </c>
      <c r="F458" s="274" t="s">
        <v>91</v>
      </c>
      <c r="G458" s="272"/>
      <c r="H458" s="275">
        <v>1</v>
      </c>
      <c r="I458" s="276"/>
      <c r="J458" s="272"/>
      <c r="K458" s="272"/>
      <c r="L458" s="277"/>
      <c r="M458" s="278"/>
      <c r="N458" s="279"/>
      <c r="O458" s="279"/>
      <c r="P458" s="279"/>
      <c r="Q458" s="279"/>
      <c r="R458" s="279"/>
      <c r="S458" s="279"/>
      <c r="T458" s="280"/>
      <c r="U458" s="13"/>
      <c r="V458" s="13"/>
      <c r="W458" s="13"/>
      <c r="X458" s="13"/>
      <c r="Y458" s="13"/>
      <c r="Z458" s="13"/>
      <c r="AA458" s="13"/>
      <c r="AB458" s="13"/>
      <c r="AC458" s="13"/>
      <c r="AD458" s="13"/>
      <c r="AE458" s="13"/>
      <c r="AT458" s="281" t="s">
        <v>414</v>
      </c>
      <c r="AU458" s="281" t="s">
        <v>93</v>
      </c>
      <c r="AV458" s="13" t="s">
        <v>93</v>
      </c>
      <c r="AW458" s="13" t="s">
        <v>38</v>
      </c>
      <c r="AX458" s="13" t="s">
        <v>91</v>
      </c>
      <c r="AY458" s="281" t="s">
        <v>251</v>
      </c>
    </row>
    <row r="459" s="2" customFormat="1" ht="16.5" customHeight="1">
      <c r="A459" s="40"/>
      <c r="B459" s="41"/>
      <c r="C459" s="246" t="s">
        <v>1029</v>
      </c>
      <c r="D459" s="246" t="s">
        <v>254</v>
      </c>
      <c r="E459" s="247" t="s">
        <v>3974</v>
      </c>
      <c r="F459" s="248" t="s">
        <v>3975</v>
      </c>
      <c r="G459" s="249" t="s">
        <v>346</v>
      </c>
      <c r="H459" s="250">
        <v>1</v>
      </c>
      <c r="I459" s="251"/>
      <c r="J459" s="252">
        <f>ROUND(I459*H459,2)</f>
        <v>0</v>
      </c>
      <c r="K459" s="248" t="s">
        <v>484</v>
      </c>
      <c r="L459" s="46"/>
      <c r="M459" s="253" t="s">
        <v>1</v>
      </c>
      <c r="N459" s="254" t="s">
        <v>48</v>
      </c>
      <c r="O459" s="93"/>
      <c r="P459" s="255">
        <f>O459*H459</f>
        <v>0</v>
      </c>
      <c r="Q459" s="255">
        <v>0.00017000000000000001</v>
      </c>
      <c r="R459" s="255">
        <f>Q459*H459</f>
        <v>0.00017000000000000001</v>
      </c>
      <c r="S459" s="255">
        <v>0</v>
      </c>
      <c r="T459" s="256">
        <f>S459*H459</f>
        <v>0</v>
      </c>
      <c r="U459" s="40"/>
      <c r="V459" s="40"/>
      <c r="W459" s="40"/>
      <c r="X459" s="40"/>
      <c r="Y459" s="40"/>
      <c r="Z459" s="40"/>
      <c r="AA459" s="40"/>
      <c r="AB459" s="40"/>
      <c r="AC459" s="40"/>
      <c r="AD459" s="40"/>
      <c r="AE459" s="40"/>
      <c r="AR459" s="257" t="s">
        <v>359</v>
      </c>
      <c r="AT459" s="257" t="s">
        <v>254</v>
      </c>
      <c r="AU459" s="257" t="s">
        <v>93</v>
      </c>
      <c r="AY459" s="18" t="s">
        <v>251</v>
      </c>
      <c r="BE459" s="258">
        <f>IF(N459="základní",J459,0)</f>
        <v>0</v>
      </c>
      <c r="BF459" s="258">
        <f>IF(N459="snížená",J459,0)</f>
        <v>0</v>
      </c>
      <c r="BG459" s="258">
        <f>IF(N459="zákl. přenesená",J459,0)</f>
        <v>0</v>
      </c>
      <c r="BH459" s="258">
        <f>IF(N459="sníž. přenesená",J459,0)</f>
        <v>0</v>
      </c>
      <c r="BI459" s="258">
        <f>IF(N459="nulová",J459,0)</f>
        <v>0</v>
      </c>
      <c r="BJ459" s="18" t="s">
        <v>91</v>
      </c>
      <c r="BK459" s="258">
        <f>ROUND(I459*H459,2)</f>
        <v>0</v>
      </c>
      <c r="BL459" s="18" t="s">
        <v>359</v>
      </c>
      <c r="BM459" s="257" t="s">
        <v>3976</v>
      </c>
    </row>
    <row r="460" s="15" customFormat="1">
      <c r="A460" s="15"/>
      <c r="B460" s="293"/>
      <c r="C460" s="294"/>
      <c r="D460" s="259" t="s">
        <v>414</v>
      </c>
      <c r="E460" s="295" t="s">
        <v>1</v>
      </c>
      <c r="F460" s="296" t="s">
        <v>3717</v>
      </c>
      <c r="G460" s="294"/>
      <c r="H460" s="295" t="s">
        <v>1</v>
      </c>
      <c r="I460" s="297"/>
      <c r="J460" s="294"/>
      <c r="K460" s="294"/>
      <c r="L460" s="298"/>
      <c r="M460" s="299"/>
      <c r="N460" s="300"/>
      <c r="O460" s="300"/>
      <c r="P460" s="300"/>
      <c r="Q460" s="300"/>
      <c r="R460" s="300"/>
      <c r="S460" s="300"/>
      <c r="T460" s="301"/>
      <c r="U460" s="15"/>
      <c r="V460" s="15"/>
      <c r="W460" s="15"/>
      <c r="X460" s="15"/>
      <c r="Y460" s="15"/>
      <c r="Z460" s="15"/>
      <c r="AA460" s="15"/>
      <c r="AB460" s="15"/>
      <c r="AC460" s="15"/>
      <c r="AD460" s="15"/>
      <c r="AE460" s="15"/>
      <c r="AT460" s="302" t="s">
        <v>414</v>
      </c>
      <c r="AU460" s="302" t="s">
        <v>93</v>
      </c>
      <c r="AV460" s="15" t="s">
        <v>91</v>
      </c>
      <c r="AW460" s="15" t="s">
        <v>38</v>
      </c>
      <c r="AX460" s="15" t="s">
        <v>83</v>
      </c>
      <c r="AY460" s="302" t="s">
        <v>251</v>
      </c>
    </row>
    <row r="461" s="13" customFormat="1">
      <c r="A461" s="13"/>
      <c r="B461" s="271"/>
      <c r="C461" s="272"/>
      <c r="D461" s="259" t="s">
        <v>414</v>
      </c>
      <c r="E461" s="273" t="s">
        <v>1</v>
      </c>
      <c r="F461" s="274" t="s">
        <v>91</v>
      </c>
      <c r="G461" s="272"/>
      <c r="H461" s="275">
        <v>1</v>
      </c>
      <c r="I461" s="276"/>
      <c r="J461" s="272"/>
      <c r="K461" s="272"/>
      <c r="L461" s="277"/>
      <c r="M461" s="278"/>
      <c r="N461" s="279"/>
      <c r="O461" s="279"/>
      <c r="P461" s="279"/>
      <c r="Q461" s="279"/>
      <c r="R461" s="279"/>
      <c r="S461" s="279"/>
      <c r="T461" s="280"/>
      <c r="U461" s="13"/>
      <c r="V461" s="13"/>
      <c r="W461" s="13"/>
      <c r="X461" s="13"/>
      <c r="Y461" s="13"/>
      <c r="Z461" s="13"/>
      <c r="AA461" s="13"/>
      <c r="AB461" s="13"/>
      <c r="AC461" s="13"/>
      <c r="AD461" s="13"/>
      <c r="AE461" s="13"/>
      <c r="AT461" s="281" t="s">
        <v>414</v>
      </c>
      <c r="AU461" s="281" t="s">
        <v>93</v>
      </c>
      <c r="AV461" s="13" t="s">
        <v>93</v>
      </c>
      <c r="AW461" s="13" t="s">
        <v>38</v>
      </c>
      <c r="AX461" s="13" t="s">
        <v>91</v>
      </c>
      <c r="AY461" s="281" t="s">
        <v>251</v>
      </c>
    </row>
    <row r="462" s="2" customFormat="1" ht="16.5" customHeight="1">
      <c r="A462" s="40"/>
      <c r="B462" s="41"/>
      <c r="C462" s="246" t="s">
        <v>1552</v>
      </c>
      <c r="D462" s="246" t="s">
        <v>254</v>
      </c>
      <c r="E462" s="247" t="s">
        <v>3977</v>
      </c>
      <c r="F462" s="248" t="s">
        <v>3978</v>
      </c>
      <c r="G462" s="249" t="s">
        <v>346</v>
      </c>
      <c r="H462" s="250">
        <v>1</v>
      </c>
      <c r="I462" s="251"/>
      <c r="J462" s="252">
        <f>ROUND(I462*H462,2)</f>
        <v>0</v>
      </c>
      <c r="K462" s="248" t="s">
        <v>484</v>
      </c>
      <c r="L462" s="46"/>
      <c r="M462" s="253" t="s">
        <v>1</v>
      </c>
      <c r="N462" s="254" t="s">
        <v>48</v>
      </c>
      <c r="O462" s="93"/>
      <c r="P462" s="255">
        <f>O462*H462</f>
        <v>0</v>
      </c>
      <c r="Q462" s="255">
        <v>0.00024000000000000001</v>
      </c>
      <c r="R462" s="255">
        <f>Q462*H462</f>
        <v>0.00024000000000000001</v>
      </c>
      <c r="S462" s="255">
        <v>0</v>
      </c>
      <c r="T462" s="256">
        <f>S462*H462</f>
        <v>0</v>
      </c>
      <c r="U462" s="40"/>
      <c r="V462" s="40"/>
      <c r="W462" s="40"/>
      <c r="X462" s="40"/>
      <c r="Y462" s="40"/>
      <c r="Z462" s="40"/>
      <c r="AA462" s="40"/>
      <c r="AB462" s="40"/>
      <c r="AC462" s="40"/>
      <c r="AD462" s="40"/>
      <c r="AE462" s="40"/>
      <c r="AR462" s="257" t="s">
        <v>359</v>
      </c>
      <c r="AT462" s="257" t="s">
        <v>254</v>
      </c>
      <c r="AU462" s="257" t="s">
        <v>93</v>
      </c>
      <c r="AY462" s="18" t="s">
        <v>251</v>
      </c>
      <c r="BE462" s="258">
        <f>IF(N462="základní",J462,0)</f>
        <v>0</v>
      </c>
      <c r="BF462" s="258">
        <f>IF(N462="snížená",J462,0)</f>
        <v>0</v>
      </c>
      <c r="BG462" s="258">
        <f>IF(N462="zákl. přenesená",J462,0)</f>
        <v>0</v>
      </c>
      <c r="BH462" s="258">
        <f>IF(N462="sníž. přenesená",J462,0)</f>
        <v>0</v>
      </c>
      <c r="BI462" s="258">
        <f>IF(N462="nulová",J462,0)</f>
        <v>0</v>
      </c>
      <c r="BJ462" s="18" t="s">
        <v>91</v>
      </c>
      <c r="BK462" s="258">
        <f>ROUND(I462*H462,2)</f>
        <v>0</v>
      </c>
      <c r="BL462" s="18" t="s">
        <v>359</v>
      </c>
      <c r="BM462" s="257" t="s">
        <v>3979</v>
      </c>
    </row>
    <row r="463" s="15" customFormat="1">
      <c r="A463" s="15"/>
      <c r="B463" s="293"/>
      <c r="C463" s="294"/>
      <c r="D463" s="259" t="s">
        <v>414</v>
      </c>
      <c r="E463" s="295" t="s">
        <v>1</v>
      </c>
      <c r="F463" s="296" t="s">
        <v>3717</v>
      </c>
      <c r="G463" s="294"/>
      <c r="H463" s="295" t="s">
        <v>1</v>
      </c>
      <c r="I463" s="297"/>
      <c r="J463" s="294"/>
      <c r="K463" s="294"/>
      <c r="L463" s="298"/>
      <c r="M463" s="299"/>
      <c r="N463" s="300"/>
      <c r="O463" s="300"/>
      <c r="P463" s="300"/>
      <c r="Q463" s="300"/>
      <c r="R463" s="300"/>
      <c r="S463" s="300"/>
      <c r="T463" s="301"/>
      <c r="U463" s="15"/>
      <c r="V463" s="15"/>
      <c r="W463" s="15"/>
      <c r="X463" s="15"/>
      <c r="Y463" s="15"/>
      <c r="Z463" s="15"/>
      <c r="AA463" s="15"/>
      <c r="AB463" s="15"/>
      <c r="AC463" s="15"/>
      <c r="AD463" s="15"/>
      <c r="AE463" s="15"/>
      <c r="AT463" s="302" t="s">
        <v>414</v>
      </c>
      <c r="AU463" s="302" t="s">
        <v>93</v>
      </c>
      <c r="AV463" s="15" t="s">
        <v>91</v>
      </c>
      <c r="AW463" s="15" t="s">
        <v>38</v>
      </c>
      <c r="AX463" s="15" t="s">
        <v>83</v>
      </c>
      <c r="AY463" s="302" t="s">
        <v>251</v>
      </c>
    </row>
    <row r="464" s="13" customFormat="1">
      <c r="A464" s="13"/>
      <c r="B464" s="271"/>
      <c r="C464" s="272"/>
      <c r="D464" s="259" t="s">
        <v>414</v>
      </c>
      <c r="E464" s="273" t="s">
        <v>1</v>
      </c>
      <c r="F464" s="274" t="s">
        <v>91</v>
      </c>
      <c r="G464" s="272"/>
      <c r="H464" s="275">
        <v>1</v>
      </c>
      <c r="I464" s="276"/>
      <c r="J464" s="272"/>
      <c r="K464" s="272"/>
      <c r="L464" s="277"/>
      <c r="M464" s="278"/>
      <c r="N464" s="279"/>
      <c r="O464" s="279"/>
      <c r="P464" s="279"/>
      <c r="Q464" s="279"/>
      <c r="R464" s="279"/>
      <c r="S464" s="279"/>
      <c r="T464" s="280"/>
      <c r="U464" s="13"/>
      <c r="V464" s="13"/>
      <c r="W464" s="13"/>
      <c r="X464" s="13"/>
      <c r="Y464" s="13"/>
      <c r="Z464" s="13"/>
      <c r="AA464" s="13"/>
      <c r="AB464" s="13"/>
      <c r="AC464" s="13"/>
      <c r="AD464" s="13"/>
      <c r="AE464" s="13"/>
      <c r="AT464" s="281" t="s">
        <v>414</v>
      </c>
      <c r="AU464" s="281" t="s">
        <v>93</v>
      </c>
      <c r="AV464" s="13" t="s">
        <v>93</v>
      </c>
      <c r="AW464" s="13" t="s">
        <v>38</v>
      </c>
      <c r="AX464" s="13" t="s">
        <v>91</v>
      </c>
      <c r="AY464" s="281" t="s">
        <v>251</v>
      </c>
    </row>
    <row r="465" s="2" customFormat="1" ht="16.5" customHeight="1">
      <c r="A465" s="40"/>
      <c r="B465" s="41"/>
      <c r="C465" s="246" t="s">
        <v>1036</v>
      </c>
      <c r="D465" s="246" t="s">
        <v>254</v>
      </c>
      <c r="E465" s="247" t="s">
        <v>3980</v>
      </c>
      <c r="F465" s="248" t="s">
        <v>3981</v>
      </c>
      <c r="G465" s="249" t="s">
        <v>346</v>
      </c>
      <c r="H465" s="250">
        <v>1</v>
      </c>
      <c r="I465" s="251"/>
      <c r="J465" s="252">
        <f>ROUND(I465*H465,2)</f>
        <v>0</v>
      </c>
      <c r="K465" s="248" t="s">
        <v>484</v>
      </c>
      <c r="L465" s="46"/>
      <c r="M465" s="253" t="s">
        <v>1</v>
      </c>
      <c r="N465" s="254" t="s">
        <v>48</v>
      </c>
      <c r="O465" s="93"/>
      <c r="P465" s="255">
        <f>O465*H465</f>
        <v>0</v>
      </c>
      <c r="Q465" s="255">
        <v>0.00050000000000000001</v>
      </c>
      <c r="R465" s="255">
        <f>Q465*H465</f>
        <v>0.00050000000000000001</v>
      </c>
      <c r="S465" s="255">
        <v>0</v>
      </c>
      <c r="T465" s="256">
        <f>S465*H465</f>
        <v>0</v>
      </c>
      <c r="U465" s="40"/>
      <c r="V465" s="40"/>
      <c r="W465" s="40"/>
      <c r="X465" s="40"/>
      <c r="Y465" s="40"/>
      <c r="Z465" s="40"/>
      <c r="AA465" s="40"/>
      <c r="AB465" s="40"/>
      <c r="AC465" s="40"/>
      <c r="AD465" s="40"/>
      <c r="AE465" s="40"/>
      <c r="AR465" s="257" t="s">
        <v>359</v>
      </c>
      <c r="AT465" s="257" t="s">
        <v>254</v>
      </c>
      <c r="AU465" s="257" t="s">
        <v>93</v>
      </c>
      <c r="AY465" s="18" t="s">
        <v>251</v>
      </c>
      <c r="BE465" s="258">
        <f>IF(N465="základní",J465,0)</f>
        <v>0</v>
      </c>
      <c r="BF465" s="258">
        <f>IF(N465="snížená",J465,0)</f>
        <v>0</v>
      </c>
      <c r="BG465" s="258">
        <f>IF(N465="zákl. přenesená",J465,0)</f>
        <v>0</v>
      </c>
      <c r="BH465" s="258">
        <f>IF(N465="sníž. přenesená",J465,0)</f>
        <v>0</v>
      </c>
      <c r="BI465" s="258">
        <f>IF(N465="nulová",J465,0)</f>
        <v>0</v>
      </c>
      <c r="BJ465" s="18" t="s">
        <v>91</v>
      </c>
      <c r="BK465" s="258">
        <f>ROUND(I465*H465,2)</f>
        <v>0</v>
      </c>
      <c r="BL465" s="18" t="s">
        <v>359</v>
      </c>
      <c r="BM465" s="257" t="s">
        <v>3982</v>
      </c>
    </row>
    <row r="466" s="15" customFormat="1">
      <c r="A466" s="15"/>
      <c r="B466" s="293"/>
      <c r="C466" s="294"/>
      <c r="D466" s="259" t="s">
        <v>414</v>
      </c>
      <c r="E466" s="295" t="s">
        <v>1</v>
      </c>
      <c r="F466" s="296" t="s">
        <v>3717</v>
      </c>
      <c r="G466" s="294"/>
      <c r="H466" s="295" t="s">
        <v>1</v>
      </c>
      <c r="I466" s="297"/>
      <c r="J466" s="294"/>
      <c r="K466" s="294"/>
      <c r="L466" s="298"/>
      <c r="M466" s="299"/>
      <c r="N466" s="300"/>
      <c r="O466" s="300"/>
      <c r="P466" s="300"/>
      <c r="Q466" s="300"/>
      <c r="R466" s="300"/>
      <c r="S466" s="300"/>
      <c r="T466" s="301"/>
      <c r="U466" s="15"/>
      <c r="V466" s="15"/>
      <c r="W466" s="15"/>
      <c r="X466" s="15"/>
      <c r="Y466" s="15"/>
      <c r="Z466" s="15"/>
      <c r="AA466" s="15"/>
      <c r="AB466" s="15"/>
      <c r="AC466" s="15"/>
      <c r="AD466" s="15"/>
      <c r="AE466" s="15"/>
      <c r="AT466" s="302" t="s">
        <v>414</v>
      </c>
      <c r="AU466" s="302" t="s">
        <v>93</v>
      </c>
      <c r="AV466" s="15" t="s">
        <v>91</v>
      </c>
      <c r="AW466" s="15" t="s">
        <v>38</v>
      </c>
      <c r="AX466" s="15" t="s">
        <v>83</v>
      </c>
      <c r="AY466" s="302" t="s">
        <v>251</v>
      </c>
    </row>
    <row r="467" s="13" customFormat="1">
      <c r="A467" s="13"/>
      <c r="B467" s="271"/>
      <c r="C467" s="272"/>
      <c r="D467" s="259" t="s">
        <v>414</v>
      </c>
      <c r="E467" s="273" t="s">
        <v>1</v>
      </c>
      <c r="F467" s="274" t="s">
        <v>91</v>
      </c>
      <c r="G467" s="272"/>
      <c r="H467" s="275">
        <v>1</v>
      </c>
      <c r="I467" s="276"/>
      <c r="J467" s="272"/>
      <c r="K467" s="272"/>
      <c r="L467" s="277"/>
      <c r="M467" s="278"/>
      <c r="N467" s="279"/>
      <c r="O467" s="279"/>
      <c r="P467" s="279"/>
      <c r="Q467" s="279"/>
      <c r="R467" s="279"/>
      <c r="S467" s="279"/>
      <c r="T467" s="280"/>
      <c r="U467" s="13"/>
      <c r="V467" s="13"/>
      <c r="W467" s="13"/>
      <c r="X467" s="13"/>
      <c r="Y467" s="13"/>
      <c r="Z467" s="13"/>
      <c r="AA467" s="13"/>
      <c r="AB467" s="13"/>
      <c r="AC467" s="13"/>
      <c r="AD467" s="13"/>
      <c r="AE467" s="13"/>
      <c r="AT467" s="281" t="s">
        <v>414</v>
      </c>
      <c r="AU467" s="281" t="s">
        <v>93</v>
      </c>
      <c r="AV467" s="13" t="s">
        <v>93</v>
      </c>
      <c r="AW467" s="13" t="s">
        <v>38</v>
      </c>
      <c r="AX467" s="13" t="s">
        <v>91</v>
      </c>
      <c r="AY467" s="281" t="s">
        <v>251</v>
      </c>
    </row>
    <row r="468" s="2" customFormat="1" ht="16.5" customHeight="1">
      <c r="A468" s="40"/>
      <c r="B468" s="41"/>
      <c r="C468" s="246" t="s">
        <v>1761</v>
      </c>
      <c r="D468" s="246" t="s">
        <v>254</v>
      </c>
      <c r="E468" s="247" t="s">
        <v>3983</v>
      </c>
      <c r="F468" s="248" t="s">
        <v>3984</v>
      </c>
      <c r="G468" s="249" t="s">
        <v>346</v>
      </c>
      <c r="H468" s="250">
        <v>1</v>
      </c>
      <c r="I468" s="251"/>
      <c r="J468" s="252">
        <f>ROUND(I468*H468,2)</f>
        <v>0</v>
      </c>
      <c r="K468" s="248" t="s">
        <v>484</v>
      </c>
      <c r="L468" s="46"/>
      <c r="M468" s="253" t="s">
        <v>1</v>
      </c>
      <c r="N468" s="254" t="s">
        <v>48</v>
      </c>
      <c r="O468" s="93"/>
      <c r="P468" s="255">
        <f>O468*H468</f>
        <v>0</v>
      </c>
      <c r="Q468" s="255">
        <v>0.00029</v>
      </c>
      <c r="R468" s="255">
        <f>Q468*H468</f>
        <v>0.00029</v>
      </c>
      <c r="S468" s="255">
        <v>0</v>
      </c>
      <c r="T468" s="256">
        <f>S468*H468</f>
        <v>0</v>
      </c>
      <c r="U468" s="40"/>
      <c r="V468" s="40"/>
      <c r="W468" s="40"/>
      <c r="X468" s="40"/>
      <c r="Y468" s="40"/>
      <c r="Z468" s="40"/>
      <c r="AA468" s="40"/>
      <c r="AB468" s="40"/>
      <c r="AC468" s="40"/>
      <c r="AD468" s="40"/>
      <c r="AE468" s="40"/>
      <c r="AR468" s="257" t="s">
        <v>359</v>
      </c>
      <c r="AT468" s="257" t="s">
        <v>254</v>
      </c>
      <c r="AU468" s="257" t="s">
        <v>93</v>
      </c>
      <c r="AY468" s="18" t="s">
        <v>251</v>
      </c>
      <c r="BE468" s="258">
        <f>IF(N468="základní",J468,0)</f>
        <v>0</v>
      </c>
      <c r="BF468" s="258">
        <f>IF(N468="snížená",J468,0)</f>
        <v>0</v>
      </c>
      <c r="BG468" s="258">
        <f>IF(N468="zákl. přenesená",J468,0)</f>
        <v>0</v>
      </c>
      <c r="BH468" s="258">
        <f>IF(N468="sníž. přenesená",J468,0)</f>
        <v>0</v>
      </c>
      <c r="BI468" s="258">
        <f>IF(N468="nulová",J468,0)</f>
        <v>0</v>
      </c>
      <c r="BJ468" s="18" t="s">
        <v>91</v>
      </c>
      <c r="BK468" s="258">
        <f>ROUND(I468*H468,2)</f>
        <v>0</v>
      </c>
      <c r="BL468" s="18" t="s">
        <v>359</v>
      </c>
      <c r="BM468" s="257" t="s">
        <v>3985</v>
      </c>
    </row>
    <row r="469" s="15" customFormat="1">
      <c r="A469" s="15"/>
      <c r="B469" s="293"/>
      <c r="C469" s="294"/>
      <c r="D469" s="259" t="s">
        <v>414</v>
      </c>
      <c r="E469" s="295" t="s">
        <v>1</v>
      </c>
      <c r="F469" s="296" t="s">
        <v>3717</v>
      </c>
      <c r="G469" s="294"/>
      <c r="H469" s="295" t="s">
        <v>1</v>
      </c>
      <c r="I469" s="297"/>
      <c r="J469" s="294"/>
      <c r="K469" s="294"/>
      <c r="L469" s="298"/>
      <c r="M469" s="299"/>
      <c r="N469" s="300"/>
      <c r="O469" s="300"/>
      <c r="P469" s="300"/>
      <c r="Q469" s="300"/>
      <c r="R469" s="300"/>
      <c r="S469" s="300"/>
      <c r="T469" s="301"/>
      <c r="U469" s="15"/>
      <c r="V469" s="15"/>
      <c r="W469" s="15"/>
      <c r="X469" s="15"/>
      <c r="Y469" s="15"/>
      <c r="Z469" s="15"/>
      <c r="AA469" s="15"/>
      <c r="AB469" s="15"/>
      <c r="AC469" s="15"/>
      <c r="AD469" s="15"/>
      <c r="AE469" s="15"/>
      <c r="AT469" s="302" t="s">
        <v>414</v>
      </c>
      <c r="AU469" s="302" t="s">
        <v>93</v>
      </c>
      <c r="AV469" s="15" t="s">
        <v>91</v>
      </c>
      <c r="AW469" s="15" t="s">
        <v>38</v>
      </c>
      <c r="AX469" s="15" t="s">
        <v>83</v>
      </c>
      <c r="AY469" s="302" t="s">
        <v>251</v>
      </c>
    </row>
    <row r="470" s="13" customFormat="1">
      <c r="A470" s="13"/>
      <c r="B470" s="271"/>
      <c r="C470" s="272"/>
      <c r="D470" s="259" t="s">
        <v>414</v>
      </c>
      <c r="E470" s="273" t="s">
        <v>1</v>
      </c>
      <c r="F470" s="274" t="s">
        <v>91</v>
      </c>
      <c r="G470" s="272"/>
      <c r="H470" s="275">
        <v>1</v>
      </c>
      <c r="I470" s="276"/>
      <c r="J470" s="272"/>
      <c r="K470" s="272"/>
      <c r="L470" s="277"/>
      <c r="M470" s="278"/>
      <c r="N470" s="279"/>
      <c r="O470" s="279"/>
      <c r="P470" s="279"/>
      <c r="Q470" s="279"/>
      <c r="R470" s="279"/>
      <c r="S470" s="279"/>
      <c r="T470" s="280"/>
      <c r="U470" s="13"/>
      <c r="V470" s="13"/>
      <c r="W470" s="13"/>
      <c r="X470" s="13"/>
      <c r="Y470" s="13"/>
      <c r="Z470" s="13"/>
      <c r="AA470" s="13"/>
      <c r="AB470" s="13"/>
      <c r="AC470" s="13"/>
      <c r="AD470" s="13"/>
      <c r="AE470" s="13"/>
      <c r="AT470" s="281" t="s">
        <v>414</v>
      </c>
      <c r="AU470" s="281" t="s">
        <v>93</v>
      </c>
      <c r="AV470" s="13" t="s">
        <v>93</v>
      </c>
      <c r="AW470" s="13" t="s">
        <v>38</v>
      </c>
      <c r="AX470" s="13" t="s">
        <v>91</v>
      </c>
      <c r="AY470" s="281" t="s">
        <v>251</v>
      </c>
    </row>
    <row r="471" s="2" customFormat="1" ht="16.5" customHeight="1">
      <c r="A471" s="40"/>
      <c r="B471" s="41"/>
      <c r="C471" s="246" t="s">
        <v>1040</v>
      </c>
      <c r="D471" s="246" t="s">
        <v>254</v>
      </c>
      <c r="E471" s="247" t="s">
        <v>3986</v>
      </c>
      <c r="F471" s="248" t="s">
        <v>3987</v>
      </c>
      <c r="G471" s="249" t="s">
        <v>346</v>
      </c>
      <c r="H471" s="250">
        <v>1</v>
      </c>
      <c r="I471" s="251"/>
      <c r="J471" s="252">
        <f>ROUND(I471*H471,2)</f>
        <v>0</v>
      </c>
      <c r="K471" s="248" t="s">
        <v>484</v>
      </c>
      <c r="L471" s="46"/>
      <c r="M471" s="253" t="s">
        <v>1</v>
      </c>
      <c r="N471" s="254" t="s">
        <v>48</v>
      </c>
      <c r="O471" s="93"/>
      <c r="P471" s="255">
        <f>O471*H471</f>
        <v>0</v>
      </c>
      <c r="Q471" s="255">
        <v>0.00021000000000000001</v>
      </c>
      <c r="R471" s="255">
        <f>Q471*H471</f>
        <v>0.00021000000000000001</v>
      </c>
      <c r="S471" s="255">
        <v>0</v>
      </c>
      <c r="T471" s="256">
        <f>S471*H471</f>
        <v>0</v>
      </c>
      <c r="U471" s="40"/>
      <c r="V471" s="40"/>
      <c r="W471" s="40"/>
      <c r="X471" s="40"/>
      <c r="Y471" s="40"/>
      <c r="Z471" s="40"/>
      <c r="AA471" s="40"/>
      <c r="AB471" s="40"/>
      <c r="AC471" s="40"/>
      <c r="AD471" s="40"/>
      <c r="AE471" s="40"/>
      <c r="AR471" s="257" t="s">
        <v>359</v>
      </c>
      <c r="AT471" s="257" t="s">
        <v>254</v>
      </c>
      <c r="AU471" s="257" t="s">
        <v>93</v>
      </c>
      <c r="AY471" s="18" t="s">
        <v>251</v>
      </c>
      <c r="BE471" s="258">
        <f>IF(N471="základní",J471,0)</f>
        <v>0</v>
      </c>
      <c r="BF471" s="258">
        <f>IF(N471="snížená",J471,0)</f>
        <v>0</v>
      </c>
      <c r="BG471" s="258">
        <f>IF(N471="zákl. přenesená",J471,0)</f>
        <v>0</v>
      </c>
      <c r="BH471" s="258">
        <f>IF(N471="sníž. přenesená",J471,0)</f>
        <v>0</v>
      </c>
      <c r="BI471" s="258">
        <f>IF(N471="nulová",J471,0)</f>
        <v>0</v>
      </c>
      <c r="BJ471" s="18" t="s">
        <v>91</v>
      </c>
      <c r="BK471" s="258">
        <f>ROUND(I471*H471,2)</f>
        <v>0</v>
      </c>
      <c r="BL471" s="18" t="s">
        <v>359</v>
      </c>
      <c r="BM471" s="257" t="s">
        <v>3988</v>
      </c>
    </row>
    <row r="472" s="15" customFormat="1">
      <c r="A472" s="15"/>
      <c r="B472" s="293"/>
      <c r="C472" s="294"/>
      <c r="D472" s="259" t="s">
        <v>414</v>
      </c>
      <c r="E472" s="295" t="s">
        <v>1</v>
      </c>
      <c r="F472" s="296" t="s">
        <v>3717</v>
      </c>
      <c r="G472" s="294"/>
      <c r="H472" s="295" t="s">
        <v>1</v>
      </c>
      <c r="I472" s="297"/>
      <c r="J472" s="294"/>
      <c r="K472" s="294"/>
      <c r="L472" s="298"/>
      <c r="M472" s="299"/>
      <c r="N472" s="300"/>
      <c r="O472" s="300"/>
      <c r="P472" s="300"/>
      <c r="Q472" s="300"/>
      <c r="R472" s="300"/>
      <c r="S472" s="300"/>
      <c r="T472" s="301"/>
      <c r="U472" s="15"/>
      <c r="V472" s="15"/>
      <c r="W472" s="15"/>
      <c r="X472" s="15"/>
      <c r="Y472" s="15"/>
      <c r="Z472" s="15"/>
      <c r="AA472" s="15"/>
      <c r="AB472" s="15"/>
      <c r="AC472" s="15"/>
      <c r="AD472" s="15"/>
      <c r="AE472" s="15"/>
      <c r="AT472" s="302" t="s">
        <v>414</v>
      </c>
      <c r="AU472" s="302" t="s">
        <v>93</v>
      </c>
      <c r="AV472" s="15" t="s">
        <v>91</v>
      </c>
      <c r="AW472" s="15" t="s">
        <v>38</v>
      </c>
      <c r="AX472" s="15" t="s">
        <v>83</v>
      </c>
      <c r="AY472" s="302" t="s">
        <v>251</v>
      </c>
    </row>
    <row r="473" s="13" customFormat="1">
      <c r="A473" s="13"/>
      <c r="B473" s="271"/>
      <c r="C473" s="272"/>
      <c r="D473" s="259" t="s">
        <v>414</v>
      </c>
      <c r="E473" s="273" t="s">
        <v>1</v>
      </c>
      <c r="F473" s="274" t="s">
        <v>91</v>
      </c>
      <c r="G473" s="272"/>
      <c r="H473" s="275">
        <v>1</v>
      </c>
      <c r="I473" s="276"/>
      <c r="J473" s="272"/>
      <c r="K473" s="272"/>
      <c r="L473" s="277"/>
      <c r="M473" s="278"/>
      <c r="N473" s="279"/>
      <c r="O473" s="279"/>
      <c r="P473" s="279"/>
      <c r="Q473" s="279"/>
      <c r="R473" s="279"/>
      <c r="S473" s="279"/>
      <c r="T473" s="280"/>
      <c r="U473" s="13"/>
      <c r="V473" s="13"/>
      <c r="W473" s="13"/>
      <c r="X473" s="13"/>
      <c r="Y473" s="13"/>
      <c r="Z473" s="13"/>
      <c r="AA473" s="13"/>
      <c r="AB473" s="13"/>
      <c r="AC473" s="13"/>
      <c r="AD473" s="13"/>
      <c r="AE473" s="13"/>
      <c r="AT473" s="281" t="s">
        <v>414</v>
      </c>
      <c r="AU473" s="281" t="s">
        <v>93</v>
      </c>
      <c r="AV473" s="13" t="s">
        <v>93</v>
      </c>
      <c r="AW473" s="13" t="s">
        <v>38</v>
      </c>
      <c r="AX473" s="13" t="s">
        <v>91</v>
      </c>
      <c r="AY473" s="281" t="s">
        <v>251</v>
      </c>
    </row>
    <row r="474" s="2" customFormat="1" ht="16.5" customHeight="1">
      <c r="A474" s="40"/>
      <c r="B474" s="41"/>
      <c r="C474" s="246" t="s">
        <v>1763</v>
      </c>
      <c r="D474" s="246" t="s">
        <v>254</v>
      </c>
      <c r="E474" s="247" t="s">
        <v>3989</v>
      </c>
      <c r="F474" s="248" t="s">
        <v>3990</v>
      </c>
      <c r="G474" s="249" t="s">
        <v>346</v>
      </c>
      <c r="H474" s="250">
        <v>2</v>
      </c>
      <c r="I474" s="251"/>
      <c r="J474" s="252">
        <f>ROUND(I474*H474,2)</f>
        <v>0</v>
      </c>
      <c r="K474" s="248" t="s">
        <v>484</v>
      </c>
      <c r="L474" s="46"/>
      <c r="M474" s="253" t="s">
        <v>1</v>
      </c>
      <c r="N474" s="254" t="s">
        <v>48</v>
      </c>
      <c r="O474" s="93"/>
      <c r="P474" s="255">
        <f>O474*H474</f>
        <v>0</v>
      </c>
      <c r="Q474" s="255">
        <v>0.00034000000000000002</v>
      </c>
      <c r="R474" s="255">
        <f>Q474*H474</f>
        <v>0.00068000000000000005</v>
      </c>
      <c r="S474" s="255">
        <v>0</v>
      </c>
      <c r="T474" s="256">
        <f>S474*H474</f>
        <v>0</v>
      </c>
      <c r="U474" s="40"/>
      <c r="V474" s="40"/>
      <c r="W474" s="40"/>
      <c r="X474" s="40"/>
      <c r="Y474" s="40"/>
      <c r="Z474" s="40"/>
      <c r="AA474" s="40"/>
      <c r="AB474" s="40"/>
      <c r="AC474" s="40"/>
      <c r="AD474" s="40"/>
      <c r="AE474" s="40"/>
      <c r="AR474" s="257" t="s">
        <v>359</v>
      </c>
      <c r="AT474" s="257" t="s">
        <v>254</v>
      </c>
      <c r="AU474" s="257" t="s">
        <v>93</v>
      </c>
      <c r="AY474" s="18" t="s">
        <v>251</v>
      </c>
      <c r="BE474" s="258">
        <f>IF(N474="základní",J474,0)</f>
        <v>0</v>
      </c>
      <c r="BF474" s="258">
        <f>IF(N474="snížená",J474,0)</f>
        <v>0</v>
      </c>
      <c r="BG474" s="258">
        <f>IF(N474="zákl. přenesená",J474,0)</f>
        <v>0</v>
      </c>
      <c r="BH474" s="258">
        <f>IF(N474="sníž. přenesená",J474,0)</f>
        <v>0</v>
      </c>
      <c r="BI474" s="258">
        <f>IF(N474="nulová",J474,0)</f>
        <v>0</v>
      </c>
      <c r="BJ474" s="18" t="s">
        <v>91</v>
      </c>
      <c r="BK474" s="258">
        <f>ROUND(I474*H474,2)</f>
        <v>0</v>
      </c>
      <c r="BL474" s="18" t="s">
        <v>359</v>
      </c>
      <c r="BM474" s="257" t="s">
        <v>3991</v>
      </c>
    </row>
    <row r="475" s="15" customFormat="1">
      <c r="A475" s="15"/>
      <c r="B475" s="293"/>
      <c r="C475" s="294"/>
      <c r="D475" s="259" t="s">
        <v>414</v>
      </c>
      <c r="E475" s="295" t="s">
        <v>1</v>
      </c>
      <c r="F475" s="296" t="s">
        <v>3717</v>
      </c>
      <c r="G475" s="294"/>
      <c r="H475" s="295" t="s">
        <v>1</v>
      </c>
      <c r="I475" s="297"/>
      <c r="J475" s="294"/>
      <c r="K475" s="294"/>
      <c r="L475" s="298"/>
      <c r="M475" s="299"/>
      <c r="N475" s="300"/>
      <c r="O475" s="300"/>
      <c r="P475" s="300"/>
      <c r="Q475" s="300"/>
      <c r="R475" s="300"/>
      <c r="S475" s="300"/>
      <c r="T475" s="301"/>
      <c r="U475" s="15"/>
      <c r="V475" s="15"/>
      <c r="W475" s="15"/>
      <c r="X475" s="15"/>
      <c r="Y475" s="15"/>
      <c r="Z475" s="15"/>
      <c r="AA475" s="15"/>
      <c r="AB475" s="15"/>
      <c r="AC475" s="15"/>
      <c r="AD475" s="15"/>
      <c r="AE475" s="15"/>
      <c r="AT475" s="302" t="s">
        <v>414</v>
      </c>
      <c r="AU475" s="302" t="s">
        <v>93</v>
      </c>
      <c r="AV475" s="15" t="s">
        <v>91</v>
      </c>
      <c r="AW475" s="15" t="s">
        <v>38</v>
      </c>
      <c r="AX475" s="15" t="s">
        <v>83</v>
      </c>
      <c r="AY475" s="302" t="s">
        <v>251</v>
      </c>
    </row>
    <row r="476" s="13" customFormat="1">
      <c r="A476" s="13"/>
      <c r="B476" s="271"/>
      <c r="C476" s="272"/>
      <c r="D476" s="259" t="s">
        <v>414</v>
      </c>
      <c r="E476" s="273" t="s">
        <v>1</v>
      </c>
      <c r="F476" s="274" t="s">
        <v>93</v>
      </c>
      <c r="G476" s="272"/>
      <c r="H476" s="275">
        <v>2</v>
      </c>
      <c r="I476" s="276"/>
      <c r="J476" s="272"/>
      <c r="K476" s="272"/>
      <c r="L476" s="277"/>
      <c r="M476" s="278"/>
      <c r="N476" s="279"/>
      <c r="O476" s="279"/>
      <c r="P476" s="279"/>
      <c r="Q476" s="279"/>
      <c r="R476" s="279"/>
      <c r="S476" s="279"/>
      <c r="T476" s="280"/>
      <c r="U476" s="13"/>
      <c r="V476" s="13"/>
      <c r="W476" s="13"/>
      <c r="X476" s="13"/>
      <c r="Y476" s="13"/>
      <c r="Z476" s="13"/>
      <c r="AA476" s="13"/>
      <c r="AB476" s="13"/>
      <c r="AC476" s="13"/>
      <c r="AD476" s="13"/>
      <c r="AE476" s="13"/>
      <c r="AT476" s="281" t="s">
        <v>414</v>
      </c>
      <c r="AU476" s="281" t="s">
        <v>93</v>
      </c>
      <c r="AV476" s="13" t="s">
        <v>93</v>
      </c>
      <c r="AW476" s="13" t="s">
        <v>38</v>
      </c>
      <c r="AX476" s="13" t="s">
        <v>91</v>
      </c>
      <c r="AY476" s="281" t="s">
        <v>251</v>
      </c>
    </row>
    <row r="477" s="2" customFormat="1" ht="16.5" customHeight="1">
      <c r="A477" s="40"/>
      <c r="B477" s="41"/>
      <c r="C477" s="246" t="s">
        <v>1043</v>
      </c>
      <c r="D477" s="246" t="s">
        <v>254</v>
      </c>
      <c r="E477" s="247" t="s">
        <v>3992</v>
      </c>
      <c r="F477" s="248" t="s">
        <v>3993</v>
      </c>
      <c r="G477" s="249" t="s">
        <v>346</v>
      </c>
      <c r="H477" s="250">
        <v>3</v>
      </c>
      <c r="I477" s="251"/>
      <c r="J477" s="252">
        <f>ROUND(I477*H477,2)</f>
        <v>0</v>
      </c>
      <c r="K477" s="248" t="s">
        <v>484</v>
      </c>
      <c r="L477" s="46"/>
      <c r="M477" s="253" t="s">
        <v>1</v>
      </c>
      <c r="N477" s="254" t="s">
        <v>48</v>
      </c>
      <c r="O477" s="93"/>
      <c r="P477" s="255">
        <f>O477*H477</f>
        <v>0</v>
      </c>
      <c r="Q477" s="255">
        <v>0.00050000000000000001</v>
      </c>
      <c r="R477" s="255">
        <f>Q477*H477</f>
        <v>0.0015</v>
      </c>
      <c r="S477" s="255">
        <v>0</v>
      </c>
      <c r="T477" s="256">
        <f>S477*H477</f>
        <v>0</v>
      </c>
      <c r="U477" s="40"/>
      <c r="V477" s="40"/>
      <c r="W477" s="40"/>
      <c r="X477" s="40"/>
      <c r="Y477" s="40"/>
      <c r="Z477" s="40"/>
      <c r="AA477" s="40"/>
      <c r="AB477" s="40"/>
      <c r="AC477" s="40"/>
      <c r="AD477" s="40"/>
      <c r="AE477" s="40"/>
      <c r="AR477" s="257" t="s">
        <v>359</v>
      </c>
      <c r="AT477" s="257" t="s">
        <v>254</v>
      </c>
      <c r="AU477" s="257" t="s">
        <v>93</v>
      </c>
      <c r="AY477" s="18" t="s">
        <v>251</v>
      </c>
      <c r="BE477" s="258">
        <f>IF(N477="základní",J477,0)</f>
        <v>0</v>
      </c>
      <c r="BF477" s="258">
        <f>IF(N477="snížená",J477,0)</f>
        <v>0</v>
      </c>
      <c r="BG477" s="258">
        <f>IF(N477="zákl. přenesená",J477,0)</f>
        <v>0</v>
      </c>
      <c r="BH477" s="258">
        <f>IF(N477="sníž. přenesená",J477,0)</f>
        <v>0</v>
      </c>
      <c r="BI477" s="258">
        <f>IF(N477="nulová",J477,0)</f>
        <v>0</v>
      </c>
      <c r="BJ477" s="18" t="s">
        <v>91</v>
      </c>
      <c r="BK477" s="258">
        <f>ROUND(I477*H477,2)</f>
        <v>0</v>
      </c>
      <c r="BL477" s="18" t="s">
        <v>359</v>
      </c>
      <c r="BM477" s="257" t="s">
        <v>3994</v>
      </c>
    </row>
    <row r="478" s="15" customFormat="1">
      <c r="A478" s="15"/>
      <c r="B478" s="293"/>
      <c r="C478" s="294"/>
      <c r="D478" s="259" t="s">
        <v>414</v>
      </c>
      <c r="E478" s="295" t="s">
        <v>1</v>
      </c>
      <c r="F478" s="296" t="s">
        <v>3717</v>
      </c>
      <c r="G478" s="294"/>
      <c r="H478" s="295" t="s">
        <v>1</v>
      </c>
      <c r="I478" s="297"/>
      <c r="J478" s="294"/>
      <c r="K478" s="294"/>
      <c r="L478" s="298"/>
      <c r="M478" s="299"/>
      <c r="N478" s="300"/>
      <c r="O478" s="300"/>
      <c r="P478" s="300"/>
      <c r="Q478" s="300"/>
      <c r="R478" s="300"/>
      <c r="S478" s="300"/>
      <c r="T478" s="301"/>
      <c r="U478" s="15"/>
      <c r="V478" s="15"/>
      <c r="W478" s="15"/>
      <c r="X478" s="15"/>
      <c r="Y478" s="15"/>
      <c r="Z478" s="15"/>
      <c r="AA478" s="15"/>
      <c r="AB478" s="15"/>
      <c r="AC478" s="15"/>
      <c r="AD478" s="15"/>
      <c r="AE478" s="15"/>
      <c r="AT478" s="302" t="s">
        <v>414</v>
      </c>
      <c r="AU478" s="302" t="s">
        <v>93</v>
      </c>
      <c r="AV478" s="15" t="s">
        <v>91</v>
      </c>
      <c r="AW478" s="15" t="s">
        <v>38</v>
      </c>
      <c r="AX478" s="15" t="s">
        <v>83</v>
      </c>
      <c r="AY478" s="302" t="s">
        <v>251</v>
      </c>
    </row>
    <row r="479" s="13" customFormat="1">
      <c r="A479" s="13"/>
      <c r="B479" s="271"/>
      <c r="C479" s="272"/>
      <c r="D479" s="259" t="s">
        <v>414</v>
      </c>
      <c r="E479" s="273" t="s">
        <v>1</v>
      </c>
      <c r="F479" s="274" t="s">
        <v>174</v>
      </c>
      <c r="G479" s="272"/>
      <c r="H479" s="275">
        <v>3</v>
      </c>
      <c r="I479" s="276"/>
      <c r="J479" s="272"/>
      <c r="K479" s="272"/>
      <c r="L479" s="277"/>
      <c r="M479" s="278"/>
      <c r="N479" s="279"/>
      <c r="O479" s="279"/>
      <c r="P479" s="279"/>
      <c r="Q479" s="279"/>
      <c r="R479" s="279"/>
      <c r="S479" s="279"/>
      <c r="T479" s="280"/>
      <c r="U479" s="13"/>
      <c r="V479" s="13"/>
      <c r="W479" s="13"/>
      <c r="X479" s="13"/>
      <c r="Y479" s="13"/>
      <c r="Z479" s="13"/>
      <c r="AA479" s="13"/>
      <c r="AB479" s="13"/>
      <c r="AC479" s="13"/>
      <c r="AD479" s="13"/>
      <c r="AE479" s="13"/>
      <c r="AT479" s="281" t="s">
        <v>414</v>
      </c>
      <c r="AU479" s="281" t="s">
        <v>93</v>
      </c>
      <c r="AV479" s="13" t="s">
        <v>93</v>
      </c>
      <c r="AW479" s="13" t="s">
        <v>38</v>
      </c>
      <c r="AX479" s="13" t="s">
        <v>91</v>
      </c>
      <c r="AY479" s="281" t="s">
        <v>251</v>
      </c>
    </row>
    <row r="480" s="2" customFormat="1" ht="16.5" customHeight="1">
      <c r="A480" s="40"/>
      <c r="B480" s="41"/>
      <c r="C480" s="246" t="s">
        <v>1767</v>
      </c>
      <c r="D480" s="246" t="s">
        <v>254</v>
      </c>
      <c r="E480" s="247" t="s">
        <v>3995</v>
      </c>
      <c r="F480" s="248" t="s">
        <v>3996</v>
      </c>
      <c r="G480" s="249" t="s">
        <v>346</v>
      </c>
      <c r="H480" s="250">
        <v>1</v>
      </c>
      <c r="I480" s="251"/>
      <c r="J480" s="252">
        <f>ROUND(I480*H480,2)</f>
        <v>0</v>
      </c>
      <c r="K480" s="248" t="s">
        <v>484</v>
      </c>
      <c r="L480" s="46"/>
      <c r="M480" s="253" t="s">
        <v>1</v>
      </c>
      <c r="N480" s="254" t="s">
        <v>48</v>
      </c>
      <c r="O480" s="93"/>
      <c r="P480" s="255">
        <f>O480*H480</f>
        <v>0</v>
      </c>
      <c r="Q480" s="255">
        <v>0.00107</v>
      </c>
      <c r="R480" s="255">
        <f>Q480*H480</f>
        <v>0.00107</v>
      </c>
      <c r="S480" s="255">
        <v>0</v>
      </c>
      <c r="T480" s="256">
        <f>S480*H480</f>
        <v>0</v>
      </c>
      <c r="U480" s="40"/>
      <c r="V480" s="40"/>
      <c r="W480" s="40"/>
      <c r="X480" s="40"/>
      <c r="Y480" s="40"/>
      <c r="Z480" s="40"/>
      <c r="AA480" s="40"/>
      <c r="AB480" s="40"/>
      <c r="AC480" s="40"/>
      <c r="AD480" s="40"/>
      <c r="AE480" s="40"/>
      <c r="AR480" s="257" t="s">
        <v>359</v>
      </c>
      <c r="AT480" s="257" t="s">
        <v>254</v>
      </c>
      <c r="AU480" s="257" t="s">
        <v>93</v>
      </c>
      <c r="AY480" s="18" t="s">
        <v>251</v>
      </c>
      <c r="BE480" s="258">
        <f>IF(N480="základní",J480,0)</f>
        <v>0</v>
      </c>
      <c r="BF480" s="258">
        <f>IF(N480="snížená",J480,0)</f>
        <v>0</v>
      </c>
      <c r="BG480" s="258">
        <f>IF(N480="zákl. přenesená",J480,0)</f>
        <v>0</v>
      </c>
      <c r="BH480" s="258">
        <f>IF(N480="sníž. přenesená",J480,0)</f>
        <v>0</v>
      </c>
      <c r="BI480" s="258">
        <f>IF(N480="nulová",J480,0)</f>
        <v>0</v>
      </c>
      <c r="BJ480" s="18" t="s">
        <v>91</v>
      </c>
      <c r="BK480" s="258">
        <f>ROUND(I480*H480,2)</f>
        <v>0</v>
      </c>
      <c r="BL480" s="18" t="s">
        <v>359</v>
      </c>
      <c r="BM480" s="257" t="s">
        <v>3997</v>
      </c>
    </row>
    <row r="481" s="15" customFormat="1">
      <c r="A481" s="15"/>
      <c r="B481" s="293"/>
      <c r="C481" s="294"/>
      <c r="D481" s="259" t="s">
        <v>414</v>
      </c>
      <c r="E481" s="295" t="s">
        <v>1</v>
      </c>
      <c r="F481" s="296" t="s">
        <v>3717</v>
      </c>
      <c r="G481" s="294"/>
      <c r="H481" s="295" t="s">
        <v>1</v>
      </c>
      <c r="I481" s="297"/>
      <c r="J481" s="294"/>
      <c r="K481" s="294"/>
      <c r="L481" s="298"/>
      <c r="M481" s="299"/>
      <c r="N481" s="300"/>
      <c r="O481" s="300"/>
      <c r="P481" s="300"/>
      <c r="Q481" s="300"/>
      <c r="R481" s="300"/>
      <c r="S481" s="300"/>
      <c r="T481" s="301"/>
      <c r="U481" s="15"/>
      <c r="V481" s="15"/>
      <c r="W481" s="15"/>
      <c r="X481" s="15"/>
      <c r="Y481" s="15"/>
      <c r="Z481" s="15"/>
      <c r="AA481" s="15"/>
      <c r="AB481" s="15"/>
      <c r="AC481" s="15"/>
      <c r="AD481" s="15"/>
      <c r="AE481" s="15"/>
      <c r="AT481" s="302" t="s">
        <v>414</v>
      </c>
      <c r="AU481" s="302" t="s">
        <v>93</v>
      </c>
      <c r="AV481" s="15" t="s">
        <v>91</v>
      </c>
      <c r="AW481" s="15" t="s">
        <v>38</v>
      </c>
      <c r="AX481" s="15" t="s">
        <v>83</v>
      </c>
      <c r="AY481" s="302" t="s">
        <v>251</v>
      </c>
    </row>
    <row r="482" s="13" customFormat="1">
      <c r="A482" s="13"/>
      <c r="B482" s="271"/>
      <c r="C482" s="272"/>
      <c r="D482" s="259" t="s">
        <v>414</v>
      </c>
      <c r="E482" s="273" t="s">
        <v>1</v>
      </c>
      <c r="F482" s="274" t="s">
        <v>91</v>
      </c>
      <c r="G482" s="272"/>
      <c r="H482" s="275">
        <v>1</v>
      </c>
      <c r="I482" s="276"/>
      <c r="J482" s="272"/>
      <c r="K482" s="272"/>
      <c r="L482" s="277"/>
      <c r="M482" s="278"/>
      <c r="N482" s="279"/>
      <c r="O482" s="279"/>
      <c r="P482" s="279"/>
      <c r="Q482" s="279"/>
      <c r="R482" s="279"/>
      <c r="S482" s="279"/>
      <c r="T482" s="280"/>
      <c r="U482" s="13"/>
      <c r="V482" s="13"/>
      <c r="W482" s="13"/>
      <c r="X482" s="13"/>
      <c r="Y482" s="13"/>
      <c r="Z482" s="13"/>
      <c r="AA482" s="13"/>
      <c r="AB482" s="13"/>
      <c r="AC482" s="13"/>
      <c r="AD482" s="13"/>
      <c r="AE482" s="13"/>
      <c r="AT482" s="281" t="s">
        <v>414</v>
      </c>
      <c r="AU482" s="281" t="s">
        <v>93</v>
      </c>
      <c r="AV482" s="13" t="s">
        <v>93</v>
      </c>
      <c r="AW482" s="13" t="s">
        <v>38</v>
      </c>
      <c r="AX482" s="13" t="s">
        <v>91</v>
      </c>
      <c r="AY482" s="281" t="s">
        <v>251</v>
      </c>
    </row>
    <row r="483" s="2" customFormat="1" ht="16.5" customHeight="1">
      <c r="A483" s="40"/>
      <c r="B483" s="41"/>
      <c r="C483" s="246" t="s">
        <v>1047</v>
      </c>
      <c r="D483" s="246" t="s">
        <v>254</v>
      </c>
      <c r="E483" s="247" t="s">
        <v>3998</v>
      </c>
      <c r="F483" s="248" t="s">
        <v>3999</v>
      </c>
      <c r="G483" s="249" t="s">
        <v>346</v>
      </c>
      <c r="H483" s="250">
        <v>1</v>
      </c>
      <c r="I483" s="251"/>
      <c r="J483" s="252">
        <f>ROUND(I483*H483,2)</f>
        <v>0</v>
      </c>
      <c r="K483" s="248" t="s">
        <v>484</v>
      </c>
      <c r="L483" s="46"/>
      <c r="M483" s="253" t="s">
        <v>1</v>
      </c>
      <c r="N483" s="254" t="s">
        <v>48</v>
      </c>
      <c r="O483" s="93"/>
      <c r="P483" s="255">
        <f>O483*H483</f>
        <v>0</v>
      </c>
      <c r="Q483" s="255">
        <v>0.0011999999999999999</v>
      </c>
      <c r="R483" s="255">
        <f>Q483*H483</f>
        <v>0.0011999999999999999</v>
      </c>
      <c r="S483" s="255">
        <v>0</v>
      </c>
      <c r="T483" s="256">
        <f>S483*H483</f>
        <v>0</v>
      </c>
      <c r="U483" s="40"/>
      <c r="V483" s="40"/>
      <c r="W483" s="40"/>
      <c r="X483" s="40"/>
      <c r="Y483" s="40"/>
      <c r="Z483" s="40"/>
      <c r="AA483" s="40"/>
      <c r="AB483" s="40"/>
      <c r="AC483" s="40"/>
      <c r="AD483" s="40"/>
      <c r="AE483" s="40"/>
      <c r="AR483" s="257" t="s">
        <v>359</v>
      </c>
      <c r="AT483" s="257" t="s">
        <v>254</v>
      </c>
      <c r="AU483" s="257" t="s">
        <v>93</v>
      </c>
      <c r="AY483" s="18" t="s">
        <v>251</v>
      </c>
      <c r="BE483" s="258">
        <f>IF(N483="základní",J483,0)</f>
        <v>0</v>
      </c>
      <c r="BF483" s="258">
        <f>IF(N483="snížená",J483,0)</f>
        <v>0</v>
      </c>
      <c r="BG483" s="258">
        <f>IF(N483="zákl. přenesená",J483,0)</f>
        <v>0</v>
      </c>
      <c r="BH483" s="258">
        <f>IF(N483="sníž. přenesená",J483,0)</f>
        <v>0</v>
      </c>
      <c r="BI483" s="258">
        <f>IF(N483="nulová",J483,0)</f>
        <v>0</v>
      </c>
      <c r="BJ483" s="18" t="s">
        <v>91</v>
      </c>
      <c r="BK483" s="258">
        <f>ROUND(I483*H483,2)</f>
        <v>0</v>
      </c>
      <c r="BL483" s="18" t="s">
        <v>359</v>
      </c>
      <c r="BM483" s="257" t="s">
        <v>4000</v>
      </c>
    </row>
    <row r="484" s="15" customFormat="1">
      <c r="A484" s="15"/>
      <c r="B484" s="293"/>
      <c r="C484" s="294"/>
      <c r="D484" s="259" t="s">
        <v>414</v>
      </c>
      <c r="E484" s="295" t="s">
        <v>1</v>
      </c>
      <c r="F484" s="296" t="s">
        <v>3717</v>
      </c>
      <c r="G484" s="294"/>
      <c r="H484" s="295" t="s">
        <v>1</v>
      </c>
      <c r="I484" s="297"/>
      <c r="J484" s="294"/>
      <c r="K484" s="294"/>
      <c r="L484" s="298"/>
      <c r="M484" s="299"/>
      <c r="N484" s="300"/>
      <c r="O484" s="300"/>
      <c r="P484" s="300"/>
      <c r="Q484" s="300"/>
      <c r="R484" s="300"/>
      <c r="S484" s="300"/>
      <c r="T484" s="301"/>
      <c r="U484" s="15"/>
      <c r="V484" s="15"/>
      <c r="W484" s="15"/>
      <c r="X484" s="15"/>
      <c r="Y484" s="15"/>
      <c r="Z484" s="15"/>
      <c r="AA484" s="15"/>
      <c r="AB484" s="15"/>
      <c r="AC484" s="15"/>
      <c r="AD484" s="15"/>
      <c r="AE484" s="15"/>
      <c r="AT484" s="302" t="s">
        <v>414</v>
      </c>
      <c r="AU484" s="302" t="s">
        <v>93</v>
      </c>
      <c r="AV484" s="15" t="s">
        <v>91</v>
      </c>
      <c r="AW484" s="15" t="s">
        <v>38</v>
      </c>
      <c r="AX484" s="15" t="s">
        <v>83</v>
      </c>
      <c r="AY484" s="302" t="s">
        <v>251</v>
      </c>
    </row>
    <row r="485" s="13" customFormat="1">
      <c r="A485" s="13"/>
      <c r="B485" s="271"/>
      <c r="C485" s="272"/>
      <c r="D485" s="259" t="s">
        <v>414</v>
      </c>
      <c r="E485" s="273" t="s">
        <v>1</v>
      </c>
      <c r="F485" s="274" t="s">
        <v>91</v>
      </c>
      <c r="G485" s="272"/>
      <c r="H485" s="275">
        <v>1</v>
      </c>
      <c r="I485" s="276"/>
      <c r="J485" s="272"/>
      <c r="K485" s="272"/>
      <c r="L485" s="277"/>
      <c r="M485" s="278"/>
      <c r="N485" s="279"/>
      <c r="O485" s="279"/>
      <c r="P485" s="279"/>
      <c r="Q485" s="279"/>
      <c r="R485" s="279"/>
      <c r="S485" s="279"/>
      <c r="T485" s="280"/>
      <c r="U485" s="13"/>
      <c r="V485" s="13"/>
      <c r="W485" s="13"/>
      <c r="X485" s="13"/>
      <c r="Y485" s="13"/>
      <c r="Z485" s="13"/>
      <c r="AA485" s="13"/>
      <c r="AB485" s="13"/>
      <c r="AC485" s="13"/>
      <c r="AD485" s="13"/>
      <c r="AE485" s="13"/>
      <c r="AT485" s="281" t="s">
        <v>414</v>
      </c>
      <c r="AU485" s="281" t="s">
        <v>93</v>
      </c>
      <c r="AV485" s="13" t="s">
        <v>93</v>
      </c>
      <c r="AW485" s="13" t="s">
        <v>38</v>
      </c>
      <c r="AX485" s="13" t="s">
        <v>91</v>
      </c>
      <c r="AY485" s="281" t="s">
        <v>251</v>
      </c>
    </row>
    <row r="486" s="2" customFormat="1" ht="16.5" customHeight="1">
      <c r="A486" s="40"/>
      <c r="B486" s="41"/>
      <c r="C486" s="246" t="s">
        <v>1774</v>
      </c>
      <c r="D486" s="246" t="s">
        <v>254</v>
      </c>
      <c r="E486" s="247" t="s">
        <v>4001</v>
      </c>
      <c r="F486" s="248" t="s">
        <v>4002</v>
      </c>
      <c r="G486" s="249" t="s">
        <v>346</v>
      </c>
      <c r="H486" s="250">
        <v>1</v>
      </c>
      <c r="I486" s="251"/>
      <c r="J486" s="252">
        <f>ROUND(I486*H486,2)</f>
        <v>0</v>
      </c>
      <c r="K486" s="248" t="s">
        <v>484</v>
      </c>
      <c r="L486" s="46"/>
      <c r="M486" s="253" t="s">
        <v>1</v>
      </c>
      <c r="N486" s="254" t="s">
        <v>48</v>
      </c>
      <c r="O486" s="93"/>
      <c r="P486" s="255">
        <f>O486*H486</f>
        <v>0</v>
      </c>
      <c r="Q486" s="255">
        <v>0.00016000000000000001</v>
      </c>
      <c r="R486" s="255">
        <f>Q486*H486</f>
        <v>0.00016000000000000001</v>
      </c>
      <c r="S486" s="255">
        <v>0</v>
      </c>
      <c r="T486" s="256">
        <f>S486*H486</f>
        <v>0</v>
      </c>
      <c r="U486" s="40"/>
      <c r="V486" s="40"/>
      <c r="W486" s="40"/>
      <c r="X486" s="40"/>
      <c r="Y486" s="40"/>
      <c r="Z486" s="40"/>
      <c r="AA486" s="40"/>
      <c r="AB486" s="40"/>
      <c r="AC486" s="40"/>
      <c r="AD486" s="40"/>
      <c r="AE486" s="40"/>
      <c r="AR486" s="257" t="s">
        <v>359</v>
      </c>
      <c r="AT486" s="257" t="s">
        <v>254</v>
      </c>
      <c r="AU486" s="257" t="s">
        <v>93</v>
      </c>
      <c r="AY486" s="18" t="s">
        <v>251</v>
      </c>
      <c r="BE486" s="258">
        <f>IF(N486="základní",J486,0)</f>
        <v>0</v>
      </c>
      <c r="BF486" s="258">
        <f>IF(N486="snížená",J486,0)</f>
        <v>0</v>
      </c>
      <c r="BG486" s="258">
        <f>IF(N486="zákl. přenesená",J486,0)</f>
        <v>0</v>
      </c>
      <c r="BH486" s="258">
        <f>IF(N486="sníž. přenesená",J486,0)</f>
        <v>0</v>
      </c>
      <c r="BI486" s="258">
        <f>IF(N486="nulová",J486,0)</f>
        <v>0</v>
      </c>
      <c r="BJ486" s="18" t="s">
        <v>91</v>
      </c>
      <c r="BK486" s="258">
        <f>ROUND(I486*H486,2)</f>
        <v>0</v>
      </c>
      <c r="BL486" s="18" t="s">
        <v>359</v>
      </c>
      <c r="BM486" s="257" t="s">
        <v>4003</v>
      </c>
    </row>
    <row r="487" s="15" customFormat="1">
      <c r="A487" s="15"/>
      <c r="B487" s="293"/>
      <c r="C487" s="294"/>
      <c r="D487" s="259" t="s">
        <v>414</v>
      </c>
      <c r="E487" s="295" t="s">
        <v>1</v>
      </c>
      <c r="F487" s="296" t="s">
        <v>3717</v>
      </c>
      <c r="G487" s="294"/>
      <c r="H487" s="295" t="s">
        <v>1</v>
      </c>
      <c r="I487" s="297"/>
      <c r="J487" s="294"/>
      <c r="K487" s="294"/>
      <c r="L487" s="298"/>
      <c r="M487" s="299"/>
      <c r="N487" s="300"/>
      <c r="O487" s="300"/>
      <c r="P487" s="300"/>
      <c r="Q487" s="300"/>
      <c r="R487" s="300"/>
      <c r="S487" s="300"/>
      <c r="T487" s="301"/>
      <c r="U487" s="15"/>
      <c r="V487" s="15"/>
      <c r="W487" s="15"/>
      <c r="X487" s="15"/>
      <c r="Y487" s="15"/>
      <c r="Z487" s="15"/>
      <c r="AA487" s="15"/>
      <c r="AB487" s="15"/>
      <c r="AC487" s="15"/>
      <c r="AD487" s="15"/>
      <c r="AE487" s="15"/>
      <c r="AT487" s="302" t="s">
        <v>414</v>
      </c>
      <c r="AU487" s="302" t="s">
        <v>93</v>
      </c>
      <c r="AV487" s="15" t="s">
        <v>91</v>
      </c>
      <c r="AW487" s="15" t="s">
        <v>38</v>
      </c>
      <c r="AX487" s="15" t="s">
        <v>83</v>
      </c>
      <c r="AY487" s="302" t="s">
        <v>251</v>
      </c>
    </row>
    <row r="488" s="13" customFormat="1">
      <c r="A488" s="13"/>
      <c r="B488" s="271"/>
      <c r="C488" s="272"/>
      <c r="D488" s="259" t="s">
        <v>414</v>
      </c>
      <c r="E488" s="273" t="s">
        <v>1</v>
      </c>
      <c r="F488" s="274" t="s">
        <v>91</v>
      </c>
      <c r="G488" s="272"/>
      <c r="H488" s="275">
        <v>1</v>
      </c>
      <c r="I488" s="276"/>
      <c r="J488" s="272"/>
      <c r="K488" s="272"/>
      <c r="L488" s="277"/>
      <c r="M488" s="278"/>
      <c r="N488" s="279"/>
      <c r="O488" s="279"/>
      <c r="P488" s="279"/>
      <c r="Q488" s="279"/>
      <c r="R488" s="279"/>
      <c r="S488" s="279"/>
      <c r="T488" s="280"/>
      <c r="U488" s="13"/>
      <c r="V488" s="13"/>
      <c r="W488" s="13"/>
      <c r="X488" s="13"/>
      <c r="Y488" s="13"/>
      <c r="Z488" s="13"/>
      <c r="AA488" s="13"/>
      <c r="AB488" s="13"/>
      <c r="AC488" s="13"/>
      <c r="AD488" s="13"/>
      <c r="AE488" s="13"/>
      <c r="AT488" s="281" t="s">
        <v>414</v>
      </c>
      <c r="AU488" s="281" t="s">
        <v>93</v>
      </c>
      <c r="AV488" s="13" t="s">
        <v>93</v>
      </c>
      <c r="AW488" s="13" t="s">
        <v>38</v>
      </c>
      <c r="AX488" s="13" t="s">
        <v>91</v>
      </c>
      <c r="AY488" s="281" t="s">
        <v>251</v>
      </c>
    </row>
    <row r="489" s="2" customFormat="1" ht="21.75" customHeight="1">
      <c r="A489" s="40"/>
      <c r="B489" s="41"/>
      <c r="C489" s="246" t="s">
        <v>1779</v>
      </c>
      <c r="D489" s="246" t="s">
        <v>254</v>
      </c>
      <c r="E489" s="247" t="s">
        <v>4004</v>
      </c>
      <c r="F489" s="248" t="s">
        <v>4005</v>
      </c>
      <c r="G489" s="249" t="s">
        <v>4006</v>
      </c>
      <c r="H489" s="250">
        <v>1</v>
      </c>
      <c r="I489" s="251"/>
      <c r="J489" s="252">
        <f>ROUND(I489*H489,2)</f>
        <v>0</v>
      </c>
      <c r="K489" s="248" t="s">
        <v>3846</v>
      </c>
      <c r="L489" s="46"/>
      <c r="M489" s="253" t="s">
        <v>1</v>
      </c>
      <c r="N489" s="254" t="s">
        <v>48</v>
      </c>
      <c r="O489" s="93"/>
      <c r="P489" s="255">
        <f>O489*H489</f>
        <v>0</v>
      </c>
      <c r="Q489" s="255">
        <v>0.029139999999999999</v>
      </c>
      <c r="R489" s="255">
        <f>Q489*H489</f>
        <v>0.029139999999999999</v>
      </c>
      <c r="S489" s="255">
        <v>0</v>
      </c>
      <c r="T489" s="256">
        <f>S489*H489</f>
        <v>0</v>
      </c>
      <c r="U489" s="40"/>
      <c r="V489" s="40"/>
      <c r="W489" s="40"/>
      <c r="X489" s="40"/>
      <c r="Y489" s="40"/>
      <c r="Z489" s="40"/>
      <c r="AA489" s="40"/>
      <c r="AB489" s="40"/>
      <c r="AC489" s="40"/>
      <c r="AD489" s="40"/>
      <c r="AE489" s="40"/>
      <c r="AR489" s="257" t="s">
        <v>359</v>
      </c>
      <c r="AT489" s="257" t="s">
        <v>254</v>
      </c>
      <c r="AU489" s="257" t="s">
        <v>93</v>
      </c>
      <c r="AY489" s="18" t="s">
        <v>251</v>
      </c>
      <c r="BE489" s="258">
        <f>IF(N489="základní",J489,0)</f>
        <v>0</v>
      </c>
      <c r="BF489" s="258">
        <f>IF(N489="snížená",J489,0)</f>
        <v>0</v>
      </c>
      <c r="BG489" s="258">
        <f>IF(N489="zákl. přenesená",J489,0)</f>
        <v>0</v>
      </c>
      <c r="BH489" s="258">
        <f>IF(N489="sníž. přenesená",J489,0)</f>
        <v>0</v>
      </c>
      <c r="BI489" s="258">
        <f>IF(N489="nulová",J489,0)</f>
        <v>0</v>
      </c>
      <c r="BJ489" s="18" t="s">
        <v>91</v>
      </c>
      <c r="BK489" s="258">
        <f>ROUND(I489*H489,2)</f>
        <v>0</v>
      </c>
      <c r="BL489" s="18" t="s">
        <v>359</v>
      </c>
      <c r="BM489" s="257" t="s">
        <v>4007</v>
      </c>
    </row>
    <row r="490" s="15" customFormat="1">
      <c r="A490" s="15"/>
      <c r="B490" s="293"/>
      <c r="C490" s="294"/>
      <c r="D490" s="259" t="s">
        <v>414</v>
      </c>
      <c r="E490" s="295" t="s">
        <v>1</v>
      </c>
      <c r="F490" s="296" t="s">
        <v>3717</v>
      </c>
      <c r="G490" s="294"/>
      <c r="H490" s="295" t="s">
        <v>1</v>
      </c>
      <c r="I490" s="297"/>
      <c r="J490" s="294"/>
      <c r="K490" s="294"/>
      <c r="L490" s="298"/>
      <c r="M490" s="299"/>
      <c r="N490" s="300"/>
      <c r="O490" s="300"/>
      <c r="P490" s="300"/>
      <c r="Q490" s="300"/>
      <c r="R490" s="300"/>
      <c r="S490" s="300"/>
      <c r="T490" s="301"/>
      <c r="U490" s="15"/>
      <c r="V490" s="15"/>
      <c r="W490" s="15"/>
      <c r="X490" s="15"/>
      <c r="Y490" s="15"/>
      <c r="Z490" s="15"/>
      <c r="AA490" s="15"/>
      <c r="AB490" s="15"/>
      <c r="AC490" s="15"/>
      <c r="AD490" s="15"/>
      <c r="AE490" s="15"/>
      <c r="AT490" s="302" t="s">
        <v>414</v>
      </c>
      <c r="AU490" s="302" t="s">
        <v>93</v>
      </c>
      <c r="AV490" s="15" t="s">
        <v>91</v>
      </c>
      <c r="AW490" s="15" t="s">
        <v>38</v>
      </c>
      <c r="AX490" s="15" t="s">
        <v>83</v>
      </c>
      <c r="AY490" s="302" t="s">
        <v>251</v>
      </c>
    </row>
    <row r="491" s="15" customFormat="1">
      <c r="A491" s="15"/>
      <c r="B491" s="293"/>
      <c r="C491" s="294"/>
      <c r="D491" s="259" t="s">
        <v>414</v>
      </c>
      <c r="E491" s="295" t="s">
        <v>1</v>
      </c>
      <c r="F491" s="296" t="s">
        <v>4008</v>
      </c>
      <c r="G491" s="294"/>
      <c r="H491" s="295" t="s">
        <v>1</v>
      </c>
      <c r="I491" s="297"/>
      <c r="J491" s="294"/>
      <c r="K491" s="294"/>
      <c r="L491" s="298"/>
      <c r="M491" s="299"/>
      <c r="N491" s="300"/>
      <c r="O491" s="300"/>
      <c r="P491" s="300"/>
      <c r="Q491" s="300"/>
      <c r="R491" s="300"/>
      <c r="S491" s="300"/>
      <c r="T491" s="301"/>
      <c r="U491" s="15"/>
      <c r="V491" s="15"/>
      <c r="W491" s="15"/>
      <c r="X491" s="15"/>
      <c r="Y491" s="15"/>
      <c r="Z491" s="15"/>
      <c r="AA491" s="15"/>
      <c r="AB491" s="15"/>
      <c r="AC491" s="15"/>
      <c r="AD491" s="15"/>
      <c r="AE491" s="15"/>
      <c r="AT491" s="302" t="s">
        <v>414</v>
      </c>
      <c r="AU491" s="302" t="s">
        <v>93</v>
      </c>
      <c r="AV491" s="15" t="s">
        <v>91</v>
      </c>
      <c r="AW491" s="15" t="s">
        <v>38</v>
      </c>
      <c r="AX491" s="15" t="s">
        <v>83</v>
      </c>
      <c r="AY491" s="302" t="s">
        <v>251</v>
      </c>
    </row>
    <row r="492" s="15" customFormat="1">
      <c r="A492" s="15"/>
      <c r="B492" s="293"/>
      <c r="C492" s="294"/>
      <c r="D492" s="259" t="s">
        <v>414</v>
      </c>
      <c r="E492" s="295" t="s">
        <v>1</v>
      </c>
      <c r="F492" s="296" t="s">
        <v>4009</v>
      </c>
      <c r="G492" s="294"/>
      <c r="H492" s="295" t="s">
        <v>1</v>
      </c>
      <c r="I492" s="297"/>
      <c r="J492" s="294"/>
      <c r="K492" s="294"/>
      <c r="L492" s="298"/>
      <c r="M492" s="299"/>
      <c r="N492" s="300"/>
      <c r="O492" s="300"/>
      <c r="P492" s="300"/>
      <c r="Q492" s="300"/>
      <c r="R492" s="300"/>
      <c r="S492" s="300"/>
      <c r="T492" s="301"/>
      <c r="U492" s="15"/>
      <c r="V492" s="15"/>
      <c r="W492" s="15"/>
      <c r="X492" s="15"/>
      <c r="Y492" s="15"/>
      <c r="Z492" s="15"/>
      <c r="AA492" s="15"/>
      <c r="AB492" s="15"/>
      <c r="AC492" s="15"/>
      <c r="AD492" s="15"/>
      <c r="AE492" s="15"/>
      <c r="AT492" s="302" t="s">
        <v>414</v>
      </c>
      <c r="AU492" s="302" t="s">
        <v>93</v>
      </c>
      <c r="AV492" s="15" t="s">
        <v>91</v>
      </c>
      <c r="AW492" s="15" t="s">
        <v>38</v>
      </c>
      <c r="AX492" s="15" t="s">
        <v>83</v>
      </c>
      <c r="AY492" s="302" t="s">
        <v>251</v>
      </c>
    </row>
    <row r="493" s="15" customFormat="1">
      <c r="A493" s="15"/>
      <c r="B493" s="293"/>
      <c r="C493" s="294"/>
      <c r="D493" s="259" t="s">
        <v>414</v>
      </c>
      <c r="E493" s="295" t="s">
        <v>1</v>
      </c>
      <c r="F493" s="296" t="s">
        <v>4010</v>
      </c>
      <c r="G493" s="294"/>
      <c r="H493" s="295" t="s">
        <v>1</v>
      </c>
      <c r="I493" s="297"/>
      <c r="J493" s="294"/>
      <c r="K493" s="294"/>
      <c r="L493" s="298"/>
      <c r="M493" s="299"/>
      <c r="N493" s="300"/>
      <c r="O493" s="300"/>
      <c r="P493" s="300"/>
      <c r="Q493" s="300"/>
      <c r="R493" s="300"/>
      <c r="S493" s="300"/>
      <c r="T493" s="301"/>
      <c r="U493" s="15"/>
      <c r="V493" s="15"/>
      <c r="W493" s="15"/>
      <c r="X493" s="15"/>
      <c r="Y493" s="15"/>
      <c r="Z493" s="15"/>
      <c r="AA493" s="15"/>
      <c r="AB493" s="15"/>
      <c r="AC493" s="15"/>
      <c r="AD493" s="15"/>
      <c r="AE493" s="15"/>
      <c r="AT493" s="302" t="s">
        <v>414</v>
      </c>
      <c r="AU493" s="302" t="s">
        <v>93</v>
      </c>
      <c r="AV493" s="15" t="s">
        <v>91</v>
      </c>
      <c r="AW493" s="15" t="s">
        <v>38</v>
      </c>
      <c r="AX493" s="15" t="s">
        <v>83</v>
      </c>
      <c r="AY493" s="302" t="s">
        <v>251</v>
      </c>
    </row>
    <row r="494" s="13" customFormat="1">
      <c r="A494" s="13"/>
      <c r="B494" s="271"/>
      <c r="C494" s="272"/>
      <c r="D494" s="259" t="s">
        <v>414</v>
      </c>
      <c r="E494" s="273" t="s">
        <v>1</v>
      </c>
      <c r="F494" s="274" t="s">
        <v>91</v>
      </c>
      <c r="G494" s="272"/>
      <c r="H494" s="275">
        <v>1</v>
      </c>
      <c r="I494" s="276"/>
      <c r="J494" s="272"/>
      <c r="K494" s="272"/>
      <c r="L494" s="277"/>
      <c r="M494" s="278"/>
      <c r="N494" s="279"/>
      <c r="O494" s="279"/>
      <c r="P494" s="279"/>
      <c r="Q494" s="279"/>
      <c r="R494" s="279"/>
      <c r="S494" s="279"/>
      <c r="T494" s="280"/>
      <c r="U494" s="13"/>
      <c r="V494" s="13"/>
      <c r="W494" s="13"/>
      <c r="X494" s="13"/>
      <c r="Y494" s="13"/>
      <c r="Z494" s="13"/>
      <c r="AA494" s="13"/>
      <c r="AB494" s="13"/>
      <c r="AC494" s="13"/>
      <c r="AD494" s="13"/>
      <c r="AE494" s="13"/>
      <c r="AT494" s="281" t="s">
        <v>414</v>
      </c>
      <c r="AU494" s="281" t="s">
        <v>93</v>
      </c>
      <c r="AV494" s="13" t="s">
        <v>93</v>
      </c>
      <c r="AW494" s="13" t="s">
        <v>38</v>
      </c>
      <c r="AX494" s="13" t="s">
        <v>91</v>
      </c>
      <c r="AY494" s="281" t="s">
        <v>251</v>
      </c>
    </row>
    <row r="495" s="2" customFormat="1" ht="16.5" customHeight="1">
      <c r="A495" s="40"/>
      <c r="B495" s="41"/>
      <c r="C495" s="246" t="s">
        <v>1784</v>
      </c>
      <c r="D495" s="246" t="s">
        <v>254</v>
      </c>
      <c r="E495" s="247" t="s">
        <v>4011</v>
      </c>
      <c r="F495" s="248" t="s">
        <v>4012</v>
      </c>
      <c r="G495" s="249" t="s">
        <v>346</v>
      </c>
      <c r="H495" s="250">
        <v>1</v>
      </c>
      <c r="I495" s="251"/>
      <c r="J495" s="252">
        <f>ROUND(I495*H495,2)</f>
        <v>0</v>
      </c>
      <c r="K495" s="248" t="s">
        <v>484</v>
      </c>
      <c r="L495" s="46"/>
      <c r="M495" s="253" t="s">
        <v>1</v>
      </c>
      <c r="N495" s="254" t="s">
        <v>48</v>
      </c>
      <c r="O495" s="93"/>
      <c r="P495" s="255">
        <f>O495*H495</f>
        <v>0</v>
      </c>
      <c r="Q495" s="255">
        <v>0.0012700000000000001</v>
      </c>
      <c r="R495" s="255">
        <f>Q495*H495</f>
        <v>0.0012700000000000001</v>
      </c>
      <c r="S495" s="255">
        <v>0</v>
      </c>
      <c r="T495" s="256">
        <f>S495*H495</f>
        <v>0</v>
      </c>
      <c r="U495" s="40"/>
      <c r="V495" s="40"/>
      <c r="W495" s="40"/>
      <c r="X495" s="40"/>
      <c r="Y495" s="40"/>
      <c r="Z495" s="40"/>
      <c r="AA495" s="40"/>
      <c r="AB495" s="40"/>
      <c r="AC495" s="40"/>
      <c r="AD495" s="40"/>
      <c r="AE495" s="40"/>
      <c r="AR495" s="257" t="s">
        <v>359</v>
      </c>
      <c r="AT495" s="257" t="s">
        <v>254</v>
      </c>
      <c r="AU495" s="257" t="s">
        <v>93</v>
      </c>
      <c r="AY495" s="18" t="s">
        <v>251</v>
      </c>
      <c r="BE495" s="258">
        <f>IF(N495="základní",J495,0)</f>
        <v>0</v>
      </c>
      <c r="BF495" s="258">
        <f>IF(N495="snížená",J495,0)</f>
        <v>0</v>
      </c>
      <c r="BG495" s="258">
        <f>IF(N495="zákl. přenesená",J495,0)</f>
        <v>0</v>
      </c>
      <c r="BH495" s="258">
        <f>IF(N495="sníž. přenesená",J495,0)</f>
        <v>0</v>
      </c>
      <c r="BI495" s="258">
        <f>IF(N495="nulová",J495,0)</f>
        <v>0</v>
      </c>
      <c r="BJ495" s="18" t="s">
        <v>91</v>
      </c>
      <c r="BK495" s="258">
        <f>ROUND(I495*H495,2)</f>
        <v>0</v>
      </c>
      <c r="BL495" s="18" t="s">
        <v>359</v>
      </c>
      <c r="BM495" s="257" t="s">
        <v>4013</v>
      </c>
    </row>
    <row r="496" s="15" customFormat="1">
      <c r="A496" s="15"/>
      <c r="B496" s="293"/>
      <c r="C496" s="294"/>
      <c r="D496" s="259" t="s">
        <v>414</v>
      </c>
      <c r="E496" s="295" t="s">
        <v>1</v>
      </c>
      <c r="F496" s="296" t="s">
        <v>3717</v>
      </c>
      <c r="G496" s="294"/>
      <c r="H496" s="295" t="s">
        <v>1</v>
      </c>
      <c r="I496" s="297"/>
      <c r="J496" s="294"/>
      <c r="K496" s="294"/>
      <c r="L496" s="298"/>
      <c r="M496" s="299"/>
      <c r="N496" s="300"/>
      <c r="O496" s="300"/>
      <c r="P496" s="300"/>
      <c r="Q496" s="300"/>
      <c r="R496" s="300"/>
      <c r="S496" s="300"/>
      <c r="T496" s="301"/>
      <c r="U496" s="15"/>
      <c r="V496" s="15"/>
      <c r="W496" s="15"/>
      <c r="X496" s="15"/>
      <c r="Y496" s="15"/>
      <c r="Z496" s="15"/>
      <c r="AA496" s="15"/>
      <c r="AB496" s="15"/>
      <c r="AC496" s="15"/>
      <c r="AD496" s="15"/>
      <c r="AE496" s="15"/>
      <c r="AT496" s="302" t="s">
        <v>414</v>
      </c>
      <c r="AU496" s="302" t="s">
        <v>93</v>
      </c>
      <c r="AV496" s="15" t="s">
        <v>91</v>
      </c>
      <c r="AW496" s="15" t="s">
        <v>38</v>
      </c>
      <c r="AX496" s="15" t="s">
        <v>83</v>
      </c>
      <c r="AY496" s="302" t="s">
        <v>251</v>
      </c>
    </row>
    <row r="497" s="13" customFormat="1">
      <c r="A497" s="13"/>
      <c r="B497" s="271"/>
      <c r="C497" s="272"/>
      <c r="D497" s="259" t="s">
        <v>414</v>
      </c>
      <c r="E497" s="273" t="s">
        <v>1</v>
      </c>
      <c r="F497" s="274" t="s">
        <v>91</v>
      </c>
      <c r="G497" s="272"/>
      <c r="H497" s="275">
        <v>1</v>
      </c>
      <c r="I497" s="276"/>
      <c r="J497" s="272"/>
      <c r="K497" s="272"/>
      <c r="L497" s="277"/>
      <c r="M497" s="278"/>
      <c r="N497" s="279"/>
      <c r="O497" s="279"/>
      <c r="P497" s="279"/>
      <c r="Q497" s="279"/>
      <c r="R497" s="279"/>
      <c r="S497" s="279"/>
      <c r="T497" s="280"/>
      <c r="U497" s="13"/>
      <c r="V497" s="13"/>
      <c r="W497" s="13"/>
      <c r="X497" s="13"/>
      <c r="Y497" s="13"/>
      <c r="Z497" s="13"/>
      <c r="AA497" s="13"/>
      <c r="AB497" s="13"/>
      <c r="AC497" s="13"/>
      <c r="AD497" s="13"/>
      <c r="AE497" s="13"/>
      <c r="AT497" s="281" t="s">
        <v>414</v>
      </c>
      <c r="AU497" s="281" t="s">
        <v>93</v>
      </c>
      <c r="AV497" s="13" t="s">
        <v>93</v>
      </c>
      <c r="AW497" s="13" t="s">
        <v>38</v>
      </c>
      <c r="AX497" s="13" t="s">
        <v>91</v>
      </c>
      <c r="AY497" s="281" t="s">
        <v>251</v>
      </c>
    </row>
    <row r="498" s="2" customFormat="1" ht="21.75" customHeight="1">
      <c r="A498" s="40"/>
      <c r="B498" s="41"/>
      <c r="C498" s="246" t="s">
        <v>1789</v>
      </c>
      <c r="D498" s="246" t="s">
        <v>254</v>
      </c>
      <c r="E498" s="247" t="s">
        <v>4014</v>
      </c>
      <c r="F498" s="248" t="s">
        <v>4015</v>
      </c>
      <c r="G498" s="249" t="s">
        <v>441</v>
      </c>
      <c r="H498" s="250">
        <v>118</v>
      </c>
      <c r="I498" s="251"/>
      <c r="J498" s="252">
        <f>ROUND(I498*H498,2)</f>
        <v>0</v>
      </c>
      <c r="K498" s="248" t="s">
        <v>484</v>
      </c>
      <c r="L498" s="46"/>
      <c r="M498" s="253" t="s">
        <v>1</v>
      </c>
      <c r="N498" s="254" t="s">
        <v>48</v>
      </c>
      <c r="O498" s="93"/>
      <c r="P498" s="255">
        <f>O498*H498</f>
        <v>0</v>
      </c>
      <c r="Q498" s="255">
        <v>0.00019000000000000001</v>
      </c>
      <c r="R498" s="255">
        <f>Q498*H498</f>
        <v>0.022420000000000002</v>
      </c>
      <c r="S498" s="255">
        <v>0</v>
      </c>
      <c r="T498" s="256">
        <f>S498*H498</f>
        <v>0</v>
      </c>
      <c r="U498" s="40"/>
      <c r="V498" s="40"/>
      <c r="W498" s="40"/>
      <c r="X498" s="40"/>
      <c r="Y498" s="40"/>
      <c r="Z498" s="40"/>
      <c r="AA498" s="40"/>
      <c r="AB498" s="40"/>
      <c r="AC498" s="40"/>
      <c r="AD498" s="40"/>
      <c r="AE498" s="40"/>
      <c r="AR498" s="257" t="s">
        <v>359</v>
      </c>
      <c r="AT498" s="257" t="s">
        <v>254</v>
      </c>
      <c r="AU498" s="257" t="s">
        <v>93</v>
      </c>
      <c r="AY498" s="18" t="s">
        <v>251</v>
      </c>
      <c r="BE498" s="258">
        <f>IF(N498="základní",J498,0)</f>
        <v>0</v>
      </c>
      <c r="BF498" s="258">
        <f>IF(N498="snížená",J498,0)</f>
        <v>0</v>
      </c>
      <c r="BG498" s="258">
        <f>IF(N498="zákl. přenesená",J498,0)</f>
        <v>0</v>
      </c>
      <c r="BH498" s="258">
        <f>IF(N498="sníž. přenesená",J498,0)</f>
        <v>0</v>
      </c>
      <c r="BI498" s="258">
        <f>IF(N498="nulová",J498,0)</f>
        <v>0</v>
      </c>
      <c r="BJ498" s="18" t="s">
        <v>91</v>
      </c>
      <c r="BK498" s="258">
        <f>ROUND(I498*H498,2)</f>
        <v>0</v>
      </c>
      <c r="BL498" s="18" t="s">
        <v>359</v>
      </c>
      <c r="BM498" s="257" t="s">
        <v>4016</v>
      </c>
    </row>
    <row r="499" s="13" customFormat="1">
      <c r="A499" s="13"/>
      <c r="B499" s="271"/>
      <c r="C499" s="272"/>
      <c r="D499" s="259" t="s">
        <v>414</v>
      </c>
      <c r="E499" s="273" t="s">
        <v>1</v>
      </c>
      <c r="F499" s="274" t="s">
        <v>4017</v>
      </c>
      <c r="G499" s="272"/>
      <c r="H499" s="275">
        <v>118</v>
      </c>
      <c r="I499" s="276"/>
      <c r="J499" s="272"/>
      <c r="K499" s="272"/>
      <c r="L499" s="277"/>
      <c r="M499" s="278"/>
      <c r="N499" s="279"/>
      <c r="O499" s="279"/>
      <c r="P499" s="279"/>
      <c r="Q499" s="279"/>
      <c r="R499" s="279"/>
      <c r="S499" s="279"/>
      <c r="T499" s="280"/>
      <c r="U499" s="13"/>
      <c r="V499" s="13"/>
      <c r="W499" s="13"/>
      <c r="X499" s="13"/>
      <c r="Y499" s="13"/>
      <c r="Z499" s="13"/>
      <c r="AA499" s="13"/>
      <c r="AB499" s="13"/>
      <c r="AC499" s="13"/>
      <c r="AD499" s="13"/>
      <c r="AE499" s="13"/>
      <c r="AT499" s="281" t="s">
        <v>414</v>
      </c>
      <c r="AU499" s="281" t="s">
        <v>93</v>
      </c>
      <c r="AV499" s="13" t="s">
        <v>93</v>
      </c>
      <c r="AW499" s="13" t="s">
        <v>38</v>
      </c>
      <c r="AX499" s="13" t="s">
        <v>91</v>
      </c>
      <c r="AY499" s="281" t="s">
        <v>251</v>
      </c>
    </row>
    <row r="500" s="2" customFormat="1" ht="16.5" customHeight="1">
      <c r="A500" s="40"/>
      <c r="B500" s="41"/>
      <c r="C500" s="246" t="s">
        <v>1793</v>
      </c>
      <c r="D500" s="246" t="s">
        <v>254</v>
      </c>
      <c r="E500" s="247" t="s">
        <v>4018</v>
      </c>
      <c r="F500" s="248" t="s">
        <v>4019</v>
      </c>
      <c r="G500" s="249" t="s">
        <v>441</v>
      </c>
      <c r="H500" s="250">
        <v>118</v>
      </c>
      <c r="I500" s="251"/>
      <c r="J500" s="252">
        <f>ROUND(I500*H500,2)</f>
        <v>0</v>
      </c>
      <c r="K500" s="248" t="s">
        <v>484</v>
      </c>
      <c r="L500" s="46"/>
      <c r="M500" s="253" t="s">
        <v>1</v>
      </c>
      <c r="N500" s="254" t="s">
        <v>48</v>
      </c>
      <c r="O500" s="93"/>
      <c r="P500" s="255">
        <f>O500*H500</f>
        <v>0</v>
      </c>
      <c r="Q500" s="255">
        <v>1.0000000000000001E-05</v>
      </c>
      <c r="R500" s="255">
        <f>Q500*H500</f>
        <v>0.0011800000000000001</v>
      </c>
      <c r="S500" s="255">
        <v>0</v>
      </c>
      <c r="T500" s="256">
        <f>S500*H500</f>
        <v>0</v>
      </c>
      <c r="U500" s="40"/>
      <c r="V500" s="40"/>
      <c r="W500" s="40"/>
      <c r="X500" s="40"/>
      <c r="Y500" s="40"/>
      <c r="Z500" s="40"/>
      <c r="AA500" s="40"/>
      <c r="AB500" s="40"/>
      <c r="AC500" s="40"/>
      <c r="AD500" s="40"/>
      <c r="AE500" s="40"/>
      <c r="AR500" s="257" t="s">
        <v>359</v>
      </c>
      <c r="AT500" s="257" t="s">
        <v>254</v>
      </c>
      <c r="AU500" s="257" t="s">
        <v>93</v>
      </c>
      <c r="AY500" s="18" t="s">
        <v>251</v>
      </c>
      <c r="BE500" s="258">
        <f>IF(N500="základní",J500,0)</f>
        <v>0</v>
      </c>
      <c r="BF500" s="258">
        <f>IF(N500="snížená",J500,0)</f>
        <v>0</v>
      </c>
      <c r="BG500" s="258">
        <f>IF(N500="zákl. přenesená",J500,0)</f>
        <v>0</v>
      </c>
      <c r="BH500" s="258">
        <f>IF(N500="sníž. přenesená",J500,0)</f>
        <v>0</v>
      </c>
      <c r="BI500" s="258">
        <f>IF(N500="nulová",J500,0)</f>
        <v>0</v>
      </c>
      <c r="BJ500" s="18" t="s">
        <v>91</v>
      </c>
      <c r="BK500" s="258">
        <f>ROUND(I500*H500,2)</f>
        <v>0</v>
      </c>
      <c r="BL500" s="18" t="s">
        <v>359</v>
      </c>
      <c r="BM500" s="257" t="s">
        <v>4020</v>
      </c>
    </row>
    <row r="501" s="13" customFormat="1">
      <c r="A501" s="13"/>
      <c r="B501" s="271"/>
      <c r="C501" s="272"/>
      <c r="D501" s="259" t="s">
        <v>414</v>
      </c>
      <c r="E501" s="273" t="s">
        <v>1</v>
      </c>
      <c r="F501" s="274" t="s">
        <v>2850</v>
      </c>
      <c r="G501" s="272"/>
      <c r="H501" s="275">
        <v>118</v>
      </c>
      <c r="I501" s="276"/>
      <c r="J501" s="272"/>
      <c r="K501" s="272"/>
      <c r="L501" s="277"/>
      <c r="M501" s="278"/>
      <c r="N501" s="279"/>
      <c r="O501" s="279"/>
      <c r="P501" s="279"/>
      <c r="Q501" s="279"/>
      <c r="R501" s="279"/>
      <c r="S501" s="279"/>
      <c r="T501" s="280"/>
      <c r="U501" s="13"/>
      <c r="V501" s="13"/>
      <c r="W501" s="13"/>
      <c r="X501" s="13"/>
      <c r="Y501" s="13"/>
      <c r="Z501" s="13"/>
      <c r="AA501" s="13"/>
      <c r="AB501" s="13"/>
      <c r="AC501" s="13"/>
      <c r="AD501" s="13"/>
      <c r="AE501" s="13"/>
      <c r="AT501" s="281" t="s">
        <v>414</v>
      </c>
      <c r="AU501" s="281" t="s">
        <v>93</v>
      </c>
      <c r="AV501" s="13" t="s">
        <v>93</v>
      </c>
      <c r="AW501" s="13" t="s">
        <v>38</v>
      </c>
      <c r="AX501" s="13" t="s">
        <v>91</v>
      </c>
      <c r="AY501" s="281" t="s">
        <v>251</v>
      </c>
    </row>
    <row r="502" s="2" customFormat="1" ht="21.75" customHeight="1">
      <c r="A502" s="40"/>
      <c r="B502" s="41"/>
      <c r="C502" s="246" t="s">
        <v>1799</v>
      </c>
      <c r="D502" s="246" t="s">
        <v>254</v>
      </c>
      <c r="E502" s="247" t="s">
        <v>4021</v>
      </c>
      <c r="F502" s="248" t="s">
        <v>4022</v>
      </c>
      <c r="G502" s="249" t="s">
        <v>398</v>
      </c>
      <c r="H502" s="250">
        <v>0.23100000000000001</v>
      </c>
      <c r="I502" s="251"/>
      <c r="J502" s="252">
        <f>ROUND(I502*H502,2)</f>
        <v>0</v>
      </c>
      <c r="K502" s="248" t="s">
        <v>484</v>
      </c>
      <c r="L502" s="46"/>
      <c r="M502" s="253" t="s">
        <v>1</v>
      </c>
      <c r="N502" s="254" t="s">
        <v>48</v>
      </c>
      <c r="O502" s="93"/>
      <c r="P502" s="255">
        <f>O502*H502</f>
        <v>0</v>
      </c>
      <c r="Q502" s="255">
        <v>0</v>
      </c>
      <c r="R502" s="255">
        <f>Q502*H502</f>
        <v>0</v>
      </c>
      <c r="S502" s="255">
        <v>0</v>
      </c>
      <c r="T502" s="256">
        <f>S502*H502</f>
        <v>0</v>
      </c>
      <c r="U502" s="40"/>
      <c r="V502" s="40"/>
      <c r="W502" s="40"/>
      <c r="X502" s="40"/>
      <c r="Y502" s="40"/>
      <c r="Z502" s="40"/>
      <c r="AA502" s="40"/>
      <c r="AB502" s="40"/>
      <c r="AC502" s="40"/>
      <c r="AD502" s="40"/>
      <c r="AE502" s="40"/>
      <c r="AR502" s="257" t="s">
        <v>359</v>
      </c>
      <c r="AT502" s="257" t="s">
        <v>254</v>
      </c>
      <c r="AU502" s="257" t="s">
        <v>93</v>
      </c>
      <c r="AY502" s="18" t="s">
        <v>251</v>
      </c>
      <c r="BE502" s="258">
        <f>IF(N502="základní",J502,0)</f>
        <v>0</v>
      </c>
      <c r="BF502" s="258">
        <f>IF(N502="snížená",J502,0)</f>
        <v>0</v>
      </c>
      <c r="BG502" s="258">
        <f>IF(N502="zákl. přenesená",J502,0)</f>
        <v>0</v>
      </c>
      <c r="BH502" s="258">
        <f>IF(N502="sníž. přenesená",J502,0)</f>
        <v>0</v>
      </c>
      <c r="BI502" s="258">
        <f>IF(N502="nulová",J502,0)</f>
        <v>0</v>
      </c>
      <c r="BJ502" s="18" t="s">
        <v>91</v>
      </c>
      <c r="BK502" s="258">
        <f>ROUND(I502*H502,2)</f>
        <v>0</v>
      </c>
      <c r="BL502" s="18" t="s">
        <v>359</v>
      </c>
      <c r="BM502" s="257" t="s">
        <v>4023</v>
      </c>
    </row>
    <row r="503" s="2" customFormat="1" ht="21.75" customHeight="1">
      <c r="A503" s="40"/>
      <c r="B503" s="41"/>
      <c r="C503" s="246" t="s">
        <v>1804</v>
      </c>
      <c r="D503" s="246" t="s">
        <v>254</v>
      </c>
      <c r="E503" s="247" t="s">
        <v>4024</v>
      </c>
      <c r="F503" s="248" t="s">
        <v>4025</v>
      </c>
      <c r="G503" s="249" t="s">
        <v>398</v>
      </c>
      <c r="H503" s="250">
        <v>0.25900000000000001</v>
      </c>
      <c r="I503" s="251"/>
      <c r="J503" s="252">
        <f>ROUND(I503*H503,2)</f>
        <v>0</v>
      </c>
      <c r="K503" s="248" t="s">
        <v>484</v>
      </c>
      <c r="L503" s="46"/>
      <c r="M503" s="253" t="s">
        <v>1</v>
      </c>
      <c r="N503" s="254" t="s">
        <v>48</v>
      </c>
      <c r="O503" s="93"/>
      <c r="P503" s="255">
        <f>O503*H503</f>
        <v>0</v>
      </c>
      <c r="Q503" s="255">
        <v>0</v>
      </c>
      <c r="R503" s="255">
        <f>Q503*H503</f>
        <v>0</v>
      </c>
      <c r="S503" s="255">
        <v>0</v>
      </c>
      <c r="T503" s="256">
        <f>S503*H503</f>
        <v>0</v>
      </c>
      <c r="U503" s="40"/>
      <c r="V503" s="40"/>
      <c r="W503" s="40"/>
      <c r="X503" s="40"/>
      <c r="Y503" s="40"/>
      <c r="Z503" s="40"/>
      <c r="AA503" s="40"/>
      <c r="AB503" s="40"/>
      <c r="AC503" s="40"/>
      <c r="AD503" s="40"/>
      <c r="AE503" s="40"/>
      <c r="AR503" s="257" t="s">
        <v>359</v>
      </c>
      <c r="AT503" s="257" t="s">
        <v>254</v>
      </c>
      <c r="AU503" s="257" t="s">
        <v>93</v>
      </c>
      <c r="AY503" s="18" t="s">
        <v>251</v>
      </c>
      <c r="BE503" s="258">
        <f>IF(N503="základní",J503,0)</f>
        <v>0</v>
      </c>
      <c r="BF503" s="258">
        <f>IF(N503="snížená",J503,0)</f>
        <v>0</v>
      </c>
      <c r="BG503" s="258">
        <f>IF(N503="zákl. přenesená",J503,0)</f>
        <v>0</v>
      </c>
      <c r="BH503" s="258">
        <f>IF(N503="sníž. přenesená",J503,0)</f>
        <v>0</v>
      </c>
      <c r="BI503" s="258">
        <f>IF(N503="nulová",J503,0)</f>
        <v>0</v>
      </c>
      <c r="BJ503" s="18" t="s">
        <v>91</v>
      </c>
      <c r="BK503" s="258">
        <f>ROUND(I503*H503,2)</f>
        <v>0</v>
      </c>
      <c r="BL503" s="18" t="s">
        <v>359</v>
      </c>
      <c r="BM503" s="257" t="s">
        <v>4026</v>
      </c>
    </row>
    <row r="504" s="12" customFormat="1" ht="22.8" customHeight="1">
      <c r="A504" s="12"/>
      <c r="B504" s="230"/>
      <c r="C504" s="231"/>
      <c r="D504" s="232" t="s">
        <v>82</v>
      </c>
      <c r="E504" s="244" t="s">
        <v>4027</v>
      </c>
      <c r="F504" s="244" t="s">
        <v>4028</v>
      </c>
      <c r="G504" s="231"/>
      <c r="H504" s="231"/>
      <c r="I504" s="234"/>
      <c r="J504" s="245">
        <f>BK504</f>
        <v>0</v>
      </c>
      <c r="K504" s="231"/>
      <c r="L504" s="236"/>
      <c r="M504" s="237"/>
      <c r="N504" s="238"/>
      <c r="O504" s="238"/>
      <c r="P504" s="239">
        <f>SUM(P505:P656)</f>
        <v>0</v>
      </c>
      <c r="Q504" s="238"/>
      <c r="R504" s="239">
        <f>SUM(R505:R656)</f>
        <v>0.35298000000000002</v>
      </c>
      <c r="S504" s="238"/>
      <c r="T504" s="240">
        <f>SUM(T505:T656)</f>
        <v>0.68744000000000005</v>
      </c>
      <c r="U504" s="12"/>
      <c r="V504" s="12"/>
      <c r="W504" s="12"/>
      <c r="X504" s="12"/>
      <c r="Y504" s="12"/>
      <c r="Z504" s="12"/>
      <c r="AA504" s="12"/>
      <c r="AB504" s="12"/>
      <c r="AC504" s="12"/>
      <c r="AD504" s="12"/>
      <c r="AE504" s="12"/>
      <c r="AR504" s="241" t="s">
        <v>93</v>
      </c>
      <c r="AT504" s="242" t="s">
        <v>82</v>
      </c>
      <c r="AU504" s="242" t="s">
        <v>91</v>
      </c>
      <c r="AY504" s="241" t="s">
        <v>251</v>
      </c>
      <c r="BK504" s="243">
        <f>SUM(BK505:BK656)</f>
        <v>0</v>
      </c>
    </row>
    <row r="505" s="2" customFormat="1" ht="16.5" customHeight="1">
      <c r="A505" s="40"/>
      <c r="B505" s="41"/>
      <c r="C505" s="246" t="s">
        <v>1807</v>
      </c>
      <c r="D505" s="246" t="s">
        <v>254</v>
      </c>
      <c r="E505" s="247" t="s">
        <v>4029</v>
      </c>
      <c r="F505" s="248" t="s">
        <v>4030</v>
      </c>
      <c r="G505" s="249" t="s">
        <v>4006</v>
      </c>
      <c r="H505" s="250">
        <v>7</v>
      </c>
      <c r="I505" s="251"/>
      <c r="J505" s="252">
        <f>ROUND(I505*H505,2)</f>
        <v>0</v>
      </c>
      <c r="K505" s="248" t="s">
        <v>484</v>
      </c>
      <c r="L505" s="46"/>
      <c r="M505" s="253" t="s">
        <v>1</v>
      </c>
      <c r="N505" s="254" t="s">
        <v>48</v>
      </c>
      <c r="O505" s="93"/>
      <c r="P505" s="255">
        <f>O505*H505</f>
        <v>0</v>
      </c>
      <c r="Q505" s="255">
        <v>0</v>
      </c>
      <c r="R505" s="255">
        <f>Q505*H505</f>
        <v>0</v>
      </c>
      <c r="S505" s="255">
        <v>0.034200000000000001</v>
      </c>
      <c r="T505" s="256">
        <f>S505*H505</f>
        <v>0.2394</v>
      </c>
      <c r="U505" s="40"/>
      <c r="V505" s="40"/>
      <c r="W505" s="40"/>
      <c r="X505" s="40"/>
      <c r="Y505" s="40"/>
      <c r="Z505" s="40"/>
      <c r="AA505" s="40"/>
      <c r="AB505" s="40"/>
      <c r="AC505" s="40"/>
      <c r="AD505" s="40"/>
      <c r="AE505" s="40"/>
      <c r="AR505" s="257" t="s">
        <v>359</v>
      </c>
      <c r="AT505" s="257" t="s">
        <v>254</v>
      </c>
      <c r="AU505" s="257" t="s">
        <v>93</v>
      </c>
      <c r="AY505" s="18" t="s">
        <v>251</v>
      </c>
      <c r="BE505" s="258">
        <f>IF(N505="základní",J505,0)</f>
        <v>0</v>
      </c>
      <c r="BF505" s="258">
        <f>IF(N505="snížená",J505,0)</f>
        <v>0</v>
      </c>
      <c r="BG505" s="258">
        <f>IF(N505="zákl. přenesená",J505,0)</f>
        <v>0</v>
      </c>
      <c r="BH505" s="258">
        <f>IF(N505="sníž. přenesená",J505,0)</f>
        <v>0</v>
      </c>
      <c r="BI505" s="258">
        <f>IF(N505="nulová",J505,0)</f>
        <v>0</v>
      </c>
      <c r="BJ505" s="18" t="s">
        <v>91</v>
      </c>
      <c r="BK505" s="258">
        <f>ROUND(I505*H505,2)</f>
        <v>0</v>
      </c>
      <c r="BL505" s="18" t="s">
        <v>359</v>
      </c>
      <c r="BM505" s="257" t="s">
        <v>4031</v>
      </c>
    </row>
    <row r="506" s="2" customFormat="1" ht="16.5" customHeight="1">
      <c r="A506" s="40"/>
      <c r="B506" s="41"/>
      <c r="C506" s="246" t="s">
        <v>1812</v>
      </c>
      <c r="D506" s="246" t="s">
        <v>254</v>
      </c>
      <c r="E506" s="247" t="s">
        <v>4032</v>
      </c>
      <c r="F506" s="248" t="s">
        <v>4033</v>
      </c>
      <c r="G506" s="249" t="s">
        <v>346</v>
      </c>
      <c r="H506" s="250">
        <v>3</v>
      </c>
      <c r="I506" s="251"/>
      <c r="J506" s="252">
        <f>ROUND(I506*H506,2)</f>
        <v>0</v>
      </c>
      <c r="K506" s="248" t="s">
        <v>484</v>
      </c>
      <c r="L506" s="46"/>
      <c r="M506" s="253" t="s">
        <v>1</v>
      </c>
      <c r="N506" s="254" t="s">
        <v>48</v>
      </c>
      <c r="O506" s="93"/>
      <c r="P506" s="255">
        <f>O506*H506</f>
        <v>0</v>
      </c>
      <c r="Q506" s="255">
        <v>0.0024199999999999998</v>
      </c>
      <c r="R506" s="255">
        <f>Q506*H506</f>
        <v>0.0072599999999999991</v>
      </c>
      <c r="S506" s="255">
        <v>0</v>
      </c>
      <c r="T506" s="256">
        <f>S506*H506</f>
        <v>0</v>
      </c>
      <c r="U506" s="40"/>
      <c r="V506" s="40"/>
      <c r="W506" s="40"/>
      <c r="X506" s="40"/>
      <c r="Y506" s="40"/>
      <c r="Z506" s="40"/>
      <c r="AA506" s="40"/>
      <c r="AB506" s="40"/>
      <c r="AC506" s="40"/>
      <c r="AD506" s="40"/>
      <c r="AE506" s="40"/>
      <c r="AR506" s="257" t="s">
        <v>359</v>
      </c>
      <c r="AT506" s="257" t="s">
        <v>254</v>
      </c>
      <c r="AU506" s="257" t="s">
        <v>93</v>
      </c>
      <c r="AY506" s="18" t="s">
        <v>251</v>
      </c>
      <c r="BE506" s="258">
        <f>IF(N506="základní",J506,0)</f>
        <v>0</v>
      </c>
      <c r="BF506" s="258">
        <f>IF(N506="snížená",J506,0)</f>
        <v>0</v>
      </c>
      <c r="BG506" s="258">
        <f>IF(N506="zákl. přenesená",J506,0)</f>
        <v>0</v>
      </c>
      <c r="BH506" s="258">
        <f>IF(N506="sníž. přenesená",J506,0)</f>
        <v>0</v>
      </c>
      <c r="BI506" s="258">
        <f>IF(N506="nulová",J506,0)</f>
        <v>0</v>
      </c>
      <c r="BJ506" s="18" t="s">
        <v>91</v>
      </c>
      <c r="BK506" s="258">
        <f>ROUND(I506*H506,2)</f>
        <v>0</v>
      </c>
      <c r="BL506" s="18" t="s">
        <v>359</v>
      </c>
      <c r="BM506" s="257" t="s">
        <v>4034</v>
      </c>
    </row>
    <row r="507" s="15" customFormat="1">
      <c r="A507" s="15"/>
      <c r="B507" s="293"/>
      <c r="C507" s="294"/>
      <c r="D507" s="259" t="s">
        <v>414</v>
      </c>
      <c r="E507" s="295" t="s">
        <v>1</v>
      </c>
      <c r="F507" s="296" t="s">
        <v>4035</v>
      </c>
      <c r="G507" s="294"/>
      <c r="H507" s="295" t="s">
        <v>1</v>
      </c>
      <c r="I507" s="297"/>
      <c r="J507" s="294"/>
      <c r="K507" s="294"/>
      <c r="L507" s="298"/>
      <c r="M507" s="299"/>
      <c r="N507" s="300"/>
      <c r="O507" s="300"/>
      <c r="P507" s="300"/>
      <c r="Q507" s="300"/>
      <c r="R507" s="300"/>
      <c r="S507" s="300"/>
      <c r="T507" s="301"/>
      <c r="U507" s="15"/>
      <c r="V507" s="15"/>
      <c r="W507" s="15"/>
      <c r="X507" s="15"/>
      <c r="Y507" s="15"/>
      <c r="Z507" s="15"/>
      <c r="AA507" s="15"/>
      <c r="AB507" s="15"/>
      <c r="AC507" s="15"/>
      <c r="AD507" s="15"/>
      <c r="AE507" s="15"/>
      <c r="AT507" s="302" t="s">
        <v>414</v>
      </c>
      <c r="AU507" s="302" t="s">
        <v>93</v>
      </c>
      <c r="AV507" s="15" t="s">
        <v>91</v>
      </c>
      <c r="AW507" s="15" t="s">
        <v>38</v>
      </c>
      <c r="AX507" s="15" t="s">
        <v>83</v>
      </c>
      <c r="AY507" s="302" t="s">
        <v>251</v>
      </c>
    </row>
    <row r="508" s="15" customFormat="1">
      <c r="A508" s="15"/>
      <c r="B508" s="293"/>
      <c r="C508" s="294"/>
      <c r="D508" s="259" t="s">
        <v>414</v>
      </c>
      <c r="E508" s="295" t="s">
        <v>1</v>
      </c>
      <c r="F508" s="296" t="s">
        <v>4036</v>
      </c>
      <c r="G508" s="294"/>
      <c r="H508" s="295" t="s">
        <v>1</v>
      </c>
      <c r="I508" s="297"/>
      <c r="J508" s="294"/>
      <c r="K508" s="294"/>
      <c r="L508" s="298"/>
      <c r="M508" s="299"/>
      <c r="N508" s="300"/>
      <c r="O508" s="300"/>
      <c r="P508" s="300"/>
      <c r="Q508" s="300"/>
      <c r="R508" s="300"/>
      <c r="S508" s="300"/>
      <c r="T508" s="301"/>
      <c r="U508" s="15"/>
      <c r="V508" s="15"/>
      <c r="W508" s="15"/>
      <c r="X508" s="15"/>
      <c r="Y508" s="15"/>
      <c r="Z508" s="15"/>
      <c r="AA508" s="15"/>
      <c r="AB508" s="15"/>
      <c r="AC508" s="15"/>
      <c r="AD508" s="15"/>
      <c r="AE508" s="15"/>
      <c r="AT508" s="302" t="s">
        <v>414</v>
      </c>
      <c r="AU508" s="302" t="s">
        <v>93</v>
      </c>
      <c r="AV508" s="15" t="s">
        <v>91</v>
      </c>
      <c r="AW508" s="15" t="s">
        <v>38</v>
      </c>
      <c r="AX508" s="15" t="s">
        <v>83</v>
      </c>
      <c r="AY508" s="302" t="s">
        <v>251</v>
      </c>
    </row>
    <row r="509" s="15" customFormat="1">
      <c r="A509" s="15"/>
      <c r="B509" s="293"/>
      <c r="C509" s="294"/>
      <c r="D509" s="259" t="s">
        <v>414</v>
      </c>
      <c r="E509" s="295" t="s">
        <v>1</v>
      </c>
      <c r="F509" s="296" t="s">
        <v>254</v>
      </c>
      <c r="G509" s="294"/>
      <c r="H509" s="295" t="s">
        <v>1</v>
      </c>
      <c r="I509" s="297"/>
      <c r="J509" s="294"/>
      <c r="K509" s="294"/>
      <c r="L509" s="298"/>
      <c r="M509" s="299"/>
      <c r="N509" s="300"/>
      <c r="O509" s="300"/>
      <c r="P509" s="300"/>
      <c r="Q509" s="300"/>
      <c r="R509" s="300"/>
      <c r="S509" s="300"/>
      <c r="T509" s="301"/>
      <c r="U509" s="15"/>
      <c r="V509" s="15"/>
      <c r="W509" s="15"/>
      <c r="X509" s="15"/>
      <c r="Y509" s="15"/>
      <c r="Z509" s="15"/>
      <c r="AA509" s="15"/>
      <c r="AB509" s="15"/>
      <c r="AC509" s="15"/>
      <c r="AD509" s="15"/>
      <c r="AE509" s="15"/>
      <c r="AT509" s="302" t="s">
        <v>414</v>
      </c>
      <c r="AU509" s="302" t="s">
        <v>93</v>
      </c>
      <c r="AV509" s="15" t="s">
        <v>91</v>
      </c>
      <c r="AW509" s="15" t="s">
        <v>38</v>
      </c>
      <c r="AX509" s="15" t="s">
        <v>83</v>
      </c>
      <c r="AY509" s="302" t="s">
        <v>251</v>
      </c>
    </row>
    <row r="510" s="13" customFormat="1">
      <c r="A510" s="13"/>
      <c r="B510" s="271"/>
      <c r="C510" s="272"/>
      <c r="D510" s="259" t="s">
        <v>414</v>
      </c>
      <c r="E510" s="273" t="s">
        <v>1</v>
      </c>
      <c r="F510" s="274" t="s">
        <v>174</v>
      </c>
      <c r="G510" s="272"/>
      <c r="H510" s="275">
        <v>3</v>
      </c>
      <c r="I510" s="276"/>
      <c r="J510" s="272"/>
      <c r="K510" s="272"/>
      <c r="L510" s="277"/>
      <c r="M510" s="278"/>
      <c r="N510" s="279"/>
      <c r="O510" s="279"/>
      <c r="P510" s="279"/>
      <c r="Q510" s="279"/>
      <c r="R510" s="279"/>
      <c r="S510" s="279"/>
      <c r="T510" s="280"/>
      <c r="U510" s="13"/>
      <c r="V510" s="13"/>
      <c r="W510" s="13"/>
      <c r="X510" s="13"/>
      <c r="Y510" s="13"/>
      <c r="Z510" s="13"/>
      <c r="AA510" s="13"/>
      <c r="AB510" s="13"/>
      <c r="AC510" s="13"/>
      <c r="AD510" s="13"/>
      <c r="AE510" s="13"/>
      <c r="AT510" s="281" t="s">
        <v>414</v>
      </c>
      <c r="AU510" s="281" t="s">
        <v>93</v>
      </c>
      <c r="AV510" s="13" t="s">
        <v>93</v>
      </c>
      <c r="AW510" s="13" t="s">
        <v>38</v>
      </c>
      <c r="AX510" s="13" t="s">
        <v>91</v>
      </c>
      <c r="AY510" s="281" t="s">
        <v>251</v>
      </c>
    </row>
    <row r="511" s="2" customFormat="1" ht="16.5" customHeight="1">
      <c r="A511" s="40"/>
      <c r="B511" s="41"/>
      <c r="C511" s="314" t="s">
        <v>1817</v>
      </c>
      <c r="D511" s="314" t="s">
        <v>648</v>
      </c>
      <c r="E511" s="315" t="s">
        <v>4037</v>
      </c>
      <c r="F511" s="316" t="s">
        <v>4038</v>
      </c>
      <c r="G511" s="317" t="s">
        <v>346</v>
      </c>
      <c r="H511" s="318">
        <v>3</v>
      </c>
      <c r="I511" s="319"/>
      <c r="J511" s="320">
        <f>ROUND(I511*H511,2)</f>
        <v>0</v>
      </c>
      <c r="K511" s="316" t="s">
        <v>484</v>
      </c>
      <c r="L511" s="321"/>
      <c r="M511" s="322" t="s">
        <v>1</v>
      </c>
      <c r="N511" s="323" t="s">
        <v>48</v>
      </c>
      <c r="O511" s="93"/>
      <c r="P511" s="255">
        <f>O511*H511</f>
        <v>0</v>
      </c>
      <c r="Q511" s="255">
        <v>0.014500000000000001</v>
      </c>
      <c r="R511" s="255">
        <f>Q511*H511</f>
        <v>0.043500000000000004</v>
      </c>
      <c r="S511" s="255">
        <v>0</v>
      </c>
      <c r="T511" s="256">
        <f>S511*H511</f>
        <v>0</v>
      </c>
      <c r="U511" s="40"/>
      <c r="V511" s="40"/>
      <c r="W511" s="40"/>
      <c r="X511" s="40"/>
      <c r="Y511" s="40"/>
      <c r="Z511" s="40"/>
      <c r="AA511" s="40"/>
      <c r="AB511" s="40"/>
      <c r="AC511" s="40"/>
      <c r="AD511" s="40"/>
      <c r="AE511" s="40"/>
      <c r="AR511" s="257" t="s">
        <v>384</v>
      </c>
      <c r="AT511" s="257" t="s">
        <v>648</v>
      </c>
      <c r="AU511" s="257" t="s">
        <v>93</v>
      </c>
      <c r="AY511" s="18" t="s">
        <v>251</v>
      </c>
      <c r="BE511" s="258">
        <f>IF(N511="základní",J511,0)</f>
        <v>0</v>
      </c>
      <c r="BF511" s="258">
        <f>IF(N511="snížená",J511,0)</f>
        <v>0</v>
      </c>
      <c r="BG511" s="258">
        <f>IF(N511="zákl. přenesená",J511,0)</f>
        <v>0</v>
      </c>
      <c r="BH511" s="258">
        <f>IF(N511="sníž. přenesená",J511,0)</f>
        <v>0</v>
      </c>
      <c r="BI511" s="258">
        <f>IF(N511="nulová",J511,0)</f>
        <v>0</v>
      </c>
      <c r="BJ511" s="18" t="s">
        <v>91</v>
      </c>
      <c r="BK511" s="258">
        <f>ROUND(I511*H511,2)</f>
        <v>0</v>
      </c>
      <c r="BL511" s="18" t="s">
        <v>359</v>
      </c>
      <c r="BM511" s="257" t="s">
        <v>4039</v>
      </c>
    </row>
    <row r="512" s="13" customFormat="1">
      <c r="A512" s="13"/>
      <c r="B512" s="271"/>
      <c r="C512" s="272"/>
      <c r="D512" s="259" t="s">
        <v>414</v>
      </c>
      <c r="E512" s="273" t="s">
        <v>1</v>
      </c>
      <c r="F512" s="274" t="s">
        <v>174</v>
      </c>
      <c r="G512" s="272"/>
      <c r="H512" s="275">
        <v>3</v>
      </c>
      <c r="I512" s="276"/>
      <c r="J512" s="272"/>
      <c r="K512" s="272"/>
      <c r="L512" s="277"/>
      <c r="M512" s="278"/>
      <c r="N512" s="279"/>
      <c r="O512" s="279"/>
      <c r="P512" s="279"/>
      <c r="Q512" s="279"/>
      <c r="R512" s="279"/>
      <c r="S512" s="279"/>
      <c r="T512" s="280"/>
      <c r="U512" s="13"/>
      <c r="V512" s="13"/>
      <c r="W512" s="13"/>
      <c r="X512" s="13"/>
      <c r="Y512" s="13"/>
      <c r="Z512" s="13"/>
      <c r="AA512" s="13"/>
      <c r="AB512" s="13"/>
      <c r="AC512" s="13"/>
      <c r="AD512" s="13"/>
      <c r="AE512" s="13"/>
      <c r="AT512" s="281" t="s">
        <v>414</v>
      </c>
      <c r="AU512" s="281" t="s">
        <v>93</v>
      </c>
      <c r="AV512" s="13" t="s">
        <v>93</v>
      </c>
      <c r="AW512" s="13" t="s">
        <v>38</v>
      </c>
      <c r="AX512" s="13" t="s">
        <v>91</v>
      </c>
      <c r="AY512" s="281" t="s">
        <v>251</v>
      </c>
    </row>
    <row r="513" s="2" customFormat="1" ht="16.5" customHeight="1">
      <c r="A513" s="40"/>
      <c r="B513" s="41"/>
      <c r="C513" s="314" t="s">
        <v>1821</v>
      </c>
      <c r="D513" s="314" t="s">
        <v>648</v>
      </c>
      <c r="E513" s="315" t="s">
        <v>4040</v>
      </c>
      <c r="F513" s="316" t="s">
        <v>4041</v>
      </c>
      <c r="G513" s="317" t="s">
        <v>346</v>
      </c>
      <c r="H513" s="318">
        <v>3</v>
      </c>
      <c r="I513" s="319"/>
      <c r="J513" s="320">
        <f>ROUND(I513*H513,2)</f>
        <v>0</v>
      </c>
      <c r="K513" s="316" t="s">
        <v>3846</v>
      </c>
      <c r="L513" s="321"/>
      <c r="M513" s="322" t="s">
        <v>1</v>
      </c>
      <c r="N513" s="323" t="s">
        <v>48</v>
      </c>
      <c r="O513" s="93"/>
      <c r="P513" s="255">
        <f>O513*H513</f>
        <v>0</v>
      </c>
      <c r="Q513" s="255">
        <v>0.014500000000000001</v>
      </c>
      <c r="R513" s="255">
        <f>Q513*H513</f>
        <v>0.043500000000000004</v>
      </c>
      <c r="S513" s="255">
        <v>0</v>
      </c>
      <c r="T513" s="256">
        <f>S513*H513</f>
        <v>0</v>
      </c>
      <c r="U513" s="40"/>
      <c r="V513" s="40"/>
      <c r="W513" s="40"/>
      <c r="X513" s="40"/>
      <c r="Y513" s="40"/>
      <c r="Z513" s="40"/>
      <c r="AA513" s="40"/>
      <c r="AB513" s="40"/>
      <c r="AC513" s="40"/>
      <c r="AD513" s="40"/>
      <c r="AE513" s="40"/>
      <c r="AR513" s="257" t="s">
        <v>384</v>
      </c>
      <c r="AT513" s="257" t="s">
        <v>648</v>
      </c>
      <c r="AU513" s="257" t="s">
        <v>93</v>
      </c>
      <c r="AY513" s="18" t="s">
        <v>251</v>
      </c>
      <c r="BE513" s="258">
        <f>IF(N513="základní",J513,0)</f>
        <v>0</v>
      </c>
      <c r="BF513" s="258">
        <f>IF(N513="snížená",J513,0)</f>
        <v>0</v>
      </c>
      <c r="BG513" s="258">
        <f>IF(N513="zákl. přenesená",J513,0)</f>
        <v>0</v>
      </c>
      <c r="BH513" s="258">
        <f>IF(N513="sníž. přenesená",J513,0)</f>
        <v>0</v>
      </c>
      <c r="BI513" s="258">
        <f>IF(N513="nulová",J513,0)</f>
        <v>0</v>
      </c>
      <c r="BJ513" s="18" t="s">
        <v>91</v>
      </c>
      <c r="BK513" s="258">
        <f>ROUND(I513*H513,2)</f>
        <v>0</v>
      </c>
      <c r="BL513" s="18" t="s">
        <v>359</v>
      </c>
      <c r="BM513" s="257" t="s">
        <v>4042</v>
      </c>
    </row>
    <row r="514" s="15" customFormat="1">
      <c r="A514" s="15"/>
      <c r="B514" s="293"/>
      <c r="C514" s="294"/>
      <c r="D514" s="259" t="s">
        <v>414</v>
      </c>
      <c r="E514" s="295" t="s">
        <v>1</v>
      </c>
      <c r="F514" s="296" t="s">
        <v>4043</v>
      </c>
      <c r="G514" s="294"/>
      <c r="H514" s="295" t="s">
        <v>1</v>
      </c>
      <c r="I514" s="297"/>
      <c r="J514" s="294"/>
      <c r="K514" s="294"/>
      <c r="L514" s="298"/>
      <c r="M514" s="299"/>
      <c r="N514" s="300"/>
      <c r="O514" s="300"/>
      <c r="P514" s="300"/>
      <c r="Q514" s="300"/>
      <c r="R514" s="300"/>
      <c r="S514" s="300"/>
      <c r="T514" s="301"/>
      <c r="U514" s="15"/>
      <c r="V514" s="15"/>
      <c r="W514" s="15"/>
      <c r="X514" s="15"/>
      <c r="Y514" s="15"/>
      <c r="Z514" s="15"/>
      <c r="AA514" s="15"/>
      <c r="AB514" s="15"/>
      <c r="AC514" s="15"/>
      <c r="AD514" s="15"/>
      <c r="AE514" s="15"/>
      <c r="AT514" s="302" t="s">
        <v>414</v>
      </c>
      <c r="AU514" s="302" t="s">
        <v>93</v>
      </c>
      <c r="AV514" s="15" t="s">
        <v>91</v>
      </c>
      <c r="AW514" s="15" t="s">
        <v>38</v>
      </c>
      <c r="AX514" s="15" t="s">
        <v>83</v>
      </c>
      <c r="AY514" s="302" t="s">
        <v>251</v>
      </c>
    </row>
    <row r="515" s="15" customFormat="1">
      <c r="A515" s="15"/>
      <c r="B515" s="293"/>
      <c r="C515" s="294"/>
      <c r="D515" s="259" t="s">
        <v>414</v>
      </c>
      <c r="E515" s="295" t="s">
        <v>1</v>
      </c>
      <c r="F515" s="296" t="s">
        <v>4044</v>
      </c>
      <c r="G515" s="294"/>
      <c r="H515" s="295" t="s">
        <v>1</v>
      </c>
      <c r="I515" s="297"/>
      <c r="J515" s="294"/>
      <c r="K515" s="294"/>
      <c r="L515" s="298"/>
      <c r="M515" s="299"/>
      <c r="N515" s="300"/>
      <c r="O515" s="300"/>
      <c r="P515" s="300"/>
      <c r="Q515" s="300"/>
      <c r="R515" s="300"/>
      <c r="S515" s="300"/>
      <c r="T515" s="301"/>
      <c r="U515" s="15"/>
      <c r="V515" s="15"/>
      <c r="W515" s="15"/>
      <c r="X515" s="15"/>
      <c r="Y515" s="15"/>
      <c r="Z515" s="15"/>
      <c r="AA515" s="15"/>
      <c r="AB515" s="15"/>
      <c r="AC515" s="15"/>
      <c r="AD515" s="15"/>
      <c r="AE515" s="15"/>
      <c r="AT515" s="302" t="s">
        <v>414</v>
      </c>
      <c r="AU515" s="302" t="s">
        <v>93</v>
      </c>
      <c r="AV515" s="15" t="s">
        <v>91</v>
      </c>
      <c r="AW515" s="15" t="s">
        <v>38</v>
      </c>
      <c r="AX515" s="15" t="s">
        <v>83</v>
      </c>
      <c r="AY515" s="302" t="s">
        <v>251</v>
      </c>
    </row>
    <row r="516" s="13" customFormat="1">
      <c r="A516" s="13"/>
      <c r="B516" s="271"/>
      <c r="C516" s="272"/>
      <c r="D516" s="259" t="s">
        <v>414</v>
      </c>
      <c r="E516" s="273" t="s">
        <v>1</v>
      </c>
      <c r="F516" s="274" t="s">
        <v>174</v>
      </c>
      <c r="G516" s="272"/>
      <c r="H516" s="275">
        <v>3</v>
      </c>
      <c r="I516" s="276"/>
      <c r="J516" s="272"/>
      <c r="K516" s="272"/>
      <c r="L516" s="277"/>
      <c r="M516" s="278"/>
      <c r="N516" s="279"/>
      <c r="O516" s="279"/>
      <c r="P516" s="279"/>
      <c r="Q516" s="279"/>
      <c r="R516" s="279"/>
      <c r="S516" s="279"/>
      <c r="T516" s="280"/>
      <c r="U516" s="13"/>
      <c r="V516" s="13"/>
      <c r="W516" s="13"/>
      <c r="X516" s="13"/>
      <c r="Y516" s="13"/>
      <c r="Z516" s="13"/>
      <c r="AA516" s="13"/>
      <c r="AB516" s="13"/>
      <c r="AC516" s="13"/>
      <c r="AD516" s="13"/>
      <c r="AE516" s="13"/>
      <c r="AT516" s="281" t="s">
        <v>414</v>
      </c>
      <c r="AU516" s="281" t="s">
        <v>93</v>
      </c>
      <c r="AV516" s="13" t="s">
        <v>93</v>
      </c>
      <c r="AW516" s="13" t="s">
        <v>38</v>
      </c>
      <c r="AX516" s="13" t="s">
        <v>91</v>
      </c>
      <c r="AY516" s="281" t="s">
        <v>251</v>
      </c>
    </row>
    <row r="517" s="2" customFormat="1" ht="16.5" customHeight="1">
      <c r="A517" s="40"/>
      <c r="B517" s="41"/>
      <c r="C517" s="314" t="s">
        <v>1826</v>
      </c>
      <c r="D517" s="314" t="s">
        <v>648</v>
      </c>
      <c r="E517" s="315" t="s">
        <v>4045</v>
      </c>
      <c r="F517" s="316" t="s">
        <v>4046</v>
      </c>
      <c r="G517" s="317" t="s">
        <v>346</v>
      </c>
      <c r="H517" s="318">
        <v>3</v>
      </c>
      <c r="I517" s="319"/>
      <c r="J517" s="320">
        <f>ROUND(I517*H517,2)</f>
        <v>0</v>
      </c>
      <c r="K517" s="316" t="s">
        <v>3846</v>
      </c>
      <c r="L517" s="321"/>
      <c r="M517" s="322" t="s">
        <v>1</v>
      </c>
      <c r="N517" s="323" t="s">
        <v>48</v>
      </c>
      <c r="O517" s="93"/>
      <c r="P517" s="255">
        <f>O517*H517</f>
        <v>0</v>
      </c>
      <c r="Q517" s="255">
        <v>0.014500000000000001</v>
      </c>
      <c r="R517" s="255">
        <f>Q517*H517</f>
        <v>0.043500000000000004</v>
      </c>
      <c r="S517" s="255">
        <v>0</v>
      </c>
      <c r="T517" s="256">
        <f>S517*H517</f>
        <v>0</v>
      </c>
      <c r="U517" s="40"/>
      <c r="V517" s="40"/>
      <c r="W517" s="40"/>
      <c r="X517" s="40"/>
      <c r="Y517" s="40"/>
      <c r="Z517" s="40"/>
      <c r="AA517" s="40"/>
      <c r="AB517" s="40"/>
      <c r="AC517" s="40"/>
      <c r="AD517" s="40"/>
      <c r="AE517" s="40"/>
      <c r="AR517" s="257" t="s">
        <v>384</v>
      </c>
      <c r="AT517" s="257" t="s">
        <v>648</v>
      </c>
      <c r="AU517" s="257" t="s">
        <v>93</v>
      </c>
      <c r="AY517" s="18" t="s">
        <v>251</v>
      </c>
      <c r="BE517" s="258">
        <f>IF(N517="základní",J517,0)</f>
        <v>0</v>
      </c>
      <c r="BF517" s="258">
        <f>IF(N517="snížená",J517,0)</f>
        <v>0</v>
      </c>
      <c r="BG517" s="258">
        <f>IF(N517="zákl. přenesená",J517,0)</f>
        <v>0</v>
      </c>
      <c r="BH517" s="258">
        <f>IF(N517="sníž. přenesená",J517,0)</f>
        <v>0</v>
      </c>
      <c r="BI517" s="258">
        <f>IF(N517="nulová",J517,0)</f>
        <v>0</v>
      </c>
      <c r="BJ517" s="18" t="s">
        <v>91</v>
      </c>
      <c r="BK517" s="258">
        <f>ROUND(I517*H517,2)</f>
        <v>0</v>
      </c>
      <c r="BL517" s="18" t="s">
        <v>359</v>
      </c>
      <c r="BM517" s="257" t="s">
        <v>4047</v>
      </c>
    </row>
    <row r="518" s="15" customFormat="1">
      <c r="A518" s="15"/>
      <c r="B518" s="293"/>
      <c r="C518" s="294"/>
      <c r="D518" s="259" t="s">
        <v>414</v>
      </c>
      <c r="E518" s="295" t="s">
        <v>1</v>
      </c>
      <c r="F518" s="296" t="s">
        <v>254</v>
      </c>
      <c r="G518" s="294"/>
      <c r="H518" s="295" t="s">
        <v>1</v>
      </c>
      <c r="I518" s="297"/>
      <c r="J518" s="294"/>
      <c r="K518" s="294"/>
      <c r="L518" s="298"/>
      <c r="M518" s="299"/>
      <c r="N518" s="300"/>
      <c r="O518" s="300"/>
      <c r="P518" s="300"/>
      <c r="Q518" s="300"/>
      <c r="R518" s="300"/>
      <c r="S518" s="300"/>
      <c r="T518" s="301"/>
      <c r="U518" s="15"/>
      <c r="V518" s="15"/>
      <c r="W518" s="15"/>
      <c r="X518" s="15"/>
      <c r="Y518" s="15"/>
      <c r="Z518" s="15"/>
      <c r="AA518" s="15"/>
      <c r="AB518" s="15"/>
      <c r="AC518" s="15"/>
      <c r="AD518" s="15"/>
      <c r="AE518" s="15"/>
      <c r="AT518" s="302" t="s">
        <v>414</v>
      </c>
      <c r="AU518" s="302" t="s">
        <v>93</v>
      </c>
      <c r="AV518" s="15" t="s">
        <v>91</v>
      </c>
      <c r="AW518" s="15" t="s">
        <v>38</v>
      </c>
      <c r="AX518" s="15" t="s">
        <v>83</v>
      </c>
      <c r="AY518" s="302" t="s">
        <v>251</v>
      </c>
    </row>
    <row r="519" s="15" customFormat="1">
      <c r="A519" s="15"/>
      <c r="B519" s="293"/>
      <c r="C519" s="294"/>
      <c r="D519" s="259" t="s">
        <v>414</v>
      </c>
      <c r="E519" s="295" t="s">
        <v>1</v>
      </c>
      <c r="F519" s="296" t="s">
        <v>4048</v>
      </c>
      <c r="G519" s="294"/>
      <c r="H519" s="295" t="s">
        <v>1</v>
      </c>
      <c r="I519" s="297"/>
      <c r="J519" s="294"/>
      <c r="K519" s="294"/>
      <c r="L519" s="298"/>
      <c r="M519" s="299"/>
      <c r="N519" s="300"/>
      <c r="O519" s="300"/>
      <c r="P519" s="300"/>
      <c r="Q519" s="300"/>
      <c r="R519" s="300"/>
      <c r="S519" s="300"/>
      <c r="T519" s="301"/>
      <c r="U519" s="15"/>
      <c r="V519" s="15"/>
      <c r="W519" s="15"/>
      <c r="X519" s="15"/>
      <c r="Y519" s="15"/>
      <c r="Z519" s="15"/>
      <c r="AA519" s="15"/>
      <c r="AB519" s="15"/>
      <c r="AC519" s="15"/>
      <c r="AD519" s="15"/>
      <c r="AE519" s="15"/>
      <c r="AT519" s="302" t="s">
        <v>414</v>
      </c>
      <c r="AU519" s="302" t="s">
        <v>93</v>
      </c>
      <c r="AV519" s="15" t="s">
        <v>91</v>
      </c>
      <c r="AW519" s="15" t="s">
        <v>38</v>
      </c>
      <c r="AX519" s="15" t="s">
        <v>83</v>
      </c>
      <c r="AY519" s="302" t="s">
        <v>251</v>
      </c>
    </row>
    <row r="520" s="13" customFormat="1">
      <c r="A520" s="13"/>
      <c r="B520" s="271"/>
      <c r="C520" s="272"/>
      <c r="D520" s="259" t="s">
        <v>414</v>
      </c>
      <c r="E520" s="273" t="s">
        <v>1</v>
      </c>
      <c r="F520" s="274" t="s">
        <v>174</v>
      </c>
      <c r="G520" s="272"/>
      <c r="H520" s="275">
        <v>3</v>
      </c>
      <c r="I520" s="276"/>
      <c r="J520" s="272"/>
      <c r="K520" s="272"/>
      <c r="L520" s="277"/>
      <c r="M520" s="278"/>
      <c r="N520" s="279"/>
      <c r="O520" s="279"/>
      <c r="P520" s="279"/>
      <c r="Q520" s="279"/>
      <c r="R520" s="279"/>
      <c r="S520" s="279"/>
      <c r="T520" s="280"/>
      <c r="U520" s="13"/>
      <c r="V520" s="13"/>
      <c r="W520" s="13"/>
      <c r="X520" s="13"/>
      <c r="Y520" s="13"/>
      <c r="Z520" s="13"/>
      <c r="AA520" s="13"/>
      <c r="AB520" s="13"/>
      <c r="AC520" s="13"/>
      <c r="AD520" s="13"/>
      <c r="AE520" s="13"/>
      <c r="AT520" s="281" t="s">
        <v>414</v>
      </c>
      <c r="AU520" s="281" t="s">
        <v>93</v>
      </c>
      <c r="AV520" s="13" t="s">
        <v>93</v>
      </c>
      <c r="AW520" s="13" t="s">
        <v>38</v>
      </c>
      <c r="AX520" s="13" t="s">
        <v>91</v>
      </c>
      <c r="AY520" s="281" t="s">
        <v>251</v>
      </c>
    </row>
    <row r="521" s="2" customFormat="1" ht="16.5" customHeight="1">
      <c r="A521" s="40"/>
      <c r="B521" s="41"/>
      <c r="C521" s="246" t="s">
        <v>1829</v>
      </c>
      <c r="D521" s="246" t="s">
        <v>254</v>
      </c>
      <c r="E521" s="247" t="s">
        <v>4049</v>
      </c>
      <c r="F521" s="248" t="s">
        <v>4050</v>
      </c>
      <c r="G521" s="249" t="s">
        <v>346</v>
      </c>
      <c r="H521" s="250">
        <v>1</v>
      </c>
      <c r="I521" s="251"/>
      <c r="J521" s="252">
        <f>ROUND(I521*H521,2)</f>
        <v>0</v>
      </c>
      <c r="K521" s="248" t="s">
        <v>484</v>
      </c>
      <c r="L521" s="46"/>
      <c r="M521" s="253" t="s">
        <v>1</v>
      </c>
      <c r="N521" s="254" t="s">
        <v>48</v>
      </c>
      <c r="O521" s="93"/>
      <c r="P521" s="255">
        <f>O521*H521</f>
        <v>0</v>
      </c>
      <c r="Q521" s="255">
        <v>0.0024199999999999998</v>
      </c>
      <c r="R521" s="255">
        <f>Q521*H521</f>
        <v>0.0024199999999999998</v>
      </c>
      <c r="S521" s="255">
        <v>0</v>
      </c>
      <c r="T521" s="256">
        <f>S521*H521</f>
        <v>0</v>
      </c>
      <c r="U521" s="40"/>
      <c r="V521" s="40"/>
      <c r="W521" s="40"/>
      <c r="X521" s="40"/>
      <c r="Y521" s="40"/>
      <c r="Z521" s="40"/>
      <c r="AA521" s="40"/>
      <c r="AB521" s="40"/>
      <c r="AC521" s="40"/>
      <c r="AD521" s="40"/>
      <c r="AE521" s="40"/>
      <c r="AR521" s="257" t="s">
        <v>359</v>
      </c>
      <c r="AT521" s="257" t="s">
        <v>254</v>
      </c>
      <c r="AU521" s="257" t="s">
        <v>93</v>
      </c>
      <c r="AY521" s="18" t="s">
        <v>251</v>
      </c>
      <c r="BE521" s="258">
        <f>IF(N521="základní",J521,0)</f>
        <v>0</v>
      </c>
      <c r="BF521" s="258">
        <f>IF(N521="snížená",J521,0)</f>
        <v>0</v>
      </c>
      <c r="BG521" s="258">
        <f>IF(N521="zákl. přenesená",J521,0)</f>
        <v>0</v>
      </c>
      <c r="BH521" s="258">
        <f>IF(N521="sníž. přenesená",J521,0)</f>
        <v>0</v>
      </c>
      <c r="BI521" s="258">
        <f>IF(N521="nulová",J521,0)</f>
        <v>0</v>
      </c>
      <c r="BJ521" s="18" t="s">
        <v>91</v>
      </c>
      <c r="BK521" s="258">
        <f>ROUND(I521*H521,2)</f>
        <v>0</v>
      </c>
      <c r="BL521" s="18" t="s">
        <v>359</v>
      </c>
      <c r="BM521" s="257" t="s">
        <v>4051</v>
      </c>
    </row>
    <row r="522" s="15" customFormat="1">
      <c r="A522" s="15"/>
      <c r="B522" s="293"/>
      <c r="C522" s="294"/>
      <c r="D522" s="259" t="s">
        <v>414</v>
      </c>
      <c r="E522" s="295" t="s">
        <v>1</v>
      </c>
      <c r="F522" s="296" t="s">
        <v>4035</v>
      </c>
      <c r="G522" s="294"/>
      <c r="H522" s="295" t="s">
        <v>1</v>
      </c>
      <c r="I522" s="297"/>
      <c r="J522" s="294"/>
      <c r="K522" s="294"/>
      <c r="L522" s="298"/>
      <c r="M522" s="299"/>
      <c r="N522" s="300"/>
      <c r="O522" s="300"/>
      <c r="P522" s="300"/>
      <c r="Q522" s="300"/>
      <c r="R522" s="300"/>
      <c r="S522" s="300"/>
      <c r="T522" s="301"/>
      <c r="U522" s="15"/>
      <c r="V522" s="15"/>
      <c r="W522" s="15"/>
      <c r="X522" s="15"/>
      <c r="Y522" s="15"/>
      <c r="Z522" s="15"/>
      <c r="AA522" s="15"/>
      <c r="AB522" s="15"/>
      <c r="AC522" s="15"/>
      <c r="AD522" s="15"/>
      <c r="AE522" s="15"/>
      <c r="AT522" s="302" t="s">
        <v>414</v>
      </c>
      <c r="AU522" s="302" t="s">
        <v>93</v>
      </c>
      <c r="AV522" s="15" t="s">
        <v>91</v>
      </c>
      <c r="AW522" s="15" t="s">
        <v>38</v>
      </c>
      <c r="AX522" s="15" t="s">
        <v>83</v>
      </c>
      <c r="AY522" s="302" t="s">
        <v>251</v>
      </c>
    </row>
    <row r="523" s="15" customFormat="1">
      <c r="A523" s="15"/>
      <c r="B523" s="293"/>
      <c r="C523" s="294"/>
      <c r="D523" s="259" t="s">
        <v>414</v>
      </c>
      <c r="E523" s="295" t="s">
        <v>1</v>
      </c>
      <c r="F523" s="296" t="s">
        <v>4052</v>
      </c>
      <c r="G523" s="294"/>
      <c r="H523" s="295" t="s">
        <v>1</v>
      </c>
      <c r="I523" s="297"/>
      <c r="J523" s="294"/>
      <c r="K523" s="294"/>
      <c r="L523" s="298"/>
      <c r="M523" s="299"/>
      <c r="N523" s="300"/>
      <c r="O523" s="300"/>
      <c r="P523" s="300"/>
      <c r="Q523" s="300"/>
      <c r="R523" s="300"/>
      <c r="S523" s="300"/>
      <c r="T523" s="301"/>
      <c r="U523" s="15"/>
      <c r="V523" s="15"/>
      <c r="W523" s="15"/>
      <c r="X523" s="15"/>
      <c r="Y523" s="15"/>
      <c r="Z523" s="15"/>
      <c r="AA523" s="15"/>
      <c r="AB523" s="15"/>
      <c r="AC523" s="15"/>
      <c r="AD523" s="15"/>
      <c r="AE523" s="15"/>
      <c r="AT523" s="302" t="s">
        <v>414</v>
      </c>
      <c r="AU523" s="302" t="s">
        <v>93</v>
      </c>
      <c r="AV523" s="15" t="s">
        <v>91</v>
      </c>
      <c r="AW523" s="15" t="s">
        <v>38</v>
      </c>
      <c r="AX523" s="15" t="s">
        <v>83</v>
      </c>
      <c r="AY523" s="302" t="s">
        <v>251</v>
      </c>
    </row>
    <row r="524" s="13" customFormat="1">
      <c r="A524" s="13"/>
      <c r="B524" s="271"/>
      <c r="C524" s="272"/>
      <c r="D524" s="259" t="s">
        <v>414</v>
      </c>
      <c r="E524" s="273" t="s">
        <v>1</v>
      </c>
      <c r="F524" s="274" t="s">
        <v>91</v>
      </c>
      <c r="G524" s="272"/>
      <c r="H524" s="275">
        <v>1</v>
      </c>
      <c r="I524" s="276"/>
      <c r="J524" s="272"/>
      <c r="K524" s="272"/>
      <c r="L524" s="277"/>
      <c r="M524" s="278"/>
      <c r="N524" s="279"/>
      <c r="O524" s="279"/>
      <c r="P524" s="279"/>
      <c r="Q524" s="279"/>
      <c r="R524" s="279"/>
      <c r="S524" s="279"/>
      <c r="T524" s="280"/>
      <c r="U524" s="13"/>
      <c r="V524" s="13"/>
      <c r="W524" s="13"/>
      <c r="X524" s="13"/>
      <c r="Y524" s="13"/>
      <c r="Z524" s="13"/>
      <c r="AA524" s="13"/>
      <c r="AB524" s="13"/>
      <c r="AC524" s="13"/>
      <c r="AD524" s="13"/>
      <c r="AE524" s="13"/>
      <c r="AT524" s="281" t="s">
        <v>414</v>
      </c>
      <c r="AU524" s="281" t="s">
        <v>93</v>
      </c>
      <c r="AV524" s="13" t="s">
        <v>93</v>
      </c>
      <c r="AW524" s="13" t="s">
        <v>38</v>
      </c>
      <c r="AX524" s="13" t="s">
        <v>91</v>
      </c>
      <c r="AY524" s="281" t="s">
        <v>251</v>
      </c>
    </row>
    <row r="525" s="2" customFormat="1" ht="16.5" customHeight="1">
      <c r="A525" s="40"/>
      <c r="B525" s="41"/>
      <c r="C525" s="314" t="s">
        <v>1831</v>
      </c>
      <c r="D525" s="314" t="s">
        <v>648</v>
      </c>
      <c r="E525" s="315" t="s">
        <v>4053</v>
      </c>
      <c r="F525" s="316" t="s">
        <v>4054</v>
      </c>
      <c r="G525" s="317" t="s">
        <v>346</v>
      </c>
      <c r="H525" s="318">
        <v>1</v>
      </c>
      <c r="I525" s="319"/>
      <c r="J525" s="320">
        <f>ROUND(I525*H525,2)</f>
        <v>0</v>
      </c>
      <c r="K525" s="316" t="s">
        <v>484</v>
      </c>
      <c r="L525" s="321"/>
      <c r="M525" s="322" t="s">
        <v>1</v>
      </c>
      <c r="N525" s="323" t="s">
        <v>48</v>
      </c>
      <c r="O525" s="93"/>
      <c r="P525" s="255">
        <f>O525*H525</f>
        <v>0</v>
      </c>
      <c r="Q525" s="255">
        <v>0.016</v>
      </c>
      <c r="R525" s="255">
        <f>Q525*H525</f>
        <v>0.016</v>
      </c>
      <c r="S525" s="255">
        <v>0</v>
      </c>
      <c r="T525" s="256">
        <f>S525*H525</f>
        <v>0</v>
      </c>
      <c r="U525" s="40"/>
      <c r="V525" s="40"/>
      <c r="W525" s="40"/>
      <c r="X525" s="40"/>
      <c r="Y525" s="40"/>
      <c r="Z525" s="40"/>
      <c r="AA525" s="40"/>
      <c r="AB525" s="40"/>
      <c r="AC525" s="40"/>
      <c r="AD525" s="40"/>
      <c r="AE525" s="40"/>
      <c r="AR525" s="257" t="s">
        <v>384</v>
      </c>
      <c r="AT525" s="257" t="s">
        <v>648</v>
      </c>
      <c r="AU525" s="257" t="s">
        <v>93</v>
      </c>
      <c r="AY525" s="18" t="s">
        <v>251</v>
      </c>
      <c r="BE525" s="258">
        <f>IF(N525="základní",J525,0)</f>
        <v>0</v>
      </c>
      <c r="BF525" s="258">
        <f>IF(N525="snížená",J525,0)</f>
        <v>0</v>
      </c>
      <c r="BG525" s="258">
        <f>IF(N525="zákl. přenesená",J525,0)</f>
        <v>0</v>
      </c>
      <c r="BH525" s="258">
        <f>IF(N525="sníž. přenesená",J525,0)</f>
        <v>0</v>
      </c>
      <c r="BI525" s="258">
        <f>IF(N525="nulová",J525,0)</f>
        <v>0</v>
      </c>
      <c r="BJ525" s="18" t="s">
        <v>91</v>
      </c>
      <c r="BK525" s="258">
        <f>ROUND(I525*H525,2)</f>
        <v>0</v>
      </c>
      <c r="BL525" s="18" t="s">
        <v>359</v>
      </c>
      <c r="BM525" s="257" t="s">
        <v>4055</v>
      </c>
    </row>
    <row r="526" s="15" customFormat="1">
      <c r="A526" s="15"/>
      <c r="B526" s="293"/>
      <c r="C526" s="294"/>
      <c r="D526" s="259" t="s">
        <v>414</v>
      </c>
      <c r="E526" s="295" t="s">
        <v>1</v>
      </c>
      <c r="F526" s="296" t="s">
        <v>4052</v>
      </c>
      <c r="G526" s="294"/>
      <c r="H526" s="295" t="s">
        <v>1</v>
      </c>
      <c r="I526" s="297"/>
      <c r="J526" s="294"/>
      <c r="K526" s="294"/>
      <c r="L526" s="298"/>
      <c r="M526" s="299"/>
      <c r="N526" s="300"/>
      <c r="O526" s="300"/>
      <c r="P526" s="300"/>
      <c r="Q526" s="300"/>
      <c r="R526" s="300"/>
      <c r="S526" s="300"/>
      <c r="T526" s="301"/>
      <c r="U526" s="15"/>
      <c r="V526" s="15"/>
      <c r="W526" s="15"/>
      <c r="X526" s="15"/>
      <c r="Y526" s="15"/>
      <c r="Z526" s="15"/>
      <c r="AA526" s="15"/>
      <c r="AB526" s="15"/>
      <c r="AC526" s="15"/>
      <c r="AD526" s="15"/>
      <c r="AE526" s="15"/>
      <c r="AT526" s="302" t="s">
        <v>414</v>
      </c>
      <c r="AU526" s="302" t="s">
        <v>93</v>
      </c>
      <c r="AV526" s="15" t="s">
        <v>91</v>
      </c>
      <c r="AW526" s="15" t="s">
        <v>38</v>
      </c>
      <c r="AX526" s="15" t="s">
        <v>83</v>
      </c>
      <c r="AY526" s="302" t="s">
        <v>251</v>
      </c>
    </row>
    <row r="527" s="13" customFormat="1">
      <c r="A527" s="13"/>
      <c r="B527" s="271"/>
      <c r="C527" s="272"/>
      <c r="D527" s="259" t="s">
        <v>414</v>
      </c>
      <c r="E527" s="273" t="s">
        <v>1</v>
      </c>
      <c r="F527" s="274" t="s">
        <v>91</v>
      </c>
      <c r="G527" s="272"/>
      <c r="H527" s="275">
        <v>1</v>
      </c>
      <c r="I527" s="276"/>
      <c r="J527" s="272"/>
      <c r="K527" s="272"/>
      <c r="L527" s="277"/>
      <c r="M527" s="278"/>
      <c r="N527" s="279"/>
      <c r="O527" s="279"/>
      <c r="P527" s="279"/>
      <c r="Q527" s="279"/>
      <c r="R527" s="279"/>
      <c r="S527" s="279"/>
      <c r="T527" s="280"/>
      <c r="U527" s="13"/>
      <c r="V527" s="13"/>
      <c r="W527" s="13"/>
      <c r="X527" s="13"/>
      <c r="Y527" s="13"/>
      <c r="Z527" s="13"/>
      <c r="AA527" s="13"/>
      <c r="AB527" s="13"/>
      <c r="AC527" s="13"/>
      <c r="AD527" s="13"/>
      <c r="AE527" s="13"/>
      <c r="AT527" s="281" t="s">
        <v>414</v>
      </c>
      <c r="AU527" s="281" t="s">
        <v>93</v>
      </c>
      <c r="AV527" s="13" t="s">
        <v>93</v>
      </c>
      <c r="AW527" s="13" t="s">
        <v>38</v>
      </c>
      <c r="AX527" s="13" t="s">
        <v>91</v>
      </c>
      <c r="AY527" s="281" t="s">
        <v>251</v>
      </c>
    </row>
    <row r="528" s="2" customFormat="1" ht="16.5" customHeight="1">
      <c r="A528" s="40"/>
      <c r="B528" s="41"/>
      <c r="C528" s="314" t="s">
        <v>1836</v>
      </c>
      <c r="D528" s="314" t="s">
        <v>648</v>
      </c>
      <c r="E528" s="315" t="s">
        <v>4056</v>
      </c>
      <c r="F528" s="316" t="s">
        <v>4057</v>
      </c>
      <c r="G528" s="317" t="s">
        <v>346</v>
      </c>
      <c r="H528" s="318">
        <v>1</v>
      </c>
      <c r="I528" s="319"/>
      <c r="J528" s="320">
        <f>ROUND(I528*H528,2)</f>
        <v>0</v>
      </c>
      <c r="K528" s="316" t="s">
        <v>3846</v>
      </c>
      <c r="L528" s="321"/>
      <c r="M528" s="322" t="s">
        <v>1</v>
      </c>
      <c r="N528" s="323" t="s">
        <v>48</v>
      </c>
      <c r="O528" s="93"/>
      <c r="P528" s="255">
        <f>O528*H528</f>
        <v>0</v>
      </c>
      <c r="Q528" s="255">
        <v>0.014500000000000001</v>
      </c>
      <c r="R528" s="255">
        <f>Q528*H528</f>
        <v>0.014500000000000001</v>
      </c>
      <c r="S528" s="255">
        <v>0</v>
      </c>
      <c r="T528" s="256">
        <f>S528*H528</f>
        <v>0</v>
      </c>
      <c r="U528" s="40"/>
      <c r="V528" s="40"/>
      <c r="W528" s="40"/>
      <c r="X528" s="40"/>
      <c r="Y528" s="40"/>
      <c r="Z528" s="40"/>
      <c r="AA528" s="40"/>
      <c r="AB528" s="40"/>
      <c r="AC528" s="40"/>
      <c r="AD528" s="40"/>
      <c r="AE528" s="40"/>
      <c r="AR528" s="257" t="s">
        <v>384</v>
      </c>
      <c r="AT528" s="257" t="s">
        <v>648</v>
      </c>
      <c r="AU528" s="257" t="s">
        <v>93</v>
      </c>
      <c r="AY528" s="18" t="s">
        <v>251</v>
      </c>
      <c r="BE528" s="258">
        <f>IF(N528="základní",J528,0)</f>
        <v>0</v>
      </c>
      <c r="BF528" s="258">
        <f>IF(N528="snížená",J528,0)</f>
        <v>0</v>
      </c>
      <c r="BG528" s="258">
        <f>IF(N528="zákl. přenesená",J528,0)</f>
        <v>0</v>
      </c>
      <c r="BH528" s="258">
        <f>IF(N528="sníž. přenesená",J528,0)</f>
        <v>0</v>
      </c>
      <c r="BI528" s="258">
        <f>IF(N528="nulová",J528,0)</f>
        <v>0</v>
      </c>
      <c r="BJ528" s="18" t="s">
        <v>91</v>
      </c>
      <c r="BK528" s="258">
        <f>ROUND(I528*H528,2)</f>
        <v>0</v>
      </c>
      <c r="BL528" s="18" t="s">
        <v>359</v>
      </c>
      <c r="BM528" s="257" t="s">
        <v>4058</v>
      </c>
    </row>
    <row r="529" s="15" customFormat="1">
      <c r="A529" s="15"/>
      <c r="B529" s="293"/>
      <c r="C529" s="294"/>
      <c r="D529" s="259" t="s">
        <v>414</v>
      </c>
      <c r="E529" s="295" t="s">
        <v>1</v>
      </c>
      <c r="F529" s="296" t="s">
        <v>4052</v>
      </c>
      <c r="G529" s="294"/>
      <c r="H529" s="295" t="s">
        <v>1</v>
      </c>
      <c r="I529" s="297"/>
      <c r="J529" s="294"/>
      <c r="K529" s="294"/>
      <c r="L529" s="298"/>
      <c r="M529" s="299"/>
      <c r="N529" s="300"/>
      <c r="O529" s="300"/>
      <c r="P529" s="300"/>
      <c r="Q529" s="300"/>
      <c r="R529" s="300"/>
      <c r="S529" s="300"/>
      <c r="T529" s="301"/>
      <c r="U529" s="15"/>
      <c r="V529" s="15"/>
      <c r="W529" s="15"/>
      <c r="X529" s="15"/>
      <c r="Y529" s="15"/>
      <c r="Z529" s="15"/>
      <c r="AA529" s="15"/>
      <c r="AB529" s="15"/>
      <c r="AC529" s="15"/>
      <c r="AD529" s="15"/>
      <c r="AE529" s="15"/>
      <c r="AT529" s="302" t="s">
        <v>414</v>
      </c>
      <c r="AU529" s="302" t="s">
        <v>93</v>
      </c>
      <c r="AV529" s="15" t="s">
        <v>91</v>
      </c>
      <c r="AW529" s="15" t="s">
        <v>38</v>
      </c>
      <c r="AX529" s="15" t="s">
        <v>83</v>
      </c>
      <c r="AY529" s="302" t="s">
        <v>251</v>
      </c>
    </row>
    <row r="530" s="15" customFormat="1">
      <c r="A530" s="15"/>
      <c r="B530" s="293"/>
      <c r="C530" s="294"/>
      <c r="D530" s="259" t="s">
        <v>414</v>
      </c>
      <c r="E530" s="295" t="s">
        <v>1</v>
      </c>
      <c r="F530" s="296" t="s">
        <v>4059</v>
      </c>
      <c r="G530" s="294"/>
      <c r="H530" s="295" t="s">
        <v>1</v>
      </c>
      <c r="I530" s="297"/>
      <c r="J530" s="294"/>
      <c r="K530" s="294"/>
      <c r="L530" s="298"/>
      <c r="M530" s="299"/>
      <c r="N530" s="300"/>
      <c r="O530" s="300"/>
      <c r="P530" s="300"/>
      <c r="Q530" s="300"/>
      <c r="R530" s="300"/>
      <c r="S530" s="300"/>
      <c r="T530" s="301"/>
      <c r="U530" s="15"/>
      <c r="V530" s="15"/>
      <c r="W530" s="15"/>
      <c r="X530" s="15"/>
      <c r="Y530" s="15"/>
      <c r="Z530" s="15"/>
      <c r="AA530" s="15"/>
      <c r="AB530" s="15"/>
      <c r="AC530" s="15"/>
      <c r="AD530" s="15"/>
      <c r="AE530" s="15"/>
      <c r="AT530" s="302" t="s">
        <v>414</v>
      </c>
      <c r="AU530" s="302" t="s">
        <v>93</v>
      </c>
      <c r="AV530" s="15" t="s">
        <v>91</v>
      </c>
      <c r="AW530" s="15" t="s">
        <v>38</v>
      </c>
      <c r="AX530" s="15" t="s">
        <v>83</v>
      </c>
      <c r="AY530" s="302" t="s">
        <v>251</v>
      </c>
    </row>
    <row r="531" s="13" customFormat="1">
      <c r="A531" s="13"/>
      <c r="B531" s="271"/>
      <c r="C531" s="272"/>
      <c r="D531" s="259" t="s">
        <v>414</v>
      </c>
      <c r="E531" s="273" t="s">
        <v>1</v>
      </c>
      <c r="F531" s="274" t="s">
        <v>91</v>
      </c>
      <c r="G531" s="272"/>
      <c r="H531" s="275">
        <v>1</v>
      </c>
      <c r="I531" s="276"/>
      <c r="J531" s="272"/>
      <c r="K531" s="272"/>
      <c r="L531" s="277"/>
      <c r="M531" s="278"/>
      <c r="N531" s="279"/>
      <c r="O531" s="279"/>
      <c r="P531" s="279"/>
      <c r="Q531" s="279"/>
      <c r="R531" s="279"/>
      <c r="S531" s="279"/>
      <c r="T531" s="280"/>
      <c r="U531" s="13"/>
      <c r="V531" s="13"/>
      <c r="W531" s="13"/>
      <c r="X531" s="13"/>
      <c r="Y531" s="13"/>
      <c r="Z531" s="13"/>
      <c r="AA531" s="13"/>
      <c r="AB531" s="13"/>
      <c r="AC531" s="13"/>
      <c r="AD531" s="13"/>
      <c r="AE531" s="13"/>
      <c r="AT531" s="281" t="s">
        <v>414</v>
      </c>
      <c r="AU531" s="281" t="s">
        <v>93</v>
      </c>
      <c r="AV531" s="13" t="s">
        <v>93</v>
      </c>
      <c r="AW531" s="13" t="s">
        <v>38</v>
      </c>
      <c r="AX531" s="13" t="s">
        <v>91</v>
      </c>
      <c r="AY531" s="281" t="s">
        <v>251</v>
      </c>
    </row>
    <row r="532" s="2" customFormat="1" ht="16.5" customHeight="1">
      <c r="A532" s="40"/>
      <c r="B532" s="41"/>
      <c r="C532" s="314" t="s">
        <v>1843</v>
      </c>
      <c r="D532" s="314" t="s">
        <v>648</v>
      </c>
      <c r="E532" s="315" t="s">
        <v>4060</v>
      </c>
      <c r="F532" s="316" t="s">
        <v>4061</v>
      </c>
      <c r="G532" s="317" t="s">
        <v>346</v>
      </c>
      <c r="H532" s="318">
        <v>1</v>
      </c>
      <c r="I532" s="319"/>
      <c r="J532" s="320">
        <f>ROUND(I532*H532,2)</f>
        <v>0</v>
      </c>
      <c r="K532" s="316" t="s">
        <v>3846</v>
      </c>
      <c r="L532" s="321"/>
      <c r="M532" s="322" t="s">
        <v>1</v>
      </c>
      <c r="N532" s="323" t="s">
        <v>48</v>
      </c>
      <c r="O532" s="93"/>
      <c r="P532" s="255">
        <f>O532*H532</f>
        <v>0</v>
      </c>
      <c r="Q532" s="255">
        <v>0.016</v>
      </c>
      <c r="R532" s="255">
        <f>Q532*H532</f>
        <v>0.016</v>
      </c>
      <c r="S532" s="255">
        <v>0</v>
      </c>
      <c r="T532" s="256">
        <f>S532*H532</f>
        <v>0</v>
      </c>
      <c r="U532" s="40"/>
      <c r="V532" s="40"/>
      <c r="W532" s="40"/>
      <c r="X532" s="40"/>
      <c r="Y532" s="40"/>
      <c r="Z532" s="40"/>
      <c r="AA532" s="40"/>
      <c r="AB532" s="40"/>
      <c r="AC532" s="40"/>
      <c r="AD532" s="40"/>
      <c r="AE532" s="40"/>
      <c r="AR532" s="257" t="s">
        <v>384</v>
      </c>
      <c r="AT532" s="257" t="s">
        <v>648</v>
      </c>
      <c r="AU532" s="257" t="s">
        <v>93</v>
      </c>
      <c r="AY532" s="18" t="s">
        <v>251</v>
      </c>
      <c r="BE532" s="258">
        <f>IF(N532="základní",J532,0)</f>
        <v>0</v>
      </c>
      <c r="BF532" s="258">
        <f>IF(N532="snížená",J532,0)</f>
        <v>0</v>
      </c>
      <c r="BG532" s="258">
        <f>IF(N532="zákl. přenesená",J532,0)</f>
        <v>0</v>
      </c>
      <c r="BH532" s="258">
        <f>IF(N532="sníž. přenesená",J532,0)</f>
        <v>0</v>
      </c>
      <c r="BI532" s="258">
        <f>IF(N532="nulová",J532,0)</f>
        <v>0</v>
      </c>
      <c r="BJ532" s="18" t="s">
        <v>91</v>
      </c>
      <c r="BK532" s="258">
        <f>ROUND(I532*H532,2)</f>
        <v>0</v>
      </c>
      <c r="BL532" s="18" t="s">
        <v>359</v>
      </c>
      <c r="BM532" s="257" t="s">
        <v>4062</v>
      </c>
    </row>
    <row r="533" s="15" customFormat="1">
      <c r="A533" s="15"/>
      <c r="B533" s="293"/>
      <c r="C533" s="294"/>
      <c r="D533" s="259" t="s">
        <v>414</v>
      </c>
      <c r="E533" s="295" t="s">
        <v>1</v>
      </c>
      <c r="F533" s="296" t="s">
        <v>4063</v>
      </c>
      <c r="G533" s="294"/>
      <c r="H533" s="295" t="s">
        <v>1</v>
      </c>
      <c r="I533" s="297"/>
      <c r="J533" s="294"/>
      <c r="K533" s="294"/>
      <c r="L533" s="298"/>
      <c r="M533" s="299"/>
      <c r="N533" s="300"/>
      <c r="O533" s="300"/>
      <c r="P533" s="300"/>
      <c r="Q533" s="300"/>
      <c r="R533" s="300"/>
      <c r="S533" s="300"/>
      <c r="T533" s="301"/>
      <c r="U533" s="15"/>
      <c r="V533" s="15"/>
      <c r="W533" s="15"/>
      <c r="X533" s="15"/>
      <c r="Y533" s="15"/>
      <c r="Z533" s="15"/>
      <c r="AA533" s="15"/>
      <c r="AB533" s="15"/>
      <c r="AC533" s="15"/>
      <c r="AD533" s="15"/>
      <c r="AE533" s="15"/>
      <c r="AT533" s="302" t="s">
        <v>414</v>
      </c>
      <c r="AU533" s="302" t="s">
        <v>93</v>
      </c>
      <c r="AV533" s="15" t="s">
        <v>91</v>
      </c>
      <c r="AW533" s="15" t="s">
        <v>38</v>
      </c>
      <c r="AX533" s="15" t="s">
        <v>83</v>
      </c>
      <c r="AY533" s="302" t="s">
        <v>251</v>
      </c>
    </row>
    <row r="534" s="15" customFormat="1">
      <c r="A534" s="15"/>
      <c r="B534" s="293"/>
      <c r="C534" s="294"/>
      <c r="D534" s="259" t="s">
        <v>414</v>
      </c>
      <c r="E534" s="295" t="s">
        <v>1</v>
      </c>
      <c r="F534" s="296" t="s">
        <v>4052</v>
      </c>
      <c r="G534" s="294"/>
      <c r="H534" s="295" t="s">
        <v>1</v>
      </c>
      <c r="I534" s="297"/>
      <c r="J534" s="294"/>
      <c r="K534" s="294"/>
      <c r="L534" s="298"/>
      <c r="M534" s="299"/>
      <c r="N534" s="300"/>
      <c r="O534" s="300"/>
      <c r="P534" s="300"/>
      <c r="Q534" s="300"/>
      <c r="R534" s="300"/>
      <c r="S534" s="300"/>
      <c r="T534" s="301"/>
      <c r="U534" s="15"/>
      <c r="V534" s="15"/>
      <c r="W534" s="15"/>
      <c r="X534" s="15"/>
      <c r="Y534" s="15"/>
      <c r="Z534" s="15"/>
      <c r="AA534" s="15"/>
      <c r="AB534" s="15"/>
      <c r="AC534" s="15"/>
      <c r="AD534" s="15"/>
      <c r="AE534" s="15"/>
      <c r="AT534" s="302" t="s">
        <v>414</v>
      </c>
      <c r="AU534" s="302" t="s">
        <v>93</v>
      </c>
      <c r="AV534" s="15" t="s">
        <v>91</v>
      </c>
      <c r="AW534" s="15" t="s">
        <v>38</v>
      </c>
      <c r="AX534" s="15" t="s">
        <v>83</v>
      </c>
      <c r="AY534" s="302" t="s">
        <v>251</v>
      </c>
    </row>
    <row r="535" s="13" customFormat="1">
      <c r="A535" s="13"/>
      <c r="B535" s="271"/>
      <c r="C535" s="272"/>
      <c r="D535" s="259" t="s">
        <v>414</v>
      </c>
      <c r="E535" s="273" t="s">
        <v>1</v>
      </c>
      <c r="F535" s="274" t="s">
        <v>91</v>
      </c>
      <c r="G535" s="272"/>
      <c r="H535" s="275">
        <v>1</v>
      </c>
      <c r="I535" s="276"/>
      <c r="J535" s="272"/>
      <c r="K535" s="272"/>
      <c r="L535" s="277"/>
      <c r="M535" s="278"/>
      <c r="N535" s="279"/>
      <c r="O535" s="279"/>
      <c r="P535" s="279"/>
      <c r="Q535" s="279"/>
      <c r="R535" s="279"/>
      <c r="S535" s="279"/>
      <c r="T535" s="280"/>
      <c r="U535" s="13"/>
      <c r="V535" s="13"/>
      <c r="W535" s="13"/>
      <c r="X535" s="13"/>
      <c r="Y535" s="13"/>
      <c r="Z535" s="13"/>
      <c r="AA535" s="13"/>
      <c r="AB535" s="13"/>
      <c r="AC535" s="13"/>
      <c r="AD535" s="13"/>
      <c r="AE535" s="13"/>
      <c r="AT535" s="281" t="s">
        <v>414</v>
      </c>
      <c r="AU535" s="281" t="s">
        <v>93</v>
      </c>
      <c r="AV535" s="13" t="s">
        <v>93</v>
      </c>
      <c r="AW535" s="13" t="s">
        <v>38</v>
      </c>
      <c r="AX535" s="13" t="s">
        <v>91</v>
      </c>
      <c r="AY535" s="281" t="s">
        <v>251</v>
      </c>
    </row>
    <row r="536" s="2" customFormat="1" ht="16.5" customHeight="1">
      <c r="A536" s="40"/>
      <c r="B536" s="41"/>
      <c r="C536" s="314" t="s">
        <v>1848</v>
      </c>
      <c r="D536" s="314" t="s">
        <v>648</v>
      </c>
      <c r="E536" s="315" t="s">
        <v>4064</v>
      </c>
      <c r="F536" s="316" t="s">
        <v>4065</v>
      </c>
      <c r="G536" s="317" t="s">
        <v>346</v>
      </c>
      <c r="H536" s="318">
        <v>1</v>
      </c>
      <c r="I536" s="319"/>
      <c r="J536" s="320">
        <f>ROUND(I536*H536,2)</f>
        <v>0</v>
      </c>
      <c r="K536" s="316" t="s">
        <v>3846</v>
      </c>
      <c r="L536" s="321"/>
      <c r="M536" s="322" t="s">
        <v>1</v>
      </c>
      <c r="N536" s="323" t="s">
        <v>48</v>
      </c>
      <c r="O536" s="93"/>
      <c r="P536" s="255">
        <f>O536*H536</f>
        <v>0</v>
      </c>
      <c r="Q536" s="255">
        <v>0.016</v>
      </c>
      <c r="R536" s="255">
        <f>Q536*H536</f>
        <v>0.016</v>
      </c>
      <c r="S536" s="255">
        <v>0</v>
      </c>
      <c r="T536" s="256">
        <f>S536*H536</f>
        <v>0</v>
      </c>
      <c r="U536" s="40"/>
      <c r="V536" s="40"/>
      <c r="W536" s="40"/>
      <c r="X536" s="40"/>
      <c r="Y536" s="40"/>
      <c r="Z536" s="40"/>
      <c r="AA536" s="40"/>
      <c r="AB536" s="40"/>
      <c r="AC536" s="40"/>
      <c r="AD536" s="40"/>
      <c r="AE536" s="40"/>
      <c r="AR536" s="257" t="s">
        <v>384</v>
      </c>
      <c r="AT536" s="257" t="s">
        <v>648</v>
      </c>
      <c r="AU536" s="257" t="s">
        <v>93</v>
      </c>
      <c r="AY536" s="18" t="s">
        <v>251</v>
      </c>
      <c r="BE536" s="258">
        <f>IF(N536="základní",J536,0)</f>
        <v>0</v>
      </c>
      <c r="BF536" s="258">
        <f>IF(N536="snížená",J536,0)</f>
        <v>0</v>
      </c>
      <c r="BG536" s="258">
        <f>IF(N536="zákl. přenesená",J536,0)</f>
        <v>0</v>
      </c>
      <c r="BH536" s="258">
        <f>IF(N536="sníž. přenesená",J536,0)</f>
        <v>0</v>
      </c>
      <c r="BI536" s="258">
        <f>IF(N536="nulová",J536,0)</f>
        <v>0</v>
      </c>
      <c r="BJ536" s="18" t="s">
        <v>91</v>
      </c>
      <c r="BK536" s="258">
        <f>ROUND(I536*H536,2)</f>
        <v>0</v>
      </c>
      <c r="BL536" s="18" t="s">
        <v>359</v>
      </c>
      <c r="BM536" s="257" t="s">
        <v>4066</v>
      </c>
    </row>
    <row r="537" s="15" customFormat="1">
      <c r="A537" s="15"/>
      <c r="B537" s="293"/>
      <c r="C537" s="294"/>
      <c r="D537" s="259" t="s">
        <v>414</v>
      </c>
      <c r="E537" s="295" t="s">
        <v>1</v>
      </c>
      <c r="F537" s="296" t="s">
        <v>4067</v>
      </c>
      <c r="G537" s="294"/>
      <c r="H537" s="295" t="s">
        <v>1</v>
      </c>
      <c r="I537" s="297"/>
      <c r="J537" s="294"/>
      <c r="K537" s="294"/>
      <c r="L537" s="298"/>
      <c r="M537" s="299"/>
      <c r="N537" s="300"/>
      <c r="O537" s="300"/>
      <c r="P537" s="300"/>
      <c r="Q537" s="300"/>
      <c r="R537" s="300"/>
      <c r="S537" s="300"/>
      <c r="T537" s="301"/>
      <c r="U537" s="15"/>
      <c r="V537" s="15"/>
      <c r="W537" s="15"/>
      <c r="X537" s="15"/>
      <c r="Y537" s="15"/>
      <c r="Z537" s="15"/>
      <c r="AA537" s="15"/>
      <c r="AB537" s="15"/>
      <c r="AC537" s="15"/>
      <c r="AD537" s="15"/>
      <c r="AE537" s="15"/>
      <c r="AT537" s="302" t="s">
        <v>414</v>
      </c>
      <c r="AU537" s="302" t="s">
        <v>93</v>
      </c>
      <c r="AV537" s="15" t="s">
        <v>91</v>
      </c>
      <c r="AW537" s="15" t="s">
        <v>38</v>
      </c>
      <c r="AX537" s="15" t="s">
        <v>83</v>
      </c>
      <c r="AY537" s="302" t="s">
        <v>251</v>
      </c>
    </row>
    <row r="538" s="15" customFormat="1">
      <c r="A538" s="15"/>
      <c r="B538" s="293"/>
      <c r="C538" s="294"/>
      <c r="D538" s="259" t="s">
        <v>414</v>
      </c>
      <c r="E538" s="295" t="s">
        <v>1</v>
      </c>
      <c r="F538" s="296" t="s">
        <v>4068</v>
      </c>
      <c r="G538" s="294"/>
      <c r="H538" s="295" t="s">
        <v>1</v>
      </c>
      <c r="I538" s="297"/>
      <c r="J538" s="294"/>
      <c r="K538" s="294"/>
      <c r="L538" s="298"/>
      <c r="M538" s="299"/>
      <c r="N538" s="300"/>
      <c r="O538" s="300"/>
      <c r="P538" s="300"/>
      <c r="Q538" s="300"/>
      <c r="R538" s="300"/>
      <c r="S538" s="300"/>
      <c r="T538" s="301"/>
      <c r="U538" s="15"/>
      <c r="V538" s="15"/>
      <c r="W538" s="15"/>
      <c r="X538" s="15"/>
      <c r="Y538" s="15"/>
      <c r="Z538" s="15"/>
      <c r="AA538" s="15"/>
      <c r="AB538" s="15"/>
      <c r="AC538" s="15"/>
      <c r="AD538" s="15"/>
      <c r="AE538" s="15"/>
      <c r="AT538" s="302" t="s">
        <v>414</v>
      </c>
      <c r="AU538" s="302" t="s">
        <v>93</v>
      </c>
      <c r="AV538" s="15" t="s">
        <v>91</v>
      </c>
      <c r="AW538" s="15" t="s">
        <v>38</v>
      </c>
      <c r="AX538" s="15" t="s">
        <v>83</v>
      </c>
      <c r="AY538" s="302" t="s">
        <v>251</v>
      </c>
    </row>
    <row r="539" s="15" customFormat="1">
      <c r="A539" s="15"/>
      <c r="B539" s="293"/>
      <c r="C539" s="294"/>
      <c r="D539" s="259" t="s">
        <v>414</v>
      </c>
      <c r="E539" s="295" t="s">
        <v>1</v>
      </c>
      <c r="F539" s="296" t="s">
        <v>4069</v>
      </c>
      <c r="G539" s="294"/>
      <c r="H539" s="295" t="s">
        <v>1</v>
      </c>
      <c r="I539" s="297"/>
      <c r="J539" s="294"/>
      <c r="K539" s="294"/>
      <c r="L539" s="298"/>
      <c r="M539" s="299"/>
      <c r="N539" s="300"/>
      <c r="O539" s="300"/>
      <c r="P539" s="300"/>
      <c r="Q539" s="300"/>
      <c r="R539" s="300"/>
      <c r="S539" s="300"/>
      <c r="T539" s="301"/>
      <c r="U539" s="15"/>
      <c r="V539" s="15"/>
      <c r="W539" s="15"/>
      <c r="X539" s="15"/>
      <c r="Y539" s="15"/>
      <c r="Z539" s="15"/>
      <c r="AA539" s="15"/>
      <c r="AB539" s="15"/>
      <c r="AC539" s="15"/>
      <c r="AD539" s="15"/>
      <c r="AE539" s="15"/>
      <c r="AT539" s="302" t="s">
        <v>414</v>
      </c>
      <c r="AU539" s="302" t="s">
        <v>93</v>
      </c>
      <c r="AV539" s="15" t="s">
        <v>91</v>
      </c>
      <c r="AW539" s="15" t="s">
        <v>38</v>
      </c>
      <c r="AX539" s="15" t="s">
        <v>83</v>
      </c>
      <c r="AY539" s="302" t="s">
        <v>251</v>
      </c>
    </row>
    <row r="540" s="15" customFormat="1">
      <c r="A540" s="15"/>
      <c r="B540" s="293"/>
      <c r="C540" s="294"/>
      <c r="D540" s="259" t="s">
        <v>414</v>
      </c>
      <c r="E540" s="295" t="s">
        <v>1</v>
      </c>
      <c r="F540" s="296" t="s">
        <v>4052</v>
      </c>
      <c r="G540" s="294"/>
      <c r="H540" s="295" t="s">
        <v>1</v>
      </c>
      <c r="I540" s="297"/>
      <c r="J540" s="294"/>
      <c r="K540" s="294"/>
      <c r="L540" s="298"/>
      <c r="M540" s="299"/>
      <c r="N540" s="300"/>
      <c r="O540" s="300"/>
      <c r="P540" s="300"/>
      <c r="Q540" s="300"/>
      <c r="R540" s="300"/>
      <c r="S540" s="300"/>
      <c r="T540" s="301"/>
      <c r="U540" s="15"/>
      <c r="V540" s="15"/>
      <c r="W540" s="15"/>
      <c r="X540" s="15"/>
      <c r="Y540" s="15"/>
      <c r="Z540" s="15"/>
      <c r="AA540" s="15"/>
      <c r="AB540" s="15"/>
      <c r="AC540" s="15"/>
      <c r="AD540" s="15"/>
      <c r="AE540" s="15"/>
      <c r="AT540" s="302" t="s">
        <v>414</v>
      </c>
      <c r="AU540" s="302" t="s">
        <v>93</v>
      </c>
      <c r="AV540" s="15" t="s">
        <v>91</v>
      </c>
      <c r="AW540" s="15" t="s">
        <v>38</v>
      </c>
      <c r="AX540" s="15" t="s">
        <v>83</v>
      </c>
      <c r="AY540" s="302" t="s">
        <v>251</v>
      </c>
    </row>
    <row r="541" s="13" customFormat="1">
      <c r="A541" s="13"/>
      <c r="B541" s="271"/>
      <c r="C541" s="272"/>
      <c r="D541" s="259" t="s">
        <v>414</v>
      </c>
      <c r="E541" s="273" t="s">
        <v>1</v>
      </c>
      <c r="F541" s="274" t="s">
        <v>91</v>
      </c>
      <c r="G541" s="272"/>
      <c r="H541" s="275">
        <v>1</v>
      </c>
      <c r="I541" s="276"/>
      <c r="J541" s="272"/>
      <c r="K541" s="272"/>
      <c r="L541" s="277"/>
      <c r="M541" s="278"/>
      <c r="N541" s="279"/>
      <c r="O541" s="279"/>
      <c r="P541" s="279"/>
      <c r="Q541" s="279"/>
      <c r="R541" s="279"/>
      <c r="S541" s="279"/>
      <c r="T541" s="280"/>
      <c r="U541" s="13"/>
      <c r="V541" s="13"/>
      <c r="W541" s="13"/>
      <c r="X541" s="13"/>
      <c r="Y541" s="13"/>
      <c r="Z541" s="13"/>
      <c r="AA541" s="13"/>
      <c r="AB541" s="13"/>
      <c r="AC541" s="13"/>
      <c r="AD541" s="13"/>
      <c r="AE541" s="13"/>
      <c r="AT541" s="281" t="s">
        <v>414</v>
      </c>
      <c r="AU541" s="281" t="s">
        <v>93</v>
      </c>
      <c r="AV541" s="13" t="s">
        <v>93</v>
      </c>
      <c r="AW541" s="13" t="s">
        <v>38</v>
      </c>
      <c r="AX541" s="13" t="s">
        <v>91</v>
      </c>
      <c r="AY541" s="281" t="s">
        <v>251</v>
      </c>
    </row>
    <row r="542" s="2" customFormat="1" ht="16.5" customHeight="1">
      <c r="A542" s="40"/>
      <c r="B542" s="41"/>
      <c r="C542" s="246" t="s">
        <v>1854</v>
      </c>
      <c r="D542" s="246" t="s">
        <v>254</v>
      </c>
      <c r="E542" s="247" t="s">
        <v>4070</v>
      </c>
      <c r="F542" s="248" t="s">
        <v>4071</v>
      </c>
      <c r="G542" s="249" t="s">
        <v>4006</v>
      </c>
      <c r="H542" s="250">
        <v>1</v>
      </c>
      <c r="I542" s="251"/>
      <c r="J542" s="252">
        <f>ROUND(I542*H542,2)</f>
        <v>0</v>
      </c>
      <c r="K542" s="248" t="s">
        <v>484</v>
      </c>
      <c r="L542" s="46"/>
      <c r="M542" s="253" t="s">
        <v>1</v>
      </c>
      <c r="N542" s="254" t="s">
        <v>48</v>
      </c>
      <c r="O542" s="93"/>
      <c r="P542" s="255">
        <f>O542*H542</f>
        <v>0</v>
      </c>
      <c r="Q542" s="255">
        <v>0.01908</v>
      </c>
      <c r="R542" s="255">
        <f>Q542*H542</f>
        <v>0.01908</v>
      </c>
      <c r="S542" s="255">
        <v>0</v>
      </c>
      <c r="T542" s="256">
        <f>S542*H542</f>
        <v>0</v>
      </c>
      <c r="U542" s="40"/>
      <c r="V542" s="40"/>
      <c r="W542" s="40"/>
      <c r="X542" s="40"/>
      <c r="Y542" s="40"/>
      <c r="Z542" s="40"/>
      <c r="AA542" s="40"/>
      <c r="AB542" s="40"/>
      <c r="AC542" s="40"/>
      <c r="AD542" s="40"/>
      <c r="AE542" s="40"/>
      <c r="AR542" s="257" t="s">
        <v>359</v>
      </c>
      <c r="AT542" s="257" t="s">
        <v>254</v>
      </c>
      <c r="AU542" s="257" t="s">
        <v>93</v>
      </c>
      <c r="AY542" s="18" t="s">
        <v>251</v>
      </c>
      <c r="BE542" s="258">
        <f>IF(N542="základní",J542,0)</f>
        <v>0</v>
      </c>
      <c r="BF542" s="258">
        <f>IF(N542="snížená",J542,0)</f>
        <v>0</v>
      </c>
      <c r="BG542" s="258">
        <f>IF(N542="zákl. přenesená",J542,0)</f>
        <v>0</v>
      </c>
      <c r="BH542" s="258">
        <f>IF(N542="sníž. přenesená",J542,0)</f>
        <v>0</v>
      </c>
      <c r="BI542" s="258">
        <f>IF(N542="nulová",J542,0)</f>
        <v>0</v>
      </c>
      <c r="BJ542" s="18" t="s">
        <v>91</v>
      </c>
      <c r="BK542" s="258">
        <f>ROUND(I542*H542,2)</f>
        <v>0</v>
      </c>
      <c r="BL542" s="18" t="s">
        <v>359</v>
      </c>
      <c r="BM542" s="257" t="s">
        <v>4072</v>
      </c>
    </row>
    <row r="543" s="15" customFormat="1">
      <c r="A543" s="15"/>
      <c r="B543" s="293"/>
      <c r="C543" s="294"/>
      <c r="D543" s="259" t="s">
        <v>414</v>
      </c>
      <c r="E543" s="295" t="s">
        <v>1</v>
      </c>
      <c r="F543" s="296" t="s">
        <v>4035</v>
      </c>
      <c r="G543" s="294"/>
      <c r="H543" s="295" t="s">
        <v>1</v>
      </c>
      <c r="I543" s="297"/>
      <c r="J543" s="294"/>
      <c r="K543" s="294"/>
      <c r="L543" s="298"/>
      <c r="M543" s="299"/>
      <c r="N543" s="300"/>
      <c r="O543" s="300"/>
      <c r="P543" s="300"/>
      <c r="Q543" s="300"/>
      <c r="R543" s="300"/>
      <c r="S543" s="300"/>
      <c r="T543" s="301"/>
      <c r="U543" s="15"/>
      <c r="V543" s="15"/>
      <c r="W543" s="15"/>
      <c r="X543" s="15"/>
      <c r="Y543" s="15"/>
      <c r="Z543" s="15"/>
      <c r="AA543" s="15"/>
      <c r="AB543" s="15"/>
      <c r="AC543" s="15"/>
      <c r="AD543" s="15"/>
      <c r="AE543" s="15"/>
      <c r="AT543" s="302" t="s">
        <v>414</v>
      </c>
      <c r="AU543" s="302" t="s">
        <v>93</v>
      </c>
      <c r="AV543" s="15" t="s">
        <v>91</v>
      </c>
      <c r="AW543" s="15" t="s">
        <v>38</v>
      </c>
      <c r="AX543" s="15" t="s">
        <v>83</v>
      </c>
      <c r="AY543" s="302" t="s">
        <v>251</v>
      </c>
    </row>
    <row r="544" s="15" customFormat="1">
      <c r="A544" s="15"/>
      <c r="B544" s="293"/>
      <c r="C544" s="294"/>
      <c r="D544" s="259" t="s">
        <v>414</v>
      </c>
      <c r="E544" s="295" t="s">
        <v>1</v>
      </c>
      <c r="F544" s="296" t="s">
        <v>4073</v>
      </c>
      <c r="G544" s="294"/>
      <c r="H544" s="295" t="s">
        <v>1</v>
      </c>
      <c r="I544" s="297"/>
      <c r="J544" s="294"/>
      <c r="K544" s="294"/>
      <c r="L544" s="298"/>
      <c r="M544" s="299"/>
      <c r="N544" s="300"/>
      <c r="O544" s="300"/>
      <c r="P544" s="300"/>
      <c r="Q544" s="300"/>
      <c r="R544" s="300"/>
      <c r="S544" s="300"/>
      <c r="T544" s="301"/>
      <c r="U544" s="15"/>
      <c r="V544" s="15"/>
      <c r="W544" s="15"/>
      <c r="X544" s="15"/>
      <c r="Y544" s="15"/>
      <c r="Z544" s="15"/>
      <c r="AA544" s="15"/>
      <c r="AB544" s="15"/>
      <c r="AC544" s="15"/>
      <c r="AD544" s="15"/>
      <c r="AE544" s="15"/>
      <c r="AT544" s="302" t="s">
        <v>414</v>
      </c>
      <c r="AU544" s="302" t="s">
        <v>93</v>
      </c>
      <c r="AV544" s="15" t="s">
        <v>91</v>
      </c>
      <c r="AW544" s="15" t="s">
        <v>38</v>
      </c>
      <c r="AX544" s="15" t="s">
        <v>83</v>
      </c>
      <c r="AY544" s="302" t="s">
        <v>251</v>
      </c>
    </row>
    <row r="545" s="15" customFormat="1">
      <c r="A545" s="15"/>
      <c r="B545" s="293"/>
      <c r="C545" s="294"/>
      <c r="D545" s="259" t="s">
        <v>414</v>
      </c>
      <c r="E545" s="295" t="s">
        <v>1</v>
      </c>
      <c r="F545" s="296" t="s">
        <v>4074</v>
      </c>
      <c r="G545" s="294"/>
      <c r="H545" s="295" t="s">
        <v>1</v>
      </c>
      <c r="I545" s="297"/>
      <c r="J545" s="294"/>
      <c r="K545" s="294"/>
      <c r="L545" s="298"/>
      <c r="M545" s="299"/>
      <c r="N545" s="300"/>
      <c r="O545" s="300"/>
      <c r="P545" s="300"/>
      <c r="Q545" s="300"/>
      <c r="R545" s="300"/>
      <c r="S545" s="300"/>
      <c r="T545" s="301"/>
      <c r="U545" s="15"/>
      <c r="V545" s="15"/>
      <c r="W545" s="15"/>
      <c r="X545" s="15"/>
      <c r="Y545" s="15"/>
      <c r="Z545" s="15"/>
      <c r="AA545" s="15"/>
      <c r="AB545" s="15"/>
      <c r="AC545" s="15"/>
      <c r="AD545" s="15"/>
      <c r="AE545" s="15"/>
      <c r="AT545" s="302" t="s">
        <v>414</v>
      </c>
      <c r="AU545" s="302" t="s">
        <v>93</v>
      </c>
      <c r="AV545" s="15" t="s">
        <v>91</v>
      </c>
      <c r="AW545" s="15" t="s">
        <v>38</v>
      </c>
      <c r="AX545" s="15" t="s">
        <v>83</v>
      </c>
      <c r="AY545" s="302" t="s">
        <v>251</v>
      </c>
    </row>
    <row r="546" s="13" customFormat="1">
      <c r="A546" s="13"/>
      <c r="B546" s="271"/>
      <c r="C546" s="272"/>
      <c r="D546" s="259" t="s">
        <v>414</v>
      </c>
      <c r="E546" s="273" t="s">
        <v>1</v>
      </c>
      <c r="F546" s="274" t="s">
        <v>4075</v>
      </c>
      <c r="G546" s="272"/>
      <c r="H546" s="275">
        <v>1</v>
      </c>
      <c r="I546" s="276"/>
      <c r="J546" s="272"/>
      <c r="K546" s="272"/>
      <c r="L546" s="277"/>
      <c r="M546" s="278"/>
      <c r="N546" s="279"/>
      <c r="O546" s="279"/>
      <c r="P546" s="279"/>
      <c r="Q546" s="279"/>
      <c r="R546" s="279"/>
      <c r="S546" s="279"/>
      <c r="T546" s="280"/>
      <c r="U546" s="13"/>
      <c r="V546" s="13"/>
      <c r="W546" s="13"/>
      <c r="X546" s="13"/>
      <c r="Y546" s="13"/>
      <c r="Z546" s="13"/>
      <c r="AA546" s="13"/>
      <c r="AB546" s="13"/>
      <c r="AC546" s="13"/>
      <c r="AD546" s="13"/>
      <c r="AE546" s="13"/>
      <c r="AT546" s="281" t="s">
        <v>414</v>
      </c>
      <c r="AU546" s="281" t="s">
        <v>93</v>
      </c>
      <c r="AV546" s="13" t="s">
        <v>93</v>
      </c>
      <c r="AW546" s="13" t="s">
        <v>38</v>
      </c>
      <c r="AX546" s="13" t="s">
        <v>91</v>
      </c>
      <c r="AY546" s="281" t="s">
        <v>251</v>
      </c>
    </row>
    <row r="547" s="2" customFormat="1" ht="16.5" customHeight="1">
      <c r="A547" s="40"/>
      <c r="B547" s="41"/>
      <c r="C547" s="314" t="s">
        <v>393</v>
      </c>
      <c r="D547" s="314" t="s">
        <v>648</v>
      </c>
      <c r="E547" s="315" t="s">
        <v>4076</v>
      </c>
      <c r="F547" s="316" t="s">
        <v>4077</v>
      </c>
      <c r="G547" s="317" t="s">
        <v>346</v>
      </c>
      <c r="H547" s="318">
        <v>1</v>
      </c>
      <c r="I547" s="319"/>
      <c r="J547" s="320">
        <f>ROUND(I547*H547,2)</f>
        <v>0</v>
      </c>
      <c r="K547" s="316" t="s">
        <v>3846</v>
      </c>
      <c r="L547" s="321"/>
      <c r="M547" s="322" t="s">
        <v>1</v>
      </c>
      <c r="N547" s="323" t="s">
        <v>48</v>
      </c>
      <c r="O547" s="93"/>
      <c r="P547" s="255">
        <f>O547*H547</f>
        <v>0</v>
      </c>
      <c r="Q547" s="255">
        <v>0</v>
      </c>
      <c r="R547" s="255">
        <f>Q547*H547</f>
        <v>0</v>
      </c>
      <c r="S547" s="255">
        <v>0</v>
      </c>
      <c r="T547" s="256">
        <f>S547*H547</f>
        <v>0</v>
      </c>
      <c r="U547" s="40"/>
      <c r="V547" s="40"/>
      <c r="W547" s="40"/>
      <c r="X547" s="40"/>
      <c r="Y547" s="40"/>
      <c r="Z547" s="40"/>
      <c r="AA547" s="40"/>
      <c r="AB547" s="40"/>
      <c r="AC547" s="40"/>
      <c r="AD547" s="40"/>
      <c r="AE547" s="40"/>
      <c r="AR547" s="257" t="s">
        <v>384</v>
      </c>
      <c r="AT547" s="257" t="s">
        <v>648</v>
      </c>
      <c r="AU547" s="257" t="s">
        <v>93</v>
      </c>
      <c r="AY547" s="18" t="s">
        <v>251</v>
      </c>
      <c r="BE547" s="258">
        <f>IF(N547="základní",J547,0)</f>
        <v>0</v>
      </c>
      <c r="BF547" s="258">
        <f>IF(N547="snížená",J547,0)</f>
        <v>0</v>
      </c>
      <c r="BG547" s="258">
        <f>IF(N547="zákl. přenesená",J547,0)</f>
        <v>0</v>
      </c>
      <c r="BH547" s="258">
        <f>IF(N547="sníž. přenesená",J547,0)</f>
        <v>0</v>
      </c>
      <c r="BI547" s="258">
        <f>IF(N547="nulová",J547,0)</f>
        <v>0</v>
      </c>
      <c r="BJ547" s="18" t="s">
        <v>91</v>
      </c>
      <c r="BK547" s="258">
        <f>ROUND(I547*H547,2)</f>
        <v>0</v>
      </c>
      <c r="BL547" s="18" t="s">
        <v>359</v>
      </c>
      <c r="BM547" s="257" t="s">
        <v>4078</v>
      </c>
    </row>
    <row r="548" s="15" customFormat="1">
      <c r="A548" s="15"/>
      <c r="B548" s="293"/>
      <c r="C548" s="294"/>
      <c r="D548" s="259" t="s">
        <v>414</v>
      </c>
      <c r="E548" s="295" t="s">
        <v>1</v>
      </c>
      <c r="F548" s="296" t="s">
        <v>4035</v>
      </c>
      <c r="G548" s="294"/>
      <c r="H548" s="295" t="s">
        <v>1</v>
      </c>
      <c r="I548" s="297"/>
      <c r="J548" s="294"/>
      <c r="K548" s="294"/>
      <c r="L548" s="298"/>
      <c r="M548" s="299"/>
      <c r="N548" s="300"/>
      <c r="O548" s="300"/>
      <c r="P548" s="300"/>
      <c r="Q548" s="300"/>
      <c r="R548" s="300"/>
      <c r="S548" s="300"/>
      <c r="T548" s="301"/>
      <c r="U548" s="15"/>
      <c r="V548" s="15"/>
      <c r="W548" s="15"/>
      <c r="X548" s="15"/>
      <c r="Y548" s="15"/>
      <c r="Z548" s="15"/>
      <c r="AA548" s="15"/>
      <c r="AB548" s="15"/>
      <c r="AC548" s="15"/>
      <c r="AD548" s="15"/>
      <c r="AE548" s="15"/>
      <c r="AT548" s="302" t="s">
        <v>414</v>
      </c>
      <c r="AU548" s="302" t="s">
        <v>93</v>
      </c>
      <c r="AV548" s="15" t="s">
        <v>91</v>
      </c>
      <c r="AW548" s="15" t="s">
        <v>38</v>
      </c>
      <c r="AX548" s="15" t="s">
        <v>83</v>
      </c>
      <c r="AY548" s="302" t="s">
        <v>251</v>
      </c>
    </row>
    <row r="549" s="15" customFormat="1">
      <c r="A549" s="15"/>
      <c r="B549" s="293"/>
      <c r="C549" s="294"/>
      <c r="D549" s="259" t="s">
        <v>414</v>
      </c>
      <c r="E549" s="295" t="s">
        <v>1</v>
      </c>
      <c r="F549" s="296" t="s">
        <v>4079</v>
      </c>
      <c r="G549" s="294"/>
      <c r="H549" s="295" t="s">
        <v>1</v>
      </c>
      <c r="I549" s="297"/>
      <c r="J549" s="294"/>
      <c r="K549" s="294"/>
      <c r="L549" s="298"/>
      <c r="M549" s="299"/>
      <c r="N549" s="300"/>
      <c r="O549" s="300"/>
      <c r="P549" s="300"/>
      <c r="Q549" s="300"/>
      <c r="R549" s="300"/>
      <c r="S549" s="300"/>
      <c r="T549" s="301"/>
      <c r="U549" s="15"/>
      <c r="V549" s="15"/>
      <c r="W549" s="15"/>
      <c r="X549" s="15"/>
      <c r="Y549" s="15"/>
      <c r="Z549" s="15"/>
      <c r="AA549" s="15"/>
      <c r="AB549" s="15"/>
      <c r="AC549" s="15"/>
      <c r="AD549" s="15"/>
      <c r="AE549" s="15"/>
      <c r="AT549" s="302" t="s">
        <v>414</v>
      </c>
      <c r="AU549" s="302" t="s">
        <v>93</v>
      </c>
      <c r="AV549" s="15" t="s">
        <v>91</v>
      </c>
      <c r="AW549" s="15" t="s">
        <v>38</v>
      </c>
      <c r="AX549" s="15" t="s">
        <v>83</v>
      </c>
      <c r="AY549" s="302" t="s">
        <v>251</v>
      </c>
    </row>
    <row r="550" s="15" customFormat="1">
      <c r="A550" s="15"/>
      <c r="B550" s="293"/>
      <c r="C550" s="294"/>
      <c r="D550" s="259" t="s">
        <v>414</v>
      </c>
      <c r="E550" s="295" t="s">
        <v>1</v>
      </c>
      <c r="F550" s="296" t="s">
        <v>4080</v>
      </c>
      <c r="G550" s="294"/>
      <c r="H550" s="295" t="s">
        <v>1</v>
      </c>
      <c r="I550" s="297"/>
      <c r="J550" s="294"/>
      <c r="K550" s="294"/>
      <c r="L550" s="298"/>
      <c r="M550" s="299"/>
      <c r="N550" s="300"/>
      <c r="O550" s="300"/>
      <c r="P550" s="300"/>
      <c r="Q550" s="300"/>
      <c r="R550" s="300"/>
      <c r="S550" s="300"/>
      <c r="T550" s="301"/>
      <c r="U550" s="15"/>
      <c r="V550" s="15"/>
      <c r="W550" s="15"/>
      <c r="X550" s="15"/>
      <c r="Y550" s="15"/>
      <c r="Z550" s="15"/>
      <c r="AA550" s="15"/>
      <c r="AB550" s="15"/>
      <c r="AC550" s="15"/>
      <c r="AD550" s="15"/>
      <c r="AE550" s="15"/>
      <c r="AT550" s="302" t="s">
        <v>414</v>
      </c>
      <c r="AU550" s="302" t="s">
        <v>93</v>
      </c>
      <c r="AV550" s="15" t="s">
        <v>91</v>
      </c>
      <c r="AW550" s="15" t="s">
        <v>38</v>
      </c>
      <c r="AX550" s="15" t="s">
        <v>83</v>
      </c>
      <c r="AY550" s="302" t="s">
        <v>251</v>
      </c>
    </row>
    <row r="551" s="15" customFormat="1">
      <c r="A551" s="15"/>
      <c r="B551" s="293"/>
      <c r="C551" s="294"/>
      <c r="D551" s="259" t="s">
        <v>414</v>
      </c>
      <c r="E551" s="295" t="s">
        <v>1</v>
      </c>
      <c r="F551" s="296" t="s">
        <v>4081</v>
      </c>
      <c r="G551" s="294"/>
      <c r="H551" s="295" t="s">
        <v>1</v>
      </c>
      <c r="I551" s="297"/>
      <c r="J551" s="294"/>
      <c r="K551" s="294"/>
      <c r="L551" s="298"/>
      <c r="M551" s="299"/>
      <c r="N551" s="300"/>
      <c r="O551" s="300"/>
      <c r="P551" s="300"/>
      <c r="Q551" s="300"/>
      <c r="R551" s="300"/>
      <c r="S551" s="300"/>
      <c r="T551" s="301"/>
      <c r="U551" s="15"/>
      <c r="V551" s="15"/>
      <c r="W551" s="15"/>
      <c r="X551" s="15"/>
      <c r="Y551" s="15"/>
      <c r="Z551" s="15"/>
      <c r="AA551" s="15"/>
      <c r="AB551" s="15"/>
      <c r="AC551" s="15"/>
      <c r="AD551" s="15"/>
      <c r="AE551" s="15"/>
      <c r="AT551" s="302" t="s">
        <v>414</v>
      </c>
      <c r="AU551" s="302" t="s">
        <v>93</v>
      </c>
      <c r="AV551" s="15" t="s">
        <v>91</v>
      </c>
      <c r="AW551" s="15" t="s">
        <v>38</v>
      </c>
      <c r="AX551" s="15" t="s">
        <v>83</v>
      </c>
      <c r="AY551" s="302" t="s">
        <v>251</v>
      </c>
    </row>
    <row r="552" s="15" customFormat="1">
      <c r="A552" s="15"/>
      <c r="B552" s="293"/>
      <c r="C552" s="294"/>
      <c r="D552" s="259" t="s">
        <v>414</v>
      </c>
      <c r="E552" s="295" t="s">
        <v>1</v>
      </c>
      <c r="F552" s="296" t="s">
        <v>4082</v>
      </c>
      <c r="G552" s="294"/>
      <c r="H552" s="295" t="s">
        <v>1</v>
      </c>
      <c r="I552" s="297"/>
      <c r="J552" s="294"/>
      <c r="K552" s="294"/>
      <c r="L552" s="298"/>
      <c r="M552" s="299"/>
      <c r="N552" s="300"/>
      <c r="O552" s="300"/>
      <c r="P552" s="300"/>
      <c r="Q552" s="300"/>
      <c r="R552" s="300"/>
      <c r="S552" s="300"/>
      <c r="T552" s="301"/>
      <c r="U552" s="15"/>
      <c r="V552" s="15"/>
      <c r="W552" s="15"/>
      <c r="X552" s="15"/>
      <c r="Y552" s="15"/>
      <c r="Z552" s="15"/>
      <c r="AA552" s="15"/>
      <c r="AB552" s="15"/>
      <c r="AC552" s="15"/>
      <c r="AD552" s="15"/>
      <c r="AE552" s="15"/>
      <c r="AT552" s="302" t="s">
        <v>414</v>
      </c>
      <c r="AU552" s="302" t="s">
        <v>93</v>
      </c>
      <c r="AV552" s="15" t="s">
        <v>91</v>
      </c>
      <c r="AW552" s="15" t="s">
        <v>38</v>
      </c>
      <c r="AX552" s="15" t="s">
        <v>83</v>
      </c>
      <c r="AY552" s="302" t="s">
        <v>251</v>
      </c>
    </row>
    <row r="553" s="13" customFormat="1">
      <c r="A553" s="13"/>
      <c r="B553" s="271"/>
      <c r="C553" s="272"/>
      <c r="D553" s="259" t="s">
        <v>414</v>
      </c>
      <c r="E553" s="273" t="s">
        <v>1</v>
      </c>
      <c r="F553" s="274" t="s">
        <v>91</v>
      </c>
      <c r="G553" s="272"/>
      <c r="H553" s="275">
        <v>1</v>
      </c>
      <c r="I553" s="276"/>
      <c r="J553" s="272"/>
      <c r="K553" s="272"/>
      <c r="L553" s="277"/>
      <c r="M553" s="278"/>
      <c r="N553" s="279"/>
      <c r="O553" s="279"/>
      <c r="P553" s="279"/>
      <c r="Q553" s="279"/>
      <c r="R553" s="279"/>
      <c r="S553" s="279"/>
      <c r="T553" s="280"/>
      <c r="U553" s="13"/>
      <c r="V553" s="13"/>
      <c r="W553" s="13"/>
      <c r="X553" s="13"/>
      <c r="Y553" s="13"/>
      <c r="Z553" s="13"/>
      <c r="AA553" s="13"/>
      <c r="AB553" s="13"/>
      <c r="AC553" s="13"/>
      <c r="AD553" s="13"/>
      <c r="AE553" s="13"/>
      <c r="AT553" s="281" t="s">
        <v>414</v>
      </c>
      <c r="AU553" s="281" t="s">
        <v>93</v>
      </c>
      <c r="AV553" s="13" t="s">
        <v>93</v>
      </c>
      <c r="AW553" s="13" t="s">
        <v>38</v>
      </c>
      <c r="AX553" s="13" t="s">
        <v>91</v>
      </c>
      <c r="AY553" s="281" t="s">
        <v>251</v>
      </c>
    </row>
    <row r="554" s="2" customFormat="1" ht="16.5" customHeight="1">
      <c r="A554" s="40"/>
      <c r="B554" s="41"/>
      <c r="C554" s="246" t="s">
        <v>2820</v>
      </c>
      <c r="D554" s="246" t="s">
        <v>254</v>
      </c>
      <c r="E554" s="247" t="s">
        <v>4083</v>
      </c>
      <c r="F554" s="248" t="s">
        <v>4084</v>
      </c>
      <c r="G554" s="249" t="s">
        <v>4006</v>
      </c>
      <c r="H554" s="250">
        <v>4</v>
      </c>
      <c r="I554" s="251"/>
      <c r="J554" s="252">
        <f>ROUND(I554*H554,2)</f>
        <v>0</v>
      </c>
      <c r="K554" s="248" t="s">
        <v>484</v>
      </c>
      <c r="L554" s="46"/>
      <c r="M554" s="253" t="s">
        <v>1</v>
      </c>
      <c r="N554" s="254" t="s">
        <v>48</v>
      </c>
      <c r="O554" s="93"/>
      <c r="P554" s="255">
        <f>O554*H554</f>
        <v>0</v>
      </c>
      <c r="Q554" s="255">
        <v>0</v>
      </c>
      <c r="R554" s="255">
        <f>Q554*H554</f>
        <v>0</v>
      </c>
      <c r="S554" s="255">
        <v>0.01107</v>
      </c>
      <c r="T554" s="256">
        <f>S554*H554</f>
        <v>0.04428</v>
      </c>
      <c r="U554" s="40"/>
      <c r="V554" s="40"/>
      <c r="W554" s="40"/>
      <c r="X554" s="40"/>
      <c r="Y554" s="40"/>
      <c r="Z554" s="40"/>
      <c r="AA554" s="40"/>
      <c r="AB554" s="40"/>
      <c r="AC554" s="40"/>
      <c r="AD554" s="40"/>
      <c r="AE554" s="40"/>
      <c r="AR554" s="257" t="s">
        <v>359</v>
      </c>
      <c r="AT554" s="257" t="s">
        <v>254</v>
      </c>
      <c r="AU554" s="257" t="s">
        <v>93</v>
      </c>
      <c r="AY554" s="18" t="s">
        <v>251</v>
      </c>
      <c r="BE554" s="258">
        <f>IF(N554="základní",J554,0)</f>
        <v>0</v>
      </c>
      <c r="BF554" s="258">
        <f>IF(N554="snížená",J554,0)</f>
        <v>0</v>
      </c>
      <c r="BG554" s="258">
        <f>IF(N554="zákl. přenesená",J554,0)</f>
        <v>0</v>
      </c>
      <c r="BH554" s="258">
        <f>IF(N554="sníž. přenesená",J554,0)</f>
        <v>0</v>
      </c>
      <c r="BI554" s="258">
        <f>IF(N554="nulová",J554,0)</f>
        <v>0</v>
      </c>
      <c r="BJ554" s="18" t="s">
        <v>91</v>
      </c>
      <c r="BK554" s="258">
        <f>ROUND(I554*H554,2)</f>
        <v>0</v>
      </c>
      <c r="BL554" s="18" t="s">
        <v>359</v>
      </c>
      <c r="BM554" s="257" t="s">
        <v>4085</v>
      </c>
    </row>
    <row r="555" s="2" customFormat="1" ht="16.5" customHeight="1">
      <c r="A555" s="40"/>
      <c r="B555" s="41"/>
      <c r="C555" s="246" t="s">
        <v>3335</v>
      </c>
      <c r="D555" s="246" t="s">
        <v>254</v>
      </c>
      <c r="E555" s="247" t="s">
        <v>4086</v>
      </c>
      <c r="F555" s="248" t="s">
        <v>4087</v>
      </c>
      <c r="G555" s="249" t="s">
        <v>4006</v>
      </c>
      <c r="H555" s="250">
        <v>11</v>
      </c>
      <c r="I555" s="251"/>
      <c r="J555" s="252">
        <f>ROUND(I555*H555,2)</f>
        <v>0</v>
      </c>
      <c r="K555" s="248" t="s">
        <v>484</v>
      </c>
      <c r="L555" s="46"/>
      <c r="M555" s="253" t="s">
        <v>1</v>
      </c>
      <c r="N555" s="254" t="s">
        <v>48</v>
      </c>
      <c r="O555" s="93"/>
      <c r="P555" s="255">
        <f>O555*H555</f>
        <v>0</v>
      </c>
      <c r="Q555" s="255">
        <v>0</v>
      </c>
      <c r="R555" s="255">
        <f>Q555*H555</f>
        <v>0</v>
      </c>
      <c r="S555" s="255">
        <v>0.019460000000000002</v>
      </c>
      <c r="T555" s="256">
        <f>S555*H555</f>
        <v>0.21406000000000003</v>
      </c>
      <c r="U555" s="40"/>
      <c r="V555" s="40"/>
      <c r="W555" s="40"/>
      <c r="X555" s="40"/>
      <c r="Y555" s="40"/>
      <c r="Z555" s="40"/>
      <c r="AA555" s="40"/>
      <c r="AB555" s="40"/>
      <c r="AC555" s="40"/>
      <c r="AD555" s="40"/>
      <c r="AE555" s="40"/>
      <c r="AR555" s="257" t="s">
        <v>359</v>
      </c>
      <c r="AT555" s="257" t="s">
        <v>254</v>
      </c>
      <c r="AU555" s="257" t="s">
        <v>93</v>
      </c>
      <c r="AY555" s="18" t="s">
        <v>251</v>
      </c>
      <c r="BE555" s="258">
        <f>IF(N555="základní",J555,0)</f>
        <v>0</v>
      </c>
      <c r="BF555" s="258">
        <f>IF(N555="snížená",J555,0)</f>
        <v>0</v>
      </c>
      <c r="BG555" s="258">
        <f>IF(N555="zákl. přenesená",J555,0)</f>
        <v>0</v>
      </c>
      <c r="BH555" s="258">
        <f>IF(N555="sníž. přenesená",J555,0)</f>
        <v>0</v>
      </c>
      <c r="BI555" s="258">
        <f>IF(N555="nulová",J555,0)</f>
        <v>0</v>
      </c>
      <c r="BJ555" s="18" t="s">
        <v>91</v>
      </c>
      <c r="BK555" s="258">
        <f>ROUND(I555*H555,2)</f>
        <v>0</v>
      </c>
      <c r="BL555" s="18" t="s">
        <v>359</v>
      </c>
      <c r="BM555" s="257" t="s">
        <v>4088</v>
      </c>
    </row>
    <row r="556" s="2" customFormat="1" ht="16.5" customHeight="1">
      <c r="A556" s="40"/>
      <c r="B556" s="41"/>
      <c r="C556" s="246" t="s">
        <v>2823</v>
      </c>
      <c r="D556" s="246" t="s">
        <v>254</v>
      </c>
      <c r="E556" s="247" t="s">
        <v>4089</v>
      </c>
      <c r="F556" s="248" t="s">
        <v>4090</v>
      </c>
      <c r="G556" s="249" t="s">
        <v>4006</v>
      </c>
      <c r="H556" s="250">
        <v>4</v>
      </c>
      <c r="I556" s="251"/>
      <c r="J556" s="252">
        <f>ROUND(I556*H556,2)</f>
        <v>0</v>
      </c>
      <c r="K556" s="248" t="s">
        <v>484</v>
      </c>
      <c r="L556" s="46"/>
      <c r="M556" s="253" t="s">
        <v>1</v>
      </c>
      <c r="N556" s="254" t="s">
        <v>48</v>
      </c>
      <c r="O556" s="93"/>
      <c r="P556" s="255">
        <f>O556*H556</f>
        <v>0</v>
      </c>
      <c r="Q556" s="255">
        <v>0.0018500000000000001</v>
      </c>
      <c r="R556" s="255">
        <f>Q556*H556</f>
        <v>0.0074000000000000003</v>
      </c>
      <c r="S556" s="255">
        <v>0</v>
      </c>
      <c r="T556" s="256">
        <f>S556*H556</f>
        <v>0</v>
      </c>
      <c r="U556" s="40"/>
      <c r="V556" s="40"/>
      <c r="W556" s="40"/>
      <c r="X556" s="40"/>
      <c r="Y556" s="40"/>
      <c r="Z556" s="40"/>
      <c r="AA556" s="40"/>
      <c r="AB556" s="40"/>
      <c r="AC556" s="40"/>
      <c r="AD556" s="40"/>
      <c r="AE556" s="40"/>
      <c r="AR556" s="257" t="s">
        <v>359</v>
      </c>
      <c r="AT556" s="257" t="s">
        <v>254</v>
      </c>
      <c r="AU556" s="257" t="s">
        <v>93</v>
      </c>
      <c r="AY556" s="18" t="s">
        <v>251</v>
      </c>
      <c r="BE556" s="258">
        <f>IF(N556="základní",J556,0)</f>
        <v>0</v>
      </c>
      <c r="BF556" s="258">
        <f>IF(N556="snížená",J556,0)</f>
        <v>0</v>
      </c>
      <c r="BG556" s="258">
        <f>IF(N556="zákl. přenesená",J556,0)</f>
        <v>0</v>
      </c>
      <c r="BH556" s="258">
        <f>IF(N556="sníž. přenesená",J556,0)</f>
        <v>0</v>
      </c>
      <c r="BI556" s="258">
        <f>IF(N556="nulová",J556,0)</f>
        <v>0</v>
      </c>
      <c r="BJ556" s="18" t="s">
        <v>91</v>
      </c>
      <c r="BK556" s="258">
        <f>ROUND(I556*H556,2)</f>
        <v>0</v>
      </c>
      <c r="BL556" s="18" t="s">
        <v>359</v>
      </c>
      <c r="BM556" s="257" t="s">
        <v>4091</v>
      </c>
    </row>
    <row r="557" s="15" customFormat="1">
      <c r="A557" s="15"/>
      <c r="B557" s="293"/>
      <c r="C557" s="294"/>
      <c r="D557" s="259" t="s">
        <v>414</v>
      </c>
      <c r="E557" s="295" t="s">
        <v>1</v>
      </c>
      <c r="F557" s="296" t="s">
        <v>4035</v>
      </c>
      <c r="G557" s="294"/>
      <c r="H557" s="295" t="s">
        <v>1</v>
      </c>
      <c r="I557" s="297"/>
      <c r="J557" s="294"/>
      <c r="K557" s="294"/>
      <c r="L557" s="298"/>
      <c r="M557" s="299"/>
      <c r="N557" s="300"/>
      <c r="O557" s="300"/>
      <c r="P557" s="300"/>
      <c r="Q557" s="300"/>
      <c r="R557" s="300"/>
      <c r="S557" s="300"/>
      <c r="T557" s="301"/>
      <c r="U557" s="15"/>
      <c r="V557" s="15"/>
      <c r="W557" s="15"/>
      <c r="X557" s="15"/>
      <c r="Y557" s="15"/>
      <c r="Z557" s="15"/>
      <c r="AA557" s="15"/>
      <c r="AB557" s="15"/>
      <c r="AC557" s="15"/>
      <c r="AD557" s="15"/>
      <c r="AE557" s="15"/>
      <c r="AT557" s="302" t="s">
        <v>414</v>
      </c>
      <c r="AU557" s="302" t="s">
        <v>93</v>
      </c>
      <c r="AV557" s="15" t="s">
        <v>91</v>
      </c>
      <c r="AW557" s="15" t="s">
        <v>38</v>
      </c>
      <c r="AX557" s="15" t="s">
        <v>83</v>
      </c>
      <c r="AY557" s="302" t="s">
        <v>251</v>
      </c>
    </row>
    <row r="558" s="15" customFormat="1">
      <c r="A558" s="15"/>
      <c r="B558" s="293"/>
      <c r="C558" s="294"/>
      <c r="D558" s="259" t="s">
        <v>414</v>
      </c>
      <c r="E558" s="295" t="s">
        <v>1</v>
      </c>
      <c r="F558" s="296" t="s">
        <v>4092</v>
      </c>
      <c r="G558" s="294"/>
      <c r="H558" s="295" t="s">
        <v>1</v>
      </c>
      <c r="I558" s="297"/>
      <c r="J558" s="294"/>
      <c r="K558" s="294"/>
      <c r="L558" s="298"/>
      <c r="M558" s="299"/>
      <c r="N558" s="300"/>
      <c r="O558" s="300"/>
      <c r="P558" s="300"/>
      <c r="Q558" s="300"/>
      <c r="R558" s="300"/>
      <c r="S558" s="300"/>
      <c r="T558" s="301"/>
      <c r="U558" s="15"/>
      <c r="V558" s="15"/>
      <c r="W558" s="15"/>
      <c r="X558" s="15"/>
      <c r="Y558" s="15"/>
      <c r="Z558" s="15"/>
      <c r="AA558" s="15"/>
      <c r="AB558" s="15"/>
      <c r="AC558" s="15"/>
      <c r="AD558" s="15"/>
      <c r="AE558" s="15"/>
      <c r="AT558" s="302" t="s">
        <v>414</v>
      </c>
      <c r="AU558" s="302" t="s">
        <v>93</v>
      </c>
      <c r="AV558" s="15" t="s">
        <v>91</v>
      </c>
      <c r="AW558" s="15" t="s">
        <v>38</v>
      </c>
      <c r="AX558" s="15" t="s">
        <v>83</v>
      </c>
      <c r="AY558" s="302" t="s">
        <v>251</v>
      </c>
    </row>
    <row r="559" s="13" customFormat="1">
      <c r="A559" s="13"/>
      <c r="B559" s="271"/>
      <c r="C559" s="272"/>
      <c r="D559" s="259" t="s">
        <v>414</v>
      </c>
      <c r="E559" s="273" t="s">
        <v>1</v>
      </c>
      <c r="F559" s="274" t="s">
        <v>3836</v>
      </c>
      <c r="G559" s="272"/>
      <c r="H559" s="275">
        <v>4</v>
      </c>
      <c r="I559" s="276"/>
      <c r="J559" s="272"/>
      <c r="K559" s="272"/>
      <c r="L559" s="277"/>
      <c r="M559" s="278"/>
      <c r="N559" s="279"/>
      <c r="O559" s="279"/>
      <c r="P559" s="279"/>
      <c r="Q559" s="279"/>
      <c r="R559" s="279"/>
      <c r="S559" s="279"/>
      <c r="T559" s="280"/>
      <c r="U559" s="13"/>
      <c r="V559" s="13"/>
      <c r="W559" s="13"/>
      <c r="X559" s="13"/>
      <c r="Y559" s="13"/>
      <c r="Z559" s="13"/>
      <c r="AA559" s="13"/>
      <c r="AB559" s="13"/>
      <c r="AC559" s="13"/>
      <c r="AD559" s="13"/>
      <c r="AE559" s="13"/>
      <c r="AT559" s="281" t="s">
        <v>414</v>
      </c>
      <c r="AU559" s="281" t="s">
        <v>93</v>
      </c>
      <c r="AV559" s="13" t="s">
        <v>93</v>
      </c>
      <c r="AW559" s="13" t="s">
        <v>38</v>
      </c>
      <c r="AX559" s="13" t="s">
        <v>91</v>
      </c>
      <c r="AY559" s="281" t="s">
        <v>251</v>
      </c>
    </row>
    <row r="560" s="2" customFormat="1" ht="16.5" customHeight="1">
      <c r="A560" s="40"/>
      <c r="B560" s="41"/>
      <c r="C560" s="314" t="s">
        <v>3341</v>
      </c>
      <c r="D560" s="314" t="s">
        <v>648</v>
      </c>
      <c r="E560" s="315" t="s">
        <v>4093</v>
      </c>
      <c r="F560" s="316" t="s">
        <v>4094</v>
      </c>
      <c r="G560" s="317" t="s">
        <v>346</v>
      </c>
      <c r="H560" s="318">
        <v>3</v>
      </c>
      <c r="I560" s="319"/>
      <c r="J560" s="320">
        <f>ROUND(I560*H560,2)</f>
        <v>0</v>
      </c>
      <c r="K560" s="316" t="s">
        <v>484</v>
      </c>
      <c r="L560" s="321"/>
      <c r="M560" s="322" t="s">
        <v>1</v>
      </c>
      <c r="N560" s="323" t="s">
        <v>48</v>
      </c>
      <c r="O560" s="93"/>
      <c r="P560" s="255">
        <f>O560*H560</f>
        <v>0</v>
      </c>
      <c r="Q560" s="255">
        <v>0.012</v>
      </c>
      <c r="R560" s="255">
        <f>Q560*H560</f>
        <v>0.036000000000000004</v>
      </c>
      <c r="S560" s="255">
        <v>0</v>
      </c>
      <c r="T560" s="256">
        <f>S560*H560</f>
        <v>0</v>
      </c>
      <c r="U560" s="40"/>
      <c r="V560" s="40"/>
      <c r="W560" s="40"/>
      <c r="X560" s="40"/>
      <c r="Y560" s="40"/>
      <c r="Z560" s="40"/>
      <c r="AA560" s="40"/>
      <c r="AB560" s="40"/>
      <c r="AC560" s="40"/>
      <c r="AD560" s="40"/>
      <c r="AE560" s="40"/>
      <c r="AR560" s="257" t="s">
        <v>384</v>
      </c>
      <c r="AT560" s="257" t="s">
        <v>648</v>
      </c>
      <c r="AU560" s="257" t="s">
        <v>93</v>
      </c>
      <c r="AY560" s="18" t="s">
        <v>251</v>
      </c>
      <c r="BE560" s="258">
        <f>IF(N560="základní",J560,0)</f>
        <v>0</v>
      </c>
      <c r="BF560" s="258">
        <f>IF(N560="snížená",J560,0)</f>
        <v>0</v>
      </c>
      <c r="BG560" s="258">
        <f>IF(N560="zákl. přenesená",J560,0)</f>
        <v>0</v>
      </c>
      <c r="BH560" s="258">
        <f>IF(N560="sníž. přenesená",J560,0)</f>
        <v>0</v>
      </c>
      <c r="BI560" s="258">
        <f>IF(N560="nulová",J560,0)</f>
        <v>0</v>
      </c>
      <c r="BJ560" s="18" t="s">
        <v>91</v>
      </c>
      <c r="BK560" s="258">
        <f>ROUND(I560*H560,2)</f>
        <v>0</v>
      </c>
      <c r="BL560" s="18" t="s">
        <v>359</v>
      </c>
      <c r="BM560" s="257" t="s">
        <v>4095</v>
      </c>
    </row>
    <row r="561" s="15" customFormat="1">
      <c r="A561" s="15"/>
      <c r="B561" s="293"/>
      <c r="C561" s="294"/>
      <c r="D561" s="259" t="s">
        <v>414</v>
      </c>
      <c r="E561" s="295" t="s">
        <v>1</v>
      </c>
      <c r="F561" s="296" t="s">
        <v>4096</v>
      </c>
      <c r="G561" s="294"/>
      <c r="H561" s="295" t="s">
        <v>1</v>
      </c>
      <c r="I561" s="297"/>
      <c r="J561" s="294"/>
      <c r="K561" s="294"/>
      <c r="L561" s="298"/>
      <c r="M561" s="299"/>
      <c r="N561" s="300"/>
      <c r="O561" s="300"/>
      <c r="P561" s="300"/>
      <c r="Q561" s="300"/>
      <c r="R561" s="300"/>
      <c r="S561" s="300"/>
      <c r="T561" s="301"/>
      <c r="U561" s="15"/>
      <c r="V561" s="15"/>
      <c r="W561" s="15"/>
      <c r="X561" s="15"/>
      <c r="Y561" s="15"/>
      <c r="Z561" s="15"/>
      <c r="AA561" s="15"/>
      <c r="AB561" s="15"/>
      <c r="AC561" s="15"/>
      <c r="AD561" s="15"/>
      <c r="AE561" s="15"/>
      <c r="AT561" s="302" t="s">
        <v>414</v>
      </c>
      <c r="AU561" s="302" t="s">
        <v>93</v>
      </c>
      <c r="AV561" s="15" t="s">
        <v>91</v>
      </c>
      <c r="AW561" s="15" t="s">
        <v>38</v>
      </c>
      <c r="AX561" s="15" t="s">
        <v>83</v>
      </c>
      <c r="AY561" s="302" t="s">
        <v>251</v>
      </c>
    </row>
    <row r="562" s="13" customFormat="1">
      <c r="A562" s="13"/>
      <c r="B562" s="271"/>
      <c r="C562" s="272"/>
      <c r="D562" s="259" t="s">
        <v>414</v>
      </c>
      <c r="E562" s="273" t="s">
        <v>1</v>
      </c>
      <c r="F562" s="274" t="s">
        <v>174</v>
      </c>
      <c r="G562" s="272"/>
      <c r="H562" s="275">
        <v>3</v>
      </c>
      <c r="I562" s="276"/>
      <c r="J562" s="272"/>
      <c r="K562" s="272"/>
      <c r="L562" s="277"/>
      <c r="M562" s="278"/>
      <c r="N562" s="279"/>
      <c r="O562" s="279"/>
      <c r="P562" s="279"/>
      <c r="Q562" s="279"/>
      <c r="R562" s="279"/>
      <c r="S562" s="279"/>
      <c r="T562" s="280"/>
      <c r="U562" s="13"/>
      <c r="V562" s="13"/>
      <c r="W562" s="13"/>
      <c r="X562" s="13"/>
      <c r="Y562" s="13"/>
      <c r="Z562" s="13"/>
      <c r="AA562" s="13"/>
      <c r="AB562" s="13"/>
      <c r="AC562" s="13"/>
      <c r="AD562" s="13"/>
      <c r="AE562" s="13"/>
      <c r="AT562" s="281" t="s">
        <v>414</v>
      </c>
      <c r="AU562" s="281" t="s">
        <v>93</v>
      </c>
      <c r="AV562" s="13" t="s">
        <v>93</v>
      </c>
      <c r="AW562" s="13" t="s">
        <v>38</v>
      </c>
      <c r="AX562" s="13" t="s">
        <v>91</v>
      </c>
      <c r="AY562" s="281" t="s">
        <v>251</v>
      </c>
    </row>
    <row r="563" s="2" customFormat="1" ht="16.5" customHeight="1">
      <c r="A563" s="40"/>
      <c r="B563" s="41"/>
      <c r="C563" s="314" t="s">
        <v>2825</v>
      </c>
      <c r="D563" s="314" t="s">
        <v>648</v>
      </c>
      <c r="E563" s="315" t="s">
        <v>4097</v>
      </c>
      <c r="F563" s="316" t="s">
        <v>4098</v>
      </c>
      <c r="G563" s="317" t="s">
        <v>346</v>
      </c>
      <c r="H563" s="318">
        <v>1</v>
      </c>
      <c r="I563" s="319"/>
      <c r="J563" s="320">
        <f>ROUND(I563*H563,2)</f>
        <v>0</v>
      </c>
      <c r="K563" s="316" t="s">
        <v>484</v>
      </c>
      <c r="L563" s="321"/>
      <c r="M563" s="322" t="s">
        <v>1</v>
      </c>
      <c r="N563" s="323" t="s">
        <v>48</v>
      </c>
      <c r="O563" s="93"/>
      <c r="P563" s="255">
        <f>O563*H563</f>
        <v>0</v>
      </c>
      <c r="Q563" s="255">
        <v>0.012999999999999999</v>
      </c>
      <c r="R563" s="255">
        <f>Q563*H563</f>
        <v>0.012999999999999999</v>
      </c>
      <c r="S563" s="255">
        <v>0</v>
      </c>
      <c r="T563" s="256">
        <f>S563*H563</f>
        <v>0</v>
      </c>
      <c r="U563" s="40"/>
      <c r="V563" s="40"/>
      <c r="W563" s="40"/>
      <c r="X563" s="40"/>
      <c r="Y563" s="40"/>
      <c r="Z563" s="40"/>
      <c r="AA563" s="40"/>
      <c r="AB563" s="40"/>
      <c r="AC563" s="40"/>
      <c r="AD563" s="40"/>
      <c r="AE563" s="40"/>
      <c r="AR563" s="257" t="s">
        <v>384</v>
      </c>
      <c r="AT563" s="257" t="s">
        <v>648</v>
      </c>
      <c r="AU563" s="257" t="s">
        <v>93</v>
      </c>
      <c r="AY563" s="18" t="s">
        <v>251</v>
      </c>
      <c r="BE563" s="258">
        <f>IF(N563="základní",J563,0)</f>
        <v>0</v>
      </c>
      <c r="BF563" s="258">
        <f>IF(N563="snížená",J563,0)</f>
        <v>0</v>
      </c>
      <c r="BG563" s="258">
        <f>IF(N563="zákl. přenesená",J563,0)</f>
        <v>0</v>
      </c>
      <c r="BH563" s="258">
        <f>IF(N563="sníž. přenesená",J563,0)</f>
        <v>0</v>
      </c>
      <c r="BI563" s="258">
        <f>IF(N563="nulová",J563,0)</f>
        <v>0</v>
      </c>
      <c r="BJ563" s="18" t="s">
        <v>91</v>
      </c>
      <c r="BK563" s="258">
        <f>ROUND(I563*H563,2)</f>
        <v>0</v>
      </c>
      <c r="BL563" s="18" t="s">
        <v>359</v>
      </c>
      <c r="BM563" s="257" t="s">
        <v>4099</v>
      </c>
    </row>
    <row r="564" s="15" customFormat="1">
      <c r="A564" s="15"/>
      <c r="B564" s="293"/>
      <c r="C564" s="294"/>
      <c r="D564" s="259" t="s">
        <v>414</v>
      </c>
      <c r="E564" s="295" t="s">
        <v>1</v>
      </c>
      <c r="F564" s="296" t="s">
        <v>4100</v>
      </c>
      <c r="G564" s="294"/>
      <c r="H564" s="295" t="s">
        <v>1</v>
      </c>
      <c r="I564" s="297"/>
      <c r="J564" s="294"/>
      <c r="K564" s="294"/>
      <c r="L564" s="298"/>
      <c r="M564" s="299"/>
      <c r="N564" s="300"/>
      <c r="O564" s="300"/>
      <c r="P564" s="300"/>
      <c r="Q564" s="300"/>
      <c r="R564" s="300"/>
      <c r="S564" s="300"/>
      <c r="T564" s="301"/>
      <c r="U564" s="15"/>
      <c r="V564" s="15"/>
      <c r="W564" s="15"/>
      <c r="X564" s="15"/>
      <c r="Y564" s="15"/>
      <c r="Z564" s="15"/>
      <c r="AA564" s="15"/>
      <c r="AB564" s="15"/>
      <c r="AC564" s="15"/>
      <c r="AD564" s="15"/>
      <c r="AE564" s="15"/>
      <c r="AT564" s="302" t="s">
        <v>414</v>
      </c>
      <c r="AU564" s="302" t="s">
        <v>93</v>
      </c>
      <c r="AV564" s="15" t="s">
        <v>91</v>
      </c>
      <c r="AW564" s="15" t="s">
        <v>38</v>
      </c>
      <c r="AX564" s="15" t="s">
        <v>83</v>
      </c>
      <c r="AY564" s="302" t="s">
        <v>251</v>
      </c>
    </row>
    <row r="565" s="13" customFormat="1">
      <c r="A565" s="13"/>
      <c r="B565" s="271"/>
      <c r="C565" s="272"/>
      <c r="D565" s="259" t="s">
        <v>414</v>
      </c>
      <c r="E565" s="273" t="s">
        <v>1</v>
      </c>
      <c r="F565" s="274" t="s">
        <v>91</v>
      </c>
      <c r="G565" s="272"/>
      <c r="H565" s="275">
        <v>1</v>
      </c>
      <c r="I565" s="276"/>
      <c r="J565" s="272"/>
      <c r="K565" s="272"/>
      <c r="L565" s="277"/>
      <c r="M565" s="278"/>
      <c r="N565" s="279"/>
      <c r="O565" s="279"/>
      <c r="P565" s="279"/>
      <c r="Q565" s="279"/>
      <c r="R565" s="279"/>
      <c r="S565" s="279"/>
      <c r="T565" s="280"/>
      <c r="U565" s="13"/>
      <c r="V565" s="13"/>
      <c r="W565" s="13"/>
      <c r="X565" s="13"/>
      <c r="Y565" s="13"/>
      <c r="Z565" s="13"/>
      <c r="AA565" s="13"/>
      <c r="AB565" s="13"/>
      <c r="AC565" s="13"/>
      <c r="AD565" s="13"/>
      <c r="AE565" s="13"/>
      <c r="AT565" s="281" t="s">
        <v>414</v>
      </c>
      <c r="AU565" s="281" t="s">
        <v>93</v>
      </c>
      <c r="AV565" s="13" t="s">
        <v>93</v>
      </c>
      <c r="AW565" s="13" t="s">
        <v>38</v>
      </c>
      <c r="AX565" s="13" t="s">
        <v>91</v>
      </c>
      <c r="AY565" s="281" t="s">
        <v>251</v>
      </c>
    </row>
    <row r="566" s="2" customFormat="1" ht="16.5" customHeight="1">
      <c r="A566" s="40"/>
      <c r="B566" s="41"/>
      <c r="C566" s="246" t="s">
        <v>3349</v>
      </c>
      <c r="D566" s="246" t="s">
        <v>254</v>
      </c>
      <c r="E566" s="247" t="s">
        <v>4101</v>
      </c>
      <c r="F566" s="248" t="s">
        <v>4102</v>
      </c>
      <c r="G566" s="249" t="s">
        <v>4006</v>
      </c>
      <c r="H566" s="250">
        <v>2</v>
      </c>
      <c r="I566" s="251"/>
      <c r="J566" s="252">
        <f>ROUND(I566*H566,2)</f>
        <v>0</v>
      </c>
      <c r="K566" s="248" t="s">
        <v>3846</v>
      </c>
      <c r="L566" s="46"/>
      <c r="M566" s="253" t="s">
        <v>1</v>
      </c>
      <c r="N566" s="254" t="s">
        <v>48</v>
      </c>
      <c r="O566" s="93"/>
      <c r="P566" s="255">
        <f>O566*H566</f>
        <v>0</v>
      </c>
      <c r="Q566" s="255">
        <v>0.00080000000000000004</v>
      </c>
      <c r="R566" s="255">
        <f>Q566*H566</f>
        <v>0.0016000000000000001</v>
      </c>
      <c r="S566" s="255">
        <v>0</v>
      </c>
      <c r="T566" s="256">
        <f>S566*H566</f>
        <v>0</v>
      </c>
      <c r="U566" s="40"/>
      <c r="V566" s="40"/>
      <c r="W566" s="40"/>
      <c r="X566" s="40"/>
      <c r="Y566" s="40"/>
      <c r="Z566" s="40"/>
      <c r="AA566" s="40"/>
      <c r="AB566" s="40"/>
      <c r="AC566" s="40"/>
      <c r="AD566" s="40"/>
      <c r="AE566" s="40"/>
      <c r="AR566" s="257" t="s">
        <v>359</v>
      </c>
      <c r="AT566" s="257" t="s">
        <v>254</v>
      </c>
      <c r="AU566" s="257" t="s">
        <v>93</v>
      </c>
      <c r="AY566" s="18" t="s">
        <v>251</v>
      </c>
      <c r="BE566" s="258">
        <f>IF(N566="základní",J566,0)</f>
        <v>0</v>
      </c>
      <c r="BF566" s="258">
        <f>IF(N566="snížená",J566,0)</f>
        <v>0</v>
      </c>
      <c r="BG566" s="258">
        <f>IF(N566="zákl. přenesená",J566,0)</f>
        <v>0</v>
      </c>
      <c r="BH566" s="258">
        <f>IF(N566="sníž. přenesená",J566,0)</f>
        <v>0</v>
      </c>
      <c r="BI566" s="258">
        <f>IF(N566="nulová",J566,0)</f>
        <v>0</v>
      </c>
      <c r="BJ566" s="18" t="s">
        <v>91</v>
      </c>
      <c r="BK566" s="258">
        <f>ROUND(I566*H566,2)</f>
        <v>0</v>
      </c>
      <c r="BL566" s="18" t="s">
        <v>359</v>
      </c>
      <c r="BM566" s="257" t="s">
        <v>4103</v>
      </c>
    </row>
    <row r="567" s="15" customFormat="1">
      <c r="A567" s="15"/>
      <c r="B567" s="293"/>
      <c r="C567" s="294"/>
      <c r="D567" s="259" t="s">
        <v>414</v>
      </c>
      <c r="E567" s="295" t="s">
        <v>1</v>
      </c>
      <c r="F567" s="296" t="s">
        <v>4035</v>
      </c>
      <c r="G567" s="294"/>
      <c r="H567" s="295" t="s">
        <v>1</v>
      </c>
      <c r="I567" s="297"/>
      <c r="J567" s="294"/>
      <c r="K567" s="294"/>
      <c r="L567" s="298"/>
      <c r="M567" s="299"/>
      <c r="N567" s="300"/>
      <c r="O567" s="300"/>
      <c r="P567" s="300"/>
      <c r="Q567" s="300"/>
      <c r="R567" s="300"/>
      <c r="S567" s="300"/>
      <c r="T567" s="301"/>
      <c r="U567" s="15"/>
      <c r="V567" s="15"/>
      <c r="W567" s="15"/>
      <c r="X567" s="15"/>
      <c r="Y567" s="15"/>
      <c r="Z567" s="15"/>
      <c r="AA567" s="15"/>
      <c r="AB567" s="15"/>
      <c r="AC567" s="15"/>
      <c r="AD567" s="15"/>
      <c r="AE567" s="15"/>
      <c r="AT567" s="302" t="s">
        <v>414</v>
      </c>
      <c r="AU567" s="302" t="s">
        <v>93</v>
      </c>
      <c r="AV567" s="15" t="s">
        <v>91</v>
      </c>
      <c r="AW567" s="15" t="s">
        <v>38</v>
      </c>
      <c r="AX567" s="15" t="s">
        <v>83</v>
      </c>
      <c r="AY567" s="302" t="s">
        <v>251</v>
      </c>
    </row>
    <row r="568" s="15" customFormat="1">
      <c r="A568" s="15"/>
      <c r="B568" s="293"/>
      <c r="C568" s="294"/>
      <c r="D568" s="259" t="s">
        <v>414</v>
      </c>
      <c r="E568" s="295" t="s">
        <v>1</v>
      </c>
      <c r="F568" s="296" t="s">
        <v>4104</v>
      </c>
      <c r="G568" s="294"/>
      <c r="H568" s="295" t="s">
        <v>1</v>
      </c>
      <c r="I568" s="297"/>
      <c r="J568" s="294"/>
      <c r="K568" s="294"/>
      <c r="L568" s="298"/>
      <c r="M568" s="299"/>
      <c r="N568" s="300"/>
      <c r="O568" s="300"/>
      <c r="P568" s="300"/>
      <c r="Q568" s="300"/>
      <c r="R568" s="300"/>
      <c r="S568" s="300"/>
      <c r="T568" s="301"/>
      <c r="U568" s="15"/>
      <c r="V568" s="15"/>
      <c r="W568" s="15"/>
      <c r="X568" s="15"/>
      <c r="Y568" s="15"/>
      <c r="Z568" s="15"/>
      <c r="AA568" s="15"/>
      <c r="AB568" s="15"/>
      <c r="AC568" s="15"/>
      <c r="AD568" s="15"/>
      <c r="AE568" s="15"/>
      <c r="AT568" s="302" t="s">
        <v>414</v>
      </c>
      <c r="AU568" s="302" t="s">
        <v>93</v>
      </c>
      <c r="AV568" s="15" t="s">
        <v>91</v>
      </c>
      <c r="AW568" s="15" t="s">
        <v>38</v>
      </c>
      <c r="AX568" s="15" t="s">
        <v>83</v>
      </c>
      <c r="AY568" s="302" t="s">
        <v>251</v>
      </c>
    </row>
    <row r="569" s="13" customFormat="1">
      <c r="A569" s="13"/>
      <c r="B569" s="271"/>
      <c r="C569" s="272"/>
      <c r="D569" s="259" t="s">
        <v>414</v>
      </c>
      <c r="E569" s="273" t="s">
        <v>1</v>
      </c>
      <c r="F569" s="274" t="s">
        <v>3848</v>
      </c>
      <c r="G569" s="272"/>
      <c r="H569" s="275">
        <v>2</v>
      </c>
      <c r="I569" s="276"/>
      <c r="J569" s="272"/>
      <c r="K569" s="272"/>
      <c r="L569" s="277"/>
      <c r="M569" s="278"/>
      <c r="N569" s="279"/>
      <c r="O569" s="279"/>
      <c r="P569" s="279"/>
      <c r="Q569" s="279"/>
      <c r="R569" s="279"/>
      <c r="S569" s="279"/>
      <c r="T569" s="280"/>
      <c r="U569" s="13"/>
      <c r="V569" s="13"/>
      <c r="W569" s="13"/>
      <c r="X569" s="13"/>
      <c r="Y569" s="13"/>
      <c r="Z569" s="13"/>
      <c r="AA569" s="13"/>
      <c r="AB569" s="13"/>
      <c r="AC569" s="13"/>
      <c r="AD569" s="13"/>
      <c r="AE569" s="13"/>
      <c r="AT569" s="281" t="s">
        <v>414</v>
      </c>
      <c r="AU569" s="281" t="s">
        <v>93</v>
      </c>
      <c r="AV569" s="13" t="s">
        <v>93</v>
      </c>
      <c r="AW569" s="13" t="s">
        <v>38</v>
      </c>
      <c r="AX569" s="13" t="s">
        <v>91</v>
      </c>
      <c r="AY569" s="281" t="s">
        <v>251</v>
      </c>
    </row>
    <row r="570" s="2" customFormat="1" ht="16.5" customHeight="1">
      <c r="A570" s="40"/>
      <c r="B570" s="41"/>
      <c r="C570" s="246" t="s">
        <v>2829</v>
      </c>
      <c r="D570" s="246" t="s">
        <v>254</v>
      </c>
      <c r="E570" s="247" t="s">
        <v>4105</v>
      </c>
      <c r="F570" s="248" t="s">
        <v>4106</v>
      </c>
      <c r="G570" s="249" t="s">
        <v>4006</v>
      </c>
      <c r="H570" s="250">
        <v>1</v>
      </c>
      <c r="I570" s="251"/>
      <c r="J570" s="252">
        <f>ROUND(I570*H570,2)</f>
        <v>0</v>
      </c>
      <c r="K570" s="248" t="s">
        <v>3846</v>
      </c>
      <c r="L570" s="46"/>
      <c r="M570" s="253" t="s">
        <v>1</v>
      </c>
      <c r="N570" s="254" t="s">
        <v>48</v>
      </c>
      <c r="O570" s="93"/>
      <c r="P570" s="255">
        <f>O570*H570</f>
        <v>0</v>
      </c>
      <c r="Q570" s="255">
        <v>0.00084999999999999995</v>
      </c>
      <c r="R570" s="255">
        <f>Q570*H570</f>
        <v>0.00084999999999999995</v>
      </c>
      <c r="S570" s="255">
        <v>0</v>
      </c>
      <c r="T570" s="256">
        <f>S570*H570</f>
        <v>0</v>
      </c>
      <c r="U570" s="40"/>
      <c r="V570" s="40"/>
      <c r="W570" s="40"/>
      <c r="X570" s="40"/>
      <c r="Y570" s="40"/>
      <c r="Z570" s="40"/>
      <c r="AA570" s="40"/>
      <c r="AB570" s="40"/>
      <c r="AC570" s="40"/>
      <c r="AD570" s="40"/>
      <c r="AE570" s="40"/>
      <c r="AR570" s="257" t="s">
        <v>359</v>
      </c>
      <c r="AT570" s="257" t="s">
        <v>254</v>
      </c>
      <c r="AU570" s="257" t="s">
        <v>93</v>
      </c>
      <c r="AY570" s="18" t="s">
        <v>251</v>
      </c>
      <c r="BE570" s="258">
        <f>IF(N570="základní",J570,0)</f>
        <v>0</v>
      </c>
      <c r="BF570" s="258">
        <f>IF(N570="snížená",J570,0)</f>
        <v>0</v>
      </c>
      <c r="BG570" s="258">
        <f>IF(N570="zákl. přenesená",J570,0)</f>
        <v>0</v>
      </c>
      <c r="BH570" s="258">
        <f>IF(N570="sníž. přenesená",J570,0)</f>
        <v>0</v>
      </c>
      <c r="BI570" s="258">
        <f>IF(N570="nulová",J570,0)</f>
        <v>0</v>
      </c>
      <c r="BJ570" s="18" t="s">
        <v>91</v>
      </c>
      <c r="BK570" s="258">
        <f>ROUND(I570*H570,2)</f>
        <v>0</v>
      </c>
      <c r="BL570" s="18" t="s">
        <v>359</v>
      </c>
      <c r="BM570" s="257" t="s">
        <v>4107</v>
      </c>
    </row>
    <row r="571" s="15" customFormat="1">
      <c r="A571" s="15"/>
      <c r="B571" s="293"/>
      <c r="C571" s="294"/>
      <c r="D571" s="259" t="s">
        <v>414</v>
      </c>
      <c r="E571" s="295" t="s">
        <v>1</v>
      </c>
      <c r="F571" s="296" t="s">
        <v>4035</v>
      </c>
      <c r="G571" s="294"/>
      <c r="H571" s="295" t="s">
        <v>1</v>
      </c>
      <c r="I571" s="297"/>
      <c r="J571" s="294"/>
      <c r="K571" s="294"/>
      <c r="L571" s="298"/>
      <c r="M571" s="299"/>
      <c r="N571" s="300"/>
      <c r="O571" s="300"/>
      <c r="P571" s="300"/>
      <c r="Q571" s="300"/>
      <c r="R571" s="300"/>
      <c r="S571" s="300"/>
      <c r="T571" s="301"/>
      <c r="U571" s="15"/>
      <c r="V571" s="15"/>
      <c r="W571" s="15"/>
      <c r="X571" s="15"/>
      <c r="Y571" s="15"/>
      <c r="Z571" s="15"/>
      <c r="AA571" s="15"/>
      <c r="AB571" s="15"/>
      <c r="AC571" s="15"/>
      <c r="AD571" s="15"/>
      <c r="AE571" s="15"/>
      <c r="AT571" s="302" t="s">
        <v>414</v>
      </c>
      <c r="AU571" s="302" t="s">
        <v>93</v>
      </c>
      <c r="AV571" s="15" t="s">
        <v>91</v>
      </c>
      <c r="AW571" s="15" t="s">
        <v>38</v>
      </c>
      <c r="AX571" s="15" t="s">
        <v>83</v>
      </c>
      <c r="AY571" s="302" t="s">
        <v>251</v>
      </c>
    </row>
    <row r="572" s="15" customFormat="1">
      <c r="A572" s="15"/>
      <c r="B572" s="293"/>
      <c r="C572" s="294"/>
      <c r="D572" s="259" t="s">
        <v>414</v>
      </c>
      <c r="E572" s="295" t="s">
        <v>1</v>
      </c>
      <c r="F572" s="296" t="s">
        <v>4108</v>
      </c>
      <c r="G572" s="294"/>
      <c r="H572" s="295" t="s">
        <v>1</v>
      </c>
      <c r="I572" s="297"/>
      <c r="J572" s="294"/>
      <c r="K572" s="294"/>
      <c r="L572" s="298"/>
      <c r="M572" s="299"/>
      <c r="N572" s="300"/>
      <c r="O572" s="300"/>
      <c r="P572" s="300"/>
      <c r="Q572" s="300"/>
      <c r="R572" s="300"/>
      <c r="S572" s="300"/>
      <c r="T572" s="301"/>
      <c r="U572" s="15"/>
      <c r="V572" s="15"/>
      <c r="W572" s="15"/>
      <c r="X572" s="15"/>
      <c r="Y572" s="15"/>
      <c r="Z572" s="15"/>
      <c r="AA572" s="15"/>
      <c r="AB572" s="15"/>
      <c r="AC572" s="15"/>
      <c r="AD572" s="15"/>
      <c r="AE572" s="15"/>
      <c r="AT572" s="302" t="s">
        <v>414</v>
      </c>
      <c r="AU572" s="302" t="s">
        <v>93</v>
      </c>
      <c r="AV572" s="15" t="s">
        <v>91</v>
      </c>
      <c r="AW572" s="15" t="s">
        <v>38</v>
      </c>
      <c r="AX572" s="15" t="s">
        <v>83</v>
      </c>
      <c r="AY572" s="302" t="s">
        <v>251</v>
      </c>
    </row>
    <row r="573" s="15" customFormat="1">
      <c r="A573" s="15"/>
      <c r="B573" s="293"/>
      <c r="C573" s="294"/>
      <c r="D573" s="259" t="s">
        <v>414</v>
      </c>
      <c r="E573" s="295" t="s">
        <v>1</v>
      </c>
      <c r="F573" s="296" t="s">
        <v>4052</v>
      </c>
      <c r="G573" s="294"/>
      <c r="H573" s="295" t="s">
        <v>1</v>
      </c>
      <c r="I573" s="297"/>
      <c r="J573" s="294"/>
      <c r="K573" s="294"/>
      <c r="L573" s="298"/>
      <c r="M573" s="299"/>
      <c r="N573" s="300"/>
      <c r="O573" s="300"/>
      <c r="P573" s="300"/>
      <c r="Q573" s="300"/>
      <c r="R573" s="300"/>
      <c r="S573" s="300"/>
      <c r="T573" s="301"/>
      <c r="U573" s="15"/>
      <c r="V573" s="15"/>
      <c r="W573" s="15"/>
      <c r="X573" s="15"/>
      <c r="Y573" s="15"/>
      <c r="Z573" s="15"/>
      <c r="AA573" s="15"/>
      <c r="AB573" s="15"/>
      <c r="AC573" s="15"/>
      <c r="AD573" s="15"/>
      <c r="AE573" s="15"/>
      <c r="AT573" s="302" t="s">
        <v>414</v>
      </c>
      <c r="AU573" s="302" t="s">
        <v>93</v>
      </c>
      <c r="AV573" s="15" t="s">
        <v>91</v>
      </c>
      <c r="AW573" s="15" t="s">
        <v>38</v>
      </c>
      <c r="AX573" s="15" t="s">
        <v>83</v>
      </c>
      <c r="AY573" s="302" t="s">
        <v>251</v>
      </c>
    </row>
    <row r="574" s="13" customFormat="1">
      <c r="A574" s="13"/>
      <c r="B574" s="271"/>
      <c r="C574" s="272"/>
      <c r="D574" s="259" t="s">
        <v>414</v>
      </c>
      <c r="E574" s="273" t="s">
        <v>1</v>
      </c>
      <c r="F574" s="274" t="s">
        <v>91</v>
      </c>
      <c r="G574" s="272"/>
      <c r="H574" s="275">
        <v>1</v>
      </c>
      <c r="I574" s="276"/>
      <c r="J574" s="272"/>
      <c r="K574" s="272"/>
      <c r="L574" s="277"/>
      <c r="M574" s="278"/>
      <c r="N574" s="279"/>
      <c r="O574" s="279"/>
      <c r="P574" s="279"/>
      <c r="Q574" s="279"/>
      <c r="R574" s="279"/>
      <c r="S574" s="279"/>
      <c r="T574" s="280"/>
      <c r="U574" s="13"/>
      <c r="V574" s="13"/>
      <c r="W574" s="13"/>
      <c r="X574" s="13"/>
      <c r="Y574" s="13"/>
      <c r="Z574" s="13"/>
      <c r="AA574" s="13"/>
      <c r="AB574" s="13"/>
      <c r="AC574" s="13"/>
      <c r="AD574" s="13"/>
      <c r="AE574" s="13"/>
      <c r="AT574" s="281" t="s">
        <v>414</v>
      </c>
      <c r="AU574" s="281" t="s">
        <v>93</v>
      </c>
      <c r="AV574" s="13" t="s">
        <v>93</v>
      </c>
      <c r="AW574" s="13" t="s">
        <v>38</v>
      </c>
      <c r="AX574" s="13" t="s">
        <v>91</v>
      </c>
      <c r="AY574" s="281" t="s">
        <v>251</v>
      </c>
    </row>
    <row r="575" s="2" customFormat="1" ht="16.5" customHeight="1">
      <c r="A575" s="40"/>
      <c r="B575" s="41"/>
      <c r="C575" s="246" t="s">
        <v>3357</v>
      </c>
      <c r="D575" s="246" t="s">
        <v>254</v>
      </c>
      <c r="E575" s="247" t="s">
        <v>4109</v>
      </c>
      <c r="F575" s="248" t="s">
        <v>4110</v>
      </c>
      <c r="G575" s="249" t="s">
        <v>4006</v>
      </c>
      <c r="H575" s="250">
        <v>1</v>
      </c>
      <c r="I575" s="251"/>
      <c r="J575" s="252">
        <f>ROUND(I575*H575,2)</f>
        <v>0</v>
      </c>
      <c r="K575" s="248" t="s">
        <v>484</v>
      </c>
      <c r="L575" s="46"/>
      <c r="M575" s="253" t="s">
        <v>1</v>
      </c>
      <c r="N575" s="254" t="s">
        <v>48</v>
      </c>
      <c r="O575" s="93"/>
      <c r="P575" s="255">
        <f>O575*H575</f>
        <v>0</v>
      </c>
      <c r="Q575" s="255">
        <v>0</v>
      </c>
      <c r="R575" s="255">
        <f>Q575*H575</f>
        <v>0</v>
      </c>
      <c r="S575" s="255">
        <v>0.034700000000000002</v>
      </c>
      <c r="T575" s="256">
        <f>S575*H575</f>
        <v>0.034700000000000002</v>
      </c>
      <c r="U575" s="40"/>
      <c r="V575" s="40"/>
      <c r="W575" s="40"/>
      <c r="X575" s="40"/>
      <c r="Y575" s="40"/>
      <c r="Z575" s="40"/>
      <c r="AA575" s="40"/>
      <c r="AB575" s="40"/>
      <c r="AC575" s="40"/>
      <c r="AD575" s="40"/>
      <c r="AE575" s="40"/>
      <c r="AR575" s="257" t="s">
        <v>359</v>
      </c>
      <c r="AT575" s="257" t="s">
        <v>254</v>
      </c>
      <c r="AU575" s="257" t="s">
        <v>93</v>
      </c>
      <c r="AY575" s="18" t="s">
        <v>251</v>
      </c>
      <c r="BE575" s="258">
        <f>IF(N575="základní",J575,0)</f>
        <v>0</v>
      </c>
      <c r="BF575" s="258">
        <f>IF(N575="snížená",J575,0)</f>
        <v>0</v>
      </c>
      <c r="BG575" s="258">
        <f>IF(N575="zákl. přenesená",J575,0)</f>
        <v>0</v>
      </c>
      <c r="BH575" s="258">
        <f>IF(N575="sníž. přenesená",J575,0)</f>
        <v>0</v>
      </c>
      <c r="BI575" s="258">
        <f>IF(N575="nulová",J575,0)</f>
        <v>0</v>
      </c>
      <c r="BJ575" s="18" t="s">
        <v>91</v>
      </c>
      <c r="BK575" s="258">
        <f>ROUND(I575*H575,2)</f>
        <v>0</v>
      </c>
      <c r="BL575" s="18" t="s">
        <v>359</v>
      </c>
      <c r="BM575" s="257" t="s">
        <v>4111</v>
      </c>
    </row>
    <row r="576" s="2" customFormat="1" ht="16.5" customHeight="1">
      <c r="A576" s="40"/>
      <c r="B576" s="41"/>
      <c r="C576" s="246" t="s">
        <v>2833</v>
      </c>
      <c r="D576" s="246" t="s">
        <v>254</v>
      </c>
      <c r="E576" s="247" t="s">
        <v>4112</v>
      </c>
      <c r="F576" s="248" t="s">
        <v>4113</v>
      </c>
      <c r="G576" s="249" t="s">
        <v>4006</v>
      </c>
      <c r="H576" s="250">
        <v>1</v>
      </c>
      <c r="I576" s="251"/>
      <c r="J576" s="252">
        <f>ROUND(I576*H576,2)</f>
        <v>0</v>
      </c>
      <c r="K576" s="248" t="s">
        <v>484</v>
      </c>
      <c r="L576" s="46"/>
      <c r="M576" s="253" t="s">
        <v>1</v>
      </c>
      <c r="N576" s="254" t="s">
        <v>48</v>
      </c>
      <c r="O576" s="93"/>
      <c r="P576" s="255">
        <f>O576*H576</f>
        <v>0</v>
      </c>
      <c r="Q576" s="255">
        <v>0.00059000000000000003</v>
      </c>
      <c r="R576" s="255">
        <f>Q576*H576</f>
        <v>0.00059000000000000003</v>
      </c>
      <c r="S576" s="255">
        <v>0</v>
      </c>
      <c r="T576" s="256">
        <f>S576*H576</f>
        <v>0</v>
      </c>
      <c r="U576" s="40"/>
      <c r="V576" s="40"/>
      <c r="W576" s="40"/>
      <c r="X576" s="40"/>
      <c r="Y576" s="40"/>
      <c r="Z576" s="40"/>
      <c r="AA576" s="40"/>
      <c r="AB576" s="40"/>
      <c r="AC576" s="40"/>
      <c r="AD576" s="40"/>
      <c r="AE576" s="40"/>
      <c r="AR576" s="257" t="s">
        <v>359</v>
      </c>
      <c r="AT576" s="257" t="s">
        <v>254</v>
      </c>
      <c r="AU576" s="257" t="s">
        <v>93</v>
      </c>
      <c r="AY576" s="18" t="s">
        <v>251</v>
      </c>
      <c r="BE576" s="258">
        <f>IF(N576="základní",J576,0)</f>
        <v>0</v>
      </c>
      <c r="BF576" s="258">
        <f>IF(N576="snížená",J576,0)</f>
        <v>0</v>
      </c>
      <c r="BG576" s="258">
        <f>IF(N576="zákl. přenesená",J576,0)</f>
        <v>0</v>
      </c>
      <c r="BH576" s="258">
        <f>IF(N576="sníž. přenesená",J576,0)</f>
        <v>0</v>
      </c>
      <c r="BI576" s="258">
        <f>IF(N576="nulová",J576,0)</f>
        <v>0</v>
      </c>
      <c r="BJ576" s="18" t="s">
        <v>91</v>
      </c>
      <c r="BK576" s="258">
        <f>ROUND(I576*H576,2)</f>
        <v>0</v>
      </c>
      <c r="BL576" s="18" t="s">
        <v>359</v>
      </c>
      <c r="BM576" s="257" t="s">
        <v>4114</v>
      </c>
    </row>
    <row r="577" s="15" customFormat="1">
      <c r="A577" s="15"/>
      <c r="B577" s="293"/>
      <c r="C577" s="294"/>
      <c r="D577" s="259" t="s">
        <v>414</v>
      </c>
      <c r="E577" s="295" t="s">
        <v>1</v>
      </c>
      <c r="F577" s="296" t="s">
        <v>4035</v>
      </c>
      <c r="G577" s="294"/>
      <c r="H577" s="295" t="s">
        <v>1</v>
      </c>
      <c r="I577" s="297"/>
      <c r="J577" s="294"/>
      <c r="K577" s="294"/>
      <c r="L577" s="298"/>
      <c r="M577" s="299"/>
      <c r="N577" s="300"/>
      <c r="O577" s="300"/>
      <c r="P577" s="300"/>
      <c r="Q577" s="300"/>
      <c r="R577" s="300"/>
      <c r="S577" s="300"/>
      <c r="T577" s="301"/>
      <c r="U577" s="15"/>
      <c r="V577" s="15"/>
      <c r="W577" s="15"/>
      <c r="X577" s="15"/>
      <c r="Y577" s="15"/>
      <c r="Z577" s="15"/>
      <c r="AA577" s="15"/>
      <c r="AB577" s="15"/>
      <c r="AC577" s="15"/>
      <c r="AD577" s="15"/>
      <c r="AE577" s="15"/>
      <c r="AT577" s="302" t="s">
        <v>414</v>
      </c>
      <c r="AU577" s="302" t="s">
        <v>93</v>
      </c>
      <c r="AV577" s="15" t="s">
        <v>91</v>
      </c>
      <c r="AW577" s="15" t="s">
        <v>38</v>
      </c>
      <c r="AX577" s="15" t="s">
        <v>83</v>
      </c>
      <c r="AY577" s="302" t="s">
        <v>251</v>
      </c>
    </row>
    <row r="578" s="13" customFormat="1">
      <c r="A578" s="13"/>
      <c r="B578" s="271"/>
      <c r="C578" s="272"/>
      <c r="D578" s="259" t="s">
        <v>414</v>
      </c>
      <c r="E578" s="273" t="s">
        <v>1</v>
      </c>
      <c r="F578" s="274" t="s">
        <v>91</v>
      </c>
      <c r="G578" s="272"/>
      <c r="H578" s="275">
        <v>1</v>
      </c>
      <c r="I578" s="276"/>
      <c r="J578" s="272"/>
      <c r="K578" s="272"/>
      <c r="L578" s="277"/>
      <c r="M578" s="278"/>
      <c r="N578" s="279"/>
      <c r="O578" s="279"/>
      <c r="P578" s="279"/>
      <c r="Q578" s="279"/>
      <c r="R578" s="279"/>
      <c r="S578" s="279"/>
      <c r="T578" s="280"/>
      <c r="U578" s="13"/>
      <c r="V578" s="13"/>
      <c r="W578" s="13"/>
      <c r="X578" s="13"/>
      <c r="Y578" s="13"/>
      <c r="Z578" s="13"/>
      <c r="AA578" s="13"/>
      <c r="AB578" s="13"/>
      <c r="AC578" s="13"/>
      <c r="AD578" s="13"/>
      <c r="AE578" s="13"/>
      <c r="AT578" s="281" t="s">
        <v>414</v>
      </c>
      <c r="AU578" s="281" t="s">
        <v>93</v>
      </c>
      <c r="AV578" s="13" t="s">
        <v>93</v>
      </c>
      <c r="AW578" s="13" t="s">
        <v>38</v>
      </c>
      <c r="AX578" s="13" t="s">
        <v>91</v>
      </c>
      <c r="AY578" s="281" t="s">
        <v>251</v>
      </c>
    </row>
    <row r="579" s="2" customFormat="1" ht="16.5" customHeight="1">
      <c r="A579" s="40"/>
      <c r="B579" s="41"/>
      <c r="C579" s="314" t="s">
        <v>3365</v>
      </c>
      <c r="D579" s="314" t="s">
        <v>648</v>
      </c>
      <c r="E579" s="315" t="s">
        <v>4115</v>
      </c>
      <c r="F579" s="316" t="s">
        <v>4116</v>
      </c>
      <c r="G579" s="317" t="s">
        <v>346</v>
      </c>
      <c r="H579" s="318">
        <v>1</v>
      </c>
      <c r="I579" s="319"/>
      <c r="J579" s="320">
        <f>ROUND(I579*H579,2)</f>
        <v>0</v>
      </c>
      <c r="K579" s="316" t="s">
        <v>3846</v>
      </c>
      <c r="L579" s="321"/>
      <c r="M579" s="322" t="s">
        <v>1</v>
      </c>
      <c r="N579" s="323" t="s">
        <v>48</v>
      </c>
      <c r="O579" s="93"/>
      <c r="P579" s="255">
        <f>O579*H579</f>
        <v>0</v>
      </c>
      <c r="Q579" s="255">
        <v>0.014</v>
      </c>
      <c r="R579" s="255">
        <f>Q579*H579</f>
        <v>0.014</v>
      </c>
      <c r="S579" s="255">
        <v>0</v>
      </c>
      <c r="T579" s="256">
        <f>S579*H579</f>
        <v>0</v>
      </c>
      <c r="U579" s="40"/>
      <c r="V579" s="40"/>
      <c r="W579" s="40"/>
      <c r="X579" s="40"/>
      <c r="Y579" s="40"/>
      <c r="Z579" s="40"/>
      <c r="AA579" s="40"/>
      <c r="AB579" s="40"/>
      <c r="AC579" s="40"/>
      <c r="AD579" s="40"/>
      <c r="AE579" s="40"/>
      <c r="AR579" s="257" t="s">
        <v>384</v>
      </c>
      <c r="AT579" s="257" t="s">
        <v>648</v>
      </c>
      <c r="AU579" s="257" t="s">
        <v>93</v>
      </c>
      <c r="AY579" s="18" t="s">
        <v>251</v>
      </c>
      <c r="BE579" s="258">
        <f>IF(N579="základní",J579,0)</f>
        <v>0</v>
      </c>
      <c r="BF579" s="258">
        <f>IF(N579="snížená",J579,0)</f>
        <v>0</v>
      </c>
      <c r="BG579" s="258">
        <f>IF(N579="zákl. přenesená",J579,0)</f>
        <v>0</v>
      </c>
      <c r="BH579" s="258">
        <f>IF(N579="sníž. přenesená",J579,0)</f>
        <v>0</v>
      </c>
      <c r="BI579" s="258">
        <f>IF(N579="nulová",J579,0)</f>
        <v>0</v>
      </c>
      <c r="BJ579" s="18" t="s">
        <v>91</v>
      </c>
      <c r="BK579" s="258">
        <f>ROUND(I579*H579,2)</f>
        <v>0</v>
      </c>
      <c r="BL579" s="18" t="s">
        <v>359</v>
      </c>
      <c r="BM579" s="257" t="s">
        <v>4117</v>
      </c>
    </row>
    <row r="580" s="15" customFormat="1">
      <c r="A580" s="15"/>
      <c r="B580" s="293"/>
      <c r="C580" s="294"/>
      <c r="D580" s="259" t="s">
        <v>414</v>
      </c>
      <c r="E580" s="295" t="s">
        <v>1</v>
      </c>
      <c r="F580" s="296" t="s">
        <v>4118</v>
      </c>
      <c r="G580" s="294"/>
      <c r="H580" s="295" t="s">
        <v>1</v>
      </c>
      <c r="I580" s="297"/>
      <c r="J580" s="294"/>
      <c r="K580" s="294"/>
      <c r="L580" s="298"/>
      <c r="M580" s="299"/>
      <c r="N580" s="300"/>
      <c r="O580" s="300"/>
      <c r="P580" s="300"/>
      <c r="Q580" s="300"/>
      <c r="R580" s="300"/>
      <c r="S580" s="300"/>
      <c r="T580" s="301"/>
      <c r="U580" s="15"/>
      <c r="V580" s="15"/>
      <c r="W580" s="15"/>
      <c r="X580" s="15"/>
      <c r="Y580" s="15"/>
      <c r="Z580" s="15"/>
      <c r="AA580" s="15"/>
      <c r="AB580" s="15"/>
      <c r="AC580" s="15"/>
      <c r="AD580" s="15"/>
      <c r="AE580" s="15"/>
      <c r="AT580" s="302" t="s">
        <v>414</v>
      </c>
      <c r="AU580" s="302" t="s">
        <v>93</v>
      </c>
      <c r="AV580" s="15" t="s">
        <v>91</v>
      </c>
      <c r="AW580" s="15" t="s">
        <v>38</v>
      </c>
      <c r="AX580" s="15" t="s">
        <v>83</v>
      </c>
      <c r="AY580" s="302" t="s">
        <v>251</v>
      </c>
    </row>
    <row r="581" s="13" customFormat="1">
      <c r="A581" s="13"/>
      <c r="B581" s="271"/>
      <c r="C581" s="272"/>
      <c r="D581" s="259" t="s">
        <v>414</v>
      </c>
      <c r="E581" s="273" t="s">
        <v>1</v>
      </c>
      <c r="F581" s="274" t="s">
        <v>91</v>
      </c>
      <c r="G581" s="272"/>
      <c r="H581" s="275">
        <v>1</v>
      </c>
      <c r="I581" s="276"/>
      <c r="J581" s="272"/>
      <c r="K581" s="272"/>
      <c r="L581" s="277"/>
      <c r="M581" s="278"/>
      <c r="N581" s="279"/>
      <c r="O581" s="279"/>
      <c r="P581" s="279"/>
      <c r="Q581" s="279"/>
      <c r="R581" s="279"/>
      <c r="S581" s="279"/>
      <c r="T581" s="280"/>
      <c r="U581" s="13"/>
      <c r="V581" s="13"/>
      <c r="W581" s="13"/>
      <c r="X581" s="13"/>
      <c r="Y581" s="13"/>
      <c r="Z581" s="13"/>
      <c r="AA581" s="13"/>
      <c r="AB581" s="13"/>
      <c r="AC581" s="13"/>
      <c r="AD581" s="13"/>
      <c r="AE581" s="13"/>
      <c r="AT581" s="281" t="s">
        <v>414</v>
      </c>
      <c r="AU581" s="281" t="s">
        <v>93</v>
      </c>
      <c r="AV581" s="13" t="s">
        <v>93</v>
      </c>
      <c r="AW581" s="13" t="s">
        <v>38</v>
      </c>
      <c r="AX581" s="13" t="s">
        <v>91</v>
      </c>
      <c r="AY581" s="281" t="s">
        <v>251</v>
      </c>
    </row>
    <row r="582" s="2" customFormat="1" ht="16.5" customHeight="1">
      <c r="A582" s="40"/>
      <c r="B582" s="41"/>
      <c r="C582" s="246" t="s">
        <v>2837</v>
      </c>
      <c r="D582" s="246" t="s">
        <v>254</v>
      </c>
      <c r="E582" s="247" t="s">
        <v>4119</v>
      </c>
      <c r="F582" s="248" t="s">
        <v>4120</v>
      </c>
      <c r="G582" s="249" t="s">
        <v>4006</v>
      </c>
      <c r="H582" s="250">
        <v>1</v>
      </c>
      <c r="I582" s="251"/>
      <c r="J582" s="252">
        <f>ROUND(I582*H582,2)</f>
        <v>0</v>
      </c>
      <c r="K582" s="248" t="s">
        <v>484</v>
      </c>
      <c r="L582" s="46"/>
      <c r="M582" s="253" t="s">
        <v>1</v>
      </c>
      <c r="N582" s="254" t="s">
        <v>48</v>
      </c>
      <c r="O582" s="93"/>
      <c r="P582" s="255">
        <f>O582*H582</f>
        <v>0</v>
      </c>
      <c r="Q582" s="255">
        <v>0</v>
      </c>
      <c r="R582" s="255">
        <f>Q582*H582</f>
        <v>0</v>
      </c>
      <c r="S582" s="255">
        <v>0.155</v>
      </c>
      <c r="T582" s="256">
        <f>S582*H582</f>
        <v>0.155</v>
      </c>
      <c r="U582" s="40"/>
      <c r="V582" s="40"/>
      <c r="W582" s="40"/>
      <c r="X582" s="40"/>
      <c r="Y582" s="40"/>
      <c r="Z582" s="40"/>
      <c r="AA582" s="40"/>
      <c r="AB582" s="40"/>
      <c r="AC582" s="40"/>
      <c r="AD582" s="40"/>
      <c r="AE582" s="40"/>
      <c r="AR582" s="257" t="s">
        <v>359</v>
      </c>
      <c r="AT582" s="257" t="s">
        <v>254</v>
      </c>
      <c r="AU582" s="257" t="s">
        <v>93</v>
      </c>
      <c r="AY582" s="18" t="s">
        <v>251</v>
      </c>
      <c r="BE582" s="258">
        <f>IF(N582="základní",J582,0)</f>
        <v>0</v>
      </c>
      <c r="BF582" s="258">
        <f>IF(N582="snížená",J582,0)</f>
        <v>0</v>
      </c>
      <c r="BG582" s="258">
        <f>IF(N582="zákl. přenesená",J582,0)</f>
        <v>0</v>
      </c>
      <c r="BH582" s="258">
        <f>IF(N582="sníž. přenesená",J582,0)</f>
        <v>0</v>
      </c>
      <c r="BI582" s="258">
        <f>IF(N582="nulová",J582,0)</f>
        <v>0</v>
      </c>
      <c r="BJ582" s="18" t="s">
        <v>91</v>
      </c>
      <c r="BK582" s="258">
        <f>ROUND(I582*H582,2)</f>
        <v>0</v>
      </c>
      <c r="BL582" s="18" t="s">
        <v>359</v>
      </c>
      <c r="BM582" s="257" t="s">
        <v>4121</v>
      </c>
    </row>
    <row r="583" s="2" customFormat="1" ht="21.75" customHeight="1">
      <c r="A583" s="40"/>
      <c r="B583" s="41"/>
      <c r="C583" s="246" t="s">
        <v>3372</v>
      </c>
      <c r="D583" s="246" t="s">
        <v>254</v>
      </c>
      <c r="E583" s="247" t="s">
        <v>4122</v>
      </c>
      <c r="F583" s="248" t="s">
        <v>4123</v>
      </c>
      <c r="G583" s="249" t="s">
        <v>4006</v>
      </c>
      <c r="H583" s="250">
        <v>1</v>
      </c>
      <c r="I583" s="251"/>
      <c r="J583" s="252">
        <f>ROUND(I583*H583,2)</f>
        <v>0</v>
      </c>
      <c r="K583" s="248" t="s">
        <v>484</v>
      </c>
      <c r="L583" s="46"/>
      <c r="M583" s="253" t="s">
        <v>1</v>
      </c>
      <c r="N583" s="254" t="s">
        <v>48</v>
      </c>
      <c r="O583" s="93"/>
      <c r="P583" s="255">
        <f>O583*H583</f>
        <v>0</v>
      </c>
      <c r="Q583" s="255">
        <v>0.0049899999999999996</v>
      </c>
      <c r="R583" s="255">
        <f>Q583*H583</f>
        <v>0.0049899999999999996</v>
      </c>
      <c r="S583" s="255">
        <v>0</v>
      </c>
      <c r="T583" s="256">
        <f>S583*H583</f>
        <v>0</v>
      </c>
      <c r="U583" s="40"/>
      <c r="V583" s="40"/>
      <c r="W583" s="40"/>
      <c r="X583" s="40"/>
      <c r="Y583" s="40"/>
      <c r="Z583" s="40"/>
      <c r="AA583" s="40"/>
      <c r="AB583" s="40"/>
      <c r="AC583" s="40"/>
      <c r="AD583" s="40"/>
      <c r="AE583" s="40"/>
      <c r="AR583" s="257" t="s">
        <v>359</v>
      </c>
      <c r="AT583" s="257" t="s">
        <v>254</v>
      </c>
      <c r="AU583" s="257" t="s">
        <v>93</v>
      </c>
      <c r="AY583" s="18" t="s">
        <v>251</v>
      </c>
      <c r="BE583" s="258">
        <f>IF(N583="základní",J583,0)</f>
        <v>0</v>
      </c>
      <c r="BF583" s="258">
        <f>IF(N583="snížená",J583,0)</f>
        <v>0</v>
      </c>
      <c r="BG583" s="258">
        <f>IF(N583="zákl. přenesená",J583,0)</f>
        <v>0</v>
      </c>
      <c r="BH583" s="258">
        <f>IF(N583="sníž. přenesená",J583,0)</f>
        <v>0</v>
      </c>
      <c r="BI583" s="258">
        <f>IF(N583="nulová",J583,0)</f>
        <v>0</v>
      </c>
      <c r="BJ583" s="18" t="s">
        <v>91</v>
      </c>
      <c r="BK583" s="258">
        <f>ROUND(I583*H583,2)</f>
        <v>0</v>
      </c>
      <c r="BL583" s="18" t="s">
        <v>359</v>
      </c>
      <c r="BM583" s="257" t="s">
        <v>4124</v>
      </c>
    </row>
    <row r="584" s="15" customFormat="1">
      <c r="A584" s="15"/>
      <c r="B584" s="293"/>
      <c r="C584" s="294"/>
      <c r="D584" s="259" t="s">
        <v>414</v>
      </c>
      <c r="E584" s="295" t="s">
        <v>1</v>
      </c>
      <c r="F584" s="296" t="s">
        <v>4035</v>
      </c>
      <c r="G584" s="294"/>
      <c r="H584" s="295" t="s">
        <v>1</v>
      </c>
      <c r="I584" s="297"/>
      <c r="J584" s="294"/>
      <c r="K584" s="294"/>
      <c r="L584" s="298"/>
      <c r="M584" s="299"/>
      <c r="N584" s="300"/>
      <c r="O584" s="300"/>
      <c r="P584" s="300"/>
      <c r="Q584" s="300"/>
      <c r="R584" s="300"/>
      <c r="S584" s="300"/>
      <c r="T584" s="301"/>
      <c r="U584" s="15"/>
      <c r="V584" s="15"/>
      <c r="W584" s="15"/>
      <c r="X584" s="15"/>
      <c r="Y584" s="15"/>
      <c r="Z584" s="15"/>
      <c r="AA584" s="15"/>
      <c r="AB584" s="15"/>
      <c r="AC584" s="15"/>
      <c r="AD584" s="15"/>
      <c r="AE584" s="15"/>
      <c r="AT584" s="302" t="s">
        <v>414</v>
      </c>
      <c r="AU584" s="302" t="s">
        <v>93</v>
      </c>
      <c r="AV584" s="15" t="s">
        <v>91</v>
      </c>
      <c r="AW584" s="15" t="s">
        <v>38</v>
      </c>
      <c r="AX584" s="15" t="s">
        <v>83</v>
      </c>
      <c r="AY584" s="302" t="s">
        <v>251</v>
      </c>
    </row>
    <row r="585" s="13" customFormat="1">
      <c r="A585" s="13"/>
      <c r="B585" s="271"/>
      <c r="C585" s="272"/>
      <c r="D585" s="259" t="s">
        <v>414</v>
      </c>
      <c r="E585" s="273" t="s">
        <v>1</v>
      </c>
      <c r="F585" s="274" t="s">
        <v>91</v>
      </c>
      <c r="G585" s="272"/>
      <c r="H585" s="275">
        <v>1</v>
      </c>
      <c r="I585" s="276"/>
      <c r="J585" s="272"/>
      <c r="K585" s="272"/>
      <c r="L585" s="277"/>
      <c r="M585" s="278"/>
      <c r="N585" s="279"/>
      <c r="O585" s="279"/>
      <c r="P585" s="279"/>
      <c r="Q585" s="279"/>
      <c r="R585" s="279"/>
      <c r="S585" s="279"/>
      <c r="T585" s="280"/>
      <c r="U585" s="13"/>
      <c r="V585" s="13"/>
      <c r="W585" s="13"/>
      <c r="X585" s="13"/>
      <c r="Y585" s="13"/>
      <c r="Z585" s="13"/>
      <c r="AA585" s="13"/>
      <c r="AB585" s="13"/>
      <c r="AC585" s="13"/>
      <c r="AD585" s="13"/>
      <c r="AE585" s="13"/>
      <c r="AT585" s="281" t="s">
        <v>414</v>
      </c>
      <c r="AU585" s="281" t="s">
        <v>93</v>
      </c>
      <c r="AV585" s="13" t="s">
        <v>93</v>
      </c>
      <c r="AW585" s="13" t="s">
        <v>38</v>
      </c>
      <c r="AX585" s="13" t="s">
        <v>91</v>
      </c>
      <c r="AY585" s="281" t="s">
        <v>251</v>
      </c>
    </row>
    <row r="586" s="2" customFormat="1" ht="16.5" customHeight="1">
      <c r="A586" s="40"/>
      <c r="B586" s="41"/>
      <c r="C586" s="314" t="s">
        <v>2840</v>
      </c>
      <c r="D586" s="314" t="s">
        <v>648</v>
      </c>
      <c r="E586" s="315" t="s">
        <v>4125</v>
      </c>
      <c r="F586" s="316" t="s">
        <v>4126</v>
      </c>
      <c r="G586" s="317" t="s">
        <v>346</v>
      </c>
      <c r="H586" s="318">
        <v>1</v>
      </c>
      <c r="I586" s="319"/>
      <c r="J586" s="320">
        <f>ROUND(I586*H586,2)</f>
        <v>0</v>
      </c>
      <c r="K586" s="316" t="s">
        <v>484</v>
      </c>
      <c r="L586" s="321"/>
      <c r="M586" s="322" t="s">
        <v>1</v>
      </c>
      <c r="N586" s="323" t="s">
        <v>48</v>
      </c>
      <c r="O586" s="93"/>
      <c r="P586" s="255">
        <f>O586*H586</f>
        <v>0</v>
      </c>
      <c r="Q586" s="255">
        <v>0.035999999999999997</v>
      </c>
      <c r="R586" s="255">
        <f>Q586*H586</f>
        <v>0.035999999999999997</v>
      </c>
      <c r="S586" s="255">
        <v>0</v>
      </c>
      <c r="T586" s="256">
        <f>S586*H586</f>
        <v>0</v>
      </c>
      <c r="U586" s="40"/>
      <c r="V586" s="40"/>
      <c r="W586" s="40"/>
      <c r="X586" s="40"/>
      <c r="Y586" s="40"/>
      <c r="Z586" s="40"/>
      <c r="AA586" s="40"/>
      <c r="AB586" s="40"/>
      <c r="AC586" s="40"/>
      <c r="AD586" s="40"/>
      <c r="AE586" s="40"/>
      <c r="AR586" s="257" t="s">
        <v>384</v>
      </c>
      <c r="AT586" s="257" t="s">
        <v>648</v>
      </c>
      <c r="AU586" s="257" t="s">
        <v>93</v>
      </c>
      <c r="AY586" s="18" t="s">
        <v>251</v>
      </c>
      <c r="BE586" s="258">
        <f>IF(N586="základní",J586,0)</f>
        <v>0</v>
      </c>
      <c r="BF586" s="258">
        <f>IF(N586="snížená",J586,0)</f>
        <v>0</v>
      </c>
      <c r="BG586" s="258">
        <f>IF(N586="zákl. přenesená",J586,0)</f>
        <v>0</v>
      </c>
      <c r="BH586" s="258">
        <f>IF(N586="sníž. přenesená",J586,0)</f>
        <v>0</v>
      </c>
      <c r="BI586" s="258">
        <f>IF(N586="nulová",J586,0)</f>
        <v>0</v>
      </c>
      <c r="BJ586" s="18" t="s">
        <v>91</v>
      </c>
      <c r="BK586" s="258">
        <f>ROUND(I586*H586,2)</f>
        <v>0</v>
      </c>
      <c r="BL586" s="18" t="s">
        <v>359</v>
      </c>
      <c r="BM586" s="257" t="s">
        <v>4127</v>
      </c>
    </row>
    <row r="587" s="15" customFormat="1">
      <c r="A587" s="15"/>
      <c r="B587" s="293"/>
      <c r="C587" s="294"/>
      <c r="D587" s="259" t="s">
        <v>414</v>
      </c>
      <c r="E587" s="295" t="s">
        <v>1</v>
      </c>
      <c r="F587" s="296" t="s">
        <v>4035</v>
      </c>
      <c r="G587" s="294"/>
      <c r="H587" s="295" t="s">
        <v>1</v>
      </c>
      <c r="I587" s="297"/>
      <c r="J587" s="294"/>
      <c r="K587" s="294"/>
      <c r="L587" s="298"/>
      <c r="M587" s="299"/>
      <c r="N587" s="300"/>
      <c r="O587" s="300"/>
      <c r="P587" s="300"/>
      <c r="Q587" s="300"/>
      <c r="R587" s="300"/>
      <c r="S587" s="300"/>
      <c r="T587" s="301"/>
      <c r="U587" s="15"/>
      <c r="V587" s="15"/>
      <c r="W587" s="15"/>
      <c r="X587" s="15"/>
      <c r="Y587" s="15"/>
      <c r="Z587" s="15"/>
      <c r="AA587" s="15"/>
      <c r="AB587" s="15"/>
      <c r="AC587" s="15"/>
      <c r="AD587" s="15"/>
      <c r="AE587" s="15"/>
      <c r="AT587" s="302" t="s">
        <v>414</v>
      </c>
      <c r="AU587" s="302" t="s">
        <v>93</v>
      </c>
      <c r="AV587" s="15" t="s">
        <v>91</v>
      </c>
      <c r="AW587" s="15" t="s">
        <v>38</v>
      </c>
      <c r="AX587" s="15" t="s">
        <v>83</v>
      </c>
      <c r="AY587" s="302" t="s">
        <v>251</v>
      </c>
    </row>
    <row r="588" s="13" customFormat="1">
      <c r="A588" s="13"/>
      <c r="B588" s="271"/>
      <c r="C588" s="272"/>
      <c r="D588" s="259" t="s">
        <v>414</v>
      </c>
      <c r="E588" s="273" t="s">
        <v>1</v>
      </c>
      <c r="F588" s="274" t="s">
        <v>91</v>
      </c>
      <c r="G588" s="272"/>
      <c r="H588" s="275">
        <v>1</v>
      </c>
      <c r="I588" s="276"/>
      <c r="J588" s="272"/>
      <c r="K588" s="272"/>
      <c r="L588" s="277"/>
      <c r="M588" s="278"/>
      <c r="N588" s="279"/>
      <c r="O588" s="279"/>
      <c r="P588" s="279"/>
      <c r="Q588" s="279"/>
      <c r="R588" s="279"/>
      <c r="S588" s="279"/>
      <c r="T588" s="280"/>
      <c r="U588" s="13"/>
      <c r="V588" s="13"/>
      <c r="W588" s="13"/>
      <c r="X588" s="13"/>
      <c r="Y588" s="13"/>
      <c r="Z588" s="13"/>
      <c r="AA588" s="13"/>
      <c r="AB588" s="13"/>
      <c r="AC588" s="13"/>
      <c r="AD588" s="13"/>
      <c r="AE588" s="13"/>
      <c r="AT588" s="281" t="s">
        <v>414</v>
      </c>
      <c r="AU588" s="281" t="s">
        <v>93</v>
      </c>
      <c r="AV588" s="13" t="s">
        <v>93</v>
      </c>
      <c r="AW588" s="13" t="s">
        <v>38</v>
      </c>
      <c r="AX588" s="13" t="s">
        <v>91</v>
      </c>
      <c r="AY588" s="281" t="s">
        <v>251</v>
      </c>
    </row>
    <row r="589" s="2" customFormat="1" ht="21.75" customHeight="1">
      <c r="A589" s="40"/>
      <c r="B589" s="41"/>
      <c r="C589" s="246" t="s">
        <v>3383</v>
      </c>
      <c r="D589" s="246" t="s">
        <v>254</v>
      </c>
      <c r="E589" s="247" t="s">
        <v>4128</v>
      </c>
      <c r="F589" s="248" t="s">
        <v>4129</v>
      </c>
      <c r="G589" s="249" t="s">
        <v>398</v>
      </c>
      <c r="H589" s="250">
        <v>0.68700000000000006</v>
      </c>
      <c r="I589" s="251"/>
      <c r="J589" s="252">
        <f>ROUND(I589*H589,2)</f>
        <v>0</v>
      </c>
      <c r="K589" s="248" t="s">
        <v>484</v>
      </c>
      <c r="L589" s="46"/>
      <c r="M589" s="253" t="s">
        <v>1</v>
      </c>
      <c r="N589" s="254" t="s">
        <v>48</v>
      </c>
      <c r="O589" s="93"/>
      <c r="P589" s="255">
        <f>O589*H589</f>
        <v>0</v>
      </c>
      <c r="Q589" s="255">
        <v>0</v>
      </c>
      <c r="R589" s="255">
        <f>Q589*H589</f>
        <v>0</v>
      </c>
      <c r="S589" s="255">
        <v>0</v>
      </c>
      <c r="T589" s="256">
        <f>S589*H589</f>
        <v>0</v>
      </c>
      <c r="U589" s="40"/>
      <c r="V589" s="40"/>
      <c r="W589" s="40"/>
      <c r="X589" s="40"/>
      <c r="Y589" s="40"/>
      <c r="Z589" s="40"/>
      <c r="AA589" s="40"/>
      <c r="AB589" s="40"/>
      <c r="AC589" s="40"/>
      <c r="AD589" s="40"/>
      <c r="AE589" s="40"/>
      <c r="AR589" s="257" t="s">
        <v>359</v>
      </c>
      <c r="AT589" s="257" t="s">
        <v>254</v>
      </c>
      <c r="AU589" s="257" t="s">
        <v>93</v>
      </c>
      <c r="AY589" s="18" t="s">
        <v>251</v>
      </c>
      <c r="BE589" s="258">
        <f>IF(N589="základní",J589,0)</f>
        <v>0</v>
      </c>
      <c r="BF589" s="258">
        <f>IF(N589="snížená",J589,0)</f>
        <v>0</v>
      </c>
      <c r="BG589" s="258">
        <f>IF(N589="zákl. přenesená",J589,0)</f>
        <v>0</v>
      </c>
      <c r="BH589" s="258">
        <f>IF(N589="sníž. přenesená",J589,0)</f>
        <v>0</v>
      </c>
      <c r="BI589" s="258">
        <f>IF(N589="nulová",J589,0)</f>
        <v>0</v>
      </c>
      <c r="BJ589" s="18" t="s">
        <v>91</v>
      </c>
      <c r="BK589" s="258">
        <f>ROUND(I589*H589,2)</f>
        <v>0</v>
      </c>
      <c r="BL589" s="18" t="s">
        <v>359</v>
      </c>
      <c r="BM589" s="257" t="s">
        <v>4130</v>
      </c>
    </row>
    <row r="590" s="2" customFormat="1" ht="16.5" customHeight="1">
      <c r="A590" s="40"/>
      <c r="B590" s="41"/>
      <c r="C590" s="246" t="s">
        <v>2843</v>
      </c>
      <c r="D590" s="246" t="s">
        <v>254</v>
      </c>
      <c r="E590" s="247" t="s">
        <v>4131</v>
      </c>
      <c r="F590" s="248" t="s">
        <v>4132</v>
      </c>
      <c r="G590" s="249" t="s">
        <v>4006</v>
      </c>
      <c r="H590" s="250">
        <v>9</v>
      </c>
      <c r="I590" s="251"/>
      <c r="J590" s="252">
        <f>ROUND(I590*H590,2)</f>
        <v>0</v>
      </c>
      <c r="K590" s="248" t="s">
        <v>484</v>
      </c>
      <c r="L590" s="46"/>
      <c r="M590" s="253" t="s">
        <v>1</v>
      </c>
      <c r="N590" s="254" t="s">
        <v>48</v>
      </c>
      <c r="O590" s="93"/>
      <c r="P590" s="255">
        <f>O590*H590</f>
        <v>0</v>
      </c>
      <c r="Q590" s="255">
        <v>9.0000000000000006E-05</v>
      </c>
      <c r="R590" s="255">
        <f>Q590*H590</f>
        <v>0.00081000000000000006</v>
      </c>
      <c r="S590" s="255">
        <v>0</v>
      </c>
      <c r="T590" s="256">
        <f>S590*H590</f>
        <v>0</v>
      </c>
      <c r="U590" s="40"/>
      <c r="V590" s="40"/>
      <c r="W590" s="40"/>
      <c r="X590" s="40"/>
      <c r="Y590" s="40"/>
      <c r="Z590" s="40"/>
      <c r="AA590" s="40"/>
      <c r="AB590" s="40"/>
      <c r="AC590" s="40"/>
      <c r="AD590" s="40"/>
      <c r="AE590" s="40"/>
      <c r="AR590" s="257" t="s">
        <v>359</v>
      </c>
      <c r="AT590" s="257" t="s">
        <v>254</v>
      </c>
      <c r="AU590" s="257" t="s">
        <v>93</v>
      </c>
      <c r="AY590" s="18" t="s">
        <v>251</v>
      </c>
      <c r="BE590" s="258">
        <f>IF(N590="základní",J590,0)</f>
        <v>0</v>
      </c>
      <c r="BF590" s="258">
        <f>IF(N590="snížená",J590,0)</f>
        <v>0</v>
      </c>
      <c r="BG590" s="258">
        <f>IF(N590="zákl. přenesená",J590,0)</f>
        <v>0</v>
      </c>
      <c r="BH590" s="258">
        <f>IF(N590="sníž. přenesená",J590,0)</f>
        <v>0</v>
      </c>
      <c r="BI590" s="258">
        <f>IF(N590="nulová",J590,0)</f>
        <v>0</v>
      </c>
      <c r="BJ590" s="18" t="s">
        <v>91</v>
      </c>
      <c r="BK590" s="258">
        <f>ROUND(I590*H590,2)</f>
        <v>0</v>
      </c>
      <c r="BL590" s="18" t="s">
        <v>359</v>
      </c>
      <c r="BM590" s="257" t="s">
        <v>4133</v>
      </c>
    </row>
    <row r="591" s="15" customFormat="1">
      <c r="A591" s="15"/>
      <c r="B591" s="293"/>
      <c r="C591" s="294"/>
      <c r="D591" s="259" t="s">
        <v>414</v>
      </c>
      <c r="E591" s="295" t="s">
        <v>1</v>
      </c>
      <c r="F591" s="296" t="s">
        <v>4035</v>
      </c>
      <c r="G591" s="294"/>
      <c r="H591" s="295" t="s">
        <v>1</v>
      </c>
      <c r="I591" s="297"/>
      <c r="J591" s="294"/>
      <c r="K591" s="294"/>
      <c r="L591" s="298"/>
      <c r="M591" s="299"/>
      <c r="N591" s="300"/>
      <c r="O591" s="300"/>
      <c r="P591" s="300"/>
      <c r="Q591" s="300"/>
      <c r="R591" s="300"/>
      <c r="S591" s="300"/>
      <c r="T591" s="301"/>
      <c r="U591" s="15"/>
      <c r="V591" s="15"/>
      <c r="W591" s="15"/>
      <c r="X591" s="15"/>
      <c r="Y591" s="15"/>
      <c r="Z591" s="15"/>
      <c r="AA591" s="15"/>
      <c r="AB591" s="15"/>
      <c r="AC591" s="15"/>
      <c r="AD591" s="15"/>
      <c r="AE591" s="15"/>
      <c r="AT591" s="302" t="s">
        <v>414</v>
      </c>
      <c r="AU591" s="302" t="s">
        <v>93</v>
      </c>
      <c r="AV591" s="15" t="s">
        <v>91</v>
      </c>
      <c r="AW591" s="15" t="s">
        <v>38</v>
      </c>
      <c r="AX591" s="15" t="s">
        <v>83</v>
      </c>
      <c r="AY591" s="302" t="s">
        <v>251</v>
      </c>
    </row>
    <row r="592" s="15" customFormat="1">
      <c r="A592" s="15"/>
      <c r="B592" s="293"/>
      <c r="C592" s="294"/>
      <c r="D592" s="259" t="s">
        <v>414</v>
      </c>
      <c r="E592" s="295" t="s">
        <v>1</v>
      </c>
      <c r="F592" s="296" t="s">
        <v>4134</v>
      </c>
      <c r="G592" s="294"/>
      <c r="H592" s="295" t="s">
        <v>1</v>
      </c>
      <c r="I592" s="297"/>
      <c r="J592" s="294"/>
      <c r="K592" s="294"/>
      <c r="L592" s="298"/>
      <c r="M592" s="299"/>
      <c r="N592" s="300"/>
      <c r="O592" s="300"/>
      <c r="P592" s="300"/>
      <c r="Q592" s="300"/>
      <c r="R592" s="300"/>
      <c r="S592" s="300"/>
      <c r="T592" s="301"/>
      <c r="U592" s="15"/>
      <c r="V592" s="15"/>
      <c r="W592" s="15"/>
      <c r="X592" s="15"/>
      <c r="Y592" s="15"/>
      <c r="Z592" s="15"/>
      <c r="AA592" s="15"/>
      <c r="AB592" s="15"/>
      <c r="AC592" s="15"/>
      <c r="AD592" s="15"/>
      <c r="AE592" s="15"/>
      <c r="AT592" s="302" t="s">
        <v>414</v>
      </c>
      <c r="AU592" s="302" t="s">
        <v>93</v>
      </c>
      <c r="AV592" s="15" t="s">
        <v>91</v>
      </c>
      <c r="AW592" s="15" t="s">
        <v>38</v>
      </c>
      <c r="AX592" s="15" t="s">
        <v>83</v>
      </c>
      <c r="AY592" s="302" t="s">
        <v>251</v>
      </c>
    </row>
    <row r="593" s="13" customFormat="1">
      <c r="A593" s="13"/>
      <c r="B593" s="271"/>
      <c r="C593" s="272"/>
      <c r="D593" s="259" t="s">
        <v>414</v>
      </c>
      <c r="E593" s="273" t="s">
        <v>1</v>
      </c>
      <c r="F593" s="274" t="s">
        <v>4135</v>
      </c>
      <c r="G593" s="272"/>
      <c r="H593" s="275">
        <v>9</v>
      </c>
      <c r="I593" s="276"/>
      <c r="J593" s="272"/>
      <c r="K593" s="272"/>
      <c r="L593" s="277"/>
      <c r="M593" s="278"/>
      <c r="N593" s="279"/>
      <c r="O593" s="279"/>
      <c r="P593" s="279"/>
      <c r="Q593" s="279"/>
      <c r="R593" s="279"/>
      <c r="S593" s="279"/>
      <c r="T593" s="280"/>
      <c r="U593" s="13"/>
      <c r="V593" s="13"/>
      <c r="W593" s="13"/>
      <c r="X593" s="13"/>
      <c r="Y593" s="13"/>
      <c r="Z593" s="13"/>
      <c r="AA593" s="13"/>
      <c r="AB593" s="13"/>
      <c r="AC593" s="13"/>
      <c r="AD593" s="13"/>
      <c r="AE593" s="13"/>
      <c r="AT593" s="281" t="s">
        <v>414</v>
      </c>
      <c r="AU593" s="281" t="s">
        <v>93</v>
      </c>
      <c r="AV593" s="13" t="s">
        <v>93</v>
      </c>
      <c r="AW593" s="13" t="s">
        <v>38</v>
      </c>
      <c r="AX593" s="13" t="s">
        <v>91</v>
      </c>
      <c r="AY593" s="281" t="s">
        <v>251</v>
      </c>
    </row>
    <row r="594" s="2" customFormat="1" ht="16.5" customHeight="1">
      <c r="A594" s="40"/>
      <c r="B594" s="41"/>
      <c r="C594" s="314" t="s">
        <v>3395</v>
      </c>
      <c r="D594" s="314" t="s">
        <v>648</v>
      </c>
      <c r="E594" s="315" t="s">
        <v>4136</v>
      </c>
      <c r="F594" s="316" t="s">
        <v>4137</v>
      </c>
      <c r="G594" s="317" t="s">
        <v>346</v>
      </c>
      <c r="H594" s="318">
        <v>9</v>
      </c>
      <c r="I594" s="319"/>
      <c r="J594" s="320">
        <f>ROUND(I594*H594,2)</f>
        <v>0</v>
      </c>
      <c r="K594" s="316" t="s">
        <v>484</v>
      </c>
      <c r="L594" s="321"/>
      <c r="M594" s="322" t="s">
        <v>1</v>
      </c>
      <c r="N594" s="323" t="s">
        <v>48</v>
      </c>
      <c r="O594" s="93"/>
      <c r="P594" s="255">
        <f>O594*H594</f>
        <v>0</v>
      </c>
      <c r="Q594" s="255">
        <v>0.00031</v>
      </c>
      <c r="R594" s="255">
        <f>Q594*H594</f>
        <v>0.0027899999999999999</v>
      </c>
      <c r="S594" s="255">
        <v>0</v>
      </c>
      <c r="T594" s="256">
        <f>S594*H594</f>
        <v>0</v>
      </c>
      <c r="U594" s="40"/>
      <c r="V594" s="40"/>
      <c r="W594" s="40"/>
      <c r="X594" s="40"/>
      <c r="Y594" s="40"/>
      <c r="Z594" s="40"/>
      <c r="AA594" s="40"/>
      <c r="AB594" s="40"/>
      <c r="AC594" s="40"/>
      <c r="AD594" s="40"/>
      <c r="AE594" s="40"/>
      <c r="AR594" s="257" t="s">
        <v>384</v>
      </c>
      <c r="AT594" s="257" t="s">
        <v>648</v>
      </c>
      <c r="AU594" s="257" t="s">
        <v>93</v>
      </c>
      <c r="AY594" s="18" t="s">
        <v>251</v>
      </c>
      <c r="BE594" s="258">
        <f>IF(N594="základní",J594,0)</f>
        <v>0</v>
      </c>
      <c r="BF594" s="258">
        <f>IF(N594="snížená",J594,0)</f>
        <v>0</v>
      </c>
      <c r="BG594" s="258">
        <f>IF(N594="zákl. přenesená",J594,0)</f>
        <v>0</v>
      </c>
      <c r="BH594" s="258">
        <f>IF(N594="sníž. přenesená",J594,0)</f>
        <v>0</v>
      </c>
      <c r="BI594" s="258">
        <f>IF(N594="nulová",J594,0)</f>
        <v>0</v>
      </c>
      <c r="BJ594" s="18" t="s">
        <v>91</v>
      </c>
      <c r="BK594" s="258">
        <f>ROUND(I594*H594,2)</f>
        <v>0</v>
      </c>
      <c r="BL594" s="18" t="s">
        <v>359</v>
      </c>
      <c r="BM594" s="257" t="s">
        <v>4138</v>
      </c>
    </row>
    <row r="595" s="15" customFormat="1">
      <c r="A595" s="15"/>
      <c r="B595" s="293"/>
      <c r="C595" s="294"/>
      <c r="D595" s="259" t="s">
        <v>414</v>
      </c>
      <c r="E595" s="295" t="s">
        <v>1</v>
      </c>
      <c r="F595" s="296" t="s">
        <v>4035</v>
      </c>
      <c r="G595" s="294"/>
      <c r="H595" s="295" t="s">
        <v>1</v>
      </c>
      <c r="I595" s="297"/>
      <c r="J595" s="294"/>
      <c r="K595" s="294"/>
      <c r="L595" s="298"/>
      <c r="M595" s="299"/>
      <c r="N595" s="300"/>
      <c r="O595" s="300"/>
      <c r="P595" s="300"/>
      <c r="Q595" s="300"/>
      <c r="R595" s="300"/>
      <c r="S595" s="300"/>
      <c r="T595" s="301"/>
      <c r="U595" s="15"/>
      <c r="V595" s="15"/>
      <c r="W595" s="15"/>
      <c r="X595" s="15"/>
      <c r="Y595" s="15"/>
      <c r="Z595" s="15"/>
      <c r="AA595" s="15"/>
      <c r="AB595" s="15"/>
      <c r="AC595" s="15"/>
      <c r="AD595" s="15"/>
      <c r="AE595" s="15"/>
      <c r="AT595" s="302" t="s">
        <v>414</v>
      </c>
      <c r="AU595" s="302" t="s">
        <v>93</v>
      </c>
      <c r="AV595" s="15" t="s">
        <v>91</v>
      </c>
      <c r="AW595" s="15" t="s">
        <v>38</v>
      </c>
      <c r="AX595" s="15" t="s">
        <v>83</v>
      </c>
      <c r="AY595" s="302" t="s">
        <v>251</v>
      </c>
    </row>
    <row r="596" s="15" customFormat="1">
      <c r="A596" s="15"/>
      <c r="B596" s="293"/>
      <c r="C596" s="294"/>
      <c r="D596" s="259" t="s">
        <v>414</v>
      </c>
      <c r="E596" s="295" t="s">
        <v>1</v>
      </c>
      <c r="F596" s="296" t="s">
        <v>4139</v>
      </c>
      <c r="G596" s="294"/>
      <c r="H596" s="295" t="s">
        <v>1</v>
      </c>
      <c r="I596" s="297"/>
      <c r="J596" s="294"/>
      <c r="K596" s="294"/>
      <c r="L596" s="298"/>
      <c r="M596" s="299"/>
      <c r="N596" s="300"/>
      <c r="O596" s="300"/>
      <c r="P596" s="300"/>
      <c r="Q596" s="300"/>
      <c r="R596" s="300"/>
      <c r="S596" s="300"/>
      <c r="T596" s="301"/>
      <c r="U596" s="15"/>
      <c r="V596" s="15"/>
      <c r="W596" s="15"/>
      <c r="X596" s="15"/>
      <c r="Y596" s="15"/>
      <c r="Z596" s="15"/>
      <c r="AA596" s="15"/>
      <c r="AB596" s="15"/>
      <c r="AC596" s="15"/>
      <c r="AD596" s="15"/>
      <c r="AE596" s="15"/>
      <c r="AT596" s="302" t="s">
        <v>414</v>
      </c>
      <c r="AU596" s="302" t="s">
        <v>93</v>
      </c>
      <c r="AV596" s="15" t="s">
        <v>91</v>
      </c>
      <c r="AW596" s="15" t="s">
        <v>38</v>
      </c>
      <c r="AX596" s="15" t="s">
        <v>83</v>
      </c>
      <c r="AY596" s="302" t="s">
        <v>251</v>
      </c>
    </row>
    <row r="597" s="13" customFormat="1">
      <c r="A597" s="13"/>
      <c r="B597" s="271"/>
      <c r="C597" s="272"/>
      <c r="D597" s="259" t="s">
        <v>414</v>
      </c>
      <c r="E597" s="273" t="s">
        <v>1</v>
      </c>
      <c r="F597" s="274" t="s">
        <v>4135</v>
      </c>
      <c r="G597" s="272"/>
      <c r="H597" s="275">
        <v>9</v>
      </c>
      <c r="I597" s="276"/>
      <c r="J597" s="272"/>
      <c r="K597" s="272"/>
      <c r="L597" s="277"/>
      <c r="M597" s="278"/>
      <c r="N597" s="279"/>
      <c r="O597" s="279"/>
      <c r="P597" s="279"/>
      <c r="Q597" s="279"/>
      <c r="R597" s="279"/>
      <c r="S597" s="279"/>
      <c r="T597" s="280"/>
      <c r="U597" s="13"/>
      <c r="V597" s="13"/>
      <c r="W597" s="13"/>
      <c r="X597" s="13"/>
      <c r="Y597" s="13"/>
      <c r="Z597" s="13"/>
      <c r="AA597" s="13"/>
      <c r="AB597" s="13"/>
      <c r="AC597" s="13"/>
      <c r="AD597" s="13"/>
      <c r="AE597" s="13"/>
      <c r="AT597" s="281" t="s">
        <v>414</v>
      </c>
      <c r="AU597" s="281" t="s">
        <v>93</v>
      </c>
      <c r="AV597" s="13" t="s">
        <v>93</v>
      </c>
      <c r="AW597" s="13" t="s">
        <v>38</v>
      </c>
      <c r="AX597" s="13" t="s">
        <v>91</v>
      </c>
      <c r="AY597" s="281" t="s">
        <v>251</v>
      </c>
    </row>
    <row r="598" s="2" customFormat="1" ht="16.5" customHeight="1">
      <c r="A598" s="40"/>
      <c r="B598" s="41"/>
      <c r="C598" s="246" t="s">
        <v>2846</v>
      </c>
      <c r="D598" s="246" t="s">
        <v>254</v>
      </c>
      <c r="E598" s="247" t="s">
        <v>4140</v>
      </c>
      <c r="F598" s="248" t="s">
        <v>4141</v>
      </c>
      <c r="G598" s="249" t="s">
        <v>4006</v>
      </c>
      <c r="H598" s="250">
        <v>1</v>
      </c>
      <c r="I598" s="251"/>
      <c r="J598" s="252">
        <f>ROUND(I598*H598,2)</f>
        <v>0</v>
      </c>
      <c r="K598" s="248" t="s">
        <v>484</v>
      </c>
      <c r="L598" s="46"/>
      <c r="M598" s="253" t="s">
        <v>1</v>
      </c>
      <c r="N598" s="254" t="s">
        <v>48</v>
      </c>
      <c r="O598" s="93"/>
      <c r="P598" s="255">
        <f>O598*H598</f>
        <v>0</v>
      </c>
      <c r="Q598" s="255">
        <v>0.0019599999999999999</v>
      </c>
      <c r="R598" s="255">
        <f>Q598*H598</f>
        <v>0.0019599999999999999</v>
      </c>
      <c r="S598" s="255">
        <v>0</v>
      </c>
      <c r="T598" s="256">
        <f>S598*H598</f>
        <v>0</v>
      </c>
      <c r="U598" s="40"/>
      <c r="V598" s="40"/>
      <c r="W598" s="40"/>
      <c r="X598" s="40"/>
      <c r="Y598" s="40"/>
      <c r="Z598" s="40"/>
      <c r="AA598" s="40"/>
      <c r="AB598" s="40"/>
      <c r="AC598" s="40"/>
      <c r="AD598" s="40"/>
      <c r="AE598" s="40"/>
      <c r="AR598" s="257" t="s">
        <v>359</v>
      </c>
      <c r="AT598" s="257" t="s">
        <v>254</v>
      </c>
      <c r="AU598" s="257" t="s">
        <v>93</v>
      </c>
      <c r="AY598" s="18" t="s">
        <v>251</v>
      </c>
      <c r="BE598" s="258">
        <f>IF(N598="základní",J598,0)</f>
        <v>0</v>
      </c>
      <c r="BF598" s="258">
        <f>IF(N598="snížená",J598,0)</f>
        <v>0</v>
      </c>
      <c r="BG598" s="258">
        <f>IF(N598="zákl. přenesená",J598,0)</f>
        <v>0</v>
      </c>
      <c r="BH598" s="258">
        <f>IF(N598="sníž. přenesená",J598,0)</f>
        <v>0</v>
      </c>
      <c r="BI598" s="258">
        <f>IF(N598="nulová",J598,0)</f>
        <v>0</v>
      </c>
      <c r="BJ598" s="18" t="s">
        <v>91</v>
      </c>
      <c r="BK598" s="258">
        <f>ROUND(I598*H598,2)</f>
        <v>0</v>
      </c>
      <c r="BL598" s="18" t="s">
        <v>359</v>
      </c>
      <c r="BM598" s="257" t="s">
        <v>4142</v>
      </c>
    </row>
    <row r="599" s="15" customFormat="1">
      <c r="A599" s="15"/>
      <c r="B599" s="293"/>
      <c r="C599" s="294"/>
      <c r="D599" s="259" t="s">
        <v>414</v>
      </c>
      <c r="E599" s="295" t="s">
        <v>1</v>
      </c>
      <c r="F599" s="296" t="s">
        <v>4035</v>
      </c>
      <c r="G599" s="294"/>
      <c r="H599" s="295" t="s">
        <v>1</v>
      </c>
      <c r="I599" s="297"/>
      <c r="J599" s="294"/>
      <c r="K599" s="294"/>
      <c r="L599" s="298"/>
      <c r="M599" s="299"/>
      <c r="N599" s="300"/>
      <c r="O599" s="300"/>
      <c r="P599" s="300"/>
      <c r="Q599" s="300"/>
      <c r="R599" s="300"/>
      <c r="S599" s="300"/>
      <c r="T599" s="301"/>
      <c r="U599" s="15"/>
      <c r="V599" s="15"/>
      <c r="W599" s="15"/>
      <c r="X599" s="15"/>
      <c r="Y599" s="15"/>
      <c r="Z599" s="15"/>
      <c r="AA599" s="15"/>
      <c r="AB599" s="15"/>
      <c r="AC599" s="15"/>
      <c r="AD599" s="15"/>
      <c r="AE599" s="15"/>
      <c r="AT599" s="302" t="s">
        <v>414</v>
      </c>
      <c r="AU599" s="302" t="s">
        <v>93</v>
      </c>
      <c r="AV599" s="15" t="s">
        <v>91</v>
      </c>
      <c r="AW599" s="15" t="s">
        <v>38</v>
      </c>
      <c r="AX599" s="15" t="s">
        <v>83</v>
      </c>
      <c r="AY599" s="302" t="s">
        <v>251</v>
      </c>
    </row>
    <row r="600" s="15" customFormat="1">
      <c r="A600" s="15"/>
      <c r="B600" s="293"/>
      <c r="C600" s="294"/>
      <c r="D600" s="259" t="s">
        <v>414</v>
      </c>
      <c r="E600" s="295" t="s">
        <v>1</v>
      </c>
      <c r="F600" s="296" t="s">
        <v>4143</v>
      </c>
      <c r="G600" s="294"/>
      <c r="H600" s="295" t="s">
        <v>1</v>
      </c>
      <c r="I600" s="297"/>
      <c r="J600" s="294"/>
      <c r="K600" s="294"/>
      <c r="L600" s="298"/>
      <c r="M600" s="299"/>
      <c r="N600" s="300"/>
      <c r="O600" s="300"/>
      <c r="P600" s="300"/>
      <c r="Q600" s="300"/>
      <c r="R600" s="300"/>
      <c r="S600" s="300"/>
      <c r="T600" s="301"/>
      <c r="U600" s="15"/>
      <c r="V600" s="15"/>
      <c r="W600" s="15"/>
      <c r="X600" s="15"/>
      <c r="Y600" s="15"/>
      <c r="Z600" s="15"/>
      <c r="AA600" s="15"/>
      <c r="AB600" s="15"/>
      <c r="AC600" s="15"/>
      <c r="AD600" s="15"/>
      <c r="AE600" s="15"/>
      <c r="AT600" s="302" t="s">
        <v>414</v>
      </c>
      <c r="AU600" s="302" t="s">
        <v>93</v>
      </c>
      <c r="AV600" s="15" t="s">
        <v>91</v>
      </c>
      <c r="AW600" s="15" t="s">
        <v>38</v>
      </c>
      <c r="AX600" s="15" t="s">
        <v>83</v>
      </c>
      <c r="AY600" s="302" t="s">
        <v>251</v>
      </c>
    </row>
    <row r="601" s="13" customFormat="1">
      <c r="A601" s="13"/>
      <c r="B601" s="271"/>
      <c r="C601" s="272"/>
      <c r="D601" s="259" t="s">
        <v>414</v>
      </c>
      <c r="E601" s="273" t="s">
        <v>1</v>
      </c>
      <c r="F601" s="274" t="s">
        <v>91</v>
      </c>
      <c r="G601" s="272"/>
      <c r="H601" s="275">
        <v>1</v>
      </c>
      <c r="I601" s="276"/>
      <c r="J601" s="272"/>
      <c r="K601" s="272"/>
      <c r="L601" s="277"/>
      <c r="M601" s="278"/>
      <c r="N601" s="279"/>
      <c r="O601" s="279"/>
      <c r="P601" s="279"/>
      <c r="Q601" s="279"/>
      <c r="R601" s="279"/>
      <c r="S601" s="279"/>
      <c r="T601" s="280"/>
      <c r="U601" s="13"/>
      <c r="V601" s="13"/>
      <c r="W601" s="13"/>
      <c r="X601" s="13"/>
      <c r="Y601" s="13"/>
      <c r="Z601" s="13"/>
      <c r="AA601" s="13"/>
      <c r="AB601" s="13"/>
      <c r="AC601" s="13"/>
      <c r="AD601" s="13"/>
      <c r="AE601" s="13"/>
      <c r="AT601" s="281" t="s">
        <v>414</v>
      </c>
      <c r="AU601" s="281" t="s">
        <v>93</v>
      </c>
      <c r="AV601" s="13" t="s">
        <v>93</v>
      </c>
      <c r="AW601" s="13" t="s">
        <v>38</v>
      </c>
      <c r="AX601" s="13" t="s">
        <v>91</v>
      </c>
      <c r="AY601" s="281" t="s">
        <v>251</v>
      </c>
    </row>
    <row r="602" s="2" customFormat="1" ht="16.5" customHeight="1">
      <c r="A602" s="40"/>
      <c r="B602" s="41"/>
      <c r="C602" s="246" t="s">
        <v>3404</v>
      </c>
      <c r="D602" s="246" t="s">
        <v>254</v>
      </c>
      <c r="E602" s="247" t="s">
        <v>4144</v>
      </c>
      <c r="F602" s="248" t="s">
        <v>4145</v>
      </c>
      <c r="G602" s="249" t="s">
        <v>346</v>
      </c>
      <c r="H602" s="250">
        <v>3</v>
      </c>
      <c r="I602" s="251"/>
      <c r="J602" s="252">
        <f>ROUND(I602*H602,2)</f>
        <v>0</v>
      </c>
      <c r="K602" s="248" t="s">
        <v>484</v>
      </c>
      <c r="L602" s="46"/>
      <c r="M602" s="253" t="s">
        <v>1</v>
      </c>
      <c r="N602" s="254" t="s">
        <v>48</v>
      </c>
      <c r="O602" s="93"/>
      <c r="P602" s="255">
        <f>O602*H602</f>
        <v>0</v>
      </c>
      <c r="Q602" s="255">
        <v>4.0000000000000003E-05</v>
      </c>
      <c r="R602" s="255">
        <f>Q602*H602</f>
        <v>0.00012000000000000002</v>
      </c>
      <c r="S602" s="255">
        <v>0</v>
      </c>
      <c r="T602" s="256">
        <f>S602*H602</f>
        <v>0</v>
      </c>
      <c r="U602" s="40"/>
      <c r="V602" s="40"/>
      <c r="W602" s="40"/>
      <c r="X602" s="40"/>
      <c r="Y602" s="40"/>
      <c r="Z602" s="40"/>
      <c r="AA602" s="40"/>
      <c r="AB602" s="40"/>
      <c r="AC602" s="40"/>
      <c r="AD602" s="40"/>
      <c r="AE602" s="40"/>
      <c r="AR602" s="257" t="s">
        <v>359</v>
      </c>
      <c r="AT602" s="257" t="s">
        <v>254</v>
      </c>
      <c r="AU602" s="257" t="s">
        <v>93</v>
      </c>
      <c r="AY602" s="18" t="s">
        <v>251</v>
      </c>
      <c r="BE602" s="258">
        <f>IF(N602="základní",J602,0)</f>
        <v>0</v>
      </c>
      <c r="BF602" s="258">
        <f>IF(N602="snížená",J602,0)</f>
        <v>0</v>
      </c>
      <c r="BG602" s="258">
        <f>IF(N602="zákl. přenesená",J602,0)</f>
        <v>0</v>
      </c>
      <c r="BH602" s="258">
        <f>IF(N602="sníž. přenesená",J602,0)</f>
        <v>0</v>
      </c>
      <c r="BI602" s="258">
        <f>IF(N602="nulová",J602,0)</f>
        <v>0</v>
      </c>
      <c r="BJ602" s="18" t="s">
        <v>91</v>
      </c>
      <c r="BK602" s="258">
        <f>ROUND(I602*H602,2)</f>
        <v>0</v>
      </c>
      <c r="BL602" s="18" t="s">
        <v>359</v>
      </c>
      <c r="BM602" s="257" t="s">
        <v>4146</v>
      </c>
    </row>
    <row r="603" s="15" customFormat="1">
      <c r="A603" s="15"/>
      <c r="B603" s="293"/>
      <c r="C603" s="294"/>
      <c r="D603" s="259" t="s">
        <v>414</v>
      </c>
      <c r="E603" s="295" t="s">
        <v>1</v>
      </c>
      <c r="F603" s="296" t="s">
        <v>4035</v>
      </c>
      <c r="G603" s="294"/>
      <c r="H603" s="295" t="s">
        <v>1</v>
      </c>
      <c r="I603" s="297"/>
      <c r="J603" s="294"/>
      <c r="K603" s="294"/>
      <c r="L603" s="298"/>
      <c r="M603" s="299"/>
      <c r="N603" s="300"/>
      <c r="O603" s="300"/>
      <c r="P603" s="300"/>
      <c r="Q603" s="300"/>
      <c r="R603" s="300"/>
      <c r="S603" s="300"/>
      <c r="T603" s="301"/>
      <c r="U603" s="15"/>
      <c r="V603" s="15"/>
      <c r="W603" s="15"/>
      <c r="X603" s="15"/>
      <c r="Y603" s="15"/>
      <c r="Z603" s="15"/>
      <c r="AA603" s="15"/>
      <c r="AB603" s="15"/>
      <c r="AC603" s="15"/>
      <c r="AD603" s="15"/>
      <c r="AE603" s="15"/>
      <c r="AT603" s="302" t="s">
        <v>414</v>
      </c>
      <c r="AU603" s="302" t="s">
        <v>93</v>
      </c>
      <c r="AV603" s="15" t="s">
        <v>91</v>
      </c>
      <c r="AW603" s="15" t="s">
        <v>38</v>
      </c>
      <c r="AX603" s="15" t="s">
        <v>83</v>
      </c>
      <c r="AY603" s="302" t="s">
        <v>251</v>
      </c>
    </row>
    <row r="604" s="15" customFormat="1">
      <c r="A604" s="15"/>
      <c r="B604" s="293"/>
      <c r="C604" s="294"/>
      <c r="D604" s="259" t="s">
        <v>414</v>
      </c>
      <c r="E604" s="295" t="s">
        <v>1</v>
      </c>
      <c r="F604" s="296" t="s">
        <v>4096</v>
      </c>
      <c r="G604" s="294"/>
      <c r="H604" s="295" t="s">
        <v>1</v>
      </c>
      <c r="I604" s="297"/>
      <c r="J604" s="294"/>
      <c r="K604" s="294"/>
      <c r="L604" s="298"/>
      <c r="M604" s="299"/>
      <c r="N604" s="300"/>
      <c r="O604" s="300"/>
      <c r="P604" s="300"/>
      <c r="Q604" s="300"/>
      <c r="R604" s="300"/>
      <c r="S604" s="300"/>
      <c r="T604" s="301"/>
      <c r="U604" s="15"/>
      <c r="V604" s="15"/>
      <c r="W604" s="15"/>
      <c r="X604" s="15"/>
      <c r="Y604" s="15"/>
      <c r="Z604" s="15"/>
      <c r="AA604" s="15"/>
      <c r="AB604" s="15"/>
      <c r="AC604" s="15"/>
      <c r="AD604" s="15"/>
      <c r="AE604" s="15"/>
      <c r="AT604" s="302" t="s">
        <v>414</v>
      </c>
      <c r="AU604" s="302" t="s">
        <v>93</v>
      </c>
      <c r="AV604" s="15" t="s">
        <v>91</v>
      </c>
      <c r="AW604" s="15" t="s">
        <v>38</v>
      </c>
      <c r="AX604" s="15" t="s">
        <v>83</v>
      </c>
      <c r="AY604" s="302" t="s">
        <v>251</v>
      </c>
    </row>
    <row r="605" s="13" customFormat="1">
      <c r="A605" s="13"/>
      <c r="B605" s="271"/>
      <c r="C605" s="272"/>
      <c r="D605" s="259" t="s">
        <v>414</v>
      </c>
      <c r="E605" s="273" t="s">
        <v>1</v>
      </c>
      <c r="F605" s="274" t="s">
        <v>174</v>
      </c>
      <c r="G605" s="272"/>
      <c r="H605" s="275">
        <v>3</v>
      </c>
      <c r="I605" s="276"/>
      <c r="J605" s="272"/>
      <c r="K605" s="272"/>
      <c r="L605" s="277"/>
      <c r="M605" s="278"/>
      <c r="N605" s="279"/>
      <c r="O605" s="279"/>
      <c r="P605" s="279"/>
      <c r="Q605" s="279"/>
      <c r="R605" s="279"/>
      <c r="S605" s="279"/>
      <c r="T605" s="280"/>
      <c r="U605" s="13"/>
      <c r="V605" s="13"/>
      <c r="W605" s="13"/>
      <c r="X605" s="13"/>
      <c r="Y605" s="13"/>
      <c r="Z605" s="13"/>
      <c r="AA605" s="13"/>
      <c r="AB605" s="13"/>
      <c r="AC605" s="13"/>
      <c r="AD605" s="13"/>
      <c r="AE605" s="13"/>
      <c r="AT605" s="281" t="s">
        <v>414</v>
      </c>
      <c r="AU605" s="281" t="s">
        <v>93</v>
      </c>
      <c r="AV605" s="13" t="s">
        <v>93</v>
      </c>
      <c r="AW605" s="13" t="s">
        <v>38</v>
      </c>
      <c r="AX605" s="13" t="s">
        <v>91</v>
      </c>
      <c r="AY605" s="281" t="s">
        <v>251</v>
      </c>
    </row>
    <row r="606" s="2" customFormat="1" ht="21.75" customHeight="1">
      <c r="A606" s="40"/>
      <c r="B606" s="41"/>
      <c r="C606" s="314" t="s">
        <v>2850</v>
      </c>
      <c r="D606" s="314" t="s">
        <v>648</v>
      </c>
      <c r="E606" s="315" t="s">
        <v>4147</v>
      </c>
      <c r="F606" s="316" t="s">
        <v>4148</v>
      </c>
      <c r="G606" s="317" t="s">
        <v>346</v>
      </c>
      <c r="H606" s="318">
        <v>3</v>
      </c>
      <c r="I606" s="319"/>
      <c r="J606" s="320">
        <f>ROUND(I606*H606,2)</f>
        <v>0</v>
      </c>
      <c r="K606" s="316" t="s">
        <v>3846</v>
      </c>
      <c r="L606" s="321"/>
      <c r="M606" s="322" t="s">
        <v>1</v>
      </c>
      <c r="N606" s="323" t="s">
        <v>48</v>
      </c>
      <c r="O606" s="93"/>
      <c r="P606" s="255">
        <f>O606*H606</f>
        <v>0</v>
      </c>
      <c r="Q606" s="255">
        <v>0.00183</v>
      </c>
      <c r="R606" s="255">
        <f>Q606*H606</f>
        <v>0.0054900000000000001</v>
      </c>
      <c r="S606" s="255">
        <v>0</v>
      </c>
      <c r="T606" s="256">
        <f>S606*H606</f>
        <v>0</v>
      </c>
      <c r="U606" s="40"/>
      <c r="V606" s="40"/>
      <c r="W606" s="40"/>
      <c r="X606" s="40"/>
      <c r="Y606" s="40"/>
      <c r="Z606" s="40"/>
      <c r="AA606" s="40"/>
      <c r="AB606" s="40"/>
      <c r="AC606" s="40"/>
      <c r="AD606" s="40"/>
      <c r="AE606" s="40"/>
      <c r="AR606" s="257" t="s">
        <v>384</v>
      </c>
      <c r="AT606" s="257" t="s">
        <v>648</v>
      </c>
      <c r="AU606" s="257" t="s">
        <v>93</v>
      </c>
      <c r="AY606" s="18" t="s">
        <v>251</v>
      </c>
      <c r="BE606" s="258">
        <f>IF(N606="základní",J606,0)</f>
        <v>0</v>
      </c>
      <c r="BF606" s="258">
        <f>IF(N606="snížená",J606,0)</f>
        <v>0</v>
      </c>
      <c r="BG606" s="258">
        <f>IF(N606="zákl. přenesená",J606,0)</f>
        <v>0</v>
      </c>
      <c r="BH606" s="258">
        <f>IF(N606="sníž. přenesená",J606,0)</f>
        <v>0</v>
      </c>
      <c r="BI606" s="258">
        <f>IF(N606="nulová",J606,0)</f>
        <v>0</v>
      </c>
      <c r="BJ606" s="18" t="s">
        <v>91</v>
      </c>
      <c r="BK606" s="258">
        <f>ROUND(I606*H606,2)</f>
        <v>0</v>
      </c>
      <c r="BL606" s="18" t="s">
        <v>359</v>
      </c>
      <c r="BM606" s="257" t="s">
        <v>4149</v>
      </c>
    </row>
    <row r="607" s="15" customFormat="1">
      <c r="A607" s="15"/>
      <c r="B607" s="293"/>
      <c r="C607" s="294"/>
      <c r="D607" s="259" t="s">
        <v>414</v>
      </c>
      <c r="E607" s="295" t="s">
        <v>1</v>
      </c>
      <c r="F607" s="296" t="s">
        <v>4035</v>
      </c>
      <c r="G607" s="294"/>
      <c r="H607" s="295" t="s">
        <v>1</v>
      </c>
      <c r="I607" s="297"/>
      <c r="J607" s="294"/>
      <c r="K607" s="294"/>
      <c r="L607" s="298"/>
      <c r="M607" s="299"/>
      <c r="N607" s="300"/>
      <c r="O607" s="300"/>
      <c r="P607" s="300"/>
      <c r="Q607" s="300"/>
      <c r="R607" s="300"/>
      <c r="S607" s="300"/>
      <c r="T607" s="301"/>
      <c r="U607" s="15"/>
      <c r="V607" s="15"/>
      <c r="W607" s="15"/>
      <c r="X607" s="15"/>
      <c r="Y607" s="15"/>
      <c r="Z607" s="15"/>
      <c r="AA607" s="15"/>
      <c r="AB607" s="15"/>
      <c r="AC607" s="15"/>
      <c r="AD607" s="15"/>
      <c r="AE607" s="15"/>
      <c r="AT607" s="302" t="s">
        <v>414</v>
      </c>
      <c r="AU607" s="302" t="s">
        <v>93</v>
      </c>
      <c r="AV607" s="15" t="s">
        <v>91</v>
      </c>
      <c r="AW607" s="15" t="s">
        <v>38</v>
      </c>
      <c r="AX607" s="15" t="s">
        <v>83</v>
      </c>
      <c r="AY607" s="302" t="s">
        <v>251</v>
      </c>
    </row>
    <row r="608" s="15" customFormat="1">
      <c r="A608" s="15"/>
      <c r="B608" s="293"/>
      <c r="C608" s="294"/>
      <c r="D608" s="259" t="s">
        <v>414</v>
      </c>
      <c r="E608" s="295" t="s">
        <v>1</v>
      </c>
      <c r="F608" s="296" t="s">
        <v>4096</v>
      </c>
      <c r="G608" s="294"/>
      <c r="H608" s="295" t="s">
        <v>1</v>
      </c>
      <c r="I608" s="297"/>
      <c r="J608" s="294"/>
      <c r="K608" s="294"/>
      <c r="L608" s="298"/>
      <c r="M608" s="299"/>
      <c r="N608" s="300"/>
      <c r="O608" s="300"/>
      <c r="P608" s="300"/>
      <c r="Q608" s="300"/>
      <c r="R608" s="300"/>
      <c r="S608" s="300"/>
      <c r="T608" s="301"/>
      <c r="U608" s="15"/>
      <c r="V608" s="15"/>
      <c r="W608" s="15"/>
      <c r="X608" s="15"/>
      <c r="Y608" s="15"/>
      <c r="Z608" s="15"/>
      <c r="AA608" s="15"/>
      <c r="AB608" s="15"/>
      <c r="AC608" s="15"/>
      <c r="AD608" s="15"/>
      <c r="AE608" s="15"/>
      <c r="AT608" s="302" t="s">
        <v>414</v>
      </c>
      <c r="AU608" s="302" t="s">
        <v>93</v>
      </c>
      <c r="AV608" s="15" t="s">
        <v>91</v>
      </c>
      <c r="AW608" s="15" t="s">
        <v>38</v>
      </c>
      <c r="AX608" s="15" t="s">
        <v>83</v>
      </c>
      <c r="AY608" s="302" t="s">
        <v>251</v>
      </c>
    </row>
    <row r="609" s="13" customFormat="1">
      <c r="A609" s="13"/>
      <c r="B609" s="271"/>
      <c r="C609" s="272"/>
      <c r="D609" s="259" t="s">
        <v>414</v>
      </c>
      <c r="E609" s="273" t="s">
        <v>1</v>
      </c>
      <c r="F609" s="274" t="s">
        <v>174</v>
      </c>
      <c r="G609" s="272"/>
      <c r="H609" s="275">
        <v>3</v>
      </c>
      <c r="I609" s="276"/>
      <c r="J609" s="272"/>
      <c r="K609" s="272"/>
      <c r="L609" s="277"/>
      <c r="M609" s="278"/>
      <c r="N609" s="279"/>
      <c r="O609" s="279"/>
      <c r="P609" s="279"/>
      <c r="Q609" s="279"/>
      <c r="R609" s="279"/>
      <c r="S609" s="279"/>
      <c r="T609" s="280"/>
      <c r="U609" s="13"/>
      <c r="V609" s="13"/>
      <c r="W609" s="13"/>
      <c r="X609" s="13"/>
      <c r="Y609" s="13"/>
      <c r="Z609" s="13"/>
      <c r="AA609" s="13"/>
      <c r="AB609" s="13"/>
      <c r="AC609" s="13"/>
      <c r="AD609" s="13"/>
      <c r="AE609" s="13"/>
      <c r="AT609" s="281" t="s">
        <v>414</v>
      </c>
      <c r="AU609" s="281" t="s">
        <v>93</v>
      </c>
      <c r="AV609" s="13" t="s">
        <v>93</v>
      </c>
      <c r="AW609" s="13" t="s">
        <v>38</v>
      </c>
      <c r="AX609" s="13" t="s">
        <v>91</v>
      </c>
      <c r="AY609" s="281" t="s">
        <v>251</v>
      </c>
    </row>
    <row r="610" s="2" customFormat="1" ht="16.5" customHeight="1">
      <c r="A610" s="40"/>
      <c r="B610" s="41"/>
      <c r="C610" s="246" t="s">
        <v>3415</v>
      </c>
      <c r="D610" s="246" t="s">
        <v>254</v>
      </c>
      <c r="E610" s="247" t="s">
        <v>4144</v>
      </c>
      <c r="F610" s="248" t="s">
        <v>4145</v>
      </c>
      <c r="G610" s="249" t="s">
        <v>346</v>
      </c>
      <c r="H610" s="250">
        <v>1</v>
      </c>
      <c r="I610" s="251"/>
      <c r="J610" s="252">
        <f>ROUND(I610*H610,2)</f>
        <v>0</v>
      </c>
      <c r="K610" s="248" t="s">
        <v>484</v>
      </c>
      <c r="L610" s="46"/>
      <c r="M610" s="253" t="s">
        <v>1</v>
      </c>
      <c r="N610" s="254" t="s">
        <v>48</v>
      </c>
      <c r="O610" s="93"/>
      <c r="P610" s="255">
        <f>O610*H610</f>
        <v>0</v>
      </c>
      <c r="Q610" s="255">
        <v>4.0000000000000003E-05</v>
      </c>
      <c r="R610" s="255">
        <f>Q610*H610</f>
        <v>4.0000000000000003E-05</v>
      </c>
      <c r="S610" s="255">
        <v>0</v>
      </c>
      <c r="T610" s="256">
        <f>S610*H610</f>
        <v>0</v>
      </c>
      <c r="U610" s="40"/>
      <c r="V610" s="40"/>
      <c r="W610" s="40"/>
      <c r="X610" s="40"/>
      <c r="Y610" s="40"/>
      <c r="Z610" s="40"/>
      <c r="AA610" s="40"/>
      <c r="AB610" s="40"/>
      <c r="AC610" s="40"/>
      <c r="AD610" s="40"/>
      <c r="AE610" s="40"/>
      <c r="AR610" s="257" t="s">
        <v>359</v>
      </c>
      <c r="AT610" s="257" t="s">
        <v>254</v>
      </c>
      <c r="AU610" s="257" t="s">
        <v>93</v>
      </c>
      <c r="AY610" s="18" t="s">
        <v>251</v>
      </c>
      <c r="BE610" s="258">
        <f>IF(N610="základní",J610,0)</f>
        <v>0</v>
      </c>
      <c r="BF610" s="258">
        <f>IF(N610="snížená",J610,0)</f>
        <v>0</v>
      </c>
      <c r="BG610" s="258">
        <f>IF(N610="zákl. přenesená",J610,0)</f>
        <v>0</v>
      </c>
      <c r="BH610" s="258">
        <f>IF(N610="sníž. přenesená",J610,0)</f>
        <v>0</v>
      </c>
      <c r="BI610" s="258">
        <f>IF(N610="nulová",J610,0)</f>
        <v>0</v>
      </c>
      <c r="BJ610" s="18" t="s">
        <v>91</v>
      </c>
      <c r="BK610" s="258">
        <f>ROUND(I610*H610,2)</f>
        <v>0</v>
      </c>
      <c r="BL610" s="18" t="s">
        <v>359</v>
      </c>
      <c r="BM610" s="257" t="s">
        <v>4150</v>
      </c>
    </row>
    <row r="611" s="15" customFormat="1">
      <c r="A611" s="15"/>
      <c r="B611" s="293"/>
      <c r="C611" s="294"/>
      <c r="D611" s="259" t="s">
        <v>414</v>
      </c>
      <c r="E611" s="295" t="s">
        <v>1</v>
      </c>
      <c r="F611" s="296" t="s">
        <v>4035</v>
      </c>
      <c r="G611" s="294"/>
      <c r="H611" s="295" t="s">
        <v>1</v>
      </c>
      <c r="I611" s="297"/>
      <c r="J611" s="294"/>
      <c r="K611" s="294"/>
      <c r="L611" s="298"/>
      <c r="M611" s="299"/>
      <c r="N611" s="300"/>
      <c r="O611" s="300"/>
      <c r="P611" s="300"/>
      <c r="Q611" s="300"/>
      <c r="R611" s="300"/>
      <c r="S611" s="300"/>
      <c r="T611" s="301"/>
      <c r="U611" s="15"/>
      <c r="V611" s="15"/>
      <c r="W611" s="15"/>
      <c r="X611" s="15"/>
      <c r="Y611" s="15"/>
      <c r="Z611" s="15"/>
      <c r="AA611" s="15"/>
      <c r="AB611" s="15"/>
      <c r="AC611" s="15"/>
      <c r="AD611" s="15"/>
      <c r="AE611" s="15"/>
      <c r="AT611" s="302" t="s">
        <v>414</v>
      </c>
      <c r="AU611" s="302" t="s">
        <v>93</v>
      </c>
      <c r="AV611" s="15" t="s">
        <v>91</v>
      </c>
      <c r="AW611" s="15" t="s">
        <v>38</v>
      </c>
      <c r="AX611" s="15" t="s">
        <v>83</v>
      </c>
      <c r="AY611" s="302" t="s">
        <v>251</v>
      </c>
    </row>
    <row r="612" s="15" customFormat="1">
      <c r="A612" s="15"/>
      <c r="B612" s="293"/>
      <c r="C612" s="294"/>
      <c r="D612" s="259" t="s">
        <v>414</v>
      </c>
      <c r="E612" s="295" t="s">
        <v>1</v>
      </c>
      <c r="F612" s="296" t="s">
        <v>4100</v>
      </c>
      <c r="G612" s="294"/>
      <c r="H612" s="295" t="s">
        <v>1</v>
      </c>
      <c r="I612" s="297"/>
      <c r="J612" s="294"/>
      <c r="K612" s="294"/>
      <c r="L612" s="298"/>
      <c r="M612" s="299"/>
      <c r="N612" s="300"/>
      <c r="O612" s="300"/>
      <c r="P612" s="300"/>
      <c r="Q612" s="300"/>
      <c r="R612" s="300"/>
      <c r="S612" s="300"/>
      <c r="T612" s="301"/>
      <c r="U612" s="15"/>
      <c r="V612" s="15"/>
      <c r="W612" s="15"/>
      <c r="X612" s="15"/>
      <c r="Y612" s="15"/>
      <c r="Z612" s="15"/>
      <c r="AA612" s="15"/>
      <c r="AB612" s="15"/>
      <c r="AC612" s="15"/>
      <c r="AD612" s="15"/>
      <c r="AE612" s="15"/>
      <c r="AT612" s="302" t="s">
        <v>414</v>
      </c>
      <c r="AU612" s="302" t="s">
        <v>93</v>
      </c>
      <c r="AV612" s="15" t="s">
        <v>91</v>
      </c>
      <c r="AW612" s="15" t="s">
        <v>38</v>
      </c>
      <c r="AX612" s="15" t="s">
        <v>83</v>
      </c>
      <c r="AY612" s="302" t="s">
        <v>251</v>
      </c>
    </row>
    <row r="613" s="13" customFormat="1">
      <c r="A613" s="13"/>
      <c r="B613" s="271"/>
      <c r="C613" s="272"/>
      <c r="D613" s="259" t="s">
        <v>414</v>
      </c>
      <c r="E613" s="273" t="s">
        <v>1</v>
      </c>
      <c r="F613" s="274" t="s">
        <v>91</v>
      </c>
      <c r="G613" s="272"/>
      <c r="H613" s="275">
        <v>1</v>
      </c>
      <c r="I613" s="276"/>
      <c r="J613" s="272"/>
      <c r="K613" s="272"/>
      <c r="L613" s="277"/>
      <c r="M613" s="278"/>
      <c r="N613" s="279"/>
      <c r="O613" s="279"/>
      <c r="P613" s="279"/>
      <c r="Q613" s="279"/>
      <c r="R613" s="279"/>
      <c r="S613" s="279"/>
      <c r="T613" s="280"/>
      <c r="U613" s="13"/>
      <c r="V613" s="13"/>
      <c r="W613" s="13"/>
      <c r="X613" s="13"/>
      <c r="Y613" s="13"/>
      <c r="Z613" s="13"/>
      <c r="AA613" s="13"/>
      <c r="AB613" s="13"/>
      <c r="AC613" s="13"/>
      <c r="AD613" s="13"/>
      <c r="AE613" s="13"/>
      <c r="AT613" s="281" t="s">
        <v>414</v>
      </c>
      <c r="AU613" s="281" t="s">
        <v>93</v>
      </c>
      <c r="AV613" s="13" t="s">
        <v>93</v>
      </c>
      <c r="AW613" s="13" t="s">
        <v>38</v>
      </c>
      <c r="AX613" s="13" t="s">
        <v>91</v>
      </c>
      <c r="AY613" s="281" t="s">
        <v>251</v>
      </c>
    </row>
    <row r="614" s="2" customFormat="1" ht="16.5" customHeight="1">
      <c r="A614" s="40"/>
      <c r="B614" s="41"/>
      <c r="C614" s="314" t="s">
        <v>2852</v>
      </c>
      <c r="D614" s="314" t="s">
        <v>648</v>
      </c>
      <c r="E614" s="315" t="s">
        <v>4151</v>
      </c>
      <c r="F614" s="316" t="s">
        <v>4152</v>
      </c>
      <c r="G614" s="317" t="s">
        <v>346</v>
      </c>
      <c r="H614" s="318">
        <v>1</v>
      </c>
      <c r="I614" s="319"/>
      <c r="J614" s="320">
        <f>ROUND(I614*H614,2)</f>
        <v>0</v>
      </c>
      <c r="K614" s="316" t="s">
        <v>484</v>
      </c>
      <c r="L614" s="321"/>
      <c r="M614" s="322" t="s">
        <v>1</v>
      </c>
      <c r="N614" s="323" t="s">
        <v>48</v>
      </c>
      <c r="O614" s="93"/>
      <c r="P614" s="255">
        <f>O614*H614</f>
        <v>0</v>
      </c>
      <c r="Q614" s="255">
        <v>0.0015200000000000001</v>
      </c>
      <c r="R614" s="255">
        <f>Q614*H614</f>
        <v>0.0015200000000000001</v>
      </c>
      <c r="S614" s="255">
        <v>0</v>
      </c>
      <c r="T614" s="256">
        <f>S614*H614</f>
        <v>0</v>
      </c>
      <c r="U614" s="40"/>
      <c r="V614" s="40"/>
      <c r="W614" s="40"/>
      <c r="X614" s="40"/>
      <c r="Y614" s="40"/>
      <c r="Z614" s="40"/>
      <c r="AA614" s="40"/>
      <c r="AB614" s="40"/>
      <c r="AC614" s="40"/>
      <c r="AD614" s="40"/>
      <c r="AE614" s="40"/>
      <c r="AR614" s="257" t="s">
        <v>384</v>
      </c>
      <c r="AT614" s="257" t="s">
        <v>648</v>
      </c>
      <c r="AU614" s="257" t="s">
        <v>93</v>
      </c>
      <c r="AY614" s="18" t="s">
        <v>251</v>
      </c>
      <c r="BE614" s="258">
        <f>IF(N614="základní",J614,0)</f>
        <v>0</v>
      </c>
      <c r="BF614" s="258">
        <f>IF(N614="snížená",J614,0)</f>
        <v>0</v>
      </c>
      <c r="BG614" s="258">
        <f>IF(N614="zákl. přenesená",J614,0)</f>
        <v>0</v>
      </c>
      <c r="BH614" s="258">
        <f>IF(N614="sníž. přenesená",J614,0)</f>
        <v>0</v>
      </c>
      <c r="BI614" s="258">
        <f>IF(N614="nulová",J614,0)</f>
        <v>0</v>
      </c>
      <c r="BJ614" s="18" t="s">
        <v>91</v>
      </c>
      <c r="BK614" s="258">
        <f>ROUND(I614*H614,2)</f>
        <v>0</v>
      </c>
      <c r="BL614" s="18" t="s">
        <v>359</v>
      </c>
      <c r="BM614" s="257" t="s">
        <v>4153</v>
      </c>
    </row>
    <row r="615" s="15" customFormat="1">
      <c r="A615" s="15"/>
      <c r="B615" s="293"/>
      <c r="C615" s="294"/>
      <c r="D615" s="259" t="s">
        <v>414</v>
      </c>
      <c r="E615" s="295" t="s">
        <v>1</v>
      </c>
      <c r="F615" s="296" t="s">
        <v>4035</v>
      </c>
      <c r="G615" s="294"/>
      <c r="H615" s="295" t="s">
        <v>1</v>
      </c>
      <c r="I615" s="297"/>
      <c r="J615" s="294"/>
      <c r="K615" s="294"/>
      <c r="L615" s="298"/>
      <c r="M615" s="299"/>
      <c r="N615" s="300"/>
      <c r="O615" s="300"/>
      <c r="P615" s="300"/>
      <c r="Q615" s="300"/>
      <c r="R615" s="300"/>
      <c r="S615" s="300"/>
      <c r="T615" s="301"/>
      <c r="U615" s="15"/>
      <c r="V615" s="15"/>
      <c r="W615" s="15"/>
      <c r="X615" s="15"/>
      <c r="Y615" s="15"/>
      <c r="Z615" s="15"/>
      <c r="AA615" s="15"/>
      <c r="AB615" s="15"/>
      <c r="AC615" s="15"/>
      <c r="AD615" s="15"/>
      <c r="AE615" s="15"/>
      <c r="AT615" s="302" t="s">
        <v>414</v>
      </c>
      <c r="AU615" s="302" t="s">
        <v>93</v>
      </c>
      <c r="AV615" s="15" t="s">
        <v>91</v>
      </c>
      <c r="AW615" s="15" t="s">
        <v>38</v>
      </c>
      <c r="AX615" s="15" t="s">
        <v>83</v>
      </c>
      <c r="AY615" s="302" t="s">
        <v>251</v>
      </c>
    </row>
    <row r="616" s="15" customFormat="1">
      <c r="A616" s="15"/>
      <c r="B616" s="293"/>
      <c r="C616" s="294"/>
      <c r="D616" s="259" t="s">
        <v>414</v>
      </c>
      <c r="E616" s="295" t="s">
        <v>1</v>
      </c>
      <c r="F616" s="296" t="s">
        <v>4100</v>
      </c>
      <c r="G616" s="294"/>
      <c r="H616" s="295" t="s">
        <v>1</v>
      </c>
      <c r="I616" s="297"/>
      <c r="J616" s="294"/>
      <c r="K616" s="294"/>
      <c r="L616" s="298"/>
      <c r="M616" s="299"/>
      <c r="N616" s="300"/>
      <c r="O616" s="300"/>
      <c r="P616" s="300"/>
      <c r="Q616" s="300"/>
      <c r="R616" s="300"/>
      <c r="S616" s="300"/>
      <c r="T616" s="301"/>
      <c r="U616" s="15"/>
      <c r="V616" s="15"/>
      <c r="W616" s="15"/>
      <c r="X616" s="15"/>
      <c r="Y616" s="15"/>
      <c r="Z616" s="15"/>
      <c r="AA616" s="15"/>
      <c r="AB616" s="15"/>
      <c r="AC616" s="15"/>
      <c r="AD616" s="15"/>
      <c r="AE616" s="15"/>
      <c r="AT616" s="302" t="s">
        <v>414</v>
      </c>
      <c r="AU616" s="302" t="s">
        <v>93</v>
      </c>
      <c r="AV616" s="15" t="s">
        <v>91</v>
      </c>
      <c r="AW616" s="15" t="s">
        <v>38</v>
      </c>
      <c r="AX616" s="15" t="s">
        <v>83</v>
      </c>
      <c r="AY616" s="302" t="s">
        <v>251</v>
      </c>
    </row>
    <row r="617" s="13" customFormat="1">
      <c r="A617" s="13"/>
      <c r="B617" s="271"/>
      <c r="C617" s="272"/>
      <c r="D617" s="259" t="s">
        <v>414</v>
      </c>
      <c r="E617" s="273" t="s">
        <v>1</v>
      </c>
      <c r="F617" s="274" t="s">
        <v>91</v>
      </c>
      <c r="G617" s="272"/>
      <c r="H617" s="275">
        <v>1</v>
      </c>
      <c r="I617" s="276"/>
      <c r="J617" s="272"/>
      <c r="K617" s="272"/>
      <c r="L617" s="277"/>
      <c r="M617" s="278"/>
      <c r="N617" s="279"/>
      <c r="O617" s="279"/>
      <c r="P617" s="279"/>
      <c r="Q617" s="279"/>
      <c r="R617" s="279"/>
      <c r="S617" s="279"/>
      <c r="T617" s="280"/>
      <c r="U617" s="13"/>
      <c r="V617" s="13"/>
      <c r="W617" s="13"/>
      <c r="X617" s="13"/>
      <c r="Y617" s="13"/>
      <c r="Z617" s="13"/>
      <c r="AA617" s="13"/>
      <c r="AB617" s="13"/>
      <c r="AC617" s="13"/>
      <c r="AD617" s="13"/>
      <c r="AE617" s="13"/>
      <c r="AT617" s="281" t="s">
        <v>414</v>
      </c>
      <c r="AU617" s="281" t="s">
        <v>93</v>
      </c>
      <c r="AV617" s="13" t="s">
        <v>93</v>
      </c>
      <c r="AW617" s="13" t="s">
        <v>38</v>
      </c>
      <c r="AX617" s="13" t="s">
        <v>91</v>
      </c>
      <c r="AY617" s="281" t="s">
        <v>251</v>
      </c>
    </row>
    <row r="618" s="2" customFormat="1" ht="16.5" customHeight="1">
      <c r="A618" s="40"/>
      <c r="B618" s="41"/>
      <c r="C618" s="246" t="s">
        <v>3423</v>
      </c>
      <c r="D618" s="246" t="s">
        <v>254</v>
      </c>
      <c r="E618" s="247" t="s">
        <v>4154</v>
      </c>
      <c r="F618" s="248" t="s">
        <v>4155</v>
      </c>
      <c r="G618" s="249" t="s">
        <v>346</v>
      </c>
      <c r="H618" s="250">
        <v>1</v>
      </c>
      <c r="I618" s="251"/>
      <c r="J618" s="252">
        <f>ROUND(I618*H618,2)</f>
        <v>0</v>
      </c>
      <c r="K618" s="248" t="s">
        <v>484</v>
      </c>
      <c r="L618" s="46"/>
      <c r="M618" s="253" t="s">
        <v>1</v>
      </c>
      <c r="N618" s="254" t="s">
        <v>48</v>
      </c>
      <c r="O618" s="93"/>
      <c r="P618" s="255">
        <f>O618*H618</f>
        <v>0</v>
      </c>
      <c r="Q618" s="255">
        <v>0.00051999999999999995</v>
      </c>
      <c r="R618" s="255">
        <f>Q618*H618</f>
        <v>0.00051999999999999995</v>
      </c>
      <c r="S618" s="255">
        <v>0</v>
      </c>
      <c r="T618" s="256">
        <f>S618*H618</f>
        <v>0</v>
      </c>
      <c r="U618" s="40"/>
      <c r="V618" s="40"/>
      <c r="W618" s="40"/>
      <c r="X618" s="40"/>
      <c r="Y618" s="40"/>
      <c r="Z618" s="40"/>
      <c r="AA618" s="40"/>
      <c r="AB618" s="40"/>
      <c r="AC618" s="40"/>
      <c r="AD618" s="40"/>
      <c r="AE618" s="40"/>
      <c r="AR618" s="257" t="s">
        <v>359</v>
      </c>
      <c r="AT618" s="257" t="s">
        <v>254</v>
      </c>
      <c r="AU618" s="257" t="s">
        <v>93</v>
      </c>
      <c r="AY618" s="18" t="s">
        <v>251</v>
      </c>
      <c r="BE618" s="258">
        <f>IF(N618="základní",J618,0)</f>
        <v>0</v>
      </c>
      <c r="BF618" s="258">
        <f>IF(N618="snížená",J618,0)</f>
        <v>0</v>
      </c>
      <c r="BG618" s="258">
        <f>IF(N618="zákl. přenesená",J618,0)</f>
        <v>0</v>
      </c>
      <c r="BH618" s="258">
        <f>IF(N618="sníž. přenesená",J618,0)</f>
        <v>0</v>
      </c>
      <c r="BI618" s="258">
        <f>IF(N618="nulová",J618,0)</f>
        <v>0</v>
      </c>
      <c r="BJ618" s="18" t="s">
        <v>91</v>
      </c>
      <c r="BK618" s="258">
        <f>ROUND(I618*H618,2)</f>
        <v>0</v>
      </c>
      <c r="BL618" s="18" t="s">
        <v>359</v>
      </c>
      <c r="BM618" s="257" t="s">
        <v>4156</v>
      </c>
    </row>
    <row r="619" s="15" customFormat="1">
      <c r="A619" s="15"/>
      <c r="B619" s="293"/>
      <c r="C619" s="294"/>
      <c r="D619" s="259" t="s">
        <v>414</v>
      </c>
      <c r="E619" s="295" t="s">
        <v>1</v>
      </c>
      <c r="F619" s="296" t="s">
        <v>4035</v>
      </c>
      <c r="G619" s="294"/>
      <c r="H619" s="295" t="s">
        <v>1</v>
      </c>
      <c r="I619" s="297"/>
      <c r="J619" s="294"/>
      <c r="K619" s="294"/>
      <c r="L619" s="298"/>
      <c r="M619" s="299"/>
      <c r="N619" s="300"/>
      <c r="O619" s="300"/>
      <c r="P619" s="300"/>
      <c r="Q619" s="300"/>
      <c r="R619" s="300"/>
      <c r="S619" s="300"/>
      <c r="T619" s="301"/>
      <c r="U619" s="15"/>
      <c r="V619" s="15"/>
      <c r="W619" s="15"/>
      <c r="X619" s="15"/>
      <c r="Y619" s="15"/>
      <c r="Z619" s="15"/>
      <c r="AA619" s="15"/>
      <c r="AB619" s="15"/>
      <c r="AC619" s="15"/>
      <c r="AD619" s="15"/>
      <c r="AE619" s="15"/>
      <c r="AT619" s="302" t="s">
        <v>414</v>
      </c>
      <c r="AU619" s="302" t="s">
        <v>93</v>
      </c>
      <c r="AV619" s="15" t="s">
        <v>91</v>
      </c>
      <c r="AW619" s="15" t="s">
        <v>38</v>
      </c>
      <c r="AX619" s="15" t="s">
        <v>83</v>
      </c>
      <c r="AY619" s="302" t="s">
        <v>251</v>
      </c>
    </row>
    <row r="620" s="15" customFormat="1">
      <c r="A620" s="15"/>
      <c r="B620" s="293"/>
      <c r="C620" s="294"/>
      <c r="D620" s="259" t="s">
        <v>414</v>
      </c>
      <c r="E620" s="295" t="s">
        <v>1</v>
      </c>
      <c r="F620" s="296" t="s">
        <v>4100</v>
      </c>
      <c r="G620" s="294"/>
      <c r="H620" s="295" t="s">
        <v>1</v>
      </c>
      <c r="I620" s="297"/>
      <c r="J620" s="294"/>
      <c r="K620" s="294"/>
      <c r="L620" s="298"/>
      <c r="M620" s="299"/>
      <c r="N620" s="300"/>
      <c r="O620" s="300"/>
      <c r="P620" s="300"/>
      <c r="Q620" s="300"/>
      <c r="R620" s="300"/>
      <c r="S620" s="300"/>
      <c r="T620" s="301"/>
      <c r="U620" s="15"/>
      <c r="V620" s="15"/>
      <c r="W620" s="15"/>
      <c r="X620" s="15"/>
      <c r="Y620" s="15"/>
      <c r="Z620" s="15"/>
      <c r="AA620" s="15"/>
      <c r="AB620" s="15"/>
      <c r="AC620" s="15"/>
      <c r="AD620" s="15"/>
      <c r="AE620" s="15"/>
      <c r="AT620" s="302" t="s">
        <v>414</v>
      </c>
      <c r="AU620" s="302" t="s">
        <v>93</v>
      </c>
      <c r="AV620" s="15" t="s">
        <v>91</v>
      </c>
      <c r="AW620" s="15" t="s">
        <v>38</v>
      </c>
      <c r="AX620" s="15" t="s">
        <v>83</v>
      </c>
      <c r="AY620" s="302" t="s">
        <v>251</v>
      </c>
    </row>
    <row r="621" s="13" customFormat="1">
      <c r="A621" s="13"/>
      <c r="B621" s="271"/>
      <c r="C621" s="272"/>
      <c r="D621" s="259" t="s">
        <v>414</v>
      </c>
      <c r="E621" s="273" t="s">
        <v>1</v>
      </c>
      <c r="F621" s="274" t="s">
        <v>91</v>
      </c>
      <c r="G621" s="272"/>
      <c r="H621" s="275">
        <v>1</v>
      </c>
      <c r="I621" s="276"/>
      <c r="J621" s="272"/>
      <c r="K621" s="272"/>
      <c r="L621" s="277"/>
      <c r="M621" s="278"/>
      <c r="N621" s="279"/>
      <c r="O621" s="279"/>
      <c r="P621" s="279"/>
      <c r="Q621" s="279"/>
      <c r="R621" s="279"/>
      <c r="S621" s="279"/>
      <c r="T621" s="280"/>
      <c r="U621" s="13"/>
      <c r="V621" s="13"/>
      <c r="W621" s="13"/>
      <c r="X621" s="13"/>
      <c r="Y621" s="13"/>
      <c r="Z621" s="13"/>
      <c r="AA621" s="13"/>
      <c r="AB621" s="13"/>
      <c r="AC621" s="13"/>
      <c r="AD621" s="13"/>
      <c r="AE621" s="13"/>
      <c r="AT621" s="281" t="s">
        <v>414</v>
      </c>
      <c r="AU621" s="281" t="s">
        <v>93</v>
      </c>
      <c r="AV621" s="13" t="s">
        <v>93</v>
      </c>
      <c r="AW621" s="13" t="s">
        <v>38</v>
      </c>
      <c r="AX621" s="13" t="s">
        <v>91</v>
      </c>
      <c r="AY621" s="281" t="s">
        <v>251</v>
      </c>
    </row>
    <row r="622" s="2" customFormat="1" ht="16.5" customHeight="1">
      <c r="A622" s="40"/>
      <c r="B622" s="41"/>
      <c r="C622" s="246" t="s">
        <v>2856</v>
      </c>
      <c r="D622" s="246" t="s">
        <v>254</v>
      </c>
      <c r="E622" s="247" t="s">
        <v>4157</v>
      </c>
      <c r="F622" s="248" t="s">
        <v>4158</v>
      </c>
      <c r="G622" s="249" t="s">
        <v>346</v>
      </c>
      <c r="H622" s="250">
        <v>1</v>
      </c>
      <c r="I622" s="251"/>
      <c r="J622" s="252">
        <f>ROUND(I622*H622,2)</f>
        <v>0</v>
      </c>
      <c r="K622" s="248" t="s">
        <v>484</v>
      </c>
      <c r="L622" s="46"/>
      <c r="M622" s="253" t="s">
        <v>1</v>
      </c>
      <c r="N622" s="254" t="s">
        <v>48</v>
      </c>
      <c r="O622" s="93"/>
      <c r="P622" s="255">
        <f>O622*H622</f>
        <v>0</v>
      </c>
      <c r="Q622" s="255">
        <v>0.00027999999999999998</v>
      </c>
      <c r="R622" s="255">
        <f>Q622*H622</f>
        <v>0.00027999999999999998</v>
      </c>
      <c r="S622" s="255">
        <v>0</v>
      </c>
      <c r="T622" s="256">
        <f>S622*H622</f>
        <v>0</v>
      </c>
      <c r="U622" s="40"/>
      <c r="V622" s="40"/>
      <c r="W622" s="40"/>
      <c r="X622" s="40"/>
      <c r="Y622" s="40"/>
      <c r="Z622" s="40"/>
      <c r="AA622" s="40"/>
      <c r="AB622" s="40"/>
      <c r="AC622" s="40"/>
      <c r="AD622" s="40"/>
      <c r="AE622" s="40"/>
      <c r="AR622" s="257" t="s">
        <v>359</v>
      </c>
      <c r="AT622" s="257" t="s">
        <v>254</v>
      </c>
      <c r="AU622" s="257" t="s">
        <v>93</v>
      </c>
      <c r="AY622" s="18" t="s">
        <v>251</v>
      </c>
      <c r="BE622" s="258">
        <f>IF(N622="základní",J622,0)</f>
        <v>0</v>
      </c>
      <c r="BF622" s="258">
        <f>IF(N622="snížená",J622,0)</f>
        <v>0</v>
      </c>
      <c r="BG622" s="258">
        <f>IF(N622="zákl. přenesená",J622,0)</f>
        <v>0</v>
      </c>
      <c r="BH622" s="258">
        <f>IF(N622="sníž. přenesená",J622,0)</f>
        <v>0</v>
      </c>
      <c r="BI622" s="258">
        <f>IF(N622="nulová",J622,0)</f>
        <v>0</v>
      </c>
      <c r="BJ622" s="18" t="s">
        <v>91</v>
      </c>
      <c r="BK622" s="258">
        <f>ROUND(I622*H622,2)</f>
        <v>0</v>
      </c>
      <c r="BL622" s="18" t="s">
        <v>359</v>
      </c>
      <c r="BM622" s="257" t="s">
        <v>4159</v>
      </c>
    </row>
    <row r="623" s="15" customFormat="1">
      <c r="A623" s="15"/>
      <c r="B623" s="293"/>
      <c r="C623" s="294"/>
      <c r="D623" s="259" t="s">
        <v>414</v>
      </c>
      <c r="E623" s="295" t="s">
        <v>1</v>
      </c>
      <c r="F623" s="296" t="s">
        <v>4035</v>
      </c>
      <c r="G623" s="294"/>
      <c r="H623" s="295" t="s">
        <v>1</v>
      </c>
      <c r="I623" s="297"/>
      <c r="J623" s="294"/>
      <c r="K623" s="294"/>
      <c r="L623" s="298"/>
      <c r="M623" s="299"/>
      <c r="N623" s="300"/>
      <c r="O623" s="300"/>
      <c r="P623" s="300"/>
      <c r="Q623" s="300"/>
      <c r="R623" s="300"/>
      <c r="S623" s="300"/>
      <c r="T623" s="301"/>
      <c r="U623" s="15"/>
      <c r="V623" s="15"/>
      <c r="W623" s="15"/>
      <c r="X623" s="15"/>
      <c r="Y623" s="15"/>
      <c r="Z623" s="15"/>
      <c r="AA623" s="15"/>
      <c r="AB623" s="15"/>
      <c r="AC623" s="15"/>
      <c r="AD623" s="15"/>
      <c r="AE623" s="15"/>
      <c r="AT623" s="302" t="s">
        <v>414</v>
      </c>
      <c r="AU623" s="302" t="s">
        <v>93</v>
      </c>
      <c r="AV623" s="15" t="s">
        <v>91</v>
      </c>
      <c r="AW623" s="15" t="s">
        <v>38</v>
      </c>
      <c r="AX623" s="15" t="s">
        <v>83</v>
      </c>
      <c r="AY623" s="302" t="s">
        <v>251</v>
      </c>
    </row>
    <row r="624" s="15" customFormat="1">
      <c r="A624" s="15"/>
      <c r="B624" s="293"/>
      <c r="C624" s="294"/>
      <c r="D624" s="259" t="s">
        <v>414</v>
      </c>
      <c r="E624" s="295" t="s">
        <v>1</v>
      </c>
      <c r="F624" s="296" t="s">
        <v>4160</v>
      </c>
      <c r="G624" s="294"/>
      <c r="H624" s="295" t="s">
        <v>1</v>
      </c>
      <c r="I624" s="297"/>
      <c r="J624" s="294"/>
      <c r="K624" s="294"/>
      <c r="L624" s="298"/>
      <c r="M624" s="299"/>
      <c r="N624" s="300"/>
      <c r="O624" s="300"/>
      <c r="P624" s="300"/>
      <c r="Q624" s="300"/>
      <c r="R624" s="300"/>
      <c r="S624" s="300"/>
      <c r="T624" s="301"/>
      <c r="U624" s="15"/>
      <c r="V624" s="15"/>
      <c r="W624" s="15"/>
      <c r="X624" s="15"/>
      <c r="Y624" s="15"/>
      <c r="Z624" s="15"/>
      <c r="AA624" s="15"/>
      <c r="AB624" s="15"/>
      <c r="AC624" s="15"/>
      <c r="AD624" s="15"/>
      <c r="AE624" s="15"/>
      <c r="AT624" s="302" t="s">
        <v>414</v>
      </c>
      <c r="AU624" s="302" t="s">
        <v>93</v>
      </c>
      <c r="AV624" s="15" t="s">
        <v>91</v>
      </c>
      <c r="AW624" s="15" t="s">
        <v>38</v>
      </c>
      <c r="AX624" s="15" t="s">
        <v>83</v>
      </c>
      <c r="AY624" s="302" t="s">
        <v>251</v>
      </c>
    </row>
    <row r="625" s="13" customFormat="1">
      <c r="A625" s="13"/>
      <c r="B625" s="271"/>
      <c r="C625" s="272"/>
      <c r="D625" s="259" t="s">
        <v>414</v>
      </c>
      <c r="E625" s="273" t="s">
        <v>1</v>
      </c>
      <c r="F625" s="274" t="s">
        <v>91</v>
      </c>
      <c r="G625" s="272"/>
      <c r="H625" s="275">
        <v>1</v>
      </c>
      <c r="I625" s="276"/>
      <c r="J625" s="272"/>
      <c r="K625" s="272"/>
      <c r="L625" s="277"/>
      <c r="M625" s="278"/>
      <c r="N625" s="279"/>
      <c r="O625" s="279"/>
      <c r="P625" s="279"/>
      <c r="Q625" s="279"/>
      <c r="R625" s="279"/>
      <c r="S625" s="279"/>
      <c r="T625" s="280"/>
      <c r="U625" s="13"/>
      <c r="V625" s="13"/>
      <c r="W625" s="13"/>
      <c r="X625" s="13"/>
      <c r="Y625" s="13"/>
      <c r="Z625" s="13"/>
      <c r="AA625" s="13"/>
      <c r="AB625" s="13"/>
      <c r="AC625" s="13"/>
      <c r="AD625" s="13"/>
      <c r="AE625" s="13"/>
      <c r="AT625" s="281" t="s">
        <v>414</v>
      </c>
      <c r="AU625" s="281" t="s">
        <v>93</v>
      </c>
      <c r="AV625" s="13" t="s">
        <v>93</v>
      </c>
      <c r="AW625" s="13" t="s">
        <v>38</v>
      </c>
      <c r="AX625" s="13" t="s">
        <v>91</v>
      </c>
      <c r="AY625" s="281" t="s">
        <v>251</v>
      </c>
    </row>
    <row r="626" s="2" customFormat="1" ht="16.5" customHeight="1">
      <c r="A626" s="40"/>
      <c r="B626" s="41"/>
      <c r="C626" s="246" t="s">
        <v>3430</v>
      </c>
      <c r="D626" s="246" t="s">
        <v>254</v>
      </c>
      <c r="E626" s="247" t="s">
        <v>4161</v>
      </c>
      <c r="F626" s="248" t="s">
        <v>4162</v>
      </c>
      <c r="G626" s="249" t="s">
        <v>346</v>
      </c>
      <c r="H626" s="250">
        <v>3</v>
      </c>
      <c r="I626" s="251"/>
      <c r="J626" s="252">
        <f>ROUND(I626*H626,2)</f>
        <v>0</v>
      </c>
      <c r="K626" s="248" t="s">
        <v>484</v>
      </c>
      <c r="L626" s="46"/>
      <c r="M626" s="253" t="s">
        <v>1</v>
      </c>
      <c r="N626" s="254" t="s">
        <v>48</v>
      </c>
      <c r="O626" s="93"/>
      <c r="P626" s="255">
        <f>O626*H626</f>
        <v>0</v>
      </c>
      <c r="Q626" s="255">
        <v>0.00013999999999999999</v>
      </c>
      <c r="R626" s="255">
        <f>Q626*H626</f>
        <v>0.00041999999999999996</v>
      </c>
      <c r="S626" s="255">
        <v>0</v>
      </c>
      <c r="T626" s="256">
        <f>S626*H626</f>
        <v>0</v>
      </c>
      <c r="U626" s="40"/>
      <c r="V626" s="40"/>
      <c r="W626" s="40"/>
      <c r="X626" s="40"/>
      <c r="Y626" s="40"/>
      <c r="Z626" s="40"/>
      <c r="AA626" s="40"/>
      <c r="AB626" s="40"/>
      <c r="AC626" s="40"/>
      <c r="AD626" s="40"/>
      <c r="AE626" s="40"/>
      <c r="AR626" s="257" t="s">
        <v>359</v>
      </c>
      <c r="AT626" s="257" t="s">
        <v>254</v>
      </c>
      <c r="AU626" s="257" t="s">
        <v>93</v>
      </c>
      <c r="AY626" s="18" t="s">
        <v>251</v>
      </c>
      <c r="BE626" s="258">
        <f>IF(N626="základní",J626,0)</f>
        <v>0</v>
      </c>
      <c r="BF626" s="258">
        <f>IF(N626="snížená",J626,0)</f>
        <v>0</v>
      </c>
      <c r="BG626" s="258">
        <f>IF(N626="zákl. přenesená",J626,0)</f>
        <v>0</v>
      </c>
      <c r="BH626" s="258">
        <f>IF(N626="sníž. přenesená",J626,0)</f>
        <v>0</v>
      </c>
      <c r="BI626" s="258">
        <f>IF(N626="nulová",J626,0)</f>
        <v>0</v>
      </c>
      <c r="BJ626" s="18" t="s">
        <v>91</v>
      </c>
      <c r="BK626" s="258">
        <f>ROUND(I626*H626,2)</f>
        <v>0</v>
      </c>
      <c r="BL626" s="18" t="s">
        <v>359</v>
      </c>
      <c r="BM626" s="257" t="s">
        <v>4163</v>
      </c>
    </row>
    <row r="627" s="15" customFormat="1">
      <c r="A627" s="15"/>
      <c r="B627" s="293"/>
      <c r="C627" s="294"/>
      <c r="D627" s="259" t="s">
        <v>414</v>
      </c>
      <c r="E627" s="295" t="s">
        <v>1</v>
      </c>
      <c r="F627" s="296" t="s">
        <v>4035</v>
      </c>
      <c r="G627" s="294"/>
      <c r="H627" s="295" t="s">
        <v>1</v>
      </c>
      <c r="I627" s="297"/>
      <c r="J627" s="294"/>
      <c r="K627" s="294"/>
      <c r="L627" s="298"/>
      <c r="M627" s="299"/>
      <c r="N627" s="300"/>
      <c r="O627" s="300"/>
      <c r="P627" s="300"/>
      <c r="Q627" s="300"/>
      <c r="R627" s="300"/>
      <c r="S627" s="300"/>
      <c r="T627" s="301"/>
      <c r="U627" s="15"/>
      <c r="V627" s="15"/>
      <c r="W627" s="15"/>
      <c r="X627" s="15"/>
      <c r="Y627" s="15"/>
      <c r="Z627" s="15"/>
      <c r="AA627" s="15"/>
      <c r="AB627" s="15"/>
      <c r="AC627" s="15"/>
      <c r="AD627" s="15"/>
      <c r="AE627" s="15"/>
      <c r="AT627" s="302" t="s">
        <v>414</v>
      </c>
      <c r="AU627" s="302" t="s">
        <v>93</v>
      </c>
      <c r="AV627" s="15" t="s">
        <v>91</v>
      </c>
      <c r="AW627" s="15" t="s">
        <v>38</v>
      </c>
      <c r="AX627" s="15" t="s">
        <v>83</v>
      </c>
      <c r="AY627" s="302" t="s">
        <v>251</v>
      </c>
    </row>
    <row r="628" s="15" customFormat="1">
      <c r="A628" s="15"/>
      <c r="B628" s="293"/>
      <c r="C628" s="294"/>
      <c r="D628" s="259" t="s">
        <v>414</v>
      </c>
      <c r="E628" s="295" t="s">
        <v>1</v>
      </c>
      <c r="F628" s="296" t="s">
        <v>4096</v>
      </c>
      <c r="G628" s="294"/>
      <c r="H628" s="295" t="s">
        <v>1</v>
      </c>
      <c r="I628" s="297"/>
      <c r="J628" s="294"/>
      <c r="K628" s="294"/>
      <c r="L628" s="298"/>
      <c r="M628" s="299"/>
      <c r="N628" s="300"/>
      <c r="O628" s="300"/>
      <c r="P628" s="300"/>
      <c r="Q628" s="300"/>
      <c r="R628" s="300"/>
      <c r="S628" s="300"/>
      <c r="T628" s="301"/>
      <c r="U628" s="15"/>
      <c r="V628" s="15"/>
      <c r="W628" s="15"/>
      <c r="X628" s="15"/>
      <c r="Y628" s="15"/>
      <c r="Z628" s="15"/>
      <c r="AA628" s="15"/>
      <c r="AB628" s="15"/>
      <c r="AC628" s="15"/>
      <c r="AD628" s="15"/>
      <c r="AE628" s="15"/>
      <c r="AT628" s="302" t="s">
        <v>414</v>
      </c>
      <c r="AU628" s="302" t="s">
        <v>93</v>
      </c>
      <c r="AV628" s="15" t="s">
        <v>91</v>
      </c>
      <c r="AW628" s="15" t="s">
        <v>38</v>
      </c>
      <c r="AX628" s="15" t="s">
        <v>83</v>
      </c>
      <c r="AY628" s="302" t="s">
        <v>251</v>
      </c>
    </row>
    <row r="629" s="13" customFormat="1">
      <c r="A629" s="13"/>
      <c r="B629" s="271"/>
      <c r="C629" s="272"/>
      <c r="D629" s="259" t="s">
        <v>414</v>
      </c>
      <c r="E629" s="273" t="s">
        <v>1</v>
      </c>
      <c r="F629" s="274" t="s">
        <v>174</v>
      </c>
      <c r="G629" s="272"/>
      <c r="H629" s="275">
        <v>3</v>
      </c>
      <c r="I629" s="276"/>
      <c r="J629" s="272"/>
      <c r="K629" s="272"/>
      <c r="L629" s="277"/>
      <c r="M629" s="278"/>
      <c r="N629" s="279"/>
      <c r="O629" s="279"/>
      <c r="P629" s="279"/>
      <c r="Q629" s="279"/>
      <c r="R629" s="279"/>
      <c r="S629" s="279"/>
      <c r="T629" s="280"/>
      <c r="U629" s="13"/>
      <c r="V629" s="13"/>
      <c r="W629" s="13"/>
      <c r="X629" s="13"/>
      <c r="Y629" s="13"/>
      <c r="Z629" s="13"/>
      <c r="AA629" s="13"/>
      <c r="AB629" s="13"/>
      <c r="AC629" s="13"/>
      <c r="AD629" s="13"/>
      <c r="AE629" s="13"/>
      <c r="AT629" s="281" t="s">
        <v>414</v>
      </c>
      <c r="AU629" s="281" t="s">
        <v>93</v>
      </c>
      <c r="AV629" s="13" t="s">
        <v>93</v>
      </c>
      <c r="AW629" s="13" t="s">
        <v>38</v>
      </c>
      <c r="AX629" s="13" t="s">
        <v>91</v>
      </c>
      <c r="AY629" s="281" t="s">
        <v>251</v>
      </c>
    </row>
    <row r="630" s="2" customFormat="1" ht="16.5" customHeight="1">
      <c r="A630" s="40"/>
      <c r="B630" s="41"/>
      <c r="C630" s="314" t="s">
        <v>2859</v>
      </c>
      <c r="D630" s="314" t="s">
        <v>648</v>
      </c>
      <c r="E630" s="315" t="s">
        <v>4164</v>
      </c>
      <c r="F630" s="316" t="s">
        <v>4165</v>
      </c>
      <c r="G630" s="317" t="s">
        <v>346</v>
      </c>
      <c r="H630" s="318">
        <v>3</v>
      </c>
      <c r="I630" s="319"/>
      <c r="J630" s="320">
        <f>ROUND(I630*H630,2)</f>
        <v>0</v>
      </c>
      <c r="K630" s="316" t="s">
        <v>3846</v>
      </c>
      <c r="L630" s="321"/>
      <c r="M630" s="322" t="s">
        <v>1</v>
      </c>
      <c r="N630" s="323" t="s">
        <v>48</v>
      </c>
      <c r="O630" s="93"/>
      <c r="P630" s="255">
        <f>O630*H630</f>
        <v>0</v>
      </c>
      <c r="Q630" s="255">
        <v>0</v>
      </c>
      <c r="R630" s="255">
        <f>Q630*H630</f>
        <v>0</v>
      </c>
      <c r="S630" s="255">
        <v>0</v>
      </c>
      <c r="T630" s="256">
        <f>S630*H630</f>
        <v>0</v>
      </c>
      <c r="U630" s="40"/>
      <c r="V630" s="40"/>
      <c r="W630" s="40"/>
      <c r="X630" s="40"/>
      <c r="Y630" s="40"/>
      <c r="Z630" s="40"/>
      <c r="AA630" s="40"/>
      <c r="AB630" s="40"/>
      <c r="AC630" s="40"/>
      <c r="AD630" s="40"/>
      <c r="AE630" s="40"/>
      <c r="AR630" s="257" t="s">
        <v>384</v>
      </c>
      <c r="AT630" s="257" t="s">
        <v>648</v>
      </c>
      <c r="AU630" s="257" t="s">
        <v>93</v>
      </c>
      <c r="AY630" s="18" t="s">
        <v>251</v>
      </c>
      <c r="BE630" s="258">
        <f>IF(N630="základní",J630,0)</f>
        <v>0</v>
      </c>
      <c r="BF630" s="258">
        <f>IF(N630="snížená",J630,0)</f>
        <v>0</v>
      </c>
      <c r="BG630" s="258">
        <f>IF(N630="zákl. přenesená",J630,0)</f>
        <v>0</v>
      </c>
      <c r="BH630" s="258">
        <f>IF(N630="sníž. přenesená",J630,0)</f>
        <v>0</v>
      </c>
      <c r="BI630" s="258">
        <f>IF(N630="nulová",J630,0)</f>
        <v>0</v>
      </c>
      <c r="BJ630" s="18" t="s">
        <v>91</v>
      </c>
      <c r="BK630" s="258">
        <f>ROUND(I630*H630,2)</f>
        <v>0</v>
      </c>
      <c r="BL630" s="18" t="s">
        <v>359</v>
      </c>
      <c r="BM630" s="257" t="s">
        <v>4166</v>
      </c>
    </row>
    <row r="631" s="15" customFormat="1">
      <c r="A631" s="15"/>
      <c r="B631" s="293"/>
      <c r="C631" s="294"/>
      <c r="D631" s="259" t="s">
        <v>414</v>
      </c>
      <c r="E631" s="295" t="s">
        <v>1</v>
      </c>
      <c r="F631" s="296" t="s">
        <v>4035</v>
      </c>
      <c r="G631" s="294"/>
      <c r="H631" s="295" t="s">
        <v>1</v>
      </c>
      <c r="I631" s="297"/>
      <c r="J631" s="294"/>
      <c r="K631" s="294"/>
      <c r="L631" s="298"/>
      <c r="M631" s="299"/>
      <c r="N631" s="300"/>
      <c r="O631" s="300"/>
      <c r="P631" s="300"/>
      <c r="Q631" s="300"/>
      <c r="R631" s="300"/>
      <c r="S631" s="300"/>
      <c r="T631" s="301"/>
      <c r="U631" s="15"/>
      <c r="V631" s="15"/>
      <c r="W631" s="15"/>
      <c r="X631" s="15"/>
      <c r="Y631" s="15"/>
      <c r="Z631" s="15"/>
      <c r="AA631" s="15"/>
      <c r="AB631" s="15"/>
      <c r="AC631" s="15"/>
      <c r="AD631" s="15"/>
      <c r="AE631" s="15"/>
      <c r="AT631" s="302" t="s">
        <v>414</v>
      </c>
      <c r="AU631" s="302" t="s">
        <v>93</v>
      </c>
      <c r="AV631" s="15" t="s">
        <v>91</v>
      </c>
      <c r="AW631" s="15" t="s">
        <v>38</v>
      </c>
      <c r="AX631" s="15" t="s">
        <v>83</v>
      </c>
      <c r="AY631" s="302" t="s">
        <v>251</v>
      </c>
    </row>
    <row r="632" s="15" customFormat="1">
      <c r="A632" s="15"/>
      <c r="B632" s="293"/>
      <c r="C632" s="294"/>
      <c r="D632" s="259" t="s">
        <v>414</v>
      </c>
      <c r="E632" s="295" t="s">
        <v>1</v>
      </c>
      <c r="F632" s="296" t="s">
        <v>4167</v>
      </c>
      <c r="G632" s="294"/>
      <c r="H632" s="295" t="s">
        <v>1</v>
      </c>
      <c r="I632" s="297"/>
      <c r="J632" s="294"/>
      <c r="K632" s="294"/>
      <c r="L632" s="298"/>
      <c r="M632" s="299"/>
      <c r="N632" s="300"/>
      <c r="O632" s="300"/>
      <c r="P632" s="300"/>
      <c r="Q632" s="300"/>
      <c r="R632" s="300"/>
      <c r="S632" s="300"/>
      <c r="T632" s="301"/>
      <c r="U632" s="15"/>
      <c r="V632" s="15"/>
      <c r="W632" s="15"/>
      <c r="X632" s="15"/>
      <c r="Y632" s="15"/>
      <c r="Z632" s="15"/>
      <c r="AA632" s="15"/>
      <c r="AB632" s="15"/>
      <c r="AC632" s="15"/>
      <c r="AD632" s="15"/>
      <c r="AE632" s="15"/>
      <c r="AT632" s="302" t="s">
        <v>414</v>
      </c>
      <c r="AU632" s="302" t="s">
        <v>93</v>
      </c>
      <c r="AV632" s="15" t="s">
        <v>91</v>
      </c>
      <c r="AW632" s="15" t="s">
        <v>38</v>
      </c>
      <c r="AX632" s="15" t="s">
        <v>83</v>
      </c>
      <c r="AY632" s="302" t="s">
        <v>251</v>
      </c>
    </row>
    <row r="633" s="15" customFormat="1">
      <c r="A633" s="15"/>
      <c r="B633" s="293"/>
      <c r="C633" s="294"/>
      <c r="D633" s="259" t="s">
        <v>414</v>
      </c>
      <c r="E633" s="295" t="s">
        <v>1</v>
      </c>
      <c r="F633" s="296" t="s">
        <v>4168</v>
      </c>
      <c r="G633" s="294"/>
      <c r="H633" s="295" t="s">
        <v>1</v>
      </c>
      <c r="I633" s="297"/>
      <c r="J633" s="294"/>
      <c r="K633" s="294"/>
      <c r="L633" s="298"/>
      <c r="M633" s="299"/>
      <c r="N633" s="300"/>
      <c r="O633" s="300"/>
      <c r="P633" s="300"/>
      <c r="Q633" s="300"/>
      <c r="R633" s="300"/>
      <c r="S633" s="300"/>
      <c r="T633" s="301"/>
      <c r="U633" s="15"/>
      <c r="V633" s="15"/>
      <c r="W633" s="15"/>
      <c r="X633" s="15"/>
      <c r="Y633" s="15"/>
      <c r="Z633" s="15"/>
      <c r="AA633" s="15"/>
      <c r="AB633" s="15"/>
      <c r="AC633" s="15"/>
      <c r="AD633" s="15"/>
      <c r="AE633" s="15"/>
      <c r="AT633" s="302" t="s">
        <v>414</v>
      </c>
      <c r="AU633" s="302" t="s">
        <v>93</v>
      </c>
      <c r="AV633" s="15" t="s">
        <v>91</v>
      </c>
      <c r="AW633" s="15" t="s">
        <v>38</v>
      </c>
      <c r="AX633" s="15" t="s">
        <v>83</v>
      </c>
      <c r="AY633" s="302" t="s">
        <v>251</v>
      </c>
    </row>
    <row r="634" s="15" customFormat="1">
      <c r="A634" s="15"/>
      <c r="B634" s="293"/>
      <c r="C634" s="294"/>
      <c r="D634" s="259" t="s">
        <v>414</v>
      </c>
      <c r="E634" s="295" t="s">
        <v>1</v>
      </c>
      <c r="F634" s="296" t="s">
        <v>4096</v>
      </c>
      <c r="G634" s="294"/>
      <c r="H634" s="295" t="s">
        <v>1</v>
      </c>
      <c r="I634" s="297"/>
      <c r="J634" s="294"/>
      <c r="K634" s="294"/>
      <c r="L634" s="298"/>
      <c r="M634" s="299"/>
      <c r="N634" s="300"/>
      <c r="O634" s="300"/>
      <c r="P634" s="300"/>
      <c r="Q634" s="300"/>
      <c r="R634" s="300"/>
      <c r="S634" s="300"/>
      <c r="T634" s="301"/>
      <c r="U634" s="15"/>
      <c r="V634" s="15"/>
      <c r="W634" s="15"/>
      <c r="X634" s="15"/>
      <c r="Y634" s="15"/>
      <c r="Z634" s="15"/>
      <c r="AA634" s="15"/>
      <c r="AB634" s="15"/>
      <c r="AC634" s="15"/>
      <c r="AD634" s="15"/>
      <c r="AE634" s="15"/>
      <c r="AT634" s="302" t="s">
        <v>414</v>
      </c>
      <c r="AU634" s="302" t="s">
        <v>93</v>
      </c>
      <c r="AV634" s="15" t="s">
        <v>91</v>
      </c>
      <c r="AW634" s="15" t="s">
        <v>38</v>
      </c>
      <c r="AX634" s="15" t="s">
        <v>83</v>
      </c>
      <c r="AY634" s="302" t="s">
        <v>251</v>
      </c>
    </row>
    <row r="635" s="13" customFormat="1">
      <c r="A635" s="13"/>
      <c r="B635" s="271"/>
      <c r="C635" s="272"/>
      <c r="D635" s="259" t="s">
        <v>414</v>
      </c>
      <c r="E635" s="273" t="s">
        <v>1</v>
      </c>
      <c r="F635" s="274" t="s">
        <v>174</v>
      </c>
      <c r="G635" s="272"/>
      <c r="H635" s="275">
        <v>3</v>
      </c>
      <c r="I635" s="276"/>
      <c r="J635" s="272"/>
      <c r="K635" s="272"/>
      <c r="L635" s="277"/>
      <c r="M635" s="278"/>
      <c r="N635" s="279"/>
      <c r="O635" s="279"/>
      <c r="P635" s="279"/>
      <c r="Q635" s="279"/>
      <c r="R635" s="279"/>
      <c r="S635" s="279"/>
      <c r="T635" s="280"/>
      <c r="U635" s="13"/>
      <c r="V635" s="13"/>
      <c r="W635" s="13"/>
      <c r="X635" s="13"/>
      <c r="Y635" s="13"/>
      <c r="Z635" s="13"/>
      <c r="AA635" s="13"/>
      <c r="AB635" s="13"/>
      <c r="AC635" s="13"/>
      <c r="AD635" s="13"/>
      <c r="AE635" s="13"/>
      <c r="AT635" s="281" t="s">
        <v>414</v>
      </c>
      <c r="AU635" s="281" t="s">
        <v>93</v>
      </c>
      <c r="AV635" s="13" t="s">
        <v>93</v>
      </c>
      <c r="AW635" s="13" t="s">
        <v>38</v>
      </c>
      <c r="AX635" s="13" t="s">
        <v>91</v>
      </c>
      <c r="AY635" s="281" t="s">
        <v>251</v>
      </c>
    </row>
    <row r="636" s="2" customFormat="1" ht="16.5" customHeight="1">
      <c r="A636" s="40"/>
      <c r="B636" s="41"/>
      <c r="C636" s="246" t="s">
        <v>3437</v>
      </c>
      <c r="D636" s="246" t="s">
        <v>254</v>
      </c>
      <c r="E636" s="247" t="s">
        <v>4161</v>
      </c>
      <c r="F636" s="248" t="s">
        <v>4162</v>
      </c>
      <c r="G636" s="249" t="s">
        <v>346</v>
      </c>
      <c r="H636" s="250">
        <v>1</v>
      </c>
      <c r="I636" s="251"/>
      <c r="J636" s="252">
        <f>ROUND(I636*H636,2)</f>
        <v>0</v>
      </c>
      <c r="K636" s="248" t="s">
        <v>484</v>
      </c>
      <c r="L636" s="46"/>
      <c r="M636" s="253" t="s">
        <v>1</v>
      </c>
      <c r="N636" s="254" t="s">
        <v>48</v>
      </c>
      <c r="O636" s="93"/>
      <c r="P636" s="255">
        <f>O636*H636</f>
        <v>0</v>
      </c>
      <c r="Q636" s="255">
        <v>0.00013999999999999999</v>
      </c>
      <c r="R636" s="255">
        <f>Q636*H636</f>
        <v>0.00013999999999999999</v>
      </c>
      <c r="S636" s="255">
        <v>0</v>
      </c>
      <c r="T636" s="256">
        <f>S636*H636</f>
        <v>0</v>
      </c>
      <c r="U636" s="40"/>
      <c r="V636" s="40"/>
      <c r="W636" s="40"/>
      <c r="X636" s="40"/>
      <c r="Y636" s="40"/>
      <c r="Z636" s="40"/>
      <c r="AA636" s="40"/>
      <c r="AB636" s="40"/>
      <c r="AC636" s="40"/>
      <c r="AD636" s="40"/>
      <c r="AE636" s="40"/>
      <c r="AR636" s="257" t="s">
        <v>359</v>
      </c>
      <c r="AT636" s="257" t="s">
        <v>254</v>
      </c>
      <c r="AU636" s="257" t="s">
        <v>93</v>
      </c>
      <c r="AY636" s="18" t="s">
        <v>251</v>
      </c>
      <c r="BE636" s="258">
        <f>IF(N636="základní",J636,0)</f>
        <v>0</v>
      </c>
      <c r="BF636" s="258">
        <f>IF(N636="snížená",J636,0)</f>
        <v>0</v>
      </c>
      <c r="BG636" s="258">
        <f>IF(N636="zákl. přenesená",J636,0)</f>
        <v>0</v>
      </c>
      <c r="BH636" s="258">
        <f>IF(N636="sníž. přenesená",J636,0)</f>
        <v>0</v>
      </c>
      <c r="BI636" s="258">
        <f>IF(N636="nulová",J636,0)</f>
        <v>0</v>
      </c>
      <c r="BJ636" s="18" t="s">
        <v>91</v>
      </c>
      <c r="BK636" s="258">
        <f>ROUND(I636*H636,2)</f>
        <v>0</v>
      </c>
      <c r="BL636" s="18" t="s">
        <v>359</v>
      </c>
      <c r="BM636" s="257" t="s">
        <v>4169</v>
      </c>
    </row>
    <row r="637" s="15" customFormat="1">
      <c r="A637" s="15"/>
      <c r="B637" s="293"/>
      <c r="C637" s="294"/>
      <c r="D637" s="259" t="s">
        <v>414</v>
      </c>
      <c r="E637" s="295" t="s">
        <v>1</v>
      </c>
      <c r="F637" s="296" t="s">
        <v>4035</v>
      </c>
      <c r="G637" s="294"/>
      <c r="H637" s="295" t="s">
        <v>1</v>
      </c>
      <c r="I637" s="297"/>
      <c r="J637" s="294"/>
      <c r="K637" s="294"/>
      <c r="L637" s="298"/>
      <c r="M637" s="299"/>
      <c r="N637" s="300"/>
      <c r="O637" s="300"/>
      <c r="P637" s="300"/>
      <c r="Q637" s="300"/>
      <c r="R637" s="300"/>
      <c r="S637" s="300"/>
      <c r="T637" s="301"/>
      <c r="U637" s="15"/>
      <c r="V637" s="15"/>
      <c r="W637" s="15"/>
      <c r="X637" s="15"/>
      <c r="Y637" s="15"/>
      <c r="Z637" s="15"/>
      <c r="AA637" s="15"/>
      <c r="AB637" s="15"/>
      <c r="AC637" s="15"/>
      <c r="AD637" s="15"/>
      <c r="AE637" s="15"/>
      <c r="AT637" s="302" t="s">
        <v>414</v>
      </c>
      <c r="AU637" s="302" t="s">
        <v>93</v>
      </c>
      <c r="AV637" s="15" t="s">
        <v>91</v>
      </c>
      <c r="AW637" s="15" t="s">
        <v>38</v>
      </c>
      <c r="AX637" s="15" t="s">
        <v>83</v>
      </c>
      <c r="AY637" s="302" t="s">
        <v>251</v>
      </c>
    </row>
    <row r="638" s="15" customFormat="1">
      <c r="A638" s="15"/>
      <c r="B638" s="293"/>
      <c r="C638" s="294"/>
      <c r="D638" s="259" t="s">
        <v>414</v>
      </c>
      <c r="E638" s="295" t="s">
        <v>1</v>
      </c>
      <c r="F638" s="296" t="s">
        <v>4100</v>
      </c>
      <c r="G638" s="294"/>
      <c r="H638" s="295" t="s">
        <v>1</v>
      </c>
      <c r="I638" s="297"/>
      <c r="J638" s="294"/>
      <c r="K638" s="294"/>
      <c r="L638" s="298"/>
      <c r="M638" s="299"/>
      <c r="N638" s="300"/>
      <c r="O638" s="300"/>
      <c r="P638" s="300"/>
      <c r="Q638" s="300"/>
      <c r="R638" s="300"/>
      <c r="S638" s="300"/>
      <c r="T638" s="301"/>
      <c r="U638" s="15"/>
      <c r="V638" s="15"/>
      <c r="W638" s="15"/>
      <c r="X638" s="15"/>
      <c r="Y638" s="15"/>
      <c r="Z638" s="15"/>
      <c r="AA638" s="15"/>
      <c r="AB638" s="15"/>
      <c r="AC638" s="15"/>
      <c r="AD638" s="15"/>
      <c r="AE638" s="15"/>
      <c r="AT638" s="302" t="s">
        <v>414</v>
      </c>
      <c r="AU638" s="302" t="s">
        <v>93</v>
      </c>
      <c r="AV638" s="15" t="s">
        <v>91</v>
      </c>
      <c r="AW638" s="15" t="s">
        <v>38</v>
      </c>
      <c r="AX638" s="15" t="s">
        <v>83</v>
      </c>
      <c r="AY638" s="302" t="s">
        <v>251</v>
      </c>
    </row>
    <row r="639" s="13" customFormat="1">
      <c r="A639" s="13"/>
      <c r="B639" s="271"/>
      <c r="C639" s="272"/>
      <c r="D639" s="259" t="s">
        <v>414</v>
      </c>
      <c r="E639" s="273" t="s">
        <v>1</v>
      </c>
      <c r="F639" s="274" t="s">
        <v>91</v>
      </c>
      <c r="G639" s="272"/>
      <c r="H639" s="275">
        <v>1</v>
      </c>
      <c r="I639" s="276"/>
      <c r="J639" s="272"/>
      <c r="K639" s="272"/>
      <c r="L639" s="277"/>
      <c r="M639" s="278"/>
      <c r="N639" s="279"/>
      <c r="O639" s="279"/>
      <c r="P639" s="279"/>
      <c r="Q639" s="279"/>
      <c r="R639" s="279"/>
      <c r="S639" s="279"/>
      <c r="T639" s="280"/>
      <c r="U639" s="13"/>
      <c r="V639" s="13"/>
      <c r="W639" s="13"/>
      <c r="X639" s="13"/>
      <c r="Y639" s="13"/>
      <c r="Z639" s="13"/>
      <c r="AA639" s="13"/>
      <c r="AB639" s="13"/>
      <c r="AC639" s="13"/>
      <c r="AD639" s="13"/>
      <c r="AE639" s="13"/>
      <c r="AT639" s="281" t="s">
        <v>414</v>
      </c>
      <c r="AU639" s="281" t="s">
        <v>93</v>
      </c>
      <c r="AV639" s="13" t="s">
        <v>93</v>
      </c>
      <c r="AW639" s="13" t="s">
        <v>38</v>
      </c>
      <c r="AX639" s="13" t="s">
        <v>91</v>
      </c>
      <c r="AY639" s="281" t="s">
        <v>251</v>
      </c>
    </row>
    <row r="640" s="2" customFormat="1" ht="16.5" customHeight="1">
      <c r="A640" s="40"/>
      <c r="B640" s="41"/>
      <c r="C640" s="314" t="s">
        <v>2863</v>
      </c>
      <c r="D640" s="314" t="s">
        <v>648</v>
      </c>
      <c r="E640" s="315" t="s">
        <v>4170</v>
      </c>
      <c r="F640" s="316" t="s">
        <v>4171</v>
      </c>
      <c r="G640" s="317" t="s">
        <v>4172</v>
      </c>
      <c r="H640" s="318">
        <v>1</v>
      </c>
      <c r="I640" s="319"/>
      <c r="J640" s="320">
        <f>ROUND(I640*H640,2)</f>
        <v>0</v>
      </c>
      <c r="K640" s="316" t="s">
        <v>484</v>
      </c>
      <c r="L640" s="321"/>
      <c r="M640" s="322" t="s">
        <v>1</v>
      </c>
      <c r="N640" s="323" t="s">
        <v>48</v>
      </c>
      <c r="O640" s="93"/>
      <c r="P640" s="255">
        <f>O640*H640</f>
        <v>0</v>
      </c>
      <c r="Q640" s="255">
        <v>0.00013999999999999999</v>
      </c>
      <c r="R640" s="255">
        <f>Q640*H640</f>
        <v>0.00013999999999999999</v>
      </c>
      <c r="S640" s="255">
        <v>0</v>
      </c>
      <c r="T640" s="256">
        <f>S640*H640</f>
        <v>0</v>
      </c>
      <c r="U640" s="40"/>
      <c r="V640" s="40"/>
      <c r="W640" s="40"/>
      <c r="X640" s="40"/>
      <c r="Y640" s="40"/>
      <c r="Z640" s="40"/>
      <c r="AA640" s="40"/>
      <c r="AB640" s="40"/>
      <c r="AC640" s="40"/>
      <c r="AD640" s="40"/>
      <c r="AE640" s="40"/>
      <c r="AR640" s="257" t="s">
        <v>384</v>
      </c>
      <c r="AT640" s="257" t="s">
        <v>648</v>
      </c>
      <c r="AU640" s="257" t="s">
        <v>93</v>
      </c>
      <c r="AY640" s="18" t="s">
        <v>251</v>
      </c>
      <c r="BE640" s="258">
        <f>IF(N640="základní",J640,0)</f>
        <v>0</v>
      </c>
      <c r="BF640" s="258">
        <f>IF(N640="snížená",J640,0)</f>
        <v>0</v>
      </c>
      <c r="BG640" s="258">
        <f>IF(N640="zákl. přenesená",J640,0)</f>
        <v>0</v>
      </c>
      <c r="BH640" s="258">
        <f>IF(N640="sníž. přenesená",J640,0)</f>
        <v>0</v>
      </c>
      <c r="BI640" s="258">
        <f>IF(N640="nulová",J640,0)</f>
        <v>0</v>
      </c>
      <c r="BJ640" s="18" t="s">
        <v>91</v>
      </c>
      <c r="BK640" s="258">
        <f>ROUND(I640*H640,2)</f>
        <v>0</v>
      </c>
      <c r="BL640" s="18" t="s">
        <v>359</v>
      </c>
      <c r="BM640" s="257" t="s">
        <v>4173</v>
      </c>
    </row>
    <row r="641" s="15" customFormat="1">
      <c r="A641" s="15"/>
      <c r="B641" s="293"/>
      <c r="C641" s="294"/>
      <c r="D641" s="259" t="s">
        <v>414</v>
      </c>
      <c r="E641" s="295" t="s">
        <v>1</v>
      </c>
      <c r="F641" s="296" t="s">
        <v>4035</v>
      </c>
      <c r="G641" s="294"/>
      <c r="H641" s="295" t="s">
        <v>1</v>
      </c>
      <c r="I641" s="297"/>
      <c r="J641" s="294"/>
      <c r="K641" s="294"/>
      <c r="L641" s="298"/>
      <c r="M641" s="299"/>
      <c r="N641" s="300"/>
      <c r="O641" s="300"/>
      <c r="P641" s="300"/>
      <c r="Q641" s="300"/>
      <c r="R641" s="300"/>
      <c r="S641" s="300"/>
      <c r="T641" s="301"/>
      <c r="U641" s="15"/>
      <c r="V641" s="15"/>
      <c r="W641" s="15"/>
      <c r="X641" s="15"/>
      <c r="Y641" s="15"/>
      <c r="Z641" s="15"/>
      <c r="AA641" s="15"/>
      <c r="AB641" s="15"/>
      <c r="AC641" s="15"/>
      <c r="AD641" s="15"/>
      <c r="AE641" s="15"/>
      <c r="AT641" s="302" t="s">
        <v>414</v>
      </c>
      <c r="AU641" s="302" t="s">
        <v>93</v>
      </c>
      <c r="AV641" s="15" t="s">
        <v>91</v>
      </c>
      <c r="AW641" s="15" t="s">
        <v>38</v>
      </c>
      <c r="AX641" s="15" t="s">
        <v>83</v>
      </c>
      <c r="AY641" s="302" t="s">
        <v>251</v>
      </c>
    </row>
    <row r="642" s="15" customFormat="1">
      <c r="A642" s="15"/>
      <c r="B642" s="293"/>
      <c r="C642" s="294"/>
      <c r="D642" s="259" t="s">
        <v>414</v>
      </c>
      <c r="E642" s="295" t="s">
        <v>1</v>
      </c>
      <c r="F642" s="296" t="s">
        <v>4100</v>
      </c>
      <c r="G642" s="294"/>
      <c r="H642" s="295" t="s">
        <v>1</v>
      </c>
      <c r="I642" s="297"/>
      <c r="J642" s="294"/>
      <c r="K642" s="294"/>
      <c r="L642" s="298"/>
      <c r="M642" s="299"/>
      <c r="N642" s="300"/>
      <c r="O642" s="300"/>
      <c r="P642" s="300"/>
      <c r="Q642" s="300"/>
      <c r="R642" s="300"/>
      <c r="S642" s="300"/>
      <c r="T642" s="301"/>
      <c r="U642" s="15"/>
      <c r="V642" s="15"/>
      <c r="W642" s="15"/>
      <c r="X642" s="15"/>
      <c r="Y642" s="15"/>
      <c r="Z642" s="15"/>
      <c r="AA642" s="15"/>
      <c r="AB642" s="15"/>
      <c r="AC642" s="15"/>
      <c r="AD642" s="15"/>
      <c r="AE642" s="15"/>
      <c r="AT642" s="302" t="s">
        <v>414</v>
      </c>
      <c r="AU642" s="302" t="s">
        <v>93</v>
      </c>
      <c r="AV642" s="15" t="s">
        <v>91</v>
      </c>
      <c r="AW642" s="15" t="s">
        <v>38</v>
      </c>
      <c r="AX642" s="15" t="s">
        <v>83</v>
      </c>
      <c r="AY642" s="302" t="s">
        <v>251</v>
      </c>
    </row>
    <row r="643" s="13" customFormat="1">
      <c r="A643" s="13"/>
      <c r="B643" s="271"/>
      <c r="C643" s="272"/>
      <c r="D643" s="259" t="s">
        <v>414</v>
      </c>
      <c r="E643" s="273" t="s">
        <v>1</v>
      </c>
      <c r="F643" s="274" t="s">
        <v>91</v>
      </c>
      <c r="G643" s="272"/>
      <c r="H643" s="275">
        <v>1</v>
      </c>
      <c r="I643" s="276"/>
      <c r="J643" s="272"/>
      <c r="K643" s="272"/>
      <c r="L643" s="277"/>
      <c r="M643" s="278"/>
      <c r="N643" s="279"/>
      <c r="O643" s="279"/>
      <c r="P643" s="279"/>
      <c r="Q643" s="279"/>
      <c r="R643" s="279"/>
      <c r="S643" s="279"/>
      <c r="T643" s="280"/>
      <c r="U643" s="13"/>
      <c r="V643" s="13"/>
      <c r="W643" s="13"/>
      <c r="X643" s="13"/>
      <c r="Y643" s="13"/>
      <c r="Z643" s="13"/>
      <c r="AA643" s="13"/>
      <c r="AB643" s="13"/>
      <c r="AC643" s="13"/>
      <c r="AD643" s="13"/>
      <c r="AE643" s="13"/>
      <c r="AT643" s="281" t="s">
        <v>414</v>
      </c>
      <c r="AU643" s="281" t="s">
        <v>93</v>
      </c>
      <c r="AV643" s="13" t="s">
        <v>93</v>
      </c>
      <c r="AW643" s="13" t="s">
        <v>38</v>
      </c>
      <c r="AX643" s="13" t="s">
        <v>91</v>
      </c>
      <c r="AY643" s="281" t="s">
        <v>251</v>
      </c>
    </row>
    <row r="644" s="2" customFormat="1" ht="16.5" customHeight="1">
      <c r="A644" s="40"/>
      <c r="B644" s="41"/>
      <c r="C644" s="246" t="s">
        <v>3444</v>
      </c>
      <c r="D644" s="246" t="s">
        <v>254</v>
      </c>
      <c r="E644" s="247" t="s">
        <v>4174</v>
      </c>
      <c r="F644" s="248" t="s">
        <v>4175</v>
      </c>
      <c r="G644" s="249" t="s">
        <v>346</v>
      </c>
      <c r="H644" s="250">
        <v>1</v>
      </c>
      <c r="I644" s="251"/>
      <c r="J644" s="252">
        <f>ROUND(I644*H644,2)</f>
        <v>0</v>
      </c>
      <c r="K644" s="248" t="s">
        <v>3846</v>
      </c>
      <c r="L644" s="46"/>
      <c r="M644" s="253" t="s">
        <v>1</v>
      </c>
      <c r="N644" s="254" t="s">
        <v>48</v>
      </c>
      <c r="O644" s="93"/>
      <c r="P644" s="255">
        <f>O644*H644</f>
        <v>0</v>
      </c>
      <c r="Q644" s="255">
        <v>9.0000000000000006E-05</v>
      </c>
      <c r="R644" s="255">
        <f>Q644*H644</f>
        <v>9.0000000000000006E-05</v>
      </c>
      <c r="S644" s="255">
        <v>0</v>
      </c>
      <c r="T644" s="256">
        <f>S644*H644</f>
        <v>0</v>
      </c>
      <c r="U644" s="40"/>
      <c r="V644" s="40"/>
      <c r="W644" s="40"/>
      <c r="X644" s="40"/>
      <c r="Y644" s="40"/>
      <c r="Z644" s="40"/>
      <c r="AA644" s="40"/>
      <c r="AB644" s="40"/>
      <c r="AC644" s="40"/>
      <c r="AD644" s="40"/>
      <c r="AE644" s="40"/>
      <c r="AR644" s="257" t="s">
        <v>359</v>
      </c>
      <c r="AT644" s="257" t="s">
        <v>254</v>
      </c>
      <c r="AU644" s="257" t="s">
        <v>93</v>
      </c>
      <c r="AY644" s="18" t="s">
        <v>251</v>
      </c>
      <c r="BE644" s="258">
        <f>IF(N644="základní",J644,0)</f>
        <v>0</v>
      </c>
      <c r="BF644" s="258">
        <f>IF(N644="snížená",J644,0)</f>
        <v>0</v>
      </c>
      <c r="BG644" s="258">
        <f>IF(N644="zákl. přenesená",J644,0)</f>
        <v>0</v>
      </c>
      <c r="BH644" s="258">
        <f>IF(N644="sníž. přenesená",J644,0)</f>
        <v>0</v>
      </c>
      <c r="BI644" s="258">
        <f>IF(N644="nulová",J644,0)</f>
        <v>0</v>
      </c>
      <c r="BJ644" s="18" t="s">
        <v>91</v>
      </c>
      <c r="BK644" s="258">
        <f>ROUND(I644*H644,2)</f>
        <v>0</v>
      </c>
      <c r="BL644" s="18" t="s">
        <v>359</v>
      </c>
      <c r="BM644" s="257" t="s">
        <v>4176</v>
      </c>
    </row>
    <row r="645" s="15" customFormat="1">
      <c r="A645" s="15"/>
      <c r="B645" s="293"/>
      <c r="C645" s="294"/>
      <c r="D645" s="259" t="s">
        <v>414</v>
      </c>
      <c r="E645" s="295" t="s">
        <v>1</v>
      </c>
      <c r="F645" s="296" t="s">
        <v>4035</v>
      </c>
      <c r="G645" s="294"/>
      <c r="H645" s="295" t="s">
        <v>1</v>
      </c>
      <c r="I645" s="297"/>
      <c r="J645" s="294"/>
      <c r="K645" s="294"/>
      <c r="L645" s="298"/>
      <c r="M645" s="299"/>
      <c r="N645" s="300"/>
      <c r="O645" s="300"/>
      <c r="P645" s="300"/>
      <c r="Q645" s="300"/>
      <c r="R645" s="300"/>
      <c r="S645" s="300"/>
      <c r="T645" s="301"/>
      <c r="U645" s="15"/>
      <c r="V645" s="15"/>
      <c r="W645" s="15"/>
      <c r="X645" s="15"/>
      <c r="Y645" s="15"/>
      <c r="Z645" s="15"/>
      <c r="AA645" s="15"/>
      <c r="AB645" s="15"/>
      <c r="AC645" s="15"/>
      <c r="AD645" s="15"/>
      <c r="AE645" s="15"/>
      <c r="AT645" s="302" t="s">
        <v>414</v>
      </c>
      <c r="AU645" s="302" t="s">
        <v>93</v>
      </c>
      <c r="AV645" s="15" t="s">
        <v>91</v>
      </c>
      <c r="AW645" s="15" t="s">
        <v>38</v>
      </c>
      <c r="AX645" s="15" t="s">
        <v>83</v>
      </c>
      <c r="AY645" s="302" t="s">
        <v>251</v>
      </c>
    </row>
    <row r="646" s="15" customFormat="1">
      <c r="A646" s="15"/>
      <c r="B646" s="293"/>
      <c r="C646" s="294"/>
      <c r="D646" s="259" t="s">
        <v>414</v>
      </c>
      <c r="E646" s="295" t="s">
        <v>1</v>
      </c>
      <c r="F646" s="296" t="s">
        <v>4177</v>
      </c>
      <c r="G646" s="294"/>
      <c r="H646" s="295" t="s">
        <v>1</v>
      </c>
      <c r="I646" s="297"/>
      <c r="J646" s="294"/>
      <c r="K646" s="294"/>
      <c r="L646" s="298"/>
      <c r="M646" s="299"/>
      <c r="N646" s="300"/>
      <c r="O646" s="300"/>
      <c r="P646" s="300"/>
      <c r="Q646" s="300"/>
      <c r="R646" s="300"/>
      <c r="S646" s="300"/>
      <c r="T646" s="301"/>
      <c r="U646" s="15"/>
      <c r="V646" s="15"/>
      <c r="W646" s="15"/>
      <c r="X646" s="15"/>
      <c r="Y646" s="15"/>
      <c r="Z646" s="15"/>
      <c r="AA646" s="15"/>
      <c r="AB646" s="15"/>
      <c r="AC646" s="15"/>
      <c r="AD646" s="15"/>
      <c r="AE646" s="15"/>
      <c r="AT646" s="302" t="s">
        <v>414</v>
      </c>
      <c r="AU646" s="302" t="s">
        <v>93</v>
      </c>
      <c r="AV646" s="15" t="s">
        <v>91</v>
      </c>
      <c r="AW646" s="15" t="s">
        <v>38</v>
      </c>
      <c r="AX646" s="15" t="s">
        <v>83</v>
      </c>
      <c r="AY646" s="302" t="s">
        <v>251</v>
      </c>
    </row>
    <row r="647" s="13" customFormat="1">
      <c r="A647" s="13"/>
      <c r="B647" s="271"/>
      <c r="C647" s="272"/>
      <c r="D647" s="259" t="s">
        <v>414</v>
      </c>
      <c r="E647" s="273" t="s">
        <v>1</v>
      </c>
      <c r="F647" s="274" t="s">
        <v>91</v>
      </c>
      <c r="G647" s="272"/>
      <c r="H647" s="275">
        <v>1</v>
      </c>
      <c r="I647" s="276"/>
      <c r="J647" s="272"/>
      <c r="K647" s="272"/>
      <c r="L647" s="277"/>
      <c r="M647" s="278"/>
      <c r="N647" s="279"/>
      <c r="O647" s="279"/>
      <c r="P647" s="279"/>
      <c r="Q647" s="279"/>
      <c r="R647" s="279"/>
      <c r="S647" s="279"/>
      <c r="T647" s="280"/>
      <c r="U647" s="13"/>
      <c r="V647" s="13"/>
      <c r="W647" s="13"/>
      <c r="X647" s="13"/>
      <c r="Y647" s="13"/>
      <c r="Z647" s="13"/>
      <c r="AA647" s="13"/>
      <c r="AB647" s="13"/>
      <c r="AC647" s="13"/>
      <c r="AD647" s="13"/>
      <c r="AE647" s="13"/>
      <c r="AT647" s="281" t="s">
        <v>414</v>
      </c>
      <c r="AU647" s="281" t="s">
        <v>93</v>
      </c>
      <c r="AV647" s="13" t="s">
        <v>93</v>
      </c>
      <c r="AW647" s="13" t="s">
        <v>38</v>
      </c>
      <c r="AX647" s="13" t="s">
        <v>91</v>
      </c>
      <c r="AY647" s="281" t="s">
        <v>251</v>
      </c>
    </row>
    <row r="648" s="2" customFormat="1" ht="16.5" customHeight="1">
      <c r="A648" s="40"/>
      <c r="B648" s="41"/>
      <c r="C648" s="246" t="s">
        <v>1125</v>
      </c>
      <c r="D648" s="246" t="s">
        <v>254</v>
      </c>
      <c r="E648" s="247" t="s">
        <v>4178</v>
      </c>
      <c r="F648" s="248" t="s">
        <v>4179</v>
      </c>
      <c r="G648" s="249" t="s">
        <v>346</v>
      </c>
      <c r="H648" s="250">
        <v>5</v>
      </c>
      <c r="I648" s="251"/>
      <c r="J648" s="252">
        <f>ROUND(I648*H648,2)</f>
        <v>0</v>
      </c>
      <c r="K648" s="248" t="s">
        <v>3846</v>
      </c>
      <c r="L648" s="46"/>
      <c r="M648" s="253" t="s">
        <v>1</v>
      </c>
      <c r="N648" s="254" t="s">
        <v>48</v>
      </c>
      <c r="O648" s="93"/>
      <c r="P648" s="255">
        <f>O648*H648</f>
        <v>0</v>
      </c>
      <c r="Q648" s="255">
        <v>0.00027</v>
      </c>
      <c r="R648" s="255">
        <f>Q648*H648</f>
        <v>0.0013500000000000001</v>
      </c>
      <c r="S648" s="255">
        <v>0</v>
      </c>
      <c r="T648" s="256">
        <f>S648*H648</f>
        <v>0</v>
      </c>
      <c r="U648" s="40"/>
      <c r="V648" s="40"/>
      <c r="W648" s="40"/>
      <c r="X648" s="40"/>
      <c r="Y648" s="40"/>
      <c r="Z648" s="40"/>
      <c r="AA648" s="40"/>
      <c r="AB648" s="40"/>
      <c r="AC648" s="40"/>
      <c r="AD648" s="40"/>
      <c r="AE648" s="40"/>
      <c r="AR648" s="257" t="s">
        <v>359</v>
      </c>
      <c r="AT648" s="257" t="s">
        <v>254</v>
      </c>
      <c r="AU648" s="257" t="s">
        <v>93</v>
      </c>
      <c r="AY648" s="18" t="s">
        <v>251</v>
      </c>
      <c r="BE648" s="258">
        <f>IF(N648="základní",J648,0)</f>
        <v>0</v>
      </c>
      <c r="BF648" s="258">
        <f>IF(N648="snížená",J648,0)</f>
        <v>0</v>
      </c>
      <c r="BG648" s="258">
        <f>IF(N648="zákl. přenesená",J648,0)</f>
        <v>0</v>
      </c>
      <c r="BH648" s="258">
        <f>IF(N648="sníž. přenesená",J648,0)</f>
        <v>0</v>
      </c>
      <c r="BI648" s="258">
        <f>IF(N648="nulová",J648,0)</f>
        <v>0</v>
      </c>
      <c r="BJ648" s="18" t="s">
        <v>91</v>
      </c>
      <c r="BK648" s="258">
        <f>ROUND(I648*H648,2)</f>
        <v>0</v>
      </c>
      <c r="BL648" s="18" t="s">
        <v>359</v>
      </c>
      <c r="BM648" s="257" t="s">
        <v>4180</v>
      </c>
    </row>
    <row r="649" s="15" customFormat="1">
      <c r="A649" s="15"/>
      <c r="B649" s="293"/>
      <c r="C649" s="294"/>
      <c r="D649" s="259" t="s">
        <v>414</v>
      </c>
      <c r="E649" s="295" t="s">
        <v>1</v>
      </c>
      <c r="F649" s="296" t="s">
        <v>4035</v>
      </c>
      <c r="G649" s="294"/>
      <c r="H649" s="295" t="s">
        <v>1</v>
      </c>
      <c r="I649" s="297"/>
      <c r="J649" s="294"/>
      <c r="K649" s="294"/>
      <c r="L649" s="298"/>
      <c r="M649" s="299"/>
      <c r="N649" s="300"/>
      <c r="O649" s="300"/>
      <c r="P649" s="300"/>
      <c r="Q649" s="300"/>
      <c r="R649" s="300"/>
      <c r="S649" s="300"/>
      <c r="T649" s="301"/>
      <c r="U649" s="15"/>
      <c r="V649" s="15"/>
      <c r="W649" s="15"/>
      <c r="X649" s="15"/>
      <c r="Y649" s="15"/>
      <c r="Z649" s="15"/>
      <c r="AA649" s="15"/>
      <c r="AB649" s="15"/>
      <c r="AC649" s="15"/>
      <c r="AD649" s="15"/>
      <c r="AE649" s="15"/>
      <c r="AT649" s="302" t="s">
        <v>414</v>
      </c>
      <c r="AU649" s="302" t="s">
        <v>93</v>
      </c>
      <c r="AV649" s="15" t="s">
        <v>91</v>
      </c>
      <c r="AW649" s="15" t="s">
        <v>38</v>
      </c>
      <c r="AX649" s="15" t="s">
        <v>83</v>
      </c>
      <c r="AY649" s="302" t="s">
        <v>251</v>
      </c>
    </row>
    <row r="650" s="15" customFormat="1">
      <c r="A650" s="15"/>
      <c r="B650" s="293"/>
      <c r="C650" s="294"/>
      <c r="D650" s="259" t="s">
        <v>414</v>
      </c>
      <c r="E650" s="295" t="s">
        <v>1</v>
      </c>
      <c r="F650" s="296" t="s">
        <v>4181</v>
      </c>
      <c r="G650" s="294"/>
      <c r="H650" s="295" t="s">
        <v>1</v>
      </c>
      <c r="I650" s="297"/>
      <c r="J650" s="294"/>
      <c r="K650" s="294"/>
      <c r="L650" s="298"/>
      <c r="M650" s="299"/>
      <c r="N650" s="300"/>
      <c r="O650" s="300"/>
      <c r="P650" s="300"/>
      <c r="Q650" s="300"/>
      <c r="R650" s="300"/>
      <c r="S650" s="300"/>
      <c r="T650" s="301"/>
      <c r="U650" s="15"/>
      <c r="V650" s="15"/>
      <c r="W650" s="15"/>
      <c r="X650" s="15"/>
      <c r="Y650" s="15"/>
      <c r="Z650" s="15"/>
      <c r="AA650" s="15"/>
      <c r="AB650" s="15"/>
      <c r="AC650" s="15"/>
      <c r="AD650" s="15"/>
      <c r="AE650" s="15"/>
      <c r="AT650" s="302" t="s">
        <v>414</v>
      </c>
      <c r="AU650" s="302" t="s">
        <v>93</v>
      </c>
      <c r="AV650" s="15" t="s">
        <v>91</v>
      </c>
      <c r="AW650" s="15" t="s">
        <v>38</v>
      </c>
      <c r="AX650" s="15" t="s">
        <v>83</v>
      </c>
      <c r="AY650" s="302" t="s">
        <v>251</v>
      </c>
    </row>
    <row r="651" s="13" customFormat="1">
      <c r="A651" s="13"/>
      <c r="B651" s="271"/>
      <c r="C651" s="272"/>
      <c r="D651" s="259" t="s">
        <v>414</v>
      </c>
      <c r="E651" s="273" t="s">
        <v>1</v>
      </c>
      <c r="F651" s="274" t="s">
        <v>250</v>
      </c>
      <c r="G651" s="272"/>
      <c r="H651" s="275">
        <v>5</v>
      </c>
      <c r="I651" s="276"/>
      <c r="J651" s="272"/>
      <c r="K651" s="272"/>
      <c r="L651" s="277"/>
      <c r="M651" s="278"/>
      <c r="N651" s="279"/>
      <c r="O651" s="279"/>
      <c r="P651" s="279"/>
      <c r="Q651" s="279"/>
      <c r="R651" s="279"/>
      <c r="S651" s="279"/>
      <c r="T651" s="280"/>
      <c r="U651" s="13"/>
      <c r="V651" s="13"/>
      <c r="W651" s="13"/>
      <c r="X651" s="13"/>
      <c r="Y651" s="13"/>
      <c r="Z651" s="13"/>
      <c r="AA651" s="13"/>
      <c r="AB651" s="13"/>
      <c r="AC651" s="13"/>
      <c r="AD651" s="13"/>
      <c r="AE651" s="13"/>
      <c r="AT651" s="281" t="s">
        <v>414</v>
      </c>
      <c r="AU651" s="281" t="s">
        <v>93</v>
      </c>
      <c r="AV651" s="13" t="s">
        <v>93</v>
      </c>
      <c r="AW651" s="13" t="s">
        <v>38</v>
      </c>
      <c r="AX651" s="13" t="s">
        <v>91</v>
      </c>
      <c r="AY651" s="281" t="s">
        <v>251</v>
      </c>
    </row>
    <row r="652" s="2" customFormat="1" ht="21.75" customHeight="1">
      <c r="A652" s="40"/>
      <c r="B652" s="41"/>
      <c r="C652" s="246" t="s">
        <v>3452</v>
      </c>
      <c r="D652" s="246" t="s">
        <v>254</v>
      </c>
      <c r="E652" s="247" t="s">
        <v>4182</v>
      </c>
      <c r="F652" s="248" t="s">
        <v>4183</v>
      </c>
      <c r="G652" s="249" t="s">
        <v>346</v>
      </c>
      <c r="H652" s="250">
        <v>7</v>
      </c>
      <c r="I652" s="251"/>
      <c r="J652" s="252">
        <f>ROUND(I652*H652,2)</f>
        <v>0</v>
      </c>
      <c r="K652" s="248" t="s">
        <v>3846</v>
      </c>
      <c r="L652" s="46"/>
      <c r="M652" s="253" t="s">
        <v>1</v>
      </c>
      <c r="N652" s="254" t="s">
        <v>48</v>
      </c>
      <c r="O652" s="93"/>
      <c r="P652" s="255">
        <f>O652*H652</f>
        <v>0</v>
      </c>
      <c r="Q652" s="255">
        <v>0.00016000000000000001</v>
      </c>
      <c r="R652" s="255">
        <f>Q652*H652</f>
        <v>0.0011200000000000001</v>
      </c>
      <c r="S652" s="255">
        <v>0</v>
      </c>
      <c r="T652" s="256">
        <f>S652*H652</f>
        <v>0</v>
      </c>
      <c r="U652" s="40"/>
      <c r="V652" s="40"/>
      <c r="W652" s="40"/>
      <c r="X652" s="40"/>
      <c r="Y652" s="40"/>
      <c r="Z652" s="40"/>
      <c r="AA652" s="40"/>
      <c r="AB652" s="40"/>
      <c r="AC652" s="40"/>
      <c r="AD652" s="40"/>
      <c r="AE652" s="40"/>
      <c r="AR652" s="257" t="s">
        <v>359</v>
      </c>
      <c r="AT652" s="257" t="s">
        <v>254</v>
      </c>
      <c r="AU652" s="257" t="s">
        <v>93</v>
      </c>
      <c r="AY652" s="18" t="s">
        <v>251</v>
      </c>
      <c r="BE652" s="258">
        <f>IF(N652="základní",J652,0)</f>
        <v>0</v>
      </c>
      <c r="BF652" s="258">
        <f>IF(N652="snížená",J652,0)</f>
        <v>0</v>
      </c>
      <c r="BG652" s="258">
        <f>IF(N652="zákl. přenesená",J652,0)</f>
        <v>0</v>
      </c>
      <c r="BH652" s="258">
        <f>IF(N652="sníž. přenesená",J652,0)</f>
        <v>0</v>
      </c>
      <c r="BI652" s="258">
        <f>IF(N652="nulová",J652,0)</f>
        <v>0</v>
      </c>
      <c r="BJ652" s="18" t="s">
        <v>91</v>
      </c>
      <c r="BK652" s="258">
        <f>ROUND(I652*H652,2)</f>
        <v>0</v>
      </c>
      <c r="BL652" s="18" t="s">
        <v>359</v>
      </c>
      <c r="BM652" s="257" t="s">
        <v>4184</v>
      </c>
    </row>
    <row r="653" s="15" customFormat="1">
      <c r="A653" s="15"/>
      <c r="B653" s="293"/>
      <c r="C653" s="294"/>
      <c r="D653" s="259" t="s">
        <v>414</v>
      </c>
      <c r="E653" s="295" t="s">
        <v>1</v>
      </c>
      <c r="F653" s="296" t="s">
        <v>4035</v>
      </c>
      <c r="G653" s="294"/>
      <c r="H653" s="295" t="s">
        <v>1</v>
      </c>
      <c r="I653" s="297"/>
      <c r="J653" s="294"/>
      <c r="K653" s="294"/>
      <c r="L653" s="298"/>
      <c r="M653" s="299"/>
      <c r="N653" s="300"/>
      <c r="O653" s="300"/>
      <c r="P653" s="300"/>
      <c r="Q653" s="300"/>
      <c r="R653" s="300"/>
      <c r="S653" s="300"/>
      <c r="T653" s="301"/>
      <c r="U653" s="15"/>
      <c r="V653" s="15"/>
      <c r="W653" s="15"/>
      <c r="X653" s="15"/>
      <c r="Y653" s="15"/>
      <c r="Z653" s="15"/>
      <c r="AA653" s="15"/>
      <c r="AB653" s="15"/>
      <c r="AC653" s="15"/>
      <c r="AD653" s="15"/>
      <c r="AE653" s="15"/>
      <c r="AT653" s="302" t="s">
        <v>414</v>
      </c>
      <c r="AU653" s="302" t="s">
        <v>93</v>
      </c>
      <c r="AV653" s="15" t="s">
        <v>91</v>
      </c>
      <c r="AW653" s="15" t="s">
        <v>38</v>
      </c>
      <c r="AX653" s="15" t="s">
        <v>83</v>
      </c>
      <c r="AY653" s="302" t="s">
        <v>251</v>
      </c>
    </row>
    <row r="654" s="15" customFormat="1">
      <c r="A654" s="15"/>
      <c r="B654" s="293"/>
      <c r="C654" s="294"/>
      <c r="D654" s="259" t="s">
        <v>414</v>
      </c>
      <c r="E654" s="295" t="s">
        <v>1</v>
      </c>
      <c r="F654" s="296" t="s">
        <v>4185</v>
      </c>
      <c r="G654" s="294"/>
      <c r="H654" s="295" t="s">
        <v>1</v>
      </c>
      <c r="I654" s="297"/>
      <c r="J654" s="294"/>
      <c r="K654" s="294"/>
      <c r="L654" s="298"/>
      <c r="M654" s="299"/>
      <c r="N654" s="300"/>
      <c r="O654" s="300"/>
      <c r="P654" s="300"/>
      <c r="Q654" s="300"/>
      <c r="R654" s="300"/>
      <c r="S654" s="300"/>
      <c r="T654" s="301"/>
      <c r="U654" s="15"/>
      <c r="V654" s="15"/>
      <c r="W654" s="15"/>
      <c r="X654" s="15"/>
      <c r="Y654" s="15"/>
      <c r="Z654" s="15"/>
      <c r="AA654" s="15"/>
      <c r="AB654" s="15"/>
      <c r="AC654" s="15"/>
      <c r="AD654" s="15"/>
      <c r="AE654" s="15"/>
      <c r="AT654" s="302" t="s">
        <v>414</v>
      </c>
      <c r="AU654" s="302" t="s">
        <v>93</v>
      </c>
      <c r="AV654" s="15" t="s">
        <v>91</v>
      </c>
      <c r="AW654" s="15" t="s">
        <v>38</v>
      </c>
      <c r="AX654" s="15" t="s">
        <v>83</v>
      </c>
      <c r="AY654" s="302" t="s">
        <v>251</v>
      </c>
    </row>
    <row r="655" s="13" customFormat="1">
      <c r="A655" s="13"/>
      <c r="B655" s="271"/>
      <c r="C655" s="272"/>
      <c r="D655" s="259" t="s">
        <v>414</v>
      </c>
      <c r="E655" s="273" t="s">
        <v>1</v>
      </c>
      <c r="F655" s="274" t="s">
        <v>4186</v>
      </c>
      <c r="G655" s="272"/>
      <c r="H655" s="275">
        <v>7</v>
      </c>
      <c r="I655" s="276"/>
      <c r="J655" s="272"/>
      <c r="K655" s="272"/>
      <c r="L655" s="277"/>
      <c r="M655" s="278"/>
      <c r="N655" s="279"/>
      <c r="O655" s="279"/>
      <c r="P655" s="279"/>
      <c r="Q655" s="279"/>
      <c r="R655" s="279"/>
      <c r="S655" s="279"/>
      <c r="T655" s="280"/>
      <c r="U655" s="13"/>
      <c r="V655" s="13"/>
      <c r="W655" s="13"/>
      <c r="X655" s="13"/>
      <c r="Y655" s="13"/>
      <c r="Z655" s="13"/>
      <c r="AA655" s="13"/>
      <c r="AB655" s="13"/>
      <c r="AC655" s="13"/>
      <c r="AD655" s="13"/>
      <c r="AE655" s="13"/>
      <c r="AT655" s="281" t="s">
        <v>414</v>
      </c>
      <c r="AU655" s="281" t="s">
        <v>93</v>
      </c>
      <c r="AV655" s="13" t="s">
        <v>93</v>
      </c>
      <c r="AW655" s="13" t="s">
        <v>38</v>
      </c>
      <c r="AX655" s="13" t="s">
        <v>91</v>
      </c>
      <c r="AY655" s="281" t="s">
        <v>251</v>
      </c>
    </row>
    <row r="656" s="2" customFormat="1" ht="21.75" customHeight="1">
      <c r="A656" s="40"/>
      <c r="B656" s="41"/>
      <c r="C656" s="246" t="s">
        <v>2868</v>
      </c>
      <c r="D656" s="246" t="s">
        <v>254</v>
      </c>
      <c r="E656" s="247" t="s">
        <v>4187</v>
      </c>
      <c r="F656" s="248" t="s">
        <v>4188</v>
      </c>
      <c r="G656" s="249" t="s">
        <v>398</v>
      </c>
      <c r="H656" s="250">
        <v>0.35299999999999998</v>
      </c>
      <c r="I656" s="251"/>
      <c r="J656" s="252">
        <f>ROUND(I656*H656,2)</f>
        <v>0</v>
      </c>
      <c r="K656" s="248" t="s">
        <v>484</v>
      </c>
      <c r="L656" s="46"/>
      <c r="M656" s="253" t="s">
        <v>1</v>
      </c>
      <c r="N656" s="254" t="s">
        <v>48</v>
      </c>
      <c r="O656" s="93"/>
      <c r="P656" s="255">
        <f>O656*H656</f>
        <v>0</v>
      </c>
      <c r="Q656" s="255">
        <v>0</v>
      </c>
      <c r="R656" s="255">
        <f>Q656*H656</f>
        <v>0</v>
      </c>
      <c r="S656" s="255">
        <v>0</v>
      </c>
      <c r="T656" s="256">
        <f>S656*H656</f>
        <v>0</v>
      </c>
      <c r="U656" s="40"/>
      <c r="V656" s="40"/>
      <c r="W656" s="40"/>
      <c r="X656" s="40"/>
      <c r="Y656" s="40"/>
      <c r="Z656" s="40"/>
      <c r="AA656" s="40"/>
      <c r="AB656" s="40"/>
      <c r="AC656" s="40"/>
      <c r="AD656" s="40"/>
      <c r="AE656" s="40"/>
      <c r="AR656" s="257" t="s">
        <v>359</v>
      </c>
      <c r="AT656" s="257" t="s">
        <v>254</v>
      </c>
      <c r="AU656" s="257" t="s">
        <v>93</v>
      </c>
      <c r="AY656" s="18" t="s">
        <v>251</v>
      </c>
      <c r="BE656" s="258">
        <f>IF(N656="základní",J656,0)</f>
        <v>0</v>
      </c>
      <c r="BF656" s="258">
        <f>IF(N656="snížená",J656,0)</f>
        <v>0</v>
      </c>
      <c r="BG656" s="258">
        <f>IF(N656="zákl. přenesená",J656,0)</f>
        <v>0</v>
      </c>
      <c r="BH656" s="258">
        <f>IF(N656="sníž. přenesená",J656,0)</f>
        <v>0</v>
      </c>
      <c r="BI656" s="258">
        <f>IF(N656="nulová",J656,0)</f>
        <v>0</v>
      </c>
      <c r="BJ656" s="18" t="s">
        <v>91</v>
      </c>
      <c r="BK656" s="258">
        <f>ROUND(I656*H656,2)</f>
        <v>0</v>
      </c>
      <c r="BL656" s="18" t="s">
        <v>359</v>
      </c>
      <c r="BM656" s="257" t="s">
        <v>4189</v>
      </c>
    </row>
    <row r="657" s="12" customFormat="1" ht="22.8" customHeight="1">
      <c r="A657" s="12"/>
      <c r="B657" s="230"/>
      <c r="C657" s="231"/>
      <c r="D657" s="232" t="s">
        <v>82</v>
      </c>
      <c r="E657" s="244" t="s">
        <v>4190</v>
      </c>
      <c r="F657" s="244" t="s">
        <v>4191</v>
      </c>
      <c r="G657" s="231"/>
      <c r="H657" s="231"/>
      <c r="I657" s="234"/>
      <c r="J657" s="245">
        <f>BK657</f>
        <v>0</v>
      </c>
      <c r="K657" s="231"/>
      <c r="L657" s="236"/>
      <c r="M657" s="237"/>
      <c r="N657" s="238"/>
      <c r="O657" s="238"/>
      <c r="P657" s="239">
        <f>SUM(P658:P696)</f>
        <v>0</v>
      </c>
      <c r="Q657" s="238"/>
      <c r="R657" s="239">
        <f>SUM(R658:R696)</f>
        <v>0.19520000000000001</v>
      </c>
      <c r="S657" s="238"/>
      <c r="T657" s="240">
        <f>SUM(T658:T696)</f>
        <v>0</v>
      </c>
      <c r="U657" s="12"/>
      <c r="V657" s="12"/>
      <c r="W657" s="12"/>
      <c r="X657" s="12"/>
      <c r="Y657" s="12"/>
      <c r="Z657" s="12"/>
      <c r="AA657" s="12"/>
      <c r="AB657" s="12"/>
      <c r="AC657" s="12"/>
      <c r="AD657" s="12"/>
      <c r="AE657" s="12"/>
      <c r="AR657" s="241" t="s">
        <v>93</v>
      </c>
      <c r="AT657" s="242" t="s">
        <v>82</v>
      </c>
      <c r="AU657" s="242" t="s">
        <v>91</v>
      </c>
      <c r="AY657" s="241" t="s">
        <v>251</v>
      </c>
      <c r="BK657" s="243">
        <f>SUM(BK658:BK696)</f>
        <v>0</v>
      </c>
    </row>
    <row r="658" s="2" customFormat="1" ht="21.75" customHeight="1">
      <c r="A658" s="40"/>
      <c r="B658" s="41"/>
      <c r="C658" s="246" t="s">
        <v>3460</v>
      </c>
      <c r="D658" s="246" t="s">
        <v>254</v>
      </c>
      <c r="E658" s="247" t="s">
        <v>4192</v>
      </c>
      <c r="F658" s="248" t="s">
        <v>4193</v>
      </c>
      <c r="G658" s="249" t="s">
        <v>4006</v>
      </c>
      <c r="H658" s="250">
        <v>3</v>
      </c>
      <c r="I658" s="251"/>
      <c r="J658" s="252">
        <f>ROUND(I658*H658,2)</f>
        <v>0</v>
      </c>
      <c r="K658" s="248" t="s">
        <v>484</v>
      </c>
      <c r="L658" s="46"/>
      <c r="M658" s="253" t="s">
        <v>1</v>
      </c>
      <c r="N658" s="254" t="s">
        <v>48</v>
      </c>
      <c r="O658" s="93"/>
      <c r="P658" s="255">
        <f>O658*H658</f>
        <v>0</v>
      </c>
      <c r="Q658" s="255">
        <v>0.012</v>
      </c>
      <c r="R658" s="255">
        <f>Q658*H658</f>
        <v>0.036000000000000004</v>
      </c>
      <c r="S658" s="255">
        <v>0</v>
      </c>
      <c r="T658" s="256">
        <f>S658*H658</f>
        <v>0</v>
      </c>
      <c r="U658" s="40"/>
      <c r="V658" s="40"/>
      <c r="W658" s="40"/>
      <c r="X658" s="40"/>
      <c r="Y658" s="40"/>
      <c r="Z658" s="40"/>
      <c r="AA658" s="40"/>
      <c r="AB658" s="40"/>
      <c r="AC658" s="40"/>
      <c r="AD658" s="40"/>
      <c r="AE658" s="40"/>
      <c r="AR658" s="257" t="s">
        <v>359</v>
      </c>
      <c r="AT658" s="257" t="s">
        <v>254</v>
      </c>
      <c r="AU658" s="257" t="s">
        <v>93</v>
      </c>
      <c r="AY658" s="18" t="s">
        <v>251</v>
      </c>
      <c r="BE658" s="258">
        <f>IF(N658="základní",J658,0)</f>
        <v>0</v>
      </c>
      <c r="BF658" s="258">
        <f>IF(N658="snížená",J658,0)</f>
        <v>0</v>
      </c>
      <c r="BG658" s="258">
        <f>IF(N658="zákl. přenesená",J658,0)</f>
        <v>0</v>
      </c>
      <c r="BH658" s="258">
        <f>IF(N658="sníž. přenesená",J658,0)</f>
        <v>0</v>
      </c>
      <c r="BI658" s="258">
        <f>IF(N658="nulová",J658,0)</f>
        <v>0</v>
      </c>
      <c r="BJ658" s="18" t="s">
        <v>91</v>
      </c>
      <c r="BK658" s="258">
        <f>ROUND(I658*H658,2)</f>
        <v>0</v>
      </c>
      <c r="BL658" s="18" t="s">
        <v>359</v>
      </c>
      <c r="BM658" s="257" t="s">
        <v>4194</v>
      </c>
    </row>
    <row r="659" s="15" customFormat="1">
      <c r="A659" s="15"/>
      <c r="B659" s="293"/>
      <c r="C659" s="294"/>
      <c r="D659" s="259" t="s">
        <v>414</v>
      </c>
      <c r="E659" s="295" t="s">
        <v>1</v>
      </c>
      <c r="F659" s="296" t="s">
        <v>4035</v>
      </c>
      <c r="G659" s="294"/>
      <c r="H659" s="295" t="s">
        <v>1</v>
      </c>
      <c r="I659" s="297"/>
      <c r="J659" s="294"/>
      <c r="K659" s="294"/>
      <c r="L659" s="298"/>
      <c r="M659" s="299"/>
      <c r="N659" s="300"/>
      <c r="O659" s="300"/>
      <c r="P659" s="300"/>
      <c r="Q659" s="300"/>
      <c r="R659" s="300"/>
      <c r="S659" s="300"/>
      <c r="T659" s="301"/>
      <c r="U659" s="15"/>
      <c r="V659" s="15"/>
      <c r="W659" s="15"/>
      <c r="X659" s="15"/>
      <c r="Y659" s="15"/>
      <c r="Z659" s="15"/>
      <c r="AA659" s="15"/>
      <c r="AB659" s="15"/>
      <c r="AC659" s="15"/>
      <c r="AD659" s="15"/>
      <c r="AE659" s="15"/>
      <c r="AT659" s="302" t="s">
        <v>414</v>
      </c>
      <c r="AU659" s="302" t="s">
        <v>93</v>
      </c>
      <c r="AV659" s="15" t="s">
        <v>91</v>
      </c>
      <c r="AW659" s="15" t="s">
        <v>38</v>
      </c>
      <c r="AX659" s="15" t="s">
        <v>83</v>
      </c>
      <c r="AY659" s="302" t="s">
        <v>251</v>
      </c>
    </row>
    <row r="660" s="15" customFormat="1">
      <c r="A660" s="15"/>
      <c r="B660" s="293"/>
      <c r="C660" s="294"/>
      <c r="D660" s="259" t="s">
        <v>414</v>
      </c>
      <c r="E660" s="295" t="s">
        <v>1</v>
      </c>
      <c r="F660" s="296" t="s">
        <v>4096</v>
      </c>
      <c r="G660" s="294"/>
      <c r="H660" s="295" t="s">
        <v>1</v>
      </c>
      <c r="I660" s="297"/>
      <c r="J660" s="294"/>
      <c r="K660" s="294"/>
      <c r="L660" s="298"/>
      <c r="M660" s="299"/>
      <c r="N660" s="300"/>
      <c r="O660" s="300"/>
      <c r="P660" s="300"/>
      <c r="Q660" s="300"/>
      <c r="R660" s="300"/>
      <c r="S660" s="300"/>
      <c r="T660" s="301"/>
      <c r="U660" s="15"/>
      <c r="V660" s="15"/>
      <c r="W660" s="15"/>
      <c r="X660" s="15"/>
      <c r="Y660" s="15"/>
      <c r="Z660" s="15"/>
      <c r="AA660" s="15"/>
      <c r="AB660" s="15"/>
      <c r="AC660" s="15"/>
      <c r="AD660" s="15"/>
      <c r="AE660" s="15"/>
      <c r="AT660" s="302" t="s">
        <v>414</v>
      </c>
      <c r="AU660" s="302" t="s">
        <v>93</v>
      </c>
      <c r="AV660" s="15" t="s">
        <v>91</v>
      </c>
      <c r="AW660" s="15" t="s">
        <v>38</v>
      </c>
      <c r="AX660" s="15" t="s">
        <v>83</v>
      </c>
      <c r="AY660" s="302" t="s">
        <v>251</v>
      </c>
    </row>
    <row r="661" s="13" customFormat="1">
      <c r="A661" s="13"/>
      <c r="B661" s="271"/>
      <c r="C661" s="272"/>
      <c r="D661" s="259" t="s">
        <v>414</v>
      </c>
      <c r="E661" s="273" t="s">
        <v>1</v>
      </c>
      <c r="F661" s="274" t="s">
        <v>174</v>
      </c>
      <c r="G661" s="272"/>
      <c r="H661" s="275">
        <v>3</v>
      </c>
      <c r="I661" s="276"/>
      <c r="J661" s="272"/>
      <c r="K661" s="272"/>
      <c r="L661" s="277"/>
      <c r="M661" s="278"/>
      <c r="N661" s="279"/>
      <c r="O661" s="279"/>
      <c r="P661" s="279"/>
      <c r="Q661" s="279"/>
      <c r="R661" s="279"/>
      <c r="S661" s="279"/>
      <c r="T661" s="280"/>
      <c r="U661" s="13"/>
      <c r="V661" s="13"/>
      <c r="W661" s="13"/>
      <c r="X661" s="13"/>
      <c r="Y661" s="13"/>
      <c r="Z661" s="13"/>
      <c r="AA661" s="13"/>
      <c r="AB661" s="13"/>
      <c r="AC661" s="13"/>
      <c r="AD661" s="13"/>
      <c r="AE661" s="13"/>
      <c r="AT661" s="281" t="s">
        <v>414</v>
      </c>
      <c r="AU661" s="281" t="s">
        <v>93</v>
      </c>
      <c r="AV661" s="13" t="s">
        <v>93</v>
      </c>
      <c r="AW661" s="13" t="s">
        <v>38</v>
      </c>
      <c r="AX661" s="13" t="s">
        <v>91</v>
      </c>
      <c r="AY661" s="281" t="s">
        <v>251</v>
      </c>
    </row>
    <row r="662" s="2" customFormat="1" ht="21.75" customHeight="1">
      <c r="A662" s="40"/>
      <c r="B662" s="41"/>
      <c r="C662" s="246" t="s">
        <v>2872</v>
      </c>
      <c r="D662" s="246" t="s">
        <v>254</v>
      </c>
      <c r="E662" s="247" t="s">
        <v>4195</v>
      </c>
      <c r="F662" s="248" t="s">
        <v>4196</v>
      </c>
      <c r="G662" s="249" t="s">
        <v>4006</v>
      </c>
      <c r="H662" s="250">
        <v>1</v>
      </c>
      <c r="I662" s="251"/>
      <c r="J662" s="252">
        <f>ROUND(I662*H662,2)</f>
        <v>0</v>
      </c>
      <c r="K662" s="248" t="s">
        <v>484</v>
      </c>
      <c r="L662" s="46"/>
      <c r="M662" s="253" t="s">
        <v>1</v>
      </c>
      <c r="N662" s="254" t="s">
        <v>48</v>
      </c>
      <c r="O662" s="93"/>
      <c r="P662" s="255">
        <f>O662*H662</f>
        <v>0</v>
      </c>
      <c r="Q662" s="255">
        <v>0.012</v>
      </c>
      <c r="R662" s="255">
        <f>Q662*H662</f>
        <v>0.012</v>
      </c>
      <c r="S662" s="255">
        <v>0</v>
      </c>
      <c r="T662" s="256">
        <f>S662*H662</f>
        <v>0</v>
      </c>
      <c r="U662" s="40"/>
      <c r="V662" s="40"/>
      <c r="W662" s="40"/>
      <c r="X662" s="40"/>
      <c r="Y662" s="40"/>
      <c r="Z662" s="40"/>
      <c r="AA662" s="40"/>
      <c r="AB662" s="40"/>
      <c r="AC662" s="40"/>
      <c r="AD662" s="40"/>
      <c r="AE662" s="40"/>
      <c r="AR662" s="257" t="s">
        <v>359</v>
      </c>
      <c r="AT662" s="257" t="s">
        <v>254</v>
      </c>
      <c r="AU662" s="257" t="s">
        <v>93</v>
      </c>
      <c r="AY662" s="18" t="s">
        <v>251</v>
      </c>
      <c r="BE662" s="258">
        <f>IF(N662="základní",J662,0)</f>
        <v>0</v>
      </c>
      <c r="BF662" s="258">
        <f>IF(N662="snížená",J662,0)</f>
        <v>0</v>
      </c>
      <c r="BG662" s="258">
        <f>IF(N662="zákl. přenesená",J662,0)</f>
        <v>0</v>
      </c>
      <c r="BH662" s="258">
        <f>IF(N662="sníž. přenesená",J662,0)</f>
        <v>0</v>
      </c>
      <c r="BI662" s="258">
        <f>IF(N662="nulová",J662,0)</f>
        <v>0</v>
      </c>
      <c r="BJ662" s="18" t="s">
        <v>91</v>
      </c>
      <c r="BK662" s="258">
        <f>ROUND(I662*H662,2)</f>
        <v>0</v>
      </c>
      <c r="BL662" s="18" t="s">
        <v>359</v>
      </c>
      <c r="BM662" s="257" t="s">
        <v>4197</v>
      </c>
    </row>
    <row r="663" s="15" customFormat="1">
      <c r="A663" s="15"/>
      <c r="B663" s="293"/>
      <c r="C663" s="294"/>
      <c r="D663" s="259" t="s">
        <v>414</v>
      </c>
      <c r="E663" s="295" t="s">
        <v>1</v>
      </c>
      <c r="F663" s="296" t="s">
        <v>4035</v>
      </c>
      <c r="G663" s="294"/>
      <c r="H663" s="295" t="s">
        <v>1</v>
      </c>
      <c r="I663" s="297"/>
      <c r="J663" s="294"/>
      <c r="K663" s="294"/>
      <c r="L663" s="298"/>
      <c r="M663" s="299"/>
      <c r="N663" s="300"/>
      <c r="O663" s="300"/>
      <c r="P663" s="300"/>
      <c r="Q663" s="300"/>
      <c r="R663" s="300"/>
      <c r="S663" s="300"/>
      <c r="T663" s="301"/>
      <c r="U663" s="15"/>
      <c r="V663" s="15"/>
      <c r="W663" s="15"/>
      <c r="X663" s="15"/>
      <c r="Y663" s="15"/>
      <c r="Z663" s="15"/>
      <c r="AA663" s="15"/>
      <c r="AB663" s="15"/>
      <c r="AC663" s="15"/>
      <c r="AD663" s="15"/>
      <c r="AE663" s="15"/>
      <c r="AT663" s="302" t="s">
        <v>414</v>
      </c>
      <c r="AU663" s="302" t="s">
        <v>93</v>
      </c>
      <c r="AV663" s="15" t="s">
        <v>91</v>
      </c>
      <c r="AW663" s="15" t="s">
        <v>38</v>
      </c>
      <c r="AX663" s="15" t="s">
        <v>83</v>
      </c>
      <c r="AY663" s="302" t="s">
        <v>251</v>
      </c>
    </row>
    <row r="664" s="15" customFormat="1">
      <c r="A664" s="15"/>
      <c r="B664" s="293"/>
      <c r="C664" s="294"/>
      <c r="D664" s="259" t="s">
        <v>414</v>
      </c>
      <c r="E664" s="295" t="s">
        <v>1</v>
      </c>
      <c r="F664" s="296" t="s">
        <v>4100</v>
      </c>
      <c r="G664" s="294"/>
      <c r="H664" s="295" t="s">
        <v>1</v>
      </c>
      <c r="I664" s="297"/>
      <c r="J664" s="294"/>
      <c r="K664" s="294"/>
      <c r="L664" s="298"/>
      <c r="M664" s="299"/>
      <c r="N664" s="300"/>
      <c r="O664" s="300"/>
      <c r="P664" s="300"/>
      <c r="Q664" s="300"/>
      <c r="R664" s="300"/>
      <c r="S664" s="300"/>
      <c r="T664" s="301"/>
      <c r="U664" s="15"/>
      <c r="V664" s="15"/>
      <c r="W664" s="15"/>
      <c r="X664" s="15"/>
      <c r="Y664" s="15"/>
      <c r="Z664" s="15"/>
      <c r="AA664" s="15"/>
      <c r="AB664" s="15"/>
      <c r="AC664" s="15"/>
      <c r="AD664" s="15"/>
      <c r="AE664" s="15"/>
      <c r="AT664" s="302" t="s">
        <v>414</v>
      </c>
      <c r="AU664" s="302" t="s">
        <v>93</v>
      </c>
      <c r="AV664" s="15" t="s">
        <v>91</v>
      </c>
      <c r="AW664" s="15" t="s">
        <v>38</v>
      </c>
      <c r="AX664" s="15" t="s">
        <v>83</v>
      </c>
      <c r="AY664" s="302" t="s">
        <v>251</v>
      </c>
    </row>
    <row r="665" s="13" customFormat="1">
      <c r="A665" s="13"/>
      <c r="B665" s="271"/>
      <c r="C665" s="272"/>
      <c r="D665" s="259" t="s">
        <v>414</v>
      </c>
      <c r="E665" s="273" t="s">
        <v>1</v>
      </c>
      <c r="F665" s="274" t="s">
        <v>91</v>
      </c>
      <c r="G665" s="272"/>
      <c r="H665" s="275">
        <v>1</v>
      </c>
      <c r="I665" s="276"/>
      <c r="J665" s="272"/>
      <c r="K665" s="272"/>
      <c r="L665" s="277"/>
      <c r="M665" s="278"/>
      <c r="N665" s="279"/>
      <c r="O665" s="279"/>
      <c r="P665" s="279"/>
      <c r="Q665" s="279"/>
      <c r="R665" s="279"/>
      <c r="S665" s="279"/>
      <c r="T665" s="280"/>
      <c r="U665" s="13"/>
      <c r="V665" s="13"/>
      <c r="W665" s="13"/>
      <c r="X665" s="13"/>
      <c r="Y665" s="13"/>
      <c r="Z665" s="13"/>
      <c r="AA665" s="13"/>
      <c r="AB665" s="13"/>
      <c r="AC665" s="13"/>
      <c r="AD665" s="13"/>
      <c r="AE665" s="13"/>
      <c r="AT665" s="281" t="s">
        <v>414</v>
      </c>
      <c r="AU665" s="281" t="s">
        <v>93</v>
      </c>
      <c r="AV665" s="13" t="s">
        <v>93</v>
      </c>
      <c r="AW665" s="13" t="s">
        <v>38</v>
      </c>
      <c r="AX665" s="13" t="s">
        <v>91</v>
      </c>
      <c r="AY665" s="281" t="s">
        <v>251</v>
      </c>
    </row>
    <row r="666" s="2" customFormat="1" ht="16.5" customHeight="1">
      <c r="A666" s="40"/>
      <c r="B666" s="41"/>
      <c r="C666" s="246" t="s">
        <v>3469</v>
      </c>
      <c r="D666" s="246" t="s">
        <v>254</v>
      </c>
      <c r="E666" s="247" t="s">
        <v>4198</v>
      </c>
      <c r="F666" s="248" t="s">
        <v>4199</v>
      </c>
      <c r="G666" s="249" t="s">
        <v>4006</v>
      </c>
      <c r="H666" s="250">
        <v>1</v>
      </c>
      <c r="I666" s="251"/>
      <c r="J666" s="252">
        <f>ROUND(I666*H666,2)</f>
        <v>0</v>
      </c>
      <c r="K666" s="248" t="s">
        <v>484</v>
      </c>
      <c r="L666" s="46"/>
      <c r="M666" s="253" t="s">
        <v>1</v>
      </c>
      <c r="N666" s="254" t="s">
        <v>48</v>
      </c>
      <c r="O666" s="93"/>
      <c r="P666" s="255">
        <f>O666*H666</f>
        <v>0</v>
      </c>
      <c r="Q666" s="255">
        <v>0.015599999999999999</v>
      </c>
      <c r="R666" s="255">
        <f>Q666*H666</f>
        <v>0.015599999999999999</v>
      </c>
      <c r="S666" s="255">
        <v>0</v>
      </c>
      <c r="T666" s="256">
        <f>S666*H666</f>
        <v>0</v>
      </c>
      <c r="U666" s="40"/>
      <c r="V666" s="40"/>
      <c r="W666" s="40"/>
      <c r="X666" s="40"/>
      <c r="Y666" s="40"/>
      <c r="Z666" s="40"/>
      <c r="AA666" s="40"/>
      <c r="AB666" s="40"/>
      <c r="AC666" s="40"/>
      <c r="AD666" s="40"/>
      <c r="AE666" s="40"/>
      <c r="AR666" s="257" t="s">
        <v>359</v>
      </c>
      <c r="AT666" s="257" t="s">
        <v>254</v>
      </c>
      <c r="AU666" s="257" t="s">
        <v>93</v>
      </c>
      <c r="AY666" s="18" t="s">
        <v>251</v>
      </c>
      <c r="BE666" s="258">
        <f>IF(N666="základní",J666,0)</f>
        <v>0</v>
      </c>
      <c r="BF666" s="258">
        <f>IF(N666="snížená",J666,0)</f>
        <v>0</v>
      </c>
      <c r="BG666" s="258">
        <f>IF(N666="zákl. přenesená",J666,0)</f>
        <v>0</v>
      </c>
      <c r="BH666" s="258">
        <f>IF(N666="sníž. přenesená",J666,0)</f>
        <v>0</v>
      </c>
      <c r="BI666" s="258">
        <f>IF(N666="nulová",J666,0)</f>
        <v>0</v>
      </c>
      <c r="BJ666" s="18" t="s">
        <v>91</v>
      </c>
      <c r="BK666" s="258">
        <f>ROUND(I666*H666,2)</f>
        <v>0</v>
      </c>
      <c r="BL666" s="18" t="s">
        <v>359</v>
      </c>
      <c r="BM666" s="257" t="s">
        <v>4200</v>
      </c>
    </row>
    <row r="667" s="15" customFormat="1">
      <c r="A667" s="15"/>
      <c r="B667" s="293"/>
      <c r="C667" s="294"/>
      <c r="D667" s="259" t="s">
        <v>414</v>
      </c>
      <c r="E667" s="295" t="s">
        <v>1</v>
      </c>
      <c r="F667" s="296" t="s">
        <v>4035</v>
      </c>
      <c r="G667" s="294"/>
      <c r="H667" s="295" t="s">
        <v>1</v>
      </c>
      <c r="I667" s="297"/>
      <c r="J667" s="294"/>
      <c r="K667" s="294"/>
      <c r="L667" s="298"/>
      <c r="M667" s="299"/>
      <c r="N667" s="300"/>
      <c r="O667" s="300"/>
      <c r="P667" s="300"/>
      <c r="Q667" s="300"/>
      <c r="R667" s="300"/>
      <c r="S667" s="300"/>
      <c r="T667" s="301"/>
      <c r="U667" s="15"/>
      <c r="V667" s="15"/>
      <c r="W667" s="15"/>
      <c r="X667" s="15"/>
      <c r="Y667" s="15"/>
      <c r="Z667" s="15"/>
      <c r="AA667" s="15"/>
      <c r="AB667" s="15"/>
      <c r="AC667" s="15"/>
      <c r="AD667" s="15"/>
      <c r="AE667" s="15"/>
      <c r="AT667" s="302" t="s">
        <v>414</v>
      </c>
      <c r="AU667" s="302" t="s">
        <v>93</v>
      </c>
      <c r="AV667" s="15" t="s">
        <v>91</v>
      </c>
      <c r="AW667" s="15" t="s">
        <v>38</v>
      </c>
      <c r="AX667" s="15" t="s">
        <v>83</v>
      </c>
      <c r="AY667" s="302" t="s">
        <v>251</v>
      </c>
    </row>
    <row r="668" s="15" customFormat="1">
      <c r="A668" s="15"/>
      <c r="B668" s="293"/>
      <c r="C668" s="294"/>
      <c r="D668" s="259" t="s">
        <v>414</v>
      </c>
      <c r="E668" s="295" t="s">
        <v>1</v>
      </c>
      <c r="F668" s="296" t="s">
        <v>4160</v>
      </c>
      <c r="G668" s="294"/>
      <c r="H668" s="295" t="s">
        <v>1</v>
      </c>
      <c r="I668" s="297"/>
      <c r="J668" s="294"/>
      <c r="K668" s="294"/>
      <c r="L668" s="298"/>
      <c r="M668" s="299"/>
      <c r="N668" s="300"/>
      <c r="O668" s="300"/>
      <c r="P668" s="300"/>
      <c r="Q668" s="300"/>
      <c r="R668" s="300"/>
      <c r="S668" s="300"/>
      <c r="T668" s="301"/>
      <c r="U668" s="15"/>
      <c r="V668" s="15"/>
      <c r="W668" s="15"/>
      <c r="X668" s="15"/>
      <c r="Y668" s="15"/>
      <c r="Z668" s="15"/>
      <c r="AA668" s="15"/>
      <c r="AB668" s="15"/>
      <c r="AC668" s="15"/>
      <c r="AD668" s="15"/>
      <c r="AE668" s="15"/>
      <c r="AT668" s="302" t="s">
        <v>414</v>
      </c>
      <c r="AU668" s="302" t="s">
        <v>93</v>
      </c>
      <c r="AV668" s="15" t="s">
        <v>91</v>
      </c>
      <c r="AW668" s="15" t="s">
        <v>38</v>
      </c>
      <c r="AX668" s="15" t="s">
        <v>83</v>
      </c>
      <c r="AY668" s="302" t="s">
        <v>251</v>
      </c>
    </row>
    <row r="669" s="13" customFormat="1">
      <c r="A669" s="13"/>
      <c r="B669" s="271"/>
      <c r="C669" s="272"/>
      <c r="D669" s="259" t="s">
        <v>414</v>
      </c>
      <c r="E669" s="273" t="s">
        <v>1</v>
      </c>
      <c r="F669" s="274" t="s">
        <v>91</v>
      </c>
      <c r="G669" s="272"/>
      <c r="H669" s="275">
        <v>1</v>
      </c>
      <c r="I669" s="276"/>
      <c r="J669" s="272"/>
      <c r="K669" s="272"/>
      <c r="L669" s="277"/>
      <c r="M669" s="278"/>
      <c r="N669" s="279"/>
      <c r="O669" s="279"/>
      <c r="P669" s="279"/>
      <c r="Q669" s="279"/>
      <c r="R669" s="279"/>
      <c r="S669" s="279"/>
      <c r="T669" s="280"/>
      <c r="U669" s="13"/>
      <c r="V669" s="13"/>
      <c r="W669" s="13"/>
      <c r="X669" s="13"/>
      <c r="Y669" s="13"/>
      <c r="Z669" s="13"/>
      <c r="AA669" s="13"/>
      <c r="AB669" s="13"/>
      <c r="AC669" s="13"/>
      <c r="AD669" s="13"/>
      <c r="AE669" s="13"/>
      <c r="AT669" s="281" t="s">
        <v>414</v>
      </c>
      <c r="AU669" s="281" t="s">
        <v>93</v>
      </c>
      <c r="AV669" s="13" t="s">
        <v>93</v>
      </c>
      <c r="AW669" s="13" t="s">
        <v>38</v>
      </c>
      <c r="AX669" s="13" t="s">
        <v>91</v>
      </c>
      <c r="AY669" s="281" t="s">
        <v>251</v>
      </c>
    </row>
    <row r="670" s="2" customFormat="1" ht="21.75" customHeight="1">
      <c r="A670" s="40"/>
      <c r="B670" s="41"/>
      <c r="C670" s="246" t="s">
        <v>2876</v>
      </c>
      <c r="D670" s="246" t="s">
        <v>254</v>
      </c>
      <c r="E670" s="247" t="s">
        <v>4201</v>
      </c>
      <c r="F670" s="248" t="s">
        <v>4202</v>
      </c>
      <c r="G670" s="249" t="s">
        <v>4006</v>
      </c>
      <c r="H670" s="250">
        <v>3</v>
      </c>
      <c r="I670" s="251"/>
      <c r="J670" s="252">
        <f>ROUND(I670*H670,2)</f>
        <v>0</v>
      </c>
      <c r="K670" s="248" t="s">
        <v>484</v>
      </c>
      <c r="L670" s="46"/>
      <c r="M670" s="253" t="s">
        <v>1</v>
      </c>
      <c r="N670" s="254" t="s">
        <v>48</v>
      </c>
      <c r="O670" s="93"/>
      <c r="P670" s="255">
        <f>O670*H670</f>
        <v>0</v>
      </c>
      <c r="Q670" s="255">
        <v>0.0117</v>
      </c>
      <c r="R670" s="255">
        <f>Q670*H670</f>
        <v>0.035099999999999999</v>
      </c>
      <c r="S670" s="255">
        <v>0</v>
      </c>
      <c r="T670" s="256">
        <f>S670*H670</f>
        <v>0</v>
      </c>
      <c r="U670" s="40"/>
      <c r="V670" s="40"/>
      <c r="W670" s="40"/>
      <c r="X670" s="40"/>
      <c r="Y670" s="40"/>
      <c r="Z670" s="40"/>
      <c r="AA670" s="40"/>
      <c r="AB670" s="40"/>
      <c r="AC670" s="40"/>
      <c r="AD670" s="40"/>
      <c r="AE670" s="40"/>
      <c r="AR670" s="257" t="s">
        <v>359</v>
      </c>
      <c r="AT670" s="257" t="s">
        <v>254</v>
      </c>
      <c r="AU670" s="257" t="s">
        <v>93</v>
      </c>
      <c r="AY670" s="18" t="s">
        <v>251</v>
      </c>
      <c r="BE670" s="258">
        <f>IF(N670="základní",J670,0)</f>
        <v>0</v>
      </c>
      <c r="BF670" s="258">
        <f>IF(N670="snížená",J670,0)</f>
        <v>0</v>
      </c>
      <c r="BG670" s="258">
        <f>IF(N670="zákl. přenesená",J670,0)</f>
        <v>0</v>
      </c>
      <c r="BH670" s="258">
        <f>IF(N670="sníž. přenesená",J670,0)</f>
        <v>0</v>
      </c>
      <c r="BI670" s="258">
        <f>IF(N670="nulová",J670,0)</f>
        <v>0</v>
      </c>
      <c r="BJ670" s="18" t="s">
        <v>91</v>
      </c>
      <c r="BK670" s="258">
        <f>ROUND(I670*H670,2)</f>
        <v>0</v>
      </c>
      <c r="BL670" s="18" t="s">
        <v>359</v>
      </c>
      <c r="BM670" s="257" t="s">
        <v>4203</v>
      </c>
    </row>
    <row r="671" s="15" customFormat="1">
      <c r="A671" s="15"/>
      <c r="B671" s="293"/>
      <c r="C671" s="294"/>
      <c r="D671" s="259" t="s">
        <v>414</v>
      </c>
      <c r="E671" s="295" t="s">
        <v>1</v>
      </c>
      <c r="F671" s="296" t="s">
        <v>4035</v>
      </c>
      <c r="G671" s="294"/>
      <c r="H671" s="295" t="s">
        <v>1</v>
      </c>
      <c r="I671" s="297"/>
      <c r="J671" s="294"/>
      <c r="K671" s="294"/>
      <c r="L671" s="298"/>
      <c r="M671" s="299"/>
      <c r="N671" s="300"/>
      <c r="O671" s="300"/>
      <c r="P671" s="300"/>
      <c r="Q671" s="300"/>
      <c r="R671" s="300"/>
      <c r="S671" s="300"/>
      <c r="T671" s="301"/>
      <c r="U671" s="15"/>
      <c r="V671" s="15"/>
      <c r="W671" s="15"/>
      <c r="X671" s="15"/>
      <c r="Y671" s="15"/>
      <c r="Z671" s="15"/>
      <c r="AA671" s="15"/>
      <c r="AB671" s="15"/>
      <c r="AC671" s="15"/>
      <c r="AD671" s="15"/>
      <c r="AE671" s="15"/>
      <c r="AT671" s="302" t="s">
        <v>414</v>
      </c>
      <c r="AU671" s="302" t="s">
        <v>93</v>
      </c>
      <c r="AV671" s="15" t="s">
        <v>91</v>
      </c>
      <c r="AW671" s="15" t="s">
        <v>38</v>
      </c>
      <c r="AX671" s="15" t="s">
        <v>83</v>
      </c>
      <c r="AY671" s="302" t="s">
        <v>251</v>
      </c>
    </row>
    <row r="672" s="15" customFormat="1">
      <c r="A672" s="15"/>
      <c r="B672" s="293"/>
      <c r="C672" s="294"/>
      <c r="D672" s="259" t="s">
        <v>414</v>
      </c>
      <c r="E672" s="295" t="s">
        <v>1</v>
      </c>
      <c r="F672" s="296" t="s">
        <v>4204</v>
      </c>
      <c r="G672" s="294"/>
      <c r="H672" s="295" t="s">
        <v>1</v>
      </c>
      <c r="I672" s="297"/>
      <c r="J672" s="294"/>
      <c r="K672" s="294"/>
      <c r="L672" s="298"/>
      <c r="M672" s="299"/>
      <c r="N672" s="300"/>
      <c r="O672" s="300"/>
      <c r="P672" s="300"/>
      <c r="Q672" s="300"/>
      <c r="R672" s="300"/>
      <c r="S672" s="300"/>
      <c r="T672" s="301"/>
      <c r="U672" s="15"/>
      <c r="V672" s="15"/>
      <c r="W672" s="15"/>
      <c r="X672" s="15"/>
      <c r="Y672" s="15"/>
      <c r="Z672" s="15"/>
      <c r="AA672" s="15"/>
      <c r="AB672" s="15"/>
      <c r="AC672" s="15"/>
      <c r="AD672" s="15"/>
      <c r="AE672" s="15"/>
      <c r="AT672" s="302" t="s">
        <v>414</v>
      </c>
      <c r="AU672" s="302" t="s">
        <v>93</v>
      </c>
      <c r="AV672" s="15" t="s">
        <v>91</v>
      </c>
      <c r="AW672" s="15" t="s">
        <v>38</v>
      </c>
      <c r="AX672" s="15" t="s">
        <v>83</v>
      </c>
      <c r="AY672" s="302" t="s">
        <v>251</v>
      </c>
    </row>
    <row r="673" s="13" customFormat="1">
      <c r="A673" s="13"/>
      <c r="B673" s="271"/>
      <c r="C673" s="272"/>
      <c r="D673" s="259" t="s">
        <v>414</v>
      </c>
      <c r="E673" s="273" t="s">
        <v>1</v>
      </c>
      <c r="F673" s="274" t="s">
        <v>174</v>
      </c>
      <c r="G673" s="272"/>
      <c r="H673" s="275">
        <v>3</v>
      </c>
      <c r="I673" s="276"/>
      <c r="J673" s="272"/>
      <c r="K673" s="272"/>
      <c r="L673" s="277"/>
      <c r="M673" s="278"/>
      <c r="N673" s="279"/>
      <c r="O673" s="279"/>
      <c r="P673" s="279"/>
      <c r="Q673" s="279"/>
      <c r="R673" s="279"/>
      <c r="S673" s="279"/>
      <c r="T673" s="280"/>
      <c r="U673" s="13"/>
      <c r="V673" s="13"/>
      <c r="W673" s="13"/>
      <c r="X673" s="13"/>
      <c r="Y673" s="13"/>
      <c r="Z673" s="13"/>
      <c r="AA673" s="13"/>
      <c r="AB673" s="13"/>
      <c r="AC673" s="13"/>
      <c r="AD673" s="13"/>
      <c r="AE673" s="13"/>
      <c r="AT673" s="281" t="s">
        <v>414</v>
      </c>
      <c r="AU673" s="281" t="s">
        <v>93</v>
      </c>
      <c r="AV673" s="13" t="s">
        <v>93</v>
      </c>
      <c r="AW673" s="13" t="s">
        <v>38</v>
      </c>
      <c r="AX673" s="13" t="s">
        <v>91</v>
      </c>
      <c r="AY673" s="281" t="s">
        <v>251</v>
      </c>
    </row>
    <row r="674" s="2" customFormat="1" ht="21.75" customHeight="1">
      <c r="A674" s="40"/>
      <c r="B674" s="41"/>
      <c r="C674" s="246" t="s">
        <v>3477</v>
      </c>
      <c r="D674" s="246" t="s">
        <v>254</v>
      </c>
      <c r="E674" s="247" t="s">
        <v>4205</v>
      </c>
      <c r="F674" s="248" t="s">
        <v>4206</v>
      </c>
      <c r="G674" s="249" t="s">
        <v>4006</v>
      </c>
      <c r="H674" s="250">
        <v>3</v>
      </c>
      <c r="I674" s="251"/>
      <c r="J674" s="252">
        <f>ROUND(I674*H674,2)</f>
        <v>0</v>
      </c>
      <c r="K674" s="248" t="s">
        <v>484</v>
      </c>
      <c r="L674" s="46"/>
      <c r="M674" s="253" t="s">
        <v>1</v>
      </c>
      <c r="N674" s="254" t="s">
        <v>48</v>
      </c>
      <c r="O674" s="93"/>
      <c r="P674" s="255">
        <f>O674*H674</f>
        <v>0</v>
      </c>
      <c r="Q674" s="255">
        <v>0.01865</v>
      </c>
      <c r="R674" s="255">
        <f>Q674*H674</f>
        <v>0.05595</v>
      </c>
      <c r="S674" s="255">
        <v>0</v>
      </c>
      <c r="T674" s="256">
        <f>S674*H674</f>
        <v>0</v>
      </c>
      <c r="U674" s="40"/>
      <c r="V674" s="40"/>
      <c r="W674" s="40"/>
      <c r="X674" s="40"/>
      <c r="Y674" s="40"/>
      <c r="Z674" s="40"/>
      <c r="AA674" s="40"/>
      <c r="AB674" s="40"/>
      <c r="AC674" s="40"/>
      <c r="AD674" s="40"/>
      <c r="AE674" s="40"/>
      <c r="AR674" s="257" t="s">
        <v>359</v>
      </c>
      <c r="AT674" s="257" t="s">
        <v>254</v>
      </c>
      <c r="AU674" s="257" t="s">
        <v>93</v>
      </c>
      <c r="AY674" s="18" t="s">
        <v>251</v>
      </c>
      <c r="BE674" s="258">
        <f>IF(N674="základní",J674,0)</f>
        <v>0</v>
      </c>
      <c r="BF674" s="258">
        <f>IF(N674="snížená",J674,0)</f>
        <v>0</v>
      </c>
      <c r="BG674" s="258">
        <f>IF(N674="zákl. přenesená",J674,0)</f>
        <v>0</v>
      </c>
      <c r="BH674" s="258">
        <f>IF(N674="sníž. přenesená",J674,0)</f>
        <v>0</v>
      </c>
      <c r="BI674" s="258">
        <f>IF(N674="nulová",J674,0)</f>
        <v>0</v>
      </c>
      <c r="BJ674" s="18" t="s">
        <v>91</v>
      </c>
      <c r="BK674" s="258">
        <f>ROUND(I674*H674,2)</f>
        <v>0</v>
      </c>
      <c r="BL674" s="18" t="s">
        <v>359</v>
      </c>
      <c r="BM674" s="257" t="s">
        <v>4207</v>
      </c>
    </row>
    <row r="675" s="15" customFormat="1">
      <c r="A675" s="15"/>
      <c r="B675" s="293"/>
      <c r="C675" s="294"/>
      <c r="D675" s="259" t="s">
        <v>414</v>
      </c>
      <c r="E675" s="295" t="s">
        <v>1</v>
      </c>
      <c r="F675" s="296" t="s">
        <v>4035</v>
      </c>
      <c r="G675" s="294"/>
      <c r="H675" s="295" t="s">
        <v>1</v>
      </c>
      <c r="I675" s="297"/>
      <c r="J675" s="294"/>
      <c r="K675" s="294"/>
      <c r="L675" s="298"/>
      <c r="M675" s="299"/>
      <c r="N675" s="300"/>
      <c r="O675" s="300"/>
      <c r="P675" s="300"/>
      <c r="Q675" s="300"/>
      <c r="R675" s="300"/>
      <c r="S675" s="300"/>
      <c r="T675" s="301"/>
      <c r="U675" s="15"/>
      <c r="V675" s="15"/>
      <c r="W675" s="15"/>
      <c r="X675" s="15"/>
      <c r="Y675" s="15"/>
      <c r="Z675" s="15"/>
      <c r="AA675" s="15"/>
      <c r="AB675" s="15"/>
      <c r="AC675" s="15"/>
      <c r="AD675" s="15"/>
      <c r="AE675" s="15"/>
      <c r="AT675" s="302" t="s">
        <v>414</v>
      </c>
      <c r="AU675" s="302" t="s">
        <v>93</v>
      </c>
      <c r="AV675" s="15" t="s">
        <v>91</v>
      </c>
      <c r="AW675" s="15" t="s">
        <v>38</v>
      </c>
      <c r="AX675" s="15" t="s">
        <v>83</v>
      </c>
      <c r="AY675" s="302" t="s">
        <v>251</v>
      </c>
    </row>
    <row r="676" s="15" customFormat="1">
      <c r="A676" s="15"/>
      <c r="B676" s="293"/>
      <c r="C676" s="294"/>
      <c r="D676" s="259" t="s">
        <v>414</v>
      </c>
      <c r="E676" s="295" t="s">
        <v>1</v>
      </c>
      <c r="F676" s="296" t="s">
        <v>254</v>
      </c>
      <c r="G676" s="294"/>
      <c r="H676" s="295" t="s">
        <v>1</v>
      </c>
      <c r="I676" s="297"/>
      <c r="J676" s="294"/>
      <c r="K676" s="294"/>
      <c r="L676" s="298"/>
      <c r="M676" s="299"/>
      <c r="N676" s="300"/>
      <c r="O676" s="300"/>
      <c r="P676" s="300"/>
      <c r="Q676" s="300"/>
      <c r="R676" s="300"/>
      <c r="S676" s="300"/>
      <c r="T676" s="301"/>
      <c r="U676" s="15"/>
      <c r="V676" s="15"/>
      <c r="W676" s="15"/>
      <c r="X676" s="15"/>
      <c r="Y676" s="15"/>
      <c r="Z676" s="15"/>
      <c r="AA676" s="15"/>
      <c r="AB676" s="15"/>
      <c r="AC676" s="15"/>
      <c r="AD676" s="15"/>
      <c r="AE676" s="15"/>
      <c r="AT676" s="302" t="s">
        <v>414</v>
      </c>
      <c r="AU676" s="302" t="s">
        <v>93</v>
      </c>
      <c r="AV676" s="15" t="s">
        <v>91</v>
      </c>
      <c r="AW676" s="15" t="s">
        <v>38</v>
      </c>
      <c r="AX676" s="15" t="s">
        <v>83</v>
      </c>
      <c r="AY676" s="302" t="s">
        <v>251</v>
      </c>
    </row>
    <row r="677" s="13" customFormat="1">
      <c r="A677" s="13"/>
      <c r="B677" s="271"/>
      <c r="C677" s="272"/>
      <c r="D677" s="259" t="s">
        <v>414</v>
      </c>
      <c r="E677" s="273" t="s">
        <v>1</v>
      </c>
      <c r="F677" s="274" t="s">
        <v>174</v>
      </c>
      <c r="G677" s="272"/>
      <c r="H677" s="275">
        <v>3</v>
      </c>
      <c r="I677" s="276"/>
      <c r="J677" s="272"/>
      <c r="K677" s="272"/>
      <c r="L677" s="277"/>
      <c r="M677" s="278"/>
      <c r="N677" s="279"/>
      <c r="O677" s="279"/>
      <c r="P677" s="279"/>
      <c r="Q677" s="279"/>
      <c r="R677" s="279"/>
      <c r="S677" s="279"/>
      <c r="T677" s="280"/>
      <c r="U677" s="13"/>
      <c r="V677" s="13"/>
      <c r="W677" s="13"/>
      <c r="X677" s="13"/>
      <c r="Y677" s="13"/>
      <c r="Z677" s="13"/>
      <c r="AA677" s="13"/>
      <c r="AB677" s="13"/>
      <c r="AC677" s="13"/>
      <c r="AD677" s="13"/>
      <c r="AE677" s="13"/>
      <c r="AT677" s="281" t="s">
        <v>414</v>
      </c>
      <c r="AU677" s="281" t="s">
        <v>93</v>
      </c>
      <c r="AV677" s="13" t="s">
        <v>93</v>
      </c>
      <c r="AW677" s="13" t="s">
        <v>38</v>
      </c>
      <c r="AX677" s="13" t="s">
        <v>91</v>
      </c>
      <c r="AY677" s="281" t="s">
        <v>251</v>
      </c>
    </row>
    <row r="678" s="2" customFormat="1" ht="21.75" customHeight="1">
      <c r="A678" s="40"/>
      <c r="B678" s="41"/>
      <c r="C678" s="246" t="s">
        <v>2878</v>
      </c>
      <c r="D678" s="246" t="s">
        <v>254</v>
      </c>
      <c r="E678" s="247" t="s">
        <v>4208</v>
      </c>
      <c r="F678" s="248" t="s">
        <v>4209</v>
      </c>
      <c r="G678" s="249" t="s">
        <v>4006</v>
      </c>
      <c r="H678" s="250">
        <v>1</v>
      </c>
      <c r="I678" s="251"/>
      <c r="J678" s="252">
        <f>ROUND(I678*H678,2)</f>
        <v>0</v>
      </c>
      <c r="K678" s="248" t="s">
        <v>484</v>
      </c>
      <c r="L678" s="46"/>
      <c r="M678" s="253" t="s">
        <v>1</v>
      </c>
      <c r="N678" s="254" t="s">
        <v>48</v>
      </c>
      <c r="O678" s="93"/>
      <c r="P678" s="255">
        <f>O678*H678</f>
        <v>0</v>
      </c>
      <c r="Q678" s="255">
        <v>0.017649999999999999</v>
      </c>
      <c r="R678" s="255">
        <f>Q678*H678</f>
        <v>0.017649999999999999</v>
      </c>
      <c r="S678" s="255">
        <v>0</v>
      </c>
      <c r="T678" s="256">
        <f>S678*H678</f>
        <v>0</v>
      </c>
      <c r="U678" s="40"/>
      <c r="V678" s="40"/>
      <c r="W678" s="40"/>
      <c r="X678" s="40"/>
      <c r="Y678" s="40"/>
      <c r="Z678" s="40"/>
      <c r="AA678" s="40"/>
      <c r="AB678" s="40"/>
      <c r="AC678" s="40"/>
      <c r="AD678" s="40"/>
      <c r="AE678" s="40"/>
      <c r="AR678" s="257" t="s">
        <v>359</v>
      </c>
      <c r="AT678" s="257" t="s">
        <v>254</v>
      </c>
      <c r="AU678" s="257" t="s">
        <v>93</v>
      </c>
      <c r="AY678" s="18" t="s">
        <v>251</v>
      </c>
      <c r="BE678" s="258">
        <f>IF(N678="základní",J678,0)</f>
        <v>0</v>
      </c>
      <c r="BF678" s="258">
        <f>IF(N678="snížená",J678,0)</f>
        <v>0</v>
      </c>
      <c r="BG678" s="258">
        <f>IF(N678="zákl. přenesená",J678,0)</f>
        <v>0</v>
      </c>
      <c r="BH678" s="258">
        <f>IF(N678="sníž. přenesená",J678,0)</f>
        <v>0</v>
      </c>
      <c r="BI678" s="258">
        <f>IF(N678="nulová",J678,0)</f>
        <v>0</v>
      </c>
      <c r="BJ678" s="18" t="s">
        <v>91</v>
      </c>
      <c r="BK678" s="258">
        <f>ROUND(I678*H678,2)</f>
        <v>0</v>
      </c>
      <c r="BL678" s="18" t="s">
        <v>359</v>
      </c>
      <c r="BM678" s="257" t="s">
        <v>4210</v>
      </c>
    </row>
    <row r="679" s="15" customFormat="1">
      <c r="A679" s="15"/>
      <c r="B679" s="293"/>
      <c r="C679" s="294"/>
      <c r="D679" s="259" t="s">
        <v>414</v>
      </c>
      <c r="E679" s="295" t="s">
        <v>1</v>
      </c>
      <c r="F679" s="296" t="s">
        <v>4035</v>
      </c>
      <c r="G679" s="294"/>
      <c r="H679" s="295" t="s">
        <v>1</v>
      </c>
      <c r="I679" s="297"/>
      <c r="J679" s="294"/>
      <c r="K679" s="294"/>
      <c r="L679" s="298"/>
      <c r="M679" s="299"/>
      <c r="N679" s="300"/>
      <c r="O679" s="300"/>
      <c r="P679" s="300"/>
      <c r="Q679" s="300"/>
      <c r="R679" s="300"/>
      <c r="S679" s="300"/>
      <c r="T679" s="301"/>
      <c r="U679" s="15"/>
      <c r="V679" s="15"/>
      <c r="W679" s="15"/>
      <c r="X679" s="15"/>
      <c r="Y679" s="15"/>
      <c r="Z679" s="15"/>
      <c r="AA679" s="15"/>
      <c r="AB679" s="15"/>
      <c r="AC679" s="15"/>
      <c r="AD679" s="15"/>
      <c r="AE679" s="15"/>
      <c r="AT679" s="302" t="s">
        <v>414</v>
      </c>
      <c r="AU679" s="302" t="s">
        <v>93</v>
      </c>
      <c r="AV679" s="15" t="s">
        <v>91</v>
      </c>
      <c r="AW679" s="15" t="s">
        <v>38</v>
      </c>
      <c r="AX679" s="15" t="s">
        <v>83</v>
      </c>
      <c r="AY679" s="302" t="s">
        <v>251</v>
      </c>
    </row>
    <row r="680" s="15" customFormat="1">
      <c r="A680" s="15"/>
      <c r="B680" s="293"/>
      <c r="C680" s="294"/>
      <c r="D680" s="259" t="s">
        <v>414</v>
      </c>
      <c r="E680" s="295" t="s">
        <v>1</v>
      </c>
      <c r="F680" s="296" t="s">
        <v>4052</v>
      </c>
      <c r="G680" s="294"/>
      <c r="H680" s="295" t="s">
        <v>1</v>
      </c>
      <c r="I680" s="297"/>
      <c r="J680" s="294"/>
      <c r="K680" s="294"/>
      <c r="L680" s="298"/>
      <c r="M680" s="299"/>
      <c r="N680" s="300"/>
      <c r="O680" s="300"/>
      <c r="P680" s="300"/>
      <c r="Q680" s="300"/>
      <c r="R680" s="300"/>
      <c r="S680" s="300"/>
      <c r="T680" s="301"/>
      <c r="U680" s="15"/>
      <c r="V680" s="15"/>
      <c r="W680" s="15"/>
      <c r="X680" s="15"/>
      <c r="Y680" s="15"/>
      <c r="Z680" s="15"/>
      <c r="AA680" s="15"/>
      <c r="AB680" s="15"/>
      <c r="AC680" s="15"/>
      <c r="AD680" s="15"/>
      <c r="AE680" s="15"/>
      <c r="AT680" s="302" t="s">
        <v>414</v>
      </c>
      <c r="AU680" s="302" t="s">
        <v>93</v>
      </c>
      <c r="AV680" s="15" t="s">
        <v>91</v>
      </c>
      <c r="AW680" s="15" t="s">
        <v>38</v>
      </c>
      <c r="AX680" s="15" t="s">
        <v>83</v>
      </c>
      <c r="AY680" s="302" t="s">
        <v>251</v>
      </c>
    </row>
    <row r="681" s="13" customFormat="1">
      <c r="A681" s="13"/>
      <c r="B681" s="271"/>
      <c r="C681" s="272"/>
      <c r="D681" s="259" t="s">
        <v>414</v>
      </c>
      <c r="E681" s="273" t="s">
        <v>1</v>
      </c>
      <c r="F681" s="274" t="s">
        <v>91</v>
      </c>
      <c r="G681" s="272"/>
      <c r="H681" s="275">
        <v>1</v>
      </c>
      <c r="I681" s="276"/>
      <c r="J681" s="272"/>
      <c r="K681" s="272"/>
      <c r="L681" s="277"/>
      <c r="M681" s="278"/>
      <c r="N681" s="279"/>
      <c r="O681" s="279"/>
      <c r="P681" s="279"/>
      <c r="Q681" s="279"/>
      <c r="R681" s="279"/>
      <c r="S681" s="279"/>
      <c r="T681" s="280"/>
      <c r="U681" s="13"/>
      <c r="V681" s="13"/>
      <c r="W681" s="13"/>
      <c r="X681" s="13"/>
      <c r="Y681" s="13"/>
      <c r="Z681" s="13"/>
      <c r="AA681" s="13"/>
      <c r="AB681" s="13"/>
      <c r="AC681" s="13"/>
      <c r="AD681" s="13"/>
      <c r="AE681" s="13"/>
      <c r="AT681" s="281" t="s">
        <v>414</v>
      </c>
      <c r="AU681" s="281" t="s">
        <v>93</v>
      </c>
      <c r="AV681" s="13" t="s">
        <v>93</v>
      </c>
      <c r="AW681" s="13" t="s">
        <v>38</v>
      </c>
      <c r="AX681" s="13" t="s">
        <v>91</v>
      </c>
      <c r="AY681" s="281" t="s">
        <v>251</v>
      </c>
    </row>
    <row r="682" s="2" customFormat="1" ht="21.75" customHeight="1">
      <c r="A682" s="40"/>
      <c r="B682" s="41"/>
      <c r="C682" s="246" t="s">
        <v>3484</v>
      </c>
      <c r="D682" s="246" t="s">
        <v>254</v>
      </c>
      <c r="E682" s="247" t="s">
        <v>4211</v>
      </c>
      <c r="F682" s="248" t="s">
        <v>4212</v>
      </c>
      <c r="G682" s="249" t="s">
        <v>4006</v>
      </c>
      <c r="H682" s="250">
        <v>1</v>
      </c>
      <c r="I682" s="251"/>
      <c r="J682" s="252">
        <f>ROUND(I682*H682,2)</f>
        <v>0</v>
      </c>
      <c r="K682" s="248" t="s">
        <v>3846</v>
      </c>
      <c r="L682" s="46"/>
      <c r="M682" s="253" t="s">
        <v>1</v>
      </c>
      <c r="N682" s="254" t="s">
        <v>48</v>
      </c>
      <c r="O682" s="93"/>
      <c r="P682" s="255">
        <f>O682*H682</f>
        <v>0</v>
      </c>
      <c r="Q682" s="255">
        <v>0.017649999999999999</v>
      </c>
      <c r="R682" s="255">
        <f>Q682*H682</f>
        <v>0.017649999999999999</v>
      </c>
      <c r="S682" s="255">
        <v>0</v>
      </c>
      <c r="T682" s="256">
        <f>S682*H682</f>
        <v>0</v>
      </c>
      <c r="U682" s="40"/>
      <c r="V682" s="40"/>
      <c r="W682" s="40"/>
      <c r="X682" s="40"/>
      <c r="Y682" s="40"/>
      <c r="Z682" s="40"/>
      <c r="AA682" s="40"/>
      <c r="AB682" s="40"/>
      <c r="AC682" s="40"/>
      <c r="AD682" s="40"/>
      <c r="AE682" s="40"/>
      <c r="AR682" s="257" t="s">
        <v>359</v>
      </c>
      <c r="AT682" s="257" t="s">
        <v>254</v>
      </c>
      <c r="AU682" s="257" t="s">
        <v>93</v>
      </c>
      <c r="AY682" s="18" t="s">
        <v>251</v>
      </c>
      <c r="BE682" s="258">
        <f>IF(N682="základní",J682,0)</f>
        <v>0</v>
      </c>
      <c r="BF682" s="258">
        <f>IF(N682="snížená",J682,0)</f>
        <v>0</v>
      </c>
      <c r="BG682" s="258">
        <f>IF(N682="zákl. přenesená",J682,0)</f>
        <v>0</v>
      </c>
      <c r="BH682" s="258">
        <f>IF(N682="sníž. přenesená",J682,0)</f>
        <v>0</v>
      </c>
      <c r="BI682" s="258">
        <f>IF(N682="nulová",J682,0)</f>
        <v>0</v>
      </c>
      <c r="BJ682" s="18" t="s">
        <v>91</v>
      </c>
      <c r="BK682" s="258">
        <f>ROUND(I682*H682,2)</f>
        <v>0</v>
      </c>
      <c r="BL682" s="18" t="s">
        <v>359</v>
      </c>
      <c r="BM682" s="257" t="s">
        <v>4213</v>
      </c>
    </row>
    <row r="683" s="15" customFormat="1">
      <c r="A683" s="15"/>
      <c r="B683" s="293"/>
      <c r="C683" s="294"/>
      <c r="D683" s="259" t="s">
        <v>414</v>
      </c>
      <c r="E683" s="295" t="s">
        <v>1</v>
      </c>
      <c r="F683" s="296" t="s">
        <v>4035</v>
      </c>
      <c r="G683" s="294"/>
      <c r="H683" s="295" t="s">
        <v>1</v>
      </c>
      <c r="I683" s="297"/>
      <c r="J683" s="294"/>
      <c r="K683" s="294"/>
      <c r="L683" s="298"/>
      <c r="M683" s="299"/>
      <c r="N683" s="300"/>
      <c r="O683" s="300"/>
      <c r="P683" s="300"/>
      <c r="Q683" s="300"/>
      <c r="R683" s="300"/>
      <c r="S683" s="300"/>
      <c r="T683" s="301"/>
      <c r="U683" s="15"/>
      <c r="V683" s="15"/>
      <c r="W683" s="15"/>
      <c r="X683" s="15"/>
      <c r="Y683" s="15"/>
      <c r="Z683" s="15"/>
      <c r="AA683" s="15"/>
      <c r="AB683" s="15"/>
      <c r="AC683" s="15"/>
      <c r="AD683" s="15"/>
      <c r="AE683" s="15"/>
      <c r="AT683" s="302" t="s">
        <v>414</v>
      </c>
      <c r="AU683" s="302" t="s">
        <v>93</v>
      </c>
      <c r="AV683" s="15" t="s">
        <v>91</v>
      </c>
      <c r="AW683" s="15" t="s">
        <v>38</v>
      </c>
      <c r="AX683" s="15" t="s">
        <v>83</v>
      </c>
      <c r="AY683" s="302" t="s">
        <v>251</v>
      </c>
    </row>
    <row r="684" s="15" customFormat="1">
      <c r="A684" s="15"/>
      <c r="B684" s="293"/>
      <c r="C684" s="294"/>
      <c r="D684" s="259" t="s">
        <v>414</v>
      </c>
      <c r="E684" s="295" t="s">
        <v>1</v>
      </c>
      <c r="F684" s="296" t="s">
        <v>4214</v>
      </c>
      <c r="G684" s="294"/>
      <c r="H684" s="295" t="s">
        <v>1</v>
      </c>
      <c r="I684" s="297"/>
      <c r="J684" s="294"/>
      <c r="K684" s="294"/>
      <c r="L684" s="298"/>
      <c r="M684" s="299"/>
      <c r="N684" s="300"/>
      <c r="O684" s="300"/>
      <c r="P684" s="300"/>
      <c r="Q684" s="300"/>
      <c r="R684" s="300"/>
      <c r="S684" s="300"/>
      <c r="T684" s="301"/>
      <c r="U684" s="15"/>
      <c r="V684" s="15"/>
      <c r="W684" s="15"/>
      <c r="X684" s="15"/>
      <c r="Y684" s="15"/>
      <c r="Z684" s="15"/>
      <c r="AA684" s="15"/>
      <c r="AB684" s="15"/>
      <c r="AC684" s="15"/>
      <c r="AD684" s="15"/>
      <c r="AE684" s="15"/>
      <c r="AT684" s="302" t="s">
        <v>414</v>
      </c>
      <c r="AU684" s="302" t="s">
        <v>93</v>
      </c>
      <c r="AV684" s="15" t="s">
        <v>91</v>
      </c>
      <c r="AW684" s="15" t="s">
        <v>38</v>
      </c>
      <c r="AX684" s="15" t="s">
        <v>83</v>
      </c>
      <c r="AY684" s="302" t="s">
        <v>251</v>
      </c>
    </row>
    <row r="685" s="15" customFormat="1">
      <c r="A685" s="15"/>
      <c r="B685" s="293"/>
      <c r="C685" s="294"/>
      <c r="D685" s="259" t="s">
        <v>414</v>
      </c>
      <c r="E685" s="295" t="s">
        <v>1</v>
      </c>
      <c r="F685" s="296" t="s">
        <v>4215</v>
      </c>
      <c r="G685" s="294"/>
      <c r="H685" s="295" t="s">
        <v>1</v>
      </c>
      <c r="I685" s="297"/>
      <c r="J685" s="294"/>
      <c r="K685" s="294"/>
      <c r="L685" s="298"/>
      <c r="M685" s="299"/>
      <c r="N685" s="300"/>
      <c r="O685" s="300"/>
      <c r="P685" s="300"/>
      <c r="Q685" s="300"/>
      <c r="R685" s="300"/>
      <c r="S685" s="300"/>
      <c r="T685" s="301"/>
      <c r="U685" s="15"/>
      <c r="V685" s="15"/>
      <c r="W685" s="15"/>
      <c r="X685" s="15"/>
      <c r="Y685" s="15"/>
      <c r="Z685" s="15"/>
      <c r="AA685" s="15"/>
      <c r="AB685" s="15"/>
      <c r="AC685" s="15"/>
      <c r="AD685" s="15"/>
      <c r="AE685" s="15"/>
      <c r="AT685" s="302" t="s">
        <v>414</v>
      </c>
      <c r="AU685" s="302" t="s">
        <v>93</v>
      </c>
      <c r="AV685" s="15" t="s">
        <v>91</v>
      </c>
      <c r="AW685" s="15" t="s">
        <v>38</v>
      </c>
      <c r="AX685" s="15" t="s">
        <v>83</v>
      </c>
      <c r="AY685" s="302" t="s">
        <v>251</v>
      </c>
    </row>
    <row r="686" s="15" customFormat="1">
      <c r="A686" s="15"/>
      <c r="B686" s="293"/>
      <c r="C686" s="294"/>
      <c r="D686" s="259" t="s">
        <v>414</v>
      </c>
      <c r="E686" s="295" t="s">
        <v>1</v>
      </c>
      <c r="F686" s="296" t="s">
        <v>4143</v>
      </c>
      <c r="G686" s="294"/>
      <c r="H686" s="295" t="s">
        <v>1</v>
      </c>
      <c r="I686" s="297"/>
      <c r="J686" s="294"/>
      <c r="K686" s="294"/>
      <c r="L686" s="298"/>
      <c r="M686" s="299"/>
      <c r="N686" s="300"/>
      <c r="O686" s="300"/>
      <c r="P686" s="300"/>
      <c r="Q686" s="300"/>
      <c r="R686" s="300"/>
      <c r="S686" s="300"/>
      <c r="T686" s="301"/>
      <c r="U686" s="15"/>
      <c r="V686" s="15"/>
      <c r="W686" s="15"/>
      <c r="X686" s="15"/>
      <c r="Y686" s="15"/>
      <c r="Z686" s="15"/>
      <c r="AA686" s="15"/>
      <c r="AB686" s="15"/>
      <c r="AC686" s="15"/>
      <c r="AD686" s="15"/>
      <c r="AE686" s="15"/>
      <c r="AT686" s="302" t="s">
        <v>414</v>
      </c>
      <c r="AU686" s="302" t="s">
        <v>93</v>
      </c>
      <c r="AV686" s="15" t="s">
        <v>91</v>
      </c>
      <c r="AW686" s="15" t="s">
        <v>38</v>
      </c>
      <c r="AX686" s="15" t="s">
        <v>83</v>
      </c>
      <c r="AY686" s="302" t="s">
        <v>251</v>
      </c>
    </row>
    <row r="687" s="13" customFormat="1">
      <c r="A687" s="13"/>
      <c r="B687" s="271"/>
      <c r="C687" s="272"/>
      <c r="D687" s="259" t="s">
        <v>414</v>
      </c>
      <c r="E687" s="273" t="s">
        <v>1</v>
      </c>
      <c r="F687" s="274" t="s">
        <v>91</v>
      </c>
      <c r="G687" s="272"/>
      <c r="H687" s="275">
        <v>1</v>
      </c>
      <c r="I687" s="276"/>
      <c r="J687" s="272"/>
      <c r="K687" s="272"/>
      <c r="L687" s="277"/>
      <c r="M687" s="278"/>
      <c r="N687" s="279"/>
      <c r="O687" s="279"/>
      <c r="P687" s="279"/>
      <c r="Q687" s="279"/>
      <c r="R687" s="279"/>
      <c r="S687" s="279"/>
      <c r="T687" s="280"/>
      <c r="U687" s="13"/>
      <c r="V687" s="13"/>
      <c r="W687" s="13"/>
      <c r="X687" s="13"/>
      <c r="Y687" s="13"/>
      <c r="Z687" s="13"/>
      <c r="AA687" s="13"/>
      <c r="AB687" s="13"/>
      <c r="AC687" s="13"/>
      <c r="AD687" s="13"/>
      <c r="AE687" s="13"/>
      <c r="AT687" s="281" t="s">
        <v>414</v>
      </c>
      <c r="AU687" s="281" t="s">
        <v>93</v>
      </c>
      <c r="AV687" s="13" t="s">
        <v>93</v>
      </c>
      <c r="AW687" s="13" t="s">
        <v>38</v>
      </c>
      <c r="AX687" s="13" t="s">
        <v>91</v>
      </c>
      <c r="AY687" s="281" t="s">
        <v>251</v>
      </c>
    </row>
    <row r="688" s="2" customFormat="1" ht="16.5" customHeight="1">
      <c r="A688" s="40"/>
      <c r="B688" s="41"/>
      <c r="C688" s="246" t="s">
        <v>2879</v>
      </c>
      <c r="D688" s="246" t="s">
        <v>254</v>
      </c>
      <c r="E688" s="247" t="s">
        <v>4216</v>
      </c>
      <c r="F688" s="248" t="s">
        <v>4217</v>
      </c>
      <c r="G688" s="249" t="s">
        <v>4006</v>
      </c>
      <c r="H688" s="250">
        <v>5</v>
      </c>
      <c r="I688" s="251"/>
      <c r="J688" s="252">
        <f>ROUND(I688*H688,2)</f>
        <v>0</v>
      </c>
      <c r="K688" s="248" t="s">
        <v>484</v>
      </c>
      <c r="L688" s="46"/>
      <c r="M688" s="253" t="s">
        <v>1</v>
      </c>
      <c r="N688" s="254" t="s">
        <v>48</v>
      </c>
      <c r="O688" s="93"/>
      <c r="P688" s="255">
        <f>O688*H688</f>
        <v>0</v>
      </c>
      <c r="Q688" s="255">
        <v>0.00014999999999999999</v>
      </c>
      <c r="R688" s="255">
        <f>Q688*H688</f>
        <v>0.00074999999999999991</v>
      </c>
      <c r="S688" s="255">
        <v>0</v>
      </c>
      <c r="T688" s="256">
        <f>S688*H688</f>
        <v>0</v>
      </c>
      <c r="U688" s="40"/>
      <c r="V688" s="40"/>
      <c r="W688" s="40"/>
      <c r="X688" s="40"/>
      <c r="Y688" s="40"/>
      <c r="Z688" s="40"/>
      <c r="AA688" s="40"/>
      <c r="AB688" s="40"/>
      <c r="AC688" s="40"/>
      <c r="AD688" s="40"/>
      <c r="AE688" s="40"/>
      <c r="AR688" s="257" t="s">
        <v>359</v>
      </c>
      <c r="AT688" s="257" t="s">
        <v>254</v>
      </c>
      <c r="AU688" s="257" t="s">
        <v>93</v>
      </c>
      <c r="AY688" s="18" t="s">
        <v>251</v>
      </c>
      <c r="BE688" s="258">
        <f>IF(N688="základní",J688,0)</f>
        <v>0</v>
      </c>
      <c r="BF688" s="258">
        <f>IF(N688="snížená",J688,0)</f>
        <v>0</v>
      </c>
      <c r="BG688" s="258">
        <f>IF(N688="zákl. přenesená",J688,0)</f>
        <v>0</v>
      </c>
      <c r="BH688" s="258">
        <f>IF(N688="sníž. přenesená",J688,0)</f>
        <v>0</v>
      </c>
      <c r="BI688" s="258">
        <f>IF(N688="nulová",J688,0)</f>
        <v>0</v>
      </c>
      <c r="BJ688" s="18" t="s">
        <v>91</v>
      </c>
      <c r="BK688" s="258">
        <f>ROUND(I688*H688,2)</f>
        <v>0</v>
      </c>
      <c r="BL688" s="18" t="s">
        <v>359</v>
      </c>
      <c r="BM688" s="257" t="s">
        <v>4218</v>
      </c>
    </row>
    <row r="689" s="15" customFormat="1">
      <c r="A689" s="15"/>
      <c r="B689" s="293"/>
      <c r="C689" s="294"/>
      <c r="D689" s="259" t="s">
        <v>414</v>
      </c>
      <c r="E689" s="295" t="s">
        <v>1</v>
      </c>
      <c r="F689" s="296" t="s">
        <v>4035</v>
      </c>
      <c r="G689" s="294"/>
      <c r="H689" s="295" t="s">
        <v>1</v>
      </c>
      <c r="I689" s="297"/>
      <c r="J689" s="294"/>
      <c r="K689" s="294"/>
      <c r="L689" s="298"/>
      <c r="M689" s="299"/>
      <c r="N689" s="300"/>
      <c r="O689" s="300"/>
      <c r="P689" s="300"/>
      <c r="Q689" s="300"/>
      <c r="R689" s="300"/>
      <c r="S689" s="300"/>
      <c r="T689" s="301"/>
      <c r="U689" s="15"/>
      <c r="V689" s="15"/>
      <c r="W689" s="15"/>
      <c r="X689" s="15"/>
      <c r="Y689" s="15"/>
      <c r="Z689" s="15"/>
      <c r="AA689" s="15"/>
      <c r="AB689" s="15"/>
      <c r="AC689" s="15"/>
      <c r="AD689" s="15"/>
      <c r="AE689" s="15"/>
      <c r="AT689" s="302" t="s">
        <v>414</v>
      </c>
      <c r="AU689" s="302" t="s">
        <v>93</v>
      </c>
      <c r="AV689" s="15" t="s">
        <v>91</v>
      </c>
      <c r="AW689" s="15" t="s">
        <v>38</v>
      </c>
      <c r="AX689" s="15" t="s">
        <v>83</v>
      </c>
      <c r="AY689" s="302" t="s">
        <v>251</v>
      </c>
    </row>
    <row r="690" s="15" customFormat="1">
      <c r="A690" s="15"/>
      <c r="B690" s="293"/>
      <c r="C690" s="294"/>
      <c r="D690" s="259" t="s">
        <v>414</v>
      </c>
      <c r="E690" s="295" t="s">
        <v>1</v>
      </c>
      <c r="F690" s="296" t="s">
        <v>4219</v>
      </c>
      <c r="G690" s="294"/>
      <c r="H690" s="295" t="s">
        <v>1</v>
      </c>
      <c r="I690" s="297"/>
      <c r="J690" s="294"/>
      <c r="K690" s="294"/>
      <c r="L690" s="298"/>
      <c r="M690" s="299"/>
      <c r="N690" s="300"/>
      <c r="O690" s="300"/>
      <c r="P690" s="300"/>
      <c r="Q690" s="300"/>
      <c r="R690" s="300"/>
      <c r="S690" s="300"/>
      <c r="T690" s="301"/>
      <c r="U690" s="15"/>
      <c r="V690" s="15"/>
      <c r="W690" s="15"/>
      <c r="X690" s="15"/>
      <c r="Y690" s="15"/>
      <c r="Z690" s="15"/>
      <c r="AA690" s="15"/>
      <c r="AB690" s="15"/>
      <c r="AC690" s="15"/>
      <c r="AD690" s="15"/>
      <c r="AE690" s="15"/>
      <c r="AT690" s="302" t="s">
        <v>414</v>
      </c>
      <c r="AU690" s="302" t="s">
        <v>93</v>
      </c>
      <c r="AV690" s="15" t="s">
        <v>91</v>
      </c>
      <c r="AW690" s="15" t="s">
        <v>38</v>
      </c>
      <c r="AX690" s="15" t="s">
        <v>83</v>
      </c>
      <c r="AY690" s="302" t="s">
        <v>251</v>
      </c>
    </row>
    <row r="691" s="13" customFormat="1">
      <c r="A691" s="13"/>
      <c r="B691" s="271"/>
      <c r="C691" s="272"/>
      <c r="D691" s="259" t="s">
        <v>414</v>
      </c>
      <c r="E691" s="273" t="s">
        <v>1</v>
      </c>
      <c r="F691" s="274" t="s">
        <v>3843</v>
      </c>
      <c r="G691" s="272"/>
      <c r="H691" s="275">
        <v>5</v>
      </c>
      <c r="I691" s="276"/>
      <c r="J691" s="272"/>
      <c r="K691" s="272"/>
      <c r="L691" s="277"/>
      <c r="M691" s="278"/>
      <c r="N691" s="279"/>
      <c r="O691" s="279"/>
      <c r="P691" s="279"/>
      <c r="Q691" s="279"/>
      <c r="R691" s="279"/>
      <c r="S691" s="279"/>
      <c r="T691" s="280"/>
      <c r="U691" s="13"/>
      <c r="V691" s="13"/>
      <c r="W691" s="13"/>
      <c r="X691" s="13"/>
      <c r="Y691" s="13"/>
      <c r="Z691" s="13"/>
      <c r="AA691" s="13"/>
      <c r="AB691" s="13"/>
      <c r="AC691" s="13"/>
      <c r="AD691" s="13"/>
      <c r="AE691" s="13"/>
      <c r="AT691" s="281" t="s">
        <v>414</v>
      </c>
      <c r="AU691" s="281" t="s">
        <v>93</v>
      </c>
      <c r="AV691" s="13" t="s">
        <v>93</v>
      </c>
      <c r="AW691" s="13" t="s">
        <v>38</v>
      </c>
      <c r="AX691" s="13" t="s">
        <v>91</v>
      </c>
      <c r="AY691" s="281" t="s">
        <v>251</v>
      </c>
    </row>
    <row r="692" s="2" customFormat="1" ht="16.5" customHeight="1">
      <c r="A692" s="40"/>
      <c r="B692" s="41"/>
      <c r="C692" s="246" t="s">
        <v>3494</v>
      </c>
      <c r="D692" s="246" t="s">
        <v>254</v>
      </c>
      <c r="E692" s="247" t="s">
        <v>4220</v>
      </c>
      <c r="F692" s="248" t="s">
        <v>4221</v>
      </c>
      <c r="G692" s="249" t="s">
        <v>4006</v>
      </c>
      <c r="H692" s="250">
        <v>9</v>
      </c>
      <c r="I692" s="251"/>
      <c r="J692" s="252">
        <f>ROUND(I692*H692,2)</f>
        <v>0</v>
      </c>
      <c r="K692" s="248" t="s">
        <v>484</v>
      </c>
      <c r="L692" s="46"/>
      <c r="M692" s="253" t="s">
        <v>1</v>
      </c>
      <c r="N692" s="254" t="s">
        <v>48</v>
      </c>
      <c r="O692" s="93"/>
      <c r="P692" s="255">
        <f>O692*H692</f>
        <v>0</v>
      </c>
      <c r="Q692" s="255">
        <v>0.00050000000000000001</v>
      </c>
      <c r="R692" s="255">
        <f>Q692*H692</f>
        <v>0.0045000000000000005</v>
      </c>
      <c r="S692" s="255">
        <v>0</v>
      </c>
      <c r="T692" s="256">
        <f>S692*H692</f>
        <v>0</v>
      </c>
      <c r="U692" s="40"/>
      <c r="V692" s="40"/>
      <c r="W692" s="40"/>
      <c r="X692" s="40"/>
      <c r="Y692" s="40"/>
      <c r="Z692" s="40"/>
      <c r="AA692" s="40"/>
      <c r="AB692" s="40"/>
      <c r="AC692" s="40"/>
      <c r="AD692" s="40"/>
      <c r="AE692" s="40"/>
      <c r="AR692" s="257" t="s">
        <v>359</v>
      </c>
      <c r="AT692" s="257" t="s">
        <v>254</v>
      </c>
      <c r="AU692" s="257" t="s">
        <v>93</v>
      </c>
      <c r="AY692" s="18" t="s">
        <v>251</v>
      </c>
      <c r="BE692" s="258">
        <f>IF(N692="základní",J692,0)</f>
        <v>0</v>
      </c>
      <c r="BF692" s="258">
        <f>IF(N692="snížená",J692,0)</f>
        <v>0</v>
      </c>
      <c r="BG692" s="258">
        <f>IF(N692="zákl. přenesená",J692,0)</f>
        <v>0</v>
      </c>
      <c r="BH692" s="258">
        <f>IF(N692="sníž. přenesená",J692,0)</f>
        <v>0</v>
      </c>
      <c r="BI692" s="258">
        <f>IF(N692="nulová",J692,0)</f>
        <v>0</v>
      </c>
      <c r="BJ692" s="18" t="s">
        <v>91</v>
      </c>
      <c r="BK692" s="258">
        <f>ROUND(I692*H692,2)</f>
        <v>0</v>
      </c>
      <c r="BL692" s="18" t="s">
        <v>359</v>
      </c>
      <c r="BM692" s="257" t="s">
        <v>4222</v>
      </c>
    </row>
    <row r="693" s="15" customFormat="1">
      <c r="A693" s="15"/>
      <c r="B693" s="293"/>
      <c r="C693" s="294"/>
      <c r="D693" s="259" t="s">
        <v>414</v>
      </c>
      <c r="E693" s="295" t="s">
        <v>1</v>
      </c>
      <c r="F693" s="296" t="s">
        <v>4035</v>
      </c>
      <c r="G693" s="294"/>
      <c r="H693" s="295" t="s">
        <v>1</v>
      </c>
      <c r="I693" s="297"/>
      <c r="J693" s="294"/>
      <c r="K693" s="294"/>
      <c r="L693" s="298"/>
      <c r="M693" s="299"/>
      <c r="N693" s="300"/>
      <c r="O693" s="300"/>
      <c r="P693" s="300"/>
      <c r="Q693" s="300"/>
      <c r="R693" s="300"/>
      <c r="S693" s="300"/>
      <c r="T693" s="301"/>
      <c r="U693" s="15"/>
      <c r="V693" s="15"/>
      <c r="W693" s="15"/>
      <c r="X693" s="15"/>
      <c r="Y693" s="15"/>
      <c r="Z693" s="15"/>
      <c r="AA693" s="15"/>
      <c r="AB693" s="15"/>
      <c r="AC693" s="15"/>
      <c r="AD693" s="15"/>
      <c r="AE693" s="15"/>
      <c r="AT693" s="302" t="s">
        <v>414</v>
      </c>
      <c r="AU693" s="302" t="s">
        <v>93</v>
      </c>
      <c r="AV693" s="15" t="s">
        <v>91</v>
      </c>
      <c r="AW693" s="15" t="s">
        <v>38</v>
      </c>
      <c r="AX693" s="15" t="s">
        <v>83</v>
      </c>
      <c r="AY693" s="302" t="s">
        <v>251</v>
      </c>
    </row>
    <row r="694" s="15" customFormat="1">
      <c r="A694" s="15"/>
      <c r="B694" s="293"/>
      <c r="C694" s="294"/>
      <c r="D694" s="259" t="s">
        <v>414</v>
      </c>
      <c r="E694" s="295" t="s">
        <v>1</v>
      </c>
      <c r="F694" s="296" t="s">
        <v>4223</v>
      </c>
      <c r="G694" s="294"/>
      <c r="H694" s="295" t="s">
        <v>1</v>
      </c>
      <c r="I694" s="297"/>
      <c r="J694" s="294"/>
      <c r="K694" s="294"/>
      <c r="L694" s="298"/>
      <c r="M694" s="299"/>
      <c r="N694" s="300"/>
      <c r="O694" s="300"/>
      <c r="P694" s="300"/>
      <c r="Q694" s="300"/>
      <c r="R694" s="300"/>
      <c r="S694" s="300"/>
      <c r="T694" s="301"/>
      <c r="U694" s="15"/>
      <c r="V694" s="15"/>
      <c r="W694" s="15"/>
      <c r="X694" s="15"/>
      <c r="Y694" s="15"/>
      <c r="Z694" s="15"/>
      <c r="AA694" s="15"/>
      <c r="AB694" s="15"/>
      <c r="AC694" s="15"/>
      <c r="AD694" s="15"/>
      <c r="AE694" s="15"/>
      <c r="AT694" s="302" t="s">
        <v>414</v>
      </c>
      <c r="AU694" s="302" t="s">
        <v>93</v>
      </c>
      <c r="AV694" s="15" t="s">
        <v>91</v>
      </c>
      <c r="AW694" s="15" t="s">
        <v>38</v>
      </c>
      <c r="AX694" s="15" t="s">
        <v>83</v>
      </c>
      <c r="AY694" s="302" t="s">
        <v>251</v>
      </c>
    </row>
    <row r="695" s="13" customFormat="1">
      <c r="A695" s="13"/>
      <c r="B695" s="271"/>
      <c r="C695" s="272"/>
      <c r="D695" s="259" t="s">
        <v>414</v>
      </c>
      <c r="E695" s="273" t="s">
        <v>1</v>
      </c>
      <c r="F695" s="274" t="s">
        <v>4224</v>
      </c>
      <c r="G695" s="272"/>
      <c r="H695" s="275">
        <v>9</v>
      </c>
      <c r="I695" s="276"/>
      <c r="J695" s="272"/>
      <c r="K695" s="272"/>
      <c r="L695" s="277"/>
      <c r="M695" s="278"/>
      <c r="N695" s="279"/>
      <c r="O695" s="279"/>
      <c r="P695" s="279"/>
      <c r="Q695" s="279"/>
      <c r="R695" s="279"/>
      <c r="S695" s="279"/>
      <c r="T695" s="280"/>
      <c r="U695" s="13"/>
      <c r="V695" s="13"/>
      <c r="W695" s="13"/>
      <c r="X695" s="13"/>
      <c r="Y695" s="13"/>
      <c r="Z695" s="13"/>
      <c r="AA695" s="13"/>
      <c r="AB695" s="13"/>
      <c r="AC695" s="13"/>
      <c r="AD695" s="13"/>
      <c r="AE695" s="13"/>
      <c r="AT695" s="281" t="s">
        <v>414</v>
      </c>
      <c r="AU695" s="281" t="s">
        <v>93</v>
      </c>
      <c r="AV695" s="13" t="s">
        <v>93</v>
      </c>
      <c r="AW695" s="13" t="s">
        <v>38</v>
      </c>
      <c r="AX695" s="13" t="s">
        <v>91</v>
      </c>
      <c r="AY695" s="281" t="s">
        <v>251</v>
      </c>
    </row>
    <row r="696" s="2" customFormat="1" ht="21.75" customHeight="1">
      <c r="A696" s="40"/>
      <c r="B696" s="41"/>
      <c r="C696" s="246" t="s">
        <v>2881</v>
      </c>
      <c r="D696" s="246" t="s">
        <v>254</v>
      </c>
      <c r="E696" s="247" t="s">
        <v>4225</v>
      </c>
      <c r="F696" s="248" t="s">
        <v>4226</v>
      </c>
      <c r="G696" s="249" t="s">
        <v>398</v>
      </c>
      <c r="H696" s="250">
        <v>0.19500000000000001</v>
      </c>
      <c r="I696" s="251"/>
      <c r="J696" s="252">
        <f>ROUND(I696*H696,2)</f>
        <v>0</v>
      </c>
      <c r="K696" s="248" t="s">
        <v>484</v>
      </c>
      <c r="L696" s="46"/>
      <c r="M696" s="253" t="s">
        <v>1</v>
      </c>
      <c r="N696" s="254" t="s">
        <v>48</v>
      </c>
      <c r="O696" s="93"/>
      <c r="P696" s="255">
        <f>O696*H696</f>
        <v>0</v>
      </c>
      <c r="Q696" s="255">
        <v>0</v>
      </c>
      <c r="R696" s="255">
        <f>Q696*H696</f>
        <v>0</v>
      </c>
      <c r="S696" s="255">
        <v>0</v>
      </c>
      <c r="T696" s="256">
        <f>S696*H696</f>
        <v>0</v>
      </c>
      <c r="U696" s="40"/>
      <c r="V696" s="40"/>
      <c r="W696" s="40"/>
      <c r="X696" s="40"/>
      <c r="Y696" s="40"/>
      <c r="Z696" s="40"/>
      <c r="AA696" s="40"/>
      <c r="AB696" s="40"/>
      <c r="AC696" s="40"/>
      <c r="AD696" s="40"/>
      <c r="AE696" s="40"/>
      <c r="AR696" s="257" t="s">
        <v>359</v>
      </c>
      <c r="AT696" s="257" t="s">
        <v>254</v>
      </c>
      <c r="AU696" s="257" t="s">
        <v>93</v>
      </c>
      <c r="AY696" s="18" t="s">
        <v>251</v>
      </c>
      <c r="BE696" s="258">
        <f>IF(N696="základní",J696,0)</f>
        <v>0</v>
      </c>
      <c r="BF696" s="258">
        <f>IF(N696="snížená",J696,0)</f>
        <v>0</v>
      </c>
      <c r="BG696" s="258">
        <f>IF(N696="zákl. přenesená",J696,0)</f>
        <v>0</v>
      </c>
      <c r="BH696" s="258">
        <f>IF(N696="sníž. přenesená",J696,0)</f>
        <v>0</v>
      </c>
      <c r="BI696" s="258">
        <f>IF(N696="nulová",J696,0)</f>
        <v>0</v>
      </c>
      <c r="BJ696" s="18" t="s">
        <v>91</v>
      </c>
      <c r="BK696" s="258">
        <f>ROUND(I696*H696,2)</f>
        <v>0</v>
      </c>
      <c r="BL696" s="18" t="s">
        <v>359</v>
      </c>
      <c r="BM696" s="257" t="s">
        <v>4227</v>
      </c>
    </row>
    <row r="697" s="12" customFormat="1" ht="22.8" customHeight="1">
      <c r="A697" s="12"/>
      <c r="B697" s="230"/>
      <c r="C697" s="231"/>
      <c r="D697" s="232" t="s">
        <v>82</v>
      </c>
      <c r="E697" s="244" t="s">
        <v>4228</v>
      </c>
      <c r="F697" s="244" t="s">
        <v>4229</v>
      </c>
      <c r="G697" s="231"/>
      <c r="H697" s="231"/>
      <c r="I697" s="234"/>
      <c r="J697" s="245">
        <f>BK697</f>
        <v>0</v>
      </c>
      <c r="K697" s="231"/>
      <c r="L697" s="236"/>
      <c r="M697" s="237"/>
      <c r="N697" s="238"/>
      <c r="O697" s="238"/>
      <c r="P697" s="239">
        <f>SUM(P698:P720)</f>
        <v>0</v>
      </c>
      <c r="Q697" s="238"/>
      <c r="R697" s="239">
        <f>SUM(R698:R720)</f>
        <v>0.0040499999999999998</v>
      </c>
      <c r="S697" s="238"/>
      <c r="T697" s="240">
        <f>SUM(T698:T720)</f>
        <v>0</v>
      </c>
      <c r="U697" s="12"/>
      <c r="V697" s="12"/>
      <c r="W697" s="12"/>
      <c r="X697" s="12"/>
      <c r="Y697" s="12"/>
      <c r="Z697" s="12"/>
      <c r="AA697" s="12"/>
      <c r="AB697" s="12"/>
      <c r="AC697" s="12"/>
      <c r="AD697" s="12"/>
      <c r="AE697" s="12"/>
      <c r="AR697" s="241" t="s">
        <v>93</v>
      </c>
      <c r="AT697" s="242" t="s">
        <v>82</v>
      </c>
      <c r="AU697" s="242" t="s">
        <v>91</v>
      </c>
      <c r="AY697" s="241" t="s">
        <v>251</v>
      </c>
      <c r="BK697" s="243">
        <f>SUM(BK698:BK720)</f>
        <v>0</v>
      </c>
    </row>
    <row r="698" s="2" customFormat="1" ht="16.5" customHeight="1">
      <c r="A698" s="40"/>
      <c r="B698" s="41"/>
      <c r="C698" s="246" t="s">
        <v>3505</v>
      </c>
      <c r="D698" s="246" t="s">
        <v>254</v>
      </c>
      <c r="E698" s="247" t="s">
        <v>4230</v>
      </c>
      <c r="F698" s="248" t="s">
        <v>4231</v>
      </c>
      <c r="G698" s="249" t="s">
        <v>346</v>
      </c>
      <c r="H698" s="250">
        <v>2</v>
      </c>
      <c r="I698" s="251"/>
      <c r="J698" s="252">
        <f>ROUND(I698*H698,2)</f>
        <v>0</v>
      </c>
      <c r="K698" s="248" t="s">
        <v>484</v>
      </c>
      <c r="L698" s="46"/>
      <c r="M698" s="253" t="s">
        <v>1</v>
      </c>
      <c r="N698" s="254" t="s">
        <v>48</v>
      </c>
      <c r="O698" s="93"/>
      <c r="P698" s="255">
        <f>O698*H698</f>
        <v>0</v>
      </c>
      <c r="Q698" s="255">
        <v>0.00025000000000000001</v>
      </c>
      <c r="R698" s="255">
        <f>Q698*H698</f>
        <v>0.00050000000000000001</v>
      </c>
      <c r="S698" s="255">
        <v>0</v>
      </c>
      <c r="T698" s="256">
        <f>S698*H698</f>
        <v>0</v>
      </c>
      <c r="U698" s="40"/>
      <c r="V698" s="40"/>
      <c r="W698" s="40"/>
      <c r="X698" s="40"/>
      <c r="Y698" s="40"/>
      <c r="Z698" s="40"/>
      <c r="AA698" s="40"/>
      <c r="AB698" s="40"/>
      <c r="AC698" s="40"/>
      <c r="AD698" s="40"/>
      <c r="AE698" s="40"/>
      <c r="AR698" s="257" t="s">
        <v>359</v>
      </c>
      <c r="AT698" s="257" t="s">
        <v>254</v>
      </c>
      <c r="AU698" s="257" t="s">
        <v>93</v>
      </c>
      <c r="AY698" s="18" t="s">
        <v>251</v>
      </c>
      <c r="BE698" s="258">
        <f>IF(N698="základní",J698,0)</f>
        <v>0</v>
      </c>
      <c r="BF698" s="258">
        <f>IF(N698="snížená",J698,0)</f>
        <v>0</v>
      </c>
      <c r="BG698" s="258">
        <f>IF(N698="zákl. přenesená",J698,0)</f>
        <v>0</v>
      </c>
      <c r="BH698" s="258">
        <f>IF(N698="sníž. přenesená",J698,0)</f>
        <v>0</v>
      </c>
      <c r="BI698" s="258">
        <f>IF(N698="nulová",J698,0)</f>
        <v>0</v>
      </c>
      <c r="BJ698" s="18" t="s">
        <v>91</v>
      </c>
      <c r="BK698" s="258">
        <f>ROUND(I698*H698,2)</f>
        <v>0</v>
      </c>
      <c r="BL698" s="18" t="s">
        <v>359</v>
      </c>
      <c r="BM698" s="257" t="s">
        <v>4232</v>
      </c>
    </row>
    <row r="699" s="15" customFormat="1">
      <c r="A699" s="15"/>
      <c r="B699" s="293"/>
      <c r="C699" s="294"/>
      <c r="D699" s="259" t="s">
        <v>414</v>
      </c>
      <c r="E699" s="295" t="s">
        <v>1</v>
      </c>
      <c r="F699" s="296" t="s">
        <v>4035</v>
      </c>
      <c r="G699" s="294"/>
      <c r="H699" s="295" t="s">
        <v>1</v>
      </c>
      <c r="I699" s="297"/>
      <c r="J699" s="294"/>
      <c r="K699" s="294"/>
      <c r="L699" s="298"/>
      <c r="M699" s="299"/>
      <c r="N699" s="300"/>
      <c r="O699" s="300"/>
      <c r="P699" s="300"/>
      <c r="Q699" s="300"/>
      <c r="R699" s="300"/>
      <c r="S699" s="300"/>
      <c r="T699" s="301"/>
      <c r="U699" s="15"/>
      <c r="V699" s="15"/>
      <c r="W699" s="15"/>
      <c r="X699" s="15"/>
      <c r="Y699" s="15"/>
      <c r="Z699" s="15"/>
      <c r="AA699" s="15"/>
      <c r="AB699" s="15"/>
      <c r="AC699" s="15"/>
      <c r="AD699" s="15"/>
      <c r="AE699" s="15"/>
      <c r="AT699" s="302" t="s">
        <v>414</v>
      </c>
      <c r="AU699" s="302" t="s">
        <v>93</v>
      </c>
      <c r="AV699" s="15" t="s">
        <v>91</v>
      </c>
      <c r="AW699" s="15" t="s">
        <v>38</v>
      </c>
      <c r="AX699" s="15" t="s">
        <v>83</v>
      </c>
      <c r="AY699" s="302" t="s">
        <v>251</v>
      </c>
    </row>
    <row r="700" s="15" customFormat="1">
      <c r="A700" s="15"/>
      <c r="B700" s="293"/>
      <c r="C700" s="294"/>
      <c r="D700" s="259" t="s">
        <v>414</v>
      </c>
      <c r="E700" s="295" t="s">
        <v>1</v>
      </c>
      <c r="F700" s="296" t="s">
        <v>3874</v>
      </c>
      <c r="G700" s="294"/>
      <c r="H700" s="295" t="s">
        <v>1</v>
      </c>
      <c r="I700" s="297"/>
      <c r="J700" s="294"/>
      <c r="K700" s="294"/>
      <c r="L700" s="298"/>
      <c r="M700" s="299"/>
      <c r="N700" s="300"/>
      <c r="O700" s="300"/>
      <c r="P700" s="300"/>
      <c r="Q700" s="300"/>
      <c r="R700" s="300"/>
      <c r="S700" s="300"/>
      <c r="T700" s="301"/>
      <c r="U700" s="15"/>
      <c r="V700" s="15"/>
      <c r="W700" s="15"/>
      <c r="X700" s="15"/>
      <c r="Y700" s="15"/>
      <c r="Z700" s="15"/>
      <c r="AA700" s="15"/>
      <c r="AB700" s="15"/>
      <c r="AC700" s="15"/>
      <c r="AD700" s="15"/>
      <c r="AE700" s="15"/>
      <c r="AT700" s="302" t="s">
        <v>414</v>
      </c>
      <c r="AU700" s="302" t="s">
        <v>93</v>
      </c>
      <c r="AV700" s="15" t="s">
        <v>91</v>
      </c>
      <c r="AW700" s="15" t="s">
        <v>38</v>
      </c>
      <c r="AX700" s="15" t="s">
        <v>83</v>
      </c>
      <c r="AY700" s="302" t="s">
        <v>251</v>
      </c>
    </row>
    <row r="701" s="13" customFormat="1">
      <c r="A701" s="13"/>
      <c r="B701" s="271"/>
      <c r="C701" s="272"/>
      <c r="D701" s="259" t="s">
        <v>414</v>
      </c>
      <c r="E701" s="273" t="s">
        <v>1</v>
      </c>
      <c r="F701" s="274" t="s">
        <v>93</v>
      </c>
      <c r="G701" s="272"/>
      <c r="H701" s="275">
        <v>2</v>
      </c>
      <c r="I701" s="276"/>
      <c r="J701" s="272"/>
      <c r="K701" s="272"/>
      <c r="L701" s="277"/>
      <c r="M701" s="278"/>
      <c r="N701" s="279"/>
      <c r="O701" s="279"/>
      <c r="P701" s="279"/>
      <c r="Q701" s="279"/>
      <c r="R701" s="279"/>
      <c r="S701" s="279"/>
      <c r="T701" s="280"/>
      <c r="U701" s="13"/>
      <c r="V701" s="13"/>
      <c r="W701" s="13"/>
      <c r="X701" s="13"/>
      <c r="Y701" s="13"/>
      <c r="Z701" s="13"/>
      <c r="AA701" s="13"/>
      <c r="AB701" s="13"/>
      <c r="AC701" s="13"/>
      <c r="AD701" s="13"/>
      <c r="AE701" s="13"/>
      <c r="AT701" s="281" t="s">
        <v>414</v>
      </c>
      <c r="AU701" s="281" t="s">
        <v>93</v>
      </c>
      <c r="AV701" s="13" t="s">
        <v>93</v>
      </c>
      <c r="AW701" s="13" t="s">
        <v>38</v>
      </c>
      <c r="AX701" s="13" t="s">
        <v>91</v>
      </c>
      <c r="AY701" s="281" t="s">
        <v>251</v>
      </c>
    </row>
    <row r="702" s="2" customFormat="1" ht="16.5" customHeight="1">
      <c r="A702" s="40"/>
      <c r="B702" s="41"/>
      <c r="C702" s="246" t="s">
        <v>2885</v>
      </c>
      <c r="D702" s="246" t="s">
        <v>254</v>
      </c>
      <c r="E702" s="247" t="s">
        <v>4233</v>
      </c>
      <c r="F702" s="248" t="s">
        <v>4234</v>
      </c>
      <c r="G702" s="249" t="s">
        <v>346</v>
      </c>
      <c r="H702" s="250">
        <v>2</v>
      </c>
      <c r="I702" s="251"/>
      <c r="J702" s="252">
        <f>ROUND(I702*H702,2)</f>
        <v>0</v>
      </c>
      <c r="K702" s="248" t="s">
        <v>484</v>
      </c>
      <c r="L702" s="46"/>
      <c r="M702" s="253" t="s">
        <v>1</v>
      </c>
      <c r="N702" s="254" t="s">
        <v>48</v>
      </c>
      <c r="O702" s="93"/>
      <c r="P702" s="255">
        <f>O702*H702</f>
        <v>0</v>
      </c>
      <c r="Q702" s="255">
        <v>0.00020000000000000001</v>
      </c>
      <c r="R702" s="255">
        <f>Q702*H702</f>
        <v>0.00040000000000000002</v>
      </c>
      <c r="S702" s="255">
        <v>0</v>
      </c>
      <c r="T702" s="256">
        <f>S702*H702</f>
        <v>0</v>
      </c>
      <c r="U702" s="40"/>
      <c r="V702" s="40"/>
      <c r="W702" s="40"/>
      <c r="X702" s="40"/>
      <c r="Y702" s="40"/>
      <c r="Z702" s="40"/>
      <c r="AA702" s="40"/>
      <c r="AB702" s="40"/>
      <c r="AC702" s="40"/>
      <c r="AD702" s="40"/>
      <c r="AE702" s="40"/>
      <c r="AR702" s="257" t="s">
        <v>359</v>
      </c>
      <c r="AT702" s="257" t="s">
        <v>254</v>
      </c>
      <c r="AU702" s="257" t="s">
        <v>93</v>
      </c>
      <c r="AY702" s="18" t="s">
        <v>251</v>
      </c>
      <c r="BE702" s="258">
        <f>IF(N702="základní",J702,0)</f>
        <v>0</v>
      </c>
      <c r="BF702" s="258">
        <f>IF(N702="snížená",J702,0)</f>
        <v>0</v>
      </c>
      <c r="BG702" s="258">
        <f>IF(N702="zákl. přenesená",J702,0)</f>
        <v>0</v>
      </c>
      <c r="BH702" s="258">
        <f>IF(N702="sníž. přenesená",J702,0)</f>
        <v>0</v>
      </c>
      <c r="BI702" s="258">
        <f>IF(N702="nulová",J702,0)</f>
        <v>0</v>
      </c>
      <c r="BJ702" s="18" t="s">
        <v>91</v>
      </c>
      <c r="BK702" s="258">
        <f>ROUND(I702*H702,2)</f>
        <v>0</v>
      </c>
      <c r="BL702" s="18" t="s">
        <v>359</v>
      </c>
      <c r="BM702" s="257" t="s">
        <v>4235</v>
      </c>
    </row>
    <row r="703" s="15" customFormat="1">
      <c r="A703" s="15"/>
      <c r="B703" s="293"/>
      <c r="C703" s="294"/>
      <c r="D703" s="259" t="s">
        <v>414</v>
      </c>
      <c r="E703" s="295" t="s">
        <v>1</v>
      </c>
      <c r="F703" s="296" t="s">
        <v>4035</v>
      </c>
      <c r="G703" s="294"/>
      <c r="H703" s="295" t="s">
        <v>1</v>
      </c>
      <c r="I703" s="297"/>
      <c r="J703" s="294"/>
      <c r="K703" s="294"/>
      <c r="L703" s="298"/>
      <c r="M703" s="299"/>
      <c r="N703" s="300"/>
      <c r="O703" s="300"/>
      <c r="P703" s="300"/>
      <c r="Q703" s="300"/>
      <c r="R703" s="300"/>
      <c r="S703" s="300"/>
      <c r="T703" s="301"/>
      <c r="U703" s="15"/>
      <c r="V703" s="15"/>
      <c r="W703" s="15"/>
      <c r="X703" s="15"/>
      <c r="Y703" s="15"/>
      <c r="Z703" s="15"/>
      <c r="AA703" s="15"/>
      <c r="AB703" s="15"/>
      <c r="AC703" s="15"/>
      <c r="AD703" s="15"/>
      <c r="AE703" s="15"/>
      <c r="AT703" s="302" t="s">
        <v>414</v>
      </c>
      <c r="AU703" s="302" t="s">
        <v>93</v>
      </c>
      <c r="AV703" s="15" t="s">
        <v>91</v>
      </c>
      <c r="AW703" s="15" t="s">
        <v>38</v>
      </c>
      <c r="AX703" s="15" t="s">
        <v>83</v>
      </c>
      <c r="AY703" s="302" t="s">
        <v>251</v>
      </c>
    </row>
    <row r="704" s="15" customFormat="1">
      <c r="A704" s="15"/>
      <c r="B704" s="293"/>
      <c r="C704" s="294"/>
      <c r="D704" s="259" t="s">
        <v>414</v>
      </c>
      <c r="E704" s="295" t="s">
        <v>1</v>
      </c>
      <c r="F704" s="296" t="s">
        <v>3874</v>
      </c>
      <c r="G704" s="294"/>
      <c r="H704" s="295" t="s">
        <v>1</v>
      </c>
      <c r="I704" s="297"/>
      <c r="J704" s="294"/>
      <c r="K704" s="294"/>
      <c r="L704" s="298"/>
      <c r="M704" s="299"/>
      <c r="N704" s="300"/>
      <c r="O704" s="300"/>
      <c r="P704" s="300"/>
      <c r="Q704" s="300"/>
      <c r="R704" s="300"/>
      <c r="S704" s="300"/>
      <c r="T704" s="301"/>
      <c r="U704" s="15"/>
      <c r="V704" s="15"/>
      <c r="W704" s="15"/>
      <c r="X704" s="15"/>
      <c r="Y704" s="15"/>
      <c r="Z704" s="15"/>
      <c r="AA704" s="15"/>
      <c r="AB704" s="15"/>
      <c r="AC704" s="15"/>
      <c r="AD704" s="15"/>
      <c r="AE704" s="15"/>
      <c r="AT704" s="302" t="s">
        <v>414</v>
      </c>
      <c r="AU704" s="302" t="s">
        <v>93</v>
      </c>
      <c r="AV704" s="15" t="s">
        <v>91</v>
      </c>
      <c r="AW704" s="15" t="s">
        <v>38</v>
      </c>
      <c r="AX704" s="15" t="s">
        <v>83</v>
      </c>
      <c r="AY704" s="302" t="s">
        <v>251</v>
      </c>
    </row>
    <row r="705" s="13" customFormat="1">
      <c r="A705" s="13"/>
      <c r="B705" s="271"/>
      <c r="C705" s="272"/>
      <c r="D705" s="259" t="s">
        <v>414</v>
      </c>
      <c r="E705" s="273" t="s">
        <v>1</v>
      </c>
      <c r="F705" s="274" t="s">
        <v>91</v>
      </c>
      <c r="G705" s="272"/>
      <c r="H705" s="275">
        <v>1</v>
      </c>
      <c r="I705" s="276"/>
      <c r="J705" s="272"/>
      <c r="K705" s="272"/>
      <c r="L705" s="277"/>
      <c r="M705" s="278"/>
      <c r="N705" s="279"/>
      <c r="O705" s="279"/>
      <c r="P705" s="279"/>
      <c r="Q705" s="279"/>
      <c r="R705" s="279"/>
      <c r="S705" s="279"/>
      <c r="T705" s="280"/>
      <c r="U705" s="13"/>
      <c r="V705" s="13"/>
      <c r="W705" s="13"/>
      <c r="X705" s="13"/>
      <c r="Y705" s="13"/>
      <c r="Z705" s="13"/>
      <c r="AA705" s="13"/>
      <c r="AB705" s="13"/>
      <c r="AC705" s="13"/>
      <c r="AD705" s="13"/>
      <c r="AE705" s="13"/>
      <c r="AT705" s="281" t="s">
        <v>414</v>
      </c>
      <c r="AU705" s="281" t="s">
        <v>93</v>
      </c>
      <c r="AV705" s="13" t="s">
        <v>93</v>
      </c>
      <c r="AW705" s="13" t="s">
        <v>38</v>
      </c>
      <c r="AX705" s="13" t="s">
        <v>83</v>
      </c>
      <c r="AY705" s="281" t="s">
        <v>251</v>
      </c>
    </row>
    <row r="706" s="15" customFormat="1">
      <c r="A706" s="15"/>
      <c r="B706" s="293"/>
      <c r="C706" s="294"/>
      <c r="D706" s="259" t="s">
        <v>414</v>
      </c>
      <c r="E706" s="295" t="s">
        <v>1</v>
      </c>
      <c r="F706" s="296" t="s">
        <v>4236</v>
      </c>
      <c r="G706" s="294"/>
      <c r="H706" s="295" t="s">
        <v>1</v>
      </c>
      <c r="I706" s="297"/>
      <c r="J706" s="294"/>
      <c r="K706" s="294"/>
      <c r="L706" s="298"/>
      <c r="M706" s="299"/>
      <c r="N706" s="300"/>
      <c r="O706" s="300"/>
      <c r="P706" s="300"/>
      <c r="Q706" s="300"/>
      <c r="R706" s="300"/>
      <c r="S706" s="300"/>
      <c r="T706" s="301"/>
      <c r="U706" s="15"/>
      <c r="V706" s="15"/>
      <c r="W706" s="15"/>
      <c r="X706" s="15"/>
      <c r="Y706" s="15"/>
      <c r="Z706" s="15"/>
      <c r="AA706" s="15"/>
      <c r="AB706" s="15"/>
      <c r="AC706" s="15"/>
      <c r="AD706" s="15"/>
      <c r="AE706" s="15"/>
      <c r="AT706" s="302" t="s">
        <v>414</v>
      </c>
      <c r="AU706" s="302" t="s">
        <v>93</v>
      </c>
      <c r="AV706" s="15" t="s">
        <v>91</v>
      </c>
      <c r="AW706" s="15" t="s">
        <v>38</v>
      </c>
      <c r="AX706" s="15" t="s">
        <v>83</v>
      </c>
      <c r="AY706" s="302" t="s">
        <v>251</v>
      </c>
    </row>
    <row r="707" s="13" customFormat="1">
      <c r="A707" s="13"/>
      <c r="B707" s="271"/>
      <c r="C707" s="272"/>
      <c r="D707" s="259" t="s">
        <v>414</v>
      </c>
      <c r="E707" s="273" t="s">
        <v>1</v>
      </c>
      <c r="F707" s="274" t="s">
        <v>91</v>
      </c>
      <c r="G707" s="272"/>
      <c r="H707" s="275">
        <v>1</v>
      </c>
      <c r="I707" s="276"/>
      <c r="J707" s="272"/>
      <c r="K707" s="272"/>
      <c r="L707" s="277"/>
      <c r="M707" s="278"/>
      <c r="N707" s="279"/>
      <c r="O707" s="279"/>
      <c r="P707" s="279"/>
      <c r="Q707" s="279"/>
      <c r="R707" s="279"/>
      <c r="S707" s="279"/>
      <c r="T707" s="280"/>
      <c r="U707" s="13"/>
      <c r="V707" s="13"/>
      <c r="W707" s="13"/>
      <c r="X707" s="13"/>
      <c r="Y707" s="13"/>
      <c r="Z707" s="13"/>
      <c r="AA707" s="13"/>
      <c r="AB707" s="13"/>
      <c r="AC707" s="13"/>
      <c r="AD707" s="13"/>
      <c r="AE707" s="13"/>
      <c r="AT707" s="281" t="s">
        <v>414</v>
      </c>
      <c r="AU707" s="281" t="s">
        <v>93</v>
      </c>
      <c r="AV707" s="13" t="s">
        <v>93</v>
      </c>
      <c r="AW707" s="13" t="s">
        <v>38</v>
      </c>
      <c r="AX707" s="13" t="s">
        <v>83</v>
      </c>
      <c r="AY707" s="281" t="s">
        <v>251</v>
      </c>
    </row>
    <row r="708" s="14" customFormat="1">
      <c r="A708" s="14"/>
      <c r="B708" s="282"/>
      <c r="C708" s="283"/>
      <c r="D708" s="259" t="s">
        <v>414</v>
      </c>
      <c r="E708" s="284" t="s">
        <v>1</v>
      </c>
      <c r="F708" s="285" t="s">
        <v>416</v>
      </c>
      <c r="G708" s="283"/>
      <c r="H708" s="286">
        <v>2</v>
      </c>
      <c r="I708" s="287"/>
      <c r="J708" s="283"/>
      <c r="K708" s="283"/>
      <c r="L708" s="288"/>
      <c r="M708" s="289"/>
      <c r="N708" s="290"/>
      <c r="O708" s="290"/>
      <c r="P708" s="290"/>
      <c r="Q708" s="290"/>
      <c r="R708" s="290"/>
      <c r="S708" s="290"/>
      <c r="T708" s="291"/>
      <c r="U708" s="14"/>
      <c r="V708" s="14"/>
      <c r="W708" s="14"/>
      <c r="X708" s="14"/>
      <c r="Y708" s="14"/>
      <c r="Z708" s="14"/>
      <c r="AA708" s="14"/>
      <c r="AB708" s="14"/>
      <c r="AC708" s="14"/>
      <c r="AD708" s="14"/>
      <c r="AE708" s="14"/>
      <c r="AT708" s="292" t="s">
        <v>414</v>
      </c>
      <c r="AU708" s="292" t="s">
        <v>93</v>
      </c>
      <c r="AV708" s="14" t="s">
        <v>182</v>
      </c>
      <c r="AW708" s="14" t="s">
        <v>38</v>
      </c>
      <c r="AX708" s="14" t="s">
        <v>91</v>
      </c>
      <c r="AY708" s="292" t="s">
        <v>251</v>
      </c>
    </row>
    <row r="709" s="2" customFormat="1" ht="16.5" customHeight="1">
      <c r="A709" s="40"/>
      <c r="B709" s="41"/>
      <c r="C709" s="246" t="s">
        <v>3513</v>
      </c>
      <c r="D709" s="246" t="s">
        <v>254</v>
      </c>
      <c r="E709" s="247" t="s">
        <v>4237</v>
      </c>
      <c r="F709" s="248" t="s">
        <v>4238</v>
      </c>
      <c r="G709" s="249" t="s">
        <v>346</v>
      </c>
      <c r="H709" s="250">
        <v>9</v>
      </c>
      <c r="I709" s="251"/>
      <c r="J709" s="252">
        <f>ROUND(I709*H709,2)</f>
        <v>0</v>
      </c>
      <c r="K709" s="248" t="s">
        <v>484</v>
      </c>
      <c r="L709" s="46"/>
      <c r="M709" s="253" t="s">
        <v>1</v>
      </c>
      <c r="N709" s="254" t="s">
        <v>48</v>
      </c>
      <c r="O709" s="93"/>
      <c r="P709" s="255">
        <f>O709*H709</f>
        <v>0</v>
      </c>
      <c r="Q709" s="255">
        <v>0.00035</v>
      </c>
      <c r="R709" s="255">
        <f>Q709*H709</f>
        <v>0.00315</v>
      </c>
      <c r="S709" s="255">
        <v>0</v>
      </c>
      <c r="T709" s="256">
        <f>S709*H709</f>
        <v>0</v>
      </c>
      <c r="U709" s="40"/>
      <c r="V709" s="40"/>
      <c r="W709" s="40"/>
      <c r="X709" s="40"/>
      <c r="Y709" s="40"/>
      <c r="Z709" s="40"/>
      <c r="AA709" s="40"/>
      <c r="AB709" s="40"/>
      <c r="AC709" s="40"/>
      <c r="AD709" s="40"/>
      <c r="AE709" s="40"/>
      <c r="AR709" s="257" t="s">
        <v>359</v>
      </c>
      <c r="AT709" s="257" t="s">
        <v>254</v>
      </c>
      <c r="AU709" s="257" t="s">
        <v>93</v>
      </c>
      <c r="AY709" s="18" t="s">
        <v>251</v>
      </c>
      <c r="BE709" s="258">
        <f>IF(N709="základní",J709,0)</f>
        <v>0</v>
      </c>
      <c r="BF709" s="258">
        <f>IF(N709="snížená",J709,0)</f>
        <v>0</v>
      </c>
      <c r="BG709" s="258">
        <f>IF(N709="zákl. přenesená",J709,0)</f>
        <v>0</v>
      </c>
      <c r="BH709" s="258">
        <f>IF(N709="sníž. přenesená",J709,0)</f>
        <v>0</v>
      </c>
      <c r="BI709" s="258">
        <f>IF(N709="nulová",J709,0)</f>
        <v>0</v>
      </c>
      <c r="BJ709" s="18" t="s">
        <v>91</v>
      </c>
      <c r="BK709" s="258">
        <f>ROUND(I709*H709,2)</f>
        <v>0</v>
      </c>
      <c r="BL709" s="18" t="s">
        <v>359</v>
      </c>
      <c r="BM709" s="257" t="s">
        <v>4239</v>
      </c>
    </row>
    <row r="710" s="15" customFormat="1">
      <c r="A710" s="15"/>
      <c r="B710" s="293"/>
      <c r="C710" s="294"/>
      <c r="D710" s="259" t="s">
        <v>414</v>
      </c>
      <c r="E710" s="295" t="s">
        <v>1</v>
      </c>
      <c r="F710" s="296" t="s">
        <v>4035</v>
      </c>
      <c r="G710" s="294"/>
      <c r="H710" s="295" t="s">
        <v>1</v>
      </c>
      <c r="I710" s="297"/>
      <c r="J710" s="294"/>
      <c r="K710" s="294"/>
      <c r="L710" s="298"/>
      <c r="M710" s="299"/>
      <c r="N710" s="300"/>
      <c r="O710" s="300"/>
      <c r="P710" s="300"/>
      <c r="Q710" s="300"/>
      <c r="R710" s="300"/>
      <c r="S710" s="300"/>
      <c r="T710" s="301"/>
      <c r="U710" s="15"/>
      <c r="V710" s="15"/>
      <c r="W710" s="15"/>
      <c r="X710" s="15"/>
      <c r="Y710" s="15"/>
      <c r="Z710" s="15"/>
      <c r="AA710" s="15"/>
      <c r="AB710" s="15"/>
      <c r="AC710" s="15"/>
      <c r="AD710" s="15"/>
      <c r="AE710" s="15"/>
      <c r="AT710" s="302" t="s">
        <v>414</v>
      </c>
      <c r="AU710" s="302" t="s">
        <v>93</v>
      </c>
      <c r="AV710" s="15" t="s">
        <v>91</v>
      </c>
      <c r="AW710" s="15" t="s">
        <v>38</v>
      </c>
      <c r="AX710" s="15" t="s">
        <v>83</v>
      </c>
      <c r="AY710" s="302" t="s">
        <v>251</v>
      </c>
    </row>
    <row r="711" s="15" customFormat="1">
      <c r="A711" s="15"/>
      <c r="B711" s="293"/>
      <c r="C711" s="294"/>
      <c r="D711" s="259" t="s">
        <v>414</v>
      </c>
      <c r="E711" s="295" t="s">
        <v>1</v>
      </c>
      <c r="F711" s="296" t="s">
        <v>3874</v>
      </c>
      <c r="G711" s="294"/>
      <c r="H711" s="295" t="s">
        <v>1</v>
      </c>
      <c r="I711" s="297"/>
      <c r="J711" s="294"/>
      <c r="K711" s="294"/>
      <c r="L711" s="298"/>
      <c r="M711" s="299"/>
      <c r="N711" s="300"/>
      <c r="O711" s="300"/>
      <c r="P711" s="300"/>
      <c r="Q711" s="300"/>
      <c r="R711" s="300"/>
      <c r="S711" s="300"/>
      <c r="T711" s="301"/>
      <c r="U711" s="15"/>
      <c r="V711" s="15"/>
      <c r="W711" s="15"/>
      <c r="X711" s="15"/>
      <c r="Y711" s="15"/>
      <c r="Z711" s="15"/>
      <c r="AA711" s="15"/>
      <c r="AB711" s="15"/>
      <c r="AC711" s="15"/>
      <c r="AD711" s="15"/>
      <c r="AE711" s="15"/>
      <c r="AT711" s="302" t="s">
        <v>414</v>
      </c>
      <c r="AU711" s="302" t="s">
        <v>93</v>
      </c>
      <c r="AV711" s="15" t="s">
        <v>91</v>
      </c>
      <c r="AW711" s="15" t="s">
        <v>38</v>
      </c>
      <c r="AX711" s="15" t="s">
        <v>83</v>
      </c>
      <c r="AY711" s="302" t="s">
        <v>251</v>
      </c>
    </row>
    <row r="712" s="13" customFormat="1">
      <c r="A712" s="13"/>
      <c r="B712" s="271"/>
      <c r="C712" s="272"/>
      <c r="D712" s="259" t="s">
        <v>414</v>
      </c>
      <c r="E712" s="273" t="s">
        <v>1</v>
      </c>
      <c r="F712" s="274" t="s">
        <v>182</v>
      </c>
      <c r="G712" s="272"/>
      <c r="H712" s="275">
        <v>4</v>
      </c>
      <c r="I712" s="276"/>
      <c r="J712" s="272"/>
      <c r="K712" s="272"/>
      <c r="L712" s="277"/>
      <c r="M712" s="278"/>
      <c r="N712" s="279"/>
      <c r="O712" s="279"/>
      <c r="P712" s="279"/>
      <c r="Q712" s="279"/>
      <c r="R712" s="279"/>
      <c r="S712" s="279"/>
      <c r="T712" s="280"/>
      <c r="U712" s="13"/>
      <c r="V712" s="13"/>
      <c r="W712" s="13"/>
      <c r="X712" s="13"/>
      <c r="Y712" s="13"/>
      <c r="Z712" s="13"/>
      <c r="AA712" s="13"/>
      <c r="AB712" s="13"/>
      <c r="AC712" s="13"/>
      <c r="AD712" s="13"/>
      <c r="AE712" s="13"/>
      <c r="AT712" s="281" t="s">
        <v>414</v>
      </c>
      <c r="AU712" s="281" t="s">
        <v>93</v>
      </c>
      <c r="AV712" s="13" t="s">
        <v>93</v>
      </c>
      <c r="AW712" s="13" t="s">
        <v>38</v>
      </c>
      <c r="AX712" s="13" t="s">
        <v>83</v>
      </c>
      <c r="AY712" s="281" t="s">
        <v>251</v>
      </c>
    </row>
    <row r="713" s="15" customFormat="1">
      <c r="A713" s="15"/>
      <c r="B713" s="293"/>
      <c r="C713" s="294"/>
      <c r="D713" s="259" t="s">
        <v>414</v>
      </c>
      <c r="E713" s="295" t="s">
        <v>1</v>
      </c>
      <c r="F713" s="296" t="s">
        <v>4236</v>
      </c>
      <c r="G713" s="294"/>
      <c r="H713" s="295" t="s">
        <v>1</v>
      </c>
      <c r="I713" s="297"/>
      <c r="J713" s="294"/>
      <c r="K713" s="294"/>
      <c r="L713" s="298"/>
      <c r="M713" s="299"/>
      <c r="N713" s="300"/>
      <c r="O713" s="300"/>
      <c r="P713" s="300"/>
      <c r="Q713" s="300"/>
      <c r="R713" s="300"/>
      <c r="S713" s="300"/>
      <c r="T713" s="301"/>
      <c r="U713" s="15"/>
      <c r="V713" s="15"/>
      <c r="W713" s="15"/>
      <c r="X713" s="15"/>
      <c r="Y713" s="15"/>
      <c r="Z713" s="15"/>
      <c r="AA713" s="15"/>
      <c r="AB713" s="15"/>
      <c r="AC713" s="15"/>
      <c r="AD713" s="15"/>
      <c r="AE713" s="15"/>
      <c r="AT713" s="302" t="s">
        <v>414</v>
      </c>
      <c r="AU713" s="302" t="s">
        <v>93</v>
      </c>
      <c r="AV713" s="15" t="s">
        <v>91</v>
      </c>
      <c r="AW713" s="15" t="s">
        <v>38</v>
      </c>
      <c r="AX713" s="15" t="s">
        <v>83</v>
      </c>
      <c r="AY713" s="302" t="s">
        <v>251</v>
      </c>
    </row>
    <row r="714" s="13" customFormat="1">
      <c r="A714" s="13"/>
      <c r="B714" s="271"/>
      <c r="C714" s="272"/>
      <c r="D714" s="259" t="s">
        <v>414</v>
      </c>
      <c r="E714" s="273" t="s">
        <v>1</v>
      </c>
      <c r="F714" s="274" t="s">
        <v>250</v>
      </c>
      <c r="G714" s="272"/>
      <c r="H714" s="275">
        <v>5</v>
      </c>
      <c r="I714" s="276"/>
      <c r="J714" s="272"/>
      <c r="K714" s="272"/>
      <c r="L714" s="277"/>
      <c r="M714" s="278"/>
      <c r="N714" s="279"/>
      <c r="O714" s="279"/>
      <c r="P714" s="279"/>
      <c r="Q714" s="279"/>
      <c r="R714" s="279"/>
      <c r="S714" s="279"/>
      <c r="T714" s="280"/>
      <c r="U714" s="13"/>
      <c r="V714" s="13"/>
      <c r="W714" s="13"/>
      <c r="X714" s="13"/>
      <c r="Y714" s="13"/>
      <c r="Z714" s="13"/>
      <c r="AA714" s="13"/>
      <c r="AB714" s="13"/>
      <c r="AC714" s="13"/>
      <c r="AD714" s="13"/>
      <c r="AE714" s="13"/>
      <c r="AT714" s="281" t="s">
        <v>414</v>
      </c>
      <c r="AU714" s="281" t="s">
        <v>93</v>
      </c>
      <c r="AV714" s="13" t="s">
        <v>93</v>
      </c>
      <c r="AW714" s="13" t="s">
        <v>38</v>
      </c>
      <c r="AX714" s="13" t="s">
        <v>83</v>
      </c>
      <c r="AY714" s="281" t="s">
        <v>251</v>
      </c>
    </row>
    <row r="715" s="14" customFormat="1">
      <c r="A715" s="14"/>
      <c r="B715" s="282"/>
      <c r="C715" s="283"/>
      <c r="D715" s="259" t="s">
        <v>414</v>
      </c>
      <c r="E715" s="284" t="s">
        <v>1</v>
      </c>
      <c r="F715" s="285" t="s">
        <v>416</v>
      </c>
      <c r="G715" s="283"/>
      <c r="H715" s="286">
        <v>9</v>
      </c>
      <c r="I715" s="287"/>
      <c r="J715" s="283"/>
      <c r="K715" s="283"/>
      <c r="L715" s="288"/>
      <c r="M715" s="289"/>
      <c r="N715" s="290"/>
      <c r="O715" s="290"/>
      <c r="P715" s="290"/>
      <c r="Q715" s="290"/>
      <c r="R715" s="290"/>
      <c r="S715" s="290"/>
      <c r="T715" s="291"/>
      <c r="U715" s="14"/>
      <c r="V715" s="14"/>
      <c r="W715" s="14"/>
      <c r="X715" s="14"/>
      <c r="Y715" s="14"/>
      <c r="Z715" s="14"/>
      <c r="AA715" s="14"/>
      <c r="AB715" s="14"/>
      <c r="AC715" s="14"/>
      <c r="AD715" s="14"/>
      <c r="AE715" s="14"/>
      <c r="AT715" s="292" t="s">
        <v>414</v>
      </c>
      <c r="AU715" s="292" t="s">
        <v>93</v>
      </c>
      <c r="AV715" s="14" t="s">
        <v>182</v>
      </c>
      <c r="AW715" s="14" t="s">
        <v>38</v>
      </c>
      <c r="AX715" s="14" t="s">
        <v>91</v>
      </c>
      <c r="AY715" s="292" t="s">
        <v>251</v>
      </c>
    </row>
    <row r="716" s="2" customFormat="1" ht="16.5" customHeight="1">
      <c r="A716" s="40"/>
      <c r="B716" s="41"/>
      <c r="C716" s="246" t="s">
        <v>2888</v>
      </c>
      <c r="D716" s="246" t="s">
        <v>254</v>
      </c>
      <c r="E716" s="247" t="s">
        <v>4240</v>
      </c>
      <c r="F716" s="248" t="s">
        <v>4241</v>
      </c>
      <c r="G716" s="249" t="s">
        <v>346</v>
      </c>
      <c r="H716" s="250">
        <v>3</v>
      </c>
      <c r="I716" s="251"/>
      <c r="J716" s="252">
        <f>ROUND(I716*H716,2)</f>
        <v>0</v>
      </c>
      <c r="K716" s="248" t="s">
        <v>3846</v>
      </c>
      <c r="L716" s="46"/>
      <c r="M716" s="253" t="s">
        <v>1</v>
      </c>
      <c r="N716" s="254" t="s">
        <v>48</v>
      </c>
      <c r="O716" s="93"/>
      <c r="P716" s="255">
        <f>O716*H716</f>
        <v>0</v>
      </c>
      <c r="Q716" s="255">
        <v>0</v>
      </c>
      <c r="R716" s="255">
        <f>Q716*H716</f>
        <v>0</v>
      </c>
      <c r="S716" s="255">
        <v>0</v>
      </c>
      <c r="T716" s="256">
        <f>S716*H716</f>
        <v>0</v>
      </c>
      <c r="U716" s="40"/>
      <c r="V716" s="40"/>
      <c r="W716" s="40"/>
      <c r="X716" s="40"/>
      <c r="Y716" s="40"/>
      <c r="Z716" s="40"/>
      <c r="AA716" s="40"/>
      <c r="AB716" s="40"/>
      <c r="AC716" s="40"/>
      <c r="AD716" s="40"/>
      <c r="AE716" s="40"/>
      <c r="AR716" s="257" t="s">
        <v>359</v>
      </c>
      <c r="AT716" s="257" t="s">
        <v>254</v>
      </c>
      <c r="AU716" s="257" t="s">
        <v>93</v>
      </c>
      <c r="AY716" s="18" t="s">
        <v>251</v>
      </c>
      <c r="BE716" s="258">
        <f>IF(N716="základní",J716,0)</f>
        <v>0</v>
      </c>
      <c r="BF716" s="258">
        <f>IF(N716="snížená",J716,0)</f>
        <v>0</v>
      </c>
      <c r="BG716" s="258">
        <f>IF(N716="zákl. přenesená",J716,0)</f>
        <v>0</v>
      </c>
      <c r="BH716" s="258">
        <f>IF(N716="sníž. přenesená",J716,0)</f>
        <v>0</v>
      </c>
      <c r="BI716" s="258">
        <f>IF(N716="nulová",J716,0)</f>
        <v>0</v>
      </c>
      <c r="BJ716" s="18" t="s">
        <v>91</v>
      </c>
      <c r="BK716" s="258">
        <f>ROUND(I716*H716,2)</f>
        <v>0</v>
      </c>
      <c r="BL716" s="18" t="s">
        <v>359</v>
      </c>
      <c r="BM716" s="257" t="s">
        <v>4242</v>
      </c>
    </row>
    <row r="717" s="15" customFormat="1">
      <c r="A717" s="15"/>
      <c r="B717" s="293"/>
      <c r="C717" s="294"/>
      <c r="D717" s="259" t="s">
        <v>414</v>
      </c>
      <c r="E717" s="295" t="s">
        <v>1</v>
      </c>
      <c r="F717" s="296" t="s">
        <v>4035</v>
      </c>
      <c r="G717" s="294"/>
      <c r="H717" s="295" t="s">
        <v>1</v>
      </c>
      <c r="I717" s="297"/>
      <c r="J717" s="294"/>
      <c r="K717" s="294"/>
      <c r="L717" s="298"/>
      <c r="M717" s="299"/>
      <c r="N717" s="300"/>
      <c r="O717" s="300"/>
      <c r="P717" s="300"/>
      <c r="Q717" s="300"/>
      <c r="R717" s="300"/>
      <c r="S717" s="300"/>
      <c r="T717" s="301"/>
      <c r="U717" s="15"/>
      <c r="V717" s="15"/>
      <c r="W717" s="15"/>
      <c r="X717" s="15"/>
      <c r="Y717" s="15"/>
      <c r="Z717" s="15"/>
      <c r="AA717" s="15"/>
      <c r="AB717" s="15"/>
      <c r="AC717" s="15"/>
      <c r="AD717" s="15"/>
      <c r="AE717" s="15"/>
      <c r="AT717" s="302" t="s">
        <v>414</v>
      </c>
      <c r="AU717" s="302" t="s">
        <v>93</v>
      </c>
      <c r="AV717" s="15" t="s">
        <v>91</v>
      </c>
      <c r="AW717" s="15" t="s">
        <v>38</v>
      </c>
      <c r="AX717" s="15" t="s">
        <v>83</v>
      </c>
      <c r="AY717" s="302" t="s">
        <v>251</v>
      </c>
    </row>
    <row r="718" s="15" customFormat="1">
      <c r="A718" s="15"/>
      <c r="B718" s="293"/>
      <c r="C718" s="294"/>
      <c r="D718" s="259" t="s">
        <v>414</v>
      </c>
      <c r="E718" s="295" t="s">
        <v>1</v>
      </c>
      <c r="F718" s="296" t="s">
        <v>4243</v>
      </c>
      <c r="G718" s="294"/>
      <c r="H718" s="295" t="s">
        <v>1</v>
      </c>
      <c r="I718" s="297"/>
      <c r="J718" s="294"/>
      <c r="K718" s="294"/>
      <c r="L718" s="298"/>
      <c r="M718" s="299"/>
      <c r="N718" s="300"/>
      <c r="O718" s="300"/>
      <c r="P718" s="300"/>
      <c r="Q718" s="300"/>
      <c r="R718" s="300"/>
      <c r="S718" s="300"/>
      <c r="T718" s="301"/>
      <c r="U718" s="15"/>
      <c r="V718" s="15"/>
      <c r="W718" s="15"/>
      <c r="X718" s="15"/>
      <c r="Y718" s="15"/>
      <c r="Z718" s="15"/>
      <c r="AA718" s="15"/>
      <c r="AB718" s="15"/>
      <c r="AC718" s="15"/>
      <c r="AD718" s="15"/>
      <c r="AE718" s="15"/>
      <c r="AT718" s="302" t="s">
        <v>414</v>
      </c>
      <c r="AU718" s="302" t="s">
        <v>93</v>
      </c>
      <c r="AV718" s="15" t="s">
        <v>91</v>
      </c>
      <c r="AW718" s="15" t="s">
        <v>38</v>
      </c>
      <c r="AX718" s="15" t="s">
        <v>83</v>
      </c>
      <c r="AY718" s="302" t="s">
        <v>251</v>
      </c>
    </row>
    <row r="719" s="15" customFormat="1">
      <c r="A719" s="15"/>
      <c r="B719" s="293"/>
      <c r="C719" s="294"/>
      <c r="D719" s="259" t="s">
        <v>414</v>
      </c>
      <c r="E719" s="295" t="s">
        <v>1</v>
      </c>
      <c r="F719" s="296" t="s">
        <v>4244</v>
      </c>
      <c r="G719" s="294"/>
      <c r="H719" s="295" t="s">
        <v>1</v>
      </c>
      <c r="I719" s="297"/>
      <c r="J719" s="294"/>
      <c r="K719" s="294"/>
      <c r="L719" s="298"/>
      <c r="M719" s="299"/>
      <c r="N719" s="300"/>
      <c r="O719" s="300"/>
      <c r="P719" s="300"/>
      <c r="Q719" s="300"/>
      <c r="R719" s="300"/>
      <c r="S719" s="300"/>
      <c r="T719" s="301"/>
      <c r="U719" s="15"/>
      <c r="V719" s="15"/>
      <c r="W719" s="15"/>
      <c r="X719" s="15"/>
      <c r="Y719" s="15"/>
      <c r="Z719" s="15"/>
      <c r="AA719" s="15"/>
      <c r="AB719" s="15"/>
      <c r="AC719" s="15"/>
      <c r="AD719" s="15"/>
      <c r="AE719" s="15"/>
      <c r="AT719" s="302" t="s">
        <v>414</v>
      </c>
      <c r="AU719" s="302" t="s">
        <v>93</v>
      </c>
      <c r="AV719" s="15" t="s">
        <v>91</v>
      </c>
      <c r="AW719" s="15" t="s">
        <v>38</v>
      </c>
      <c r="AX719" s="15" t="s">
        <v>83</v>
      </c>
      <c r="AY719" s="302" t="s">
        <v>251</v>
      </c>
    </row>
    <row r="720" s="13" customFormat="1">
      <c r="A720" s="13"/>
      <c r="B720" s="271"/>
      <c r="C720" s="272"/>
      <c r="D720" s="259" t="s">
        <v>414</v>
      </c>
      <c r="E720" s="273" t="s">
        <v>1</v>
      </c>
      <c r="F720" s="274" t="s">
        <v>174</v>
      </c>
      <c r="G720" s="272"/>
      <c r="H720" s="275">
        <v>3</v>
      </c>
      <c r="I720" s="276"/>
      <c r="J720" s="272"/>
      <c r="K720" s="272"/>
      <c r="L720" s="277"/>
      <c r="M720" s="278"/>
      <c r="N720" s="279"/>
      <c r="O720" s="279"/>
      <c r="P720" s="279"/>
      <c r="Q720" s="279"/>
      <c r="R720" s="279"/>
      <c r="S720" s="279"/>
      <c r="T720" s="280"/>
      <c r="U720" s="13"/>
      <c r="V720" s="13"/>
      <c r="W720" s="13"/>
      <c r="X720" s="13"/>
      <c r="Y720" s="13"/>
      <c r="Z720" s="13"/>
      <c r="AA720" s="13"/>
      <c r="AB720" s="13"/>
      <c r="AC720" s="13"/>
      <c r="AD720" s="13"/>
      <c r="AE720" s="13"/>
      <c r="AT720" s="281" t="s">
        <v>414</v>
      </c>
      <c r="AU720" s="281" t="s">
        <v>93</v>
      </c>
      <c r="AV720" s="13" t="s">
        <v>93</v>
      </c>
      <c r="AW720" s="13" t="s">
        <v>38</v>
      </c>
      <c r="AX720" s="13" t="s">
        <v>91</v>
      </c>
      <c r="AY720" s="281" t="s">
        <v>251</v>
      </c>
    </row>
    <row r="721" s="12" customFormat="1" ht="25.92" customHeight="1">
      <c r="A721" s="12"/>
      <c r="B721" s="230"/>
      <c r="C721" s="231"/>
      <c r="D721" s="232" t="s">
        <v>82</v>
      </c>
      <c r="E721" s="233" t="s">
        <v>3562</v>
      </c>
      <c r="F721" s="233" t="s">
        <v>4245</v>
      </c>
      <c r="G721" s="231"/>
      <c r="H721" s="231"/>
      <c r="I721" s="234"/>
      <c r="J721" s="235">
        <f>BK721</f>
        <v>0</v>
      </c>
      <c r="K721" s="231"/>
      <c r="L721" s="236"/>
      <c r="M721" s="237"/>
      <c r="N721" s="238"/>
      <c r="O721" s="238"/>
      <c r="P721" s="239">
        <f>P722+SUM(P723:P746)</f>
        <v>0</v>
      </c>
      <c r="Q721" s="238"/>
      <c r="R721" s="239">
        <f>R722+SUM(R723:R746)</f>
        <v>0</v>
      </c>
      <c r="S721" s="238"/>
      <c r="T721" s="240">
        <f>T722+SUM(T723:T746)</f>
        <v>0</v>
      </c>
      <c r="U721" s="12"/>
      <c r="V721" s="12"/>
      <c r="W721" s="12"/>
      <c r="X721" s="12"/>
      <c r="Y721" s="12"/>
      <c r="Z721" s="12"/>
      <c r="AA721" s="12"/>
      <c r="AB721" s="12"/>
      <c r="AC721" s="12"/>
      <c r="AD721" s="12"/>
      <c r="AE721" s="12"/>
      <c r="AR721" s="241" t="s">
        <v>182</v>
      </c>
      <c r="AT721" s="242" t="s">
        <v>82</v>
      </c>
      <c r="AU721" s="242" t="s">
        <v>83</v>
      </c>
      <c r="AY721" s="241" t="s">
        <v>251</v>
      </c>
      <c r="BK721" s="243">
        <f>BK722+SUM(BK723:BK746)</f>
        <v>0</v>
      </c>
    </row>
    <row r="722" s="2" customFormat="1" ht="16.5" customHeight="1">
      <c r="A722" s="40"/>
      <c r="B722" s="41"/>
      <c r="C722" s="246" t="s">
        <v>3523</v>
      </c>
      <c r="D722" s="246" t="s">
        <v>254</v>
      </c>
      <c r="E722" s="247" t="s">
        <v>4246</v>
      </c>
      <c r="F722" s="248" t="s">
        <v>4247</v>
      </c>
      <c r="G722" s="249" t="s">
        <v>346</v>
      </c>
      <c r="H722" s="250">
        <v>6</v>
      </c>
      <c r="I722" s="251"/>
      <c r="J722" s="252">
        <f>ROUND(I722*H722,2)</f>
        <v>0</v>
      </c>
      <c r="K722" s="248" t="s">
        <v>3846</v>
      </c>
      <c r="L722" s="46"/>
      <c r="M722" s="253" t="s">
        <v>1</v>
      </c>
      <c r="N722" s="254" t="s">
        <v>48</v>
      </c>
      <c r="O722" s="93"/>
      <c r="P722" s="255">
        <f>O722*H722</f>
        <v>0</v>
      </c>
      <c r="Q722" s="255">
        <v>0</v>
      </c>
      <c r="R722" s="255">
        <f>Q722*H722</f>
        <v>0</v>
      </c>
      <c r="S722" s="255">
        <v>0</v>
      </c>
      <c r="T722" s="256">
        <f>S722*H722</f>
        <v>0</v>
      </c>
      <c r="U722" s="40"/>
      <c r="V722" s="40"/>
      <c r="W722" s="40"/>
      <c r="X722" s="40"/>
      <c r="Y722" s="40"/>
      <c r="Z722" s="40"/>
      <c r="AA722" s="40"/>
      <c r="AB722" s="40"/>
      <c r="AC722" s="40"/>
      <c r="AD722" s="40"/>
      <c r="AE722" s="40"/>
      <c r="AR722" s="257" t="s">
        <v>904</v>
      </c>
      <c r="AT722" s="257" t="s">
        <v>254</v>
      </c>
      <c r="AU722" s="257" t="s">
        <v>91</v>
      </c>
      <c r="AY722" s="18" t="s">
        <v>251</v>
      </c>
      <c r="BE722" s="258">
        <f>IF(N722="základní",J722,0)</f>
        <v>0</v>
      </c>
      <c r="BF722" s="258">
        <f>IF(N722="snížená",J722,0)</f>
        <v>0</v>
      </c>
      <c r="BG722" s="258">
        <f>IF(N722="zákl. přenesená",J722,0)</f>
        <v>0</v>
      </c>
      <c r="BH722" s="258">
        <f>IF(N722="sníž. přenesená",J722,0)</f>
        <v>0</v>
      </c>
      <c r="BI722" s="258">
        <f>IF(N722="nulová",J722,0)</f>
        <v>0</v>
      </c>
      <c r="BJ722" s="18" t="s">
        <v>91</v>
      </c>
      <c r="BK722" s="258">
        <f>ROUND(I722*H722,2)</f>
        <v>0</v>
      </c>
      <c r="BL722" s="18" t="s">
        <v>904</v>
      </c>
      <c r="BM722" s="257" t="s">
        <v>4248</v>
      </c>
    </row>
    <row r="723" s="15" customFormat="1">
      <c r="A723" s="15"/>
      <c r="B723" s="293"/>
      <c r="C723" s="294"/>
      <c r="D723" s="259" t="s">
        <v>414</v>
      </c>
      <c r="E723" s="295" t="s">
        <v>1</v>
      </c>
      <c r="F723" s="296" t="s">
        <v>4035</v>
      </c>
      <c r="G723" s="294"/>
      <c r="H723" s="295" t="s">
        <v>1</v>
      </c>
      <c r="I723" s="297"/>
      <c r="J723" s="294"/>
      <c r="K723" s="294"/>
      <c r="L723" s="298"/>
      <c r="M723" s="299"/>
      <c r="N723" s="300"/>
      <c r="O723" s="300"/>
      <c r="P723" s="300"/>
      <c r="Q723" s="300"/>
      <c r="R723" s="300"/>
      <c r="S723" s="300"/>
      <c r="T723" s="301"/>
      <c r="U723" s="15"/>
      <c r="V723" s="15"/>
      <c r="W723" s="15"/>
      <c r="X723" s="15"/>
      <c r="Y723" s="15"/>
      <c r="Z723" s="15"/>
      <c r="AA723" s="15"/>
      <c r="AB723" s="15"/>
      <c r="AC723" s="15"/>
      <c r="AD723" s="15"/>
      <c r="AE723" s="15"/>
      <c r="AT723" s="302" t="s">
        <v>414</v>
      </c>
      <c r="AU723" s="302" t="s">
        <v>91</v>
      </c>
      <c r="AV723" s="15" t="s">
        <v>91</v>
      </c>
      <c r="AW723" s="15" t="s">
        <v>38</v>
      </c>
      <c r="AX723" s="15" t="s">
        <v>83</v>
      </c>
      <c r="AY723" s="302" t="s">
        <v>251</v>
      </c>
    </row>
    <row r="724" s="15" customFormat="1">
      <c r="A724" s="15"/>
      <c r="B724" s="293"/>
      <c r="C724" s="294"/>
      <c r="D724" s="259" t="s">
        <v>414</v>
      </c>
      <c r="E724" s="295" t="s">
        <v>1</v>
      </c>
      <c r="F724" s="296" t="s">
        <v>4247</v>
      </c>
      <c r="G724" s="294"/>
      <c r="H724" s="295" t="s">
        <v>1</v>
      </c>
      <c r="I724" s="297"/>
      <c r="J724" s="294"/>
      <c r="K724" s="294"/>
      <c r="L724" s="298"/>
      <c r="M724" s="299"/>
      <c r="N724" s="300"/>
      <c r="O724" s="300"/>
      <c r="P724" s="300"/>
      <c r="Q724" s="300"/>
      <c r="R724" s="300"/>
      <c r="S724" s="300"/>
      <c r="T724" s="301"/>
      <c r="U724" s="15"/>
      <c r="V724" s="15"/>
      <c r="W724" s="15"/>
      <c r="X724" s="15"/>
      <c r="Y724" s="15"/>
      <c r="Z724" s="15"/>
      <c r="AA724" s="15"/>
      <c r="AB724" s="15"/>
      <c r="AC724" s="15"/>
      <c r="AD724" s="15"/>
      <c r="AE724" s="15"/>
      <c r="AT724" s="302" t="s">
        <v>414</v>
      </c>
      <c r="AU724" s="302" t="s">
        <v>91</v>
      </c>
      <c r="AV724" s="15" t="s">
        <v>91</v>
      </c>
      <c r="AW724" s="15" t="s">
        <v>38</v>
      </c>
      <c r="AX724" s="15" t="s">
        <v>83</v>
      </c>
      <c r="AY724" s="302" t="s">
        <v>251</v>
      </c>
    </row>
    <row r="725" s="15" customFormat="1">
      <c r="A725" s="15"/>
      <c r="B725" s="293"/>
      <c r="C725" s="294"/>
      <c r="D725" s="259" t="s">
        <v>414</v>
      </c>
      <c r="E725" s="295" t="s">
        <v>1</v>
      </c>
      <c r="F725" s="296" t="s">
        <v>4249</v>
      </c>
      <c r="G725" s="294"/>
      <c r="H725" s="295" t="s">
        <v>1</v>
      </c>
      <c r="I725" s="297"/>
      <c r="J725" s="294"/>
      <c r="K725" s="294"/>
      <c r="L725" s="298"/>
      <c r="M725" s="299"/>
      <c r="N725" s="300"/>
      <c r="O725" s="300"/>
      <c r="P725" s="300"/>
      <c r="Q725" s="300"/>
      <c r="R725" s="300"/>
      <c r="S725" s="300"/>
      <c r="T725" s="301"/>
      <c r="U725" s="15"/>
      <c r="V725" s="15"/>
      <c r="W725" s="15"/>
      <c r="X725" s="15"/>
      <c r="Y725" s="15"/>
      <c r="Z725" s="15"/>
      <c r="AA725" s="15"/>
      <c r="AB725" s="15"/>
      <c r="AC725" s="15"/>
      <c r="AD725" s="15"/>
      <c r="AE725" s="15"/>
      <c r="AT725" s="302" t="s">
        <v>414</v>
      </c>
      <c r="AU725" s="302" t="s">
        <v>91</v>
      </c>
      <c r="AV725" s="15" t="s">
        <v>91</v>
      </c>
      <c r="AW725" s="15" t="s">
        <v>38</v>
      </c>
      <c r="AX725" s="15" t="s">
        <v>83</v>
      </c>
      <c r="AY725" s="302" t="s">
        <v>251</v>
      </c>
    </row>
    <row r="726" s="15" customFormat="1">
      <c r="A726" s="15"/>
      <c r="B726" s="293"/>
      <c r="C726" s="294"/>
      <c r="D726" s="259" t="s">
        <v>414</v>
      </c>
      <c r="E726" s="295" t="s">
        <v>1</v>
      </c>
      <c r="F726" s="296" t="s">
        <v>4250</v>
      </c>
      <c r="G726" s="294"/>
      <c r="H726" s="295" t="s">
        <v>1</v>
      </c>
      <c r="I726" s="297"/>
      <c r="J726" s="294"/>
      <c r="K726" s="294"/>
      <c r="L726" s="298"/>
      <c r="M726" s="299"/>
      <c r="N726" s="300"/>
      <c r="O726" s="300"/>
      <c r="P726" s="300"/>
      <c r="Q726" s="300"/>
      <c r="R726" s="300"/>
      <c r="S726" s="300"/>
      <c r="T726" s="301"/>
      <c r="U726" s="15"/>
      <c r="V726" s="15"/>
      <c r="W726" s="15"/>
      <c r="X726" s="15"/>
      <c r="Y726" s="15"/>
      <c r="Z726" s="15"/>
      <c r="AA726" s="15"/>
      <c r="AB726" s="15"/>
      <c r="AC726" s="15"/>
      <c r="AD726" s="15"/>
      <c r="AE726" s="15"/>
      <c r="AT726" s="302" t="s">
        <v>414</v>
      </c>
      <c r="AU726" s="302" t="s">
        <v>91</v>
      </c>
      <c r="AV726" s="15" t="s">
        <v>91</v>
      </c>
      <c r="AW726" s="15" t="s">
        <v>38</v>
      </c>
      <c r="AX726" s="15" t="s">
        <v>83</v>
      </c>
      <c r="AY726" s="302" t="s">
        <v>251</v>
      </c>
    </row>
    <row r="727" s="13" customFormat="1">
      <c r="A727" s="13"/>
      <c r="B727" s="271"/>
      <c r="C727" s="272"/>
      <c r="D727" s="259" t="s">
        <v>414</v>
      </c>
      <c r="E727" s="273" t="s">
        <v>1</v>
      </c>
      <c r="F727" s="274" t="s">
        <v>278</v>
      </c>
      <c r="G727" s="272"/>
      <c r="H727" s="275">
        <v>6</v>
      </c>
      <c r="I727" s="276"/>
      <c r="J727" s="272"/>
      <c r="K727" s="272"/>
      <c r="L727" s="277"/>
      <c r="M727" s="278"/>
      <c r="N727" s="279"/>
      <c r="O727" s="279"/>
      <c r="P727" s="279"/>
      <c r="Q727" s="279"/>
      <c r="R727" s="279"/>
      <c r="S727" s="279"/>
      <c r="T727" s="280"/>
      <c r="U727" s="13"/>
      <c r="V727" s="13"/>
      <c r="W727" s="13"/>
      <c r="X727" s="13"/>
      <c r="Y727" s="13"/>
      <c r="Z727" s="13"/>
      <c r="AA727" s="13"/>
      <c r="AB727" s="13"/>
      <c r="AC727" s="13"/>
      <c r="AD727" s="13"/>
      <c r="AE727" s="13"/>
      <c r="AT727" s="281" t="s">
        <v>414</v>
      </c>
      <c r="AU727" s="281" t="s">
        <v>91</v>
      </c>
      <c r="AV727" s="13" t="s">
        <v>93</v>
      </c>
      <c r="AW727" s="13" t="s">
        <v>38</v>
      </c>
      <c r="AX727" s="13" t="s">
        <v>91</v>
      </c>
      <c r="AY727" s="281" t="s">
        <v>251</v>
      </c>
    </row>
    <row r="728" s="2" customFormat="1" ht="21.75" customHeight="1">
      <c r="A728" s="40"/>
      <c r="B728" s="41"/>
      <c r="C728" s="246" t="s">
        <v>2891</v>
      </c>
      <c r="D728" s="246" t="s">
        <v>254</v>
      </c>
      <c r="E728" s="247" t="s">
        <v>4251</v>
      </c>
      <c r="F728" s="248" t="s">
        <v>4252</v>
      </c>
      <c r="G728" s="249" t="s">
        <v>346</v>
      </c>
      <c r="H728" s="250">
        <v>1</v>
      </c>
      <c r="I728" s="251"/>
      <c r="J728" s="252">
        <f>ROUND(I728*H728,2)</f>
        <v>0</v>
      </c>
      <c r="K728" s="248" t="s">
        <v>3846</v>
      </c>
      <c r="L728" s="46"/>
      <c r="M728" s="253" t="s">
        <v>1</v>
      </c>
      <c r="N728" s="254" t="s">
        <v>48</v>
      </c>
      <c r="O728" s="93"/>
      <c r="P728" s="255">
        <f>O728*H728</f>
        <v>0</v>
      </c>
      <c r="Q728" s="255">
        <v>0</v>
      </c>
      <c r="R728" s="255">
        <f>Q728*H728</f>
        <v>0</v>
      </c>
      <c r="S728" s="255">
        <v>0</v>
      </c>
      <c r="T728" s="256">
        <f>S728*H728</f>
        <v>0</v>
      </c>
      <c r="U728" s="40"/>
      <c r="V728" s="40"/>
      <c r="W728" s="40"/>
      <c r="X728" s="40"/>
      <c r="Y728" s="40"/>
      <c r="Z728" s="40"/>
      <c r="AA728" s="40"/>
      <c r="AB728" s="40"/>
      <c r="AC728" s="40"/>
      <c r="AD728" s="40"/>
      <c r="AE728" s="40"/>
      <c r="AR728" s="257" t="s">
        <v>904</v>
      </c>
      <c r="AT728" s="257" t="s">
        <v>254</v>
      </c>
      <c r="AU728" s="257" t="s">
        <v>91</v>
      </c>
      <c r="AY728" s="18" t="s">
        <v>251</v>
      </c>
      <c r="BE728" s="258">
        <f>IF(N728="základní",J728,0)</f>
        <v>0</v>
      </c>
      <c r="BF728" s="258">
        <f>IF(N728="snížená",J728,0)</f>
        <v>0</v>
      </c>
      <c r="BG728" s="258">
        <f>IF(N728="zákl. přenesená",J728,0)</f>
        <v>0</v>
      </c>
      <c r="BH728" s="258">
        <f>IF(N728="sníž. přenesená",J728,0)</f>
        <v>0</v>
      </c>
      <c r="BI728" s="258">
        <f>IF(N728="nulová",J728,0)</f>
        <v>0</v>
      </c>
      <c r="BJ728" s="18" t="s">
        <v>91</v>
      </c>
      <c r="BK728" s="258">
        <f>ROUND(I728*H728,2)</f>
        <v>0</v>
      </c>
      <c r="BL728" s="18" t="s">
        <v>904</v>
      </c>
      <c r="BM728" s="257" t="s">
        <v>4253</v>
      </c>
    </row>
    <row r="729" s="15" customFormat="1">
      <c r="A729" s="15"/>
      <c r="B729" s="293"/>
      <c r="C729" s="294"/>
      <c r="D729" s="259" t="s">
        <v>414</v>
      </c>
      <c r="E729" s="295" t="s">
        <v>1</v>
      </c>
      <c r="F729" s="296" t="s">
        <v>4035</v>
      </c>
      <c r="G729" s="294"/>
      <c r="H729" s="295" t="s">
        <v>1</v>
      </c>
      <c r="I729" s="297"/>
      <c r="J729" s="294"/>
      <c r="K729" s="294"/>
      <c r="L729" s="298"/>
      <c r="M729" s="299"/>
      <c r="N729" s="300"/>
      <c r="O729" s="300"/>
      <c r="P729" s="300"/>
      <c r="Q729" s="300"/>
      <c r="R729" s="300"/>
      <c r="S729" s="300"/>
      <c r="T729" s="301"/>
      <c r="U729" s="15"/>
      <c r="V729" s="15"/>
      <c r="W729" s="15"/>
      <c r="X729" s="15"/>
      <c r="Y729" s="15"/>
      <c r="Z729" s="15"/>
      <c r="AA729" s="15"/>
      <c r="AB729" s="15"/>
      <c r="AC729" s="15"/>
      <c r="AD729" s="15"/>
      <c r="AE729" s="15"/>
      <c r="AT729" s="302" t="s">
        <v>414</v>
      </c>
      <c r="AU729" s="302" t="s">
        <v>91</v>
      </c>
      <c r="AV729" s="15" t="s">
        <v>91</v>
      </c>
      <c r="AW729" s="15" t="s">
        <v>38</v>
      </c>
      <c r="AX729" s="15" t="s">
        <v>83</v>
      </c>
      <c r="AY729" s="302" t="s">
        <v>251</v>
      </c>
    </row>
    <row r="730" s="15" customFormat="1">
      <c r="A730" s="15"/>
      <c r="B730" s="293"/>
      <c r="C730" s="294"/>
      <c r="D730" s="259" t="s">
        <v>414</v>
      </c>
      <c r="E730" s="295" t="s">
        <v>1</v>
      </c>
      <c r="F730" s="296" t="s">
        <v>4254</v>
      </c>
      <c r="G730" s="294"/>
      <c r="H730" s="295" t="s">
        <v>1</v>
      </c>
      <c r="I730" s="297"/>
      <c r="J730" s="294"/>
      <c r="K730" s="294"/>
      <c r="L730" s="298"/>
      <c r="M730" s="299"/>
      <c r="N730" s="300"/>
      <c r="O730" s="300"/>
      <c r="P730" s="300"/>
      <c r="Q730" s="300"/>
      <c r="R730" s="300"/>
      <c r="S730" s="300"/>
      <c r="T730" s="301"/>
      <c r="U730" s="15"/>
      <c r="V730" s="15"/>
      <c r="W730" s="15"/>
      <c r="X730" s="15"/>
      <c r="Y730" s="15"/>
      <c r="Z730" s="15"/>
      <c r="AA730" s="15"/>
      <c r="AB730" s="15"/>
      <c r="AC730" s="15"/>
      <c r="AD730" s="15"/>
      <c r="AE730" s="15"/>
      <c r="AT730" s="302" t="s">
        <v>414</v>
      </c>
      <c r="AU730" s="302" t="s">
        <v>91</v>
      </c>
      <c r="AV730" s="15" t="s">
        <v>91</v>
      </c>
      <c r="AW730" s="15" t="s">
        <v>38</v>
      </c>
      <c r="AX730" s="15" t="s">
        <v>83</v>
      </c>
      <c r="AY730" s="302" t="s">
        <v>251</v>
      </c>
    </row>
    <row r="731" s="15" customFormat="1">
      <c r="A731" s="15"/>
      <c r="B731" s="293"/>
      <c r="C731" s="294"/>
      <c r="D731" s="259" t="s">
        <v>414</v>
      </c>
      <c r="E731" s="295" t="s">
        <v>1</v>
      </c>
      <c r="F731" s="296" t="s">
        <v>4255</v>
      </c>
      <c r="G731" s="294"/>
      <c r="H731" s="295" t="s">
        <v>1</v>
      </c>
      <c r="I731" s="297"/>
      <c r="J731" s="294"/>
      <c r="K731" s="294"/>
      <c r="L731" s="298"/>
      <c r="M731" s="299"/>
      <c r="N731" s="300"/>
      <c r="O731" s="300"/>
      <c r="P731" s="300"/>
      <c r="Q731" s="300"/>
      <c r="R731" s="300"/>
      <c r="S731" s="300"/>
      <c r="T731" s="301"/>
      <c r="U731" s="15"/>
      <c r="V731" s="15"/>
      <c r="W731" s="15"/>
      <c r="X731" s="15"/>
      <c r="Y731" s="15"/>
      <c r="Z731" s="15"/>
      <c r="AA731" s="15"/>
      <c r="AB731" s="15"/>
      <c r="AC731" s="15"/>
      <c r="AD731" s="15"/>
      <c r="AE731" s="15"/>
      <c r="AT731" s="302" t="s">
        <v>414</v>
      </c>
      <c r="AU731" s="302" t="s">
        <v>91</v>
      </c>
      <c r="AV731" s="15" t="s">
        <v>91</v>
      </c>
      <c r="AW731" s="15" t="s">
        <v>38</v>
      </c>
      <c r="AX731" s="15" t="s">
        <v>83</v>
      </c>
      <c r="AY731" s="302" t="s">
        <v>251</v>
      </c>
    </row>
    <row r="732" s="13" customFormat="1">
      <c r="A732" s="13"/>
      <c r="B732" s="271"/>
      <c r="C732" s="272"/>
      <c r="D732" s="259" t="s">
        <v>414</v>
      </c>
      <c r="E732" s="273" t="s">
        <v>1</v>
      </c>
      <c r="F732" s="274" t="s">
        <v>91</v>
      </c>
      <c r="G732" s="272"/>
      <c r="H732" s="275">
        <v>1</v>
      </c>
      <c r="I732" s="276"/>
      <c r="J732" s="272"/>
      <c r="K732" s="272"/>
      <c r="L732" s="277"/>
      <c r="M732" s="278"/>
      <c r="N732" s="279"/>
      <c r="O732" s="279"/>
      <c r="P732" s="279"/>
      <c r="Q732" s="279"/>
      <c r="R732" s="279"/>
      <c r="S732" s="279"/>
      <c r="T732" s="280"/>
      <c r="U732" s="13"/>
      <c r="V732" s="13"/>
      <c r="W732" s="13"/>
      <c r="X732" s="13"/>
      <c r="Y732" s="13"/>
      <c r="Z732" s="13"/>
      <c r="AA732" s="13"/>
      <c r="AB732" s="13"/>
      <c r="AC732" s="13"/>
      <c r="AD732" s="13"/>
      <c r="AE732" s="13"/>
      <c r="AT732" s="281" t="s">
        <v>414</v>
      </c>
      <c r="AU732" s="281" t="s">
        <v>91</v>
      </c>
      <c r="AV732" s="13" t="s">
        <v>93</v>
      </c>
      <c r="AW732" s="13" t="s">
        <v>38</v>
      </c>
      <c r="AX732" s="13" t="s">
        <v>91</v>
      </c>
      <c r="AY732" s="281" t="s">
        <v>251</v>
      </c>
    </row>
    <row r="733" s="2" customFormat="1" ht="16.5" customHeight="1">
      <c r="A733" s="40"/>
      <c r="B733" s="41"/>
      <c r="C733" s="246" t="s">
        <v>3532</v>
      </c>
      <c r="D733" s="246" t="s">
        <v>254</v>
      </c>
      <c r="E733" s="247" t="s">
        <v>4256</v>
      </c>
      <c r="F733" s="248" t="s">
        <v>4257</v>
      </c>
      <c r="G733" s="249" t="s">
        <v>346</v>
      </c>
      <c r="H733" s="250">
        <v>9</v>
      </c>
      <c r="I733" s="251"/>
      <c r="J733" s="252">
        <f>ROUND(I733*H733,2)</f>
        <v>0</v>
      </c>
      <c r="K733" s="248" t="s">
        <v>3846</v>
      </c>
      <c r="L733" s="46"/>
      <c r="M733" s="253" t="s">
        <v>1</v>
      </c>
      <c r="N733" s="254" t="s">
        <v>48</v>
      </c>
      <c r="O733" s="93"/>
      <c r="P733" s="255">
        <f>O733*H733</f>
        <v>0</v>
      </c>
      <c r="Q733" s="255">
        <v>0</v>
      </c>
      <c r="R733" s="255">
        <f>Q733*H733</f>
        <v>0</v>
      </c>
      <c r="S733" s="255">
        <v>0</v>
      </c>
      <c r="T733" s="256">
        <f>S733*H733</f>
        <v>0</v>
      </c>
      <c r="U733" s="40"/>
      <c r="V733" s="40"/>
      <c r="W733" s="40"/>
      <c r="X733" s="40"/>
      <c r="Y733" s="40"/>
      <c r="Z733" s="40"/>
      <c r="AA733" s="40"/>
      <c r="AB733" s="40"/>
      <c r="AC733" s="40"/>
      <c r="AD733" s="40"/>
      <c r="AE733" s="40"/>
      <c r="AR733" s="257" t="s">
        <v>904</v>
      </c>
      <c r="AT733" s="257" t="s">
        <v>254</v>
      </c>
      <c r="AU733" s="257" t="s">
        <v>91</v>
      </c>
      <c r="AY733" s="18" t="s">
        <v>251</v>
      </c>
      <c r="BE733" s="258">
        <f>IF(N733="základní",J733,0)</f>
        <v>0</v>
      </c>
      <c r="BF733" s="258">
        <f>IF(N733="snížená",J733,0)</f>
        <v>0</v>
      </c>
      <c r="BG733" s="258">
        <f>IF(N733="zákl. přenesená",J733,0)</f>
        <v>0</v>
      </c>
      <c r="BH733" s="258">
        <f>IF(N733="sníž. přenesená",J733,0)</f>
        <v>0</v>
      </c>
      <c r="BI733" s="258">
        <f>IF(N733="nulová",J733,0)</f>
        <v>0</v>
      </c>
      <c r="BJ733" s="18" t="s">
        <v>91</v>
      </c>
      <c r="BK733" s="258">
        <f>ROUND(I733*H733,2)</f>
        <v>0</v>
      </c>
      <c r="BL733" s="18" t="s">
        <v>904</v>
      </c>
      <c r="BM733" s="257" t="s">
        <v>4258</v>
      </c>
    </row>
    <row r="734" s="15" customFormat="1">
      <c r="A734" s="15"/>
      <c r="B734" s="293"/>
      <c r="C734" s="294"/>
      <c r="D734" s="259" t="s">
        <v>414</v>
      </c>
      <c r="E734" s="295" t="s">
        <v>1</v>
      </c>
      <c r="F734" s="296" t="s">
        <v>4035</v>
      </c>
      <c r="G734" s="294"/>
      <c r="H734" s="295" t="s">
        <v>1</v>
      </c>
      <c r="I734" s="297"/>
      <c r="J734" s="294"/>
      <c r="K734" s="294"/>
      <c r="L734" s="298"/>
      <c r="M734" s="299"/>
      <c r="N734" s="300"/>
      <c r="O734" s="300"/>
      <c r="P734" s="300"/>
      <c r="Q734" s="300"/>
      <c r="R734" s="300"/>
      <c r="S734" s="300"/>
      <c r="T734" s="301"/>
      <c r="U734" s="15"/>
      <c r="V734" s="15"/>
      <c r="W734" s="15"/>
      <c r="X734" s="15"/>
      <c r="Y734" s="15"/>
      <c r="Z734" s="15"/>
      <c r="AA734" s="15"/>
      <c r="AB734" s="15"/>
      <c r="AC734" s="15"/>
      <c r="AD734" s="15"/>
      <c r="AE734" s="15"/>
      <c r="AT734" s="302" t="s">
        <v>414</v>
      </c>
      <c r="AU734" s="302" t="s">
        <v>91</v>
      </c>
      <c r="AV734" s="15" t="s">
        <v>91</v>
      </c>
      <c r="AW734" s="15" t="s">
        <v>38</v>
      </c>
      <c r="AX734" s="15" t="s">
        <v>83</v>
      </c>
      <c r="AY734" s="302" t="s">
        <v>251</v>
      </c>
    </row>
    <row r="735" s="15" customFormat="1">
      <c r="A735" s="15"/>
      <c r="B735" s="293"/>
      <c r="C735" s="294"/>
      <c r="D735" s="259" t="s">
        <v>414</v>
      </c>
      <c r="E735" s="295" t="s">
        <v>1</v>
      </c>
      <c r="F735" s="296" t="s">
        <v>4257</v>
      </c>
      <c r="G735" s="294"/>
      <c r="H735" s="295" t="s">
        <v>1</v>
      </c>
      <c r="I735" s="297"/>
      <c r="J735" s="294"/>
      <c r="K735" s="294"/>
      <c r="L735" s="298"/>
      <c r="M735" s="299"/>
      <c r="N735" s="300"/>
      <c r="O735" s="300"/>
      <c r="P735" s="300"/>
      <c r="Q735" s="300"/>
      <c r="R735" s="300"/>
      <c r="S735" s="300"/>
      <c r="T735" s="301"/>
      <c r="U735" s="15"/>
      <c r="V735" s="15"/>
      <c r="W735" s="15"/>
      <c r="X735" s="15"/>
      <c r="Y735" s="15"/>
      <c r="Z735" s="15"/>
      <c r="AA735" s="15"/>
      <c r="AB735" s="15"/>
      <c r="AC735" s="15"/>
      <c r="AD735" s="15"/>
      <c r="AE735" s="15"/>
      <c r="AT735" s="302" t="s">
        <v>414</v>
      </c>
      <c r="AU735" s="302" t="s">
        <v>91</v>
      </c>
      <c r="AV735" s="15" t="s">
        <v>91</v>
      </c>
      <c r="AW735" s="15" t="s">
        <v>38</v>
      </c>
      <c r="AX735" s="15" t="s">
        <v>83</v>
      </c>
      <c r="AY735" s="302" t="s">
        <v>251</v>
      </c>
    </row>
    <row r="736" s="15" customFormat="1">
      <c r="A736" s="15"/>
      <c r="B736" s="293"/>
      <c r="C736" s="294"/>
      <c r="D736" s="259" t="s">
        <v>414</v>
      </c>
      <c r="E736" s="295" t="s">
        <v>1</v>
      </c>
      <c r="F736" s="296" t="s">
        <v>4259</v>
      </c>
      <c r="G736" s="294"/>
      <c r="H736" s="295" t="s">
        <v>1</v>
      </c>
      <c r="I736" s="297"/>
      <c r="J736" s="294"/>
      <c r="K736" s="294"/>
      <c r="L736" s="298"/>
      <c r="M736" s="299"/>
      <c r="N736" s="300"/>
      <c r="O736" s="300"/>
      <c r="P736" s="300"/>
      <c r="Q736" s="300"/>
      <c r="R736" s="300"/>
      <c r="S736" s="300"/>
      <c r="T736" s="301"/>
      <c r="U736" s="15"/>
      <c r="V736" s="15"/>
      <c r="W736" s="15"/>
      <c r="X736" s="15"/>
      <c r="Y736" s="15"/>
      <c r="Z736" s="15"/>
      <c r="AA736" s="15"/>
      <c r="AB736" s="15"/>
      <c r="AC736" s="15"/>
      <c r="AD736" s="15"/>
      <c r="AE736" s="15"/>
      <c r="AT736" s="302" t="s">
        <v>414</v>
      </c>
      <c r="AU736" s="302" t="s">
        <v>91</v>
      </c>
      <c r="AV736" s="15" t="s">
        <v>91</v>
      </c>
      <c r="AW736" s="15" t="s">
        <v>38</v>
      </c>
      <c r="AX736" s="15" t="s">
        <v>83</v>
      </c>
      <c r="AY736" s="302" t="s">
        <v>251</v>
      </c>
    </row>
    <row r="737" s="15" customFormat="1">
      <c r="A737" s="15"/>
      <c r="B737" s="293"/>
      <c r="C737" s="294"/>
      <c r="D737" s="259" t="s">
        <v>414</v>
      </c>
      <c r="E737" s="295" t="s">
        <v>1</v>
      </c>
      <c r="F737" s="296" t="s">
        <v>4260</v>
      </c>
      <c r="G737" s="294"/>
      <c r="H737" s="295" t="s">
        <v>1</v>
      </c>
      <c r="I737" s="297"/>
      <c r="J737" s="294"/>
      <c r="K737" s="294"/>
      <c r="L737" s="298"/>
      <c r="M737" s="299"/>
      <c r="N737" s="300"/>
      <c r="O737" s="300"/>
      <c r="P737" s="300"/>
      <c r="Q737" s="300"/>
      <c r="R737" s="300"/>
      <c r="S737" s="300"/>
      <c r="T737" s="301"/>
      <c r="U737" s="15"/>
      <c r="V737" s="15"/>
      <c r="W737" s="15"/>
      <c r="X737" s="15"/>
      <c r="Y737" s="15"/>
      <c r="Z737" s="15"/>
      <c r="AA737" s="15"/>
      <c r="AB737" s="15"/>
      <c r="AC737" s="15"/>
      <c r="AD737" s="15"/>
      <c r="AE737" s="15"/>
      <c r="AT737" s="302" t="s">
        <v>414</v>
      </c>
      <c r="AU737" s="302" t="s">
        <v>91</v>
      </c>
      <c r="AV737" s="15" t="s">
        <v>91</v>
      </c>
      <c r="AW737" s="15" t="s">
        <v>38</v>
      </c>
      <c r="AX737" s="15" t="s">
        <v>83</v>
      </c>
      <c r="AY737" s="302" t="s">
        <v>251</v>
      </c>
    </row>
    <row r="738" s="15" customFormat="1">
      <c r="A738" s="15"/>
      <c r="B738" s="293"/>
      <c r="C738" s="294"/>
      <c r="D738" s="259" t="s">
        <v>414</v>
      </c>
      <c r="E738" s="295" t="s">
        <v>1</v>
      </c>
      <c r="F738" s="296" t="s">
        <v>4261</v>
      </c>
      <c r="G738" s="294"/>
      <c r="H738" s="295" t="s">
        <v>1</v>
      </c>
      <c r="I738" s="297"/>
      <c r="J738" s="294"/>
      <c r="K738" s="294"/>
      <c r="L738" s="298"/>
      <c r="M738" s="299"/>
      <c r="N738" s="300"/>
      <c r="O738" s="300"/>
      <c r="P738" s="300"/>
      <c r="Q738" s="300"/>
      <c r="R738" s="300"/>
      <c r="S738" s="300"/>
      <c r="T738" s="301"/>
      <c r="U738" s="15"/>
      <c r="V738" s="15"/>
      <c r="W738" s="15"/>
      <c r="X738" s="15"/>
      <c r="Y738" s="15"/>
      <c r="Z738" s="15"/>
      <c r="AA738" s="15"/>
      <c r="AB738" s="15"/>
      <c r="AC738" s="15"/>
      <c r="AD738" s="15"/>
      <c r="AE738" s="15"/>
      <c r="AT738" s="302" t="s">
        <v>414</v>
      </c>
      <c r="AU738" s="302" t="s">
        <v>91</v>
      </c>
      <c r="AV738" s="15" t="s">
        <v>91</v>
      </c>
      <c r="AW738" s="15" t="s">
        <v>38</v>
      </c>
      <c r="AX738" s="15" t="s">
        <v>83</v>
      </c>
      <c r="AY738" s="302" t="s">
        <v>251</v>
      </c>
    </row>
    <row r="739" s="15" customFormat="1">
      <c r="A739" s="15"/>
      <c r="B739" s="293"/>
      <c r="C739" s="294"/>
      <c r="D739" s="259" t="s">
        <v>414</v>
      </c>
      <c r="E739" s="295" t="s">
        <v>1</v>
      </c>
      <c r="F739" s="296" t="s">
        <v>4250</v>
      </c>
      <c r="G739" s="294"/>
      <c r="H739" s="295" t="s">
        <v>1</v>
      </c>
      <c r="I739" s="297"/>
      <c r="J739" s="294"/>
      <c r="K739" s="294"/>
      <c r="L739" s="298"/>
      <c r="M739" s="299"/>
      <c r="N739" s="300"/>
      <c r="O739" s="300"/>
      <c r="P739" s="300"/>
      <c r="Q739" s="300"/>
      <c r="R739" s="300"/>
      <c r="S739" s="300"/>
      <c r="T739" s="301"/>
      <c r="U739" s="15"/>
      <c r="V739" s="15"/>
      <c r="W739" s="15"/>
      <c r="X739" s="15"/>
      <c r="Y739" s="15"/>
      <c r="Z739" s="15"/>
      <c r="AA739" s="15"/>
      <c r="AB739" s="15"/>
      <c r="AC739" s="15"/>
      <c r="AD739" s="15"/>
      <c r="AE739" s="15"/>
      <c r="AT739" s="302" t="s">
        <v>414</v>
      </c>
      <c r="AU739" s="302" t="s">
        <v>91</v>
      </c>
      <c r="AV739" s="15" t="s">
        <v>91</v>
      </c>
      <c r="AW739" s="15" t="s">
        <v>38</v>
      </c>
      <c r="AX739" s="15" t="s">
        <v>83</v>
      </c>
      <c r="AY739" s="302" t="s">
        <v>251</v>
      </c>
    </row>
    <row r="740" s="15" customFormat="1">
      <c r="A740" s="15"/>
      <c r="B740" s="293"/>
      <c r="C740" s="294"/>
      <c r="D740" s="259" t="s">
        <v>414</v>
      </c>
      <c r="E740" s="295" t="s">
        <v>1</v>
      </c>
      <c r="F740" s="296" t="s">
        <v>4262</v>
      </c>
      <c r="G740" s="294"/>
      <c r="H740" s="295" t="s">
        <v>1</v>
      </c>
      <c r="I740" s="297"/>
      <c r="J740" s="294"/>
      <c r="K740" s="294"/>
      <c r="L740" s="298"/>
      <c r="M740" s="299"/>
      <c r="N740" s="300"/>
      <c r="O740" s="300"/>
      <c r="P740" s="300"/>
      <c r="Q740" s="300"/>
      <c r="R740" s="300"/>
      <c r="S740" s="300"/>
      <c r="T740" s="301"/>
      <c r="U740" s="15"/>
      <c r="V740" s="15"/>
      <c r="W740" s="15"/>
      <c r="X740" s="15"/>
      <c r="Y740" s="15"/>
      <c r="Z740" s="15"/>
      <c r="AA740" s="15"/>
      <c r="AB740" s="15"/>
      <c r="AC740" s="15"/>
      <c r="AD740" s="15"/>
      <c r="AE740" s="15"/>
      <c r="AT740" s="302" t="s">
        <v>414</v>
      </c>
      <c r="AU740" s="302" t="s">
        <v>91</v>
      </c>
      <c r="AV740" s="15" t="s">
        <v>91</v>
      </c>
      <c r="AW740" s="15" t="s">
        <v>38</v>
      </c>
      <c r="AX740" s="15" t="s">
        <v>83</v>
      </c>
      <c r="AY740" s="302" t="s">
        <v>251</v>
      </c>
    </row>
    <row r="741" s="13" customFormat="1">
      <c r="A741" s="13"/>
      <c r="B741" s="271"/>
      <c r="C741" s="272"/>
      <c r="D741" s="259" t="s">
        <v>414</v>
      </c>
      <c r="E741" s="273" t="s">
        <v>1</v>
      </c>
      <c r="F741" s="274" t="s">
        <v>4263</v>
      </c>
      <c r="G741" s="272"/>
      <c r="H741" s="275">
        <v>9</v>
      </c>
      <c r="I741" s="276"/>
      <c r="J741" s="272"/>
      <c r="K741" s="272"/>
      <c r="L741" s="277"/>
      <c r="M741" s="278"/>
      <c r="N741" s="279"/>
      <c r="O741" s="279"/>
      <c r="P741" s="279"/>
      <c r="Q741" s="279"/>
      <c r="R741" s="279"/>
      <c r="S741" s="279"/>
      <c r="T741" s="280"/>
      <c r="U741" s="13"/>
      <c r="V741" s="13"/>
      <c r="W741" s="13"/>
      <c r="X741" s="13"/>
      <c r="Y741" s="13"/>
      <c r="Z741" s="13"/>
      <c r="AA741" s="13"/>
      <c r="AB741" s="13"/>
      <c r="AC741" s="13"/>
      <c r="AD741" s="13"/>
      <c r="AE741" s="13"/>
      <c r="AT741" s="281" t="s">
        <v>414</v>
      </c>
      <c r="AU741" s="281" t="s">
        <v>91</v>
      </c>
      <c r="AV741" s="13" t="s">
        <v>93</v>
      </c>
      <c r="AW741" s="13" t="s">
        <v>38</v>
      </c>
      <c r="AX741" s="13" t="s">
        <v>91</v>
      </c>
      <c r="AY741" s="281" t="s">
        <v>251</v>
      </c>
    </row>
    <row r="742" s="2" customFormat="1" ht="16.5" customHeight="1">
      <c r="A742" s="40"/>
      <c r="B742" s="41"/>
      <c r="C742" s="246" t="s">
        <v>2895</v>
      </c>
      <c r="D742" s="246" t="s">
        <v>254</v>
      </c>
      <c r="E742" s="247" t="s">
        <v>4264</v>
      </c>
      <c r="F742" s="248" t="s">
        <v>4265</v>
      </c>
      <c r="G742" s="249" t="s">
        <v>441</v>
      </c>
      <c r="H742" s="250">
        <v>3</v>
      </c>
      <c r="I742" s="251"/>
      <c r="J742" s="252">
        <f>ROUND(I742*H742,2)</f>
        <v>0</v>
      </c>
      <c r="K742" s="248" t="s">
        <v>3846</v>
      </c>
      <c r="L742" s="46"/>
      <c r="M742" s="253" t="s">
        <v>1</v>
      </c>
      <c r="N742" s="254" t="s">
        <v>48</v>
      </c>
      <c r="O742" s="93"/>
      <c r="P742" s="255">
        <f>O742*H742</f>
        <v>0</v>
      </c>
      <c r="Q742" s="255">
        <v>0</v>
      </c>
      <c r="R742" s="255">
        <f>Q742*H742</f>
        <v>0</v>
      </c>
      <c r="S742" s="255">
        <v>0</v>
      </c>
      <c r="T742" s="256">
        <f>S742*H742</f>
        <v>0</v>
      </c>
      <c r="U742" s="40"/>
      <c r="V742" s="40"/>
      <c r="W742" s="40"/>
      <c r="X742" s="40"/>
      <c r="Y742" s="40"/>
      <c r="Z742" s="40"/>
      <c r="AA742" s="40"/>
      <c r="AB742" s="40"/>
      <c r="AC742" s="40"/>
      <c r="AD742" s="40"/>
      <c r="AE742" s="40"/>
      <c r="AR742" s="257" t="s">
        <v>904</v>
      </c>
      <c r="AT742" s="257" t="s">
        <v>254</v>
      </c>
      <c r="AU742" s="257" t="s">
        <v>91</v>
      </c>
      <c r="AY742" s="18" t="s">
        <v>251</v>
      </c>
      <c r="BE742" s="258">
        <f>IF(N742="základní",J742,0)</f>
        <v>0</v>
      </c>
      <c r="BF742" s="258">
        <f>IF(N742="snížená",J742,0)</f>
        <v>0</v>
      </c>
      <c r="BG742" s="258">
        <f>IF(N742="zákl. přenesená",J742,0)</f>
        <v>0</v>
      </c>
      <c r="BH742" s="258">
        <f>IF(N742="sníž. přenesená",J742,0)</f>
        <v>0</v>
      </c>
      <c r="BI742" s="258">
        <f>IF(N742="nulová",J742,0)</f>
        <v>0</v>
      </c>
      <c r="BJ742" s="18" t="s">
        <v>91</v>
      </c>
      <c r="BK742" s="258">
        <f>ROUND(I742*H742,2)</f>
        <v>0</v>
      </c>
      <c r="BL742" s="18" t="s">
        <v>904</v>
      </c>
      <c r="BM742" s="257" t="s">
        <v>4266</v>
      </c>
    </row>
    <row r="743" s="15" customFormat="1">
      <c r="A743" s="15"/>
      <c r="B743" s="293"/>
      <c r="C743" s="294"/>
      <c r="D743" s="259" t="s">
        <v>414</v>
      </c>
      <c r="E743" s="295" t="s">
        <v>1</v>
      </c>
      <c r="F743" s="296" t="s">
        <v>4035</v>
      </c>
      <c r="G743" s="294"/>
      <c r="H743" s="295" t="s">
        <v>1</v>
      </c>
      <c r="I743" s="297"/>
      <c r="J743" s="294"/>
      <c r="K743" s="294"/>
      <c r="L743" s="298"/>
      <c r="M743" s="299"/>
      <c r="N743" s="300"/>
      <c r="O743" s="300"/>
      <c r="P743" s="300"/>
      <c r="Q743" s="300"/>
      <c r="R743" s="300"/>
      <c r="S743" s="300"/>
      <c r="T743" s="301"/>
      <c r="U743" s="15"/>
      <c r="V743" s="15"/>
      <c r="W743" s="15"/>
      <c r="X743" s="15"/>
      <c r="Y743" s="15"/>
      <c r="Z743" s="15"/>
      <c r="AA743" s="15"/>
      <c r="AB743" s="15"/>
      <c r="AC743" s="15"/>
      <c r="AD743" s="15"/>
      <c r="AE743" s="15"/>
      <c r="AT743" s="302" t="s">
        <v>414</v>
      </c>
      <c r="AU743" s="302" t="s">
        <v>91</v>
      </c>
      <c r="AV743" s="15" t="s">
        <v>91</v>
      </c>
      <c r="AW743" s="15" t="s">
        <v>38</v>
      </c>
      <c r="AX743" s="15" t="s">
        <v>83</v>
      </c>
      <c r="AY743" s="302" t="s">
        <v>251</v>
      </c>
    </row>
    <row r="744" s="15" customFormat="1">
      <c r="A744" s="15"/>
      <c r="B744" s="293"/>
      <c r="C744" s="294"/>
      <c r="D744" s="259" t="s">
        <v>414</v>
      </c>
      <c r="E744" s="295" t="s">
        <v>1</v>
      </c>
      <c r="F744" s="296" t="s">
        <v>4265</v>
      </c>
      <c r="G744" s="294"/>
      <c r="H744" s="295" t="s">
        <v>1</v>
      </c>
      <c r="I744" s="297"/>
      <c r="J744" s="294"/>
      <c r="K744" s="294"/>
      <c r="L744" s="298"/>
      <c r="M744" s="299"/>
      <c r="N744" s="300"/>
      <c r="O744" s="300"/>
      <c r="P744" s="300"/>
      <c r="Q744" s="300"/>
      <c r="R744" s="300"/>
      <c r="S744" s="300"/>
      <c r="T744" s="301"/>
      <c r="U744" s="15"/>
      <c r="V744" s="15"/>
      <c r="W744" s="15"/>
      <c r="X744" s="15"/>
      <c r="Y744" s="15"/>
      <c r="Z744" s="15"/>
      <c r="AA744" s="15"/>
      <c r="AB744" s="15"/>
      <c r="AC744" s="15"/>
      <c r="AD744" s="15"/>
      <c r="AE744" s="15"/>
      <c r="AT744" s="302" t="s">
        <v>414</v>
      </c>
      <c r="AU744" s="302" t="s">
        <v>91</v>
      </c>
      <c r="AV744" s="15" t="s">
        <v>91</v>
      </c>
      <c r="AW744" s="15" t="s">
        <v>38</v>
      </c>
      <c r="AX744" s="15" t="s">
        <v>83</v>
      </c>
      <c r="AY744" s="302" t="s">
        <v>251</v>
      </c>
    </row>
    <row r="745" s="13" customFormat="1">
      <c r="A745" s="13"/>
      <c r="B745" s="271"/>
      <c r="C745" s="272"/>
      <c r="D745" s="259" t="s">
        <v>414</v>
      </c>
      <c r="E745" s="273" t="s">
        <v>1</v>
      </c>
      <c r="F745" s="274" t="s">
        <v>174</v>
      </c>
      <c r="G745" s="272"/>
      <c r="H745" s="275">
        <v>3</v>
      </c>
      <c r="I745" s="276"/>
      <c r="J745" s="272"/>
      <c r="K745" s="272"/>
      <c r="L745" s="277"/>
      <c r="M745" s="278"/>
      <c r="N745" s="279"/>
      <c r="O745" s="279"/>
      <c r="P745" s="279"/>
      <c r="Q745" s="279"/>
      <c r="R745" s="279"/>
      <c r="S745" s="279"/>
      <c r="T745" s="280"/>
      <c r="U745" s="13"/>
      <c r="V745" s="13"/>
      <c r="W745" s="13"/>
      <c r="X745" s="13"/>
      <c r="Y745" s="13"/>
      <c r="Z745" s="13"/>
      <c r="AA745" s="13"/>
      <c r="AB745" s="13"/>
      <c r="AC745" s="13"/>
      <c r="AD745" s="13"/>
      <c r="AE745" s="13"/>
      <c r="AT745" s="281" t="s">
        <v>414</v>
      </c>
      <c r="AU745" s="281" t="s">
        <v>91</v>
      </c>
      <c r="AV745" s="13" t="s">
        <v>93</v>
      </c>
      <c r="AW745" s="13" t="s">
        <v>38</v>
      </c>
      <c r="AX745" s="13" t="s">
        <v>91</v>
      </c>
      <c r="AY745" s="281" t="s">
        <v>251</v>
      </c>
    </row>
    <row r="746" s="12" customFormat="1" ht="22.8" customHeight="1">
      <c r="A746" s="12"/>
      <c r="B746" s="230"/>
      <c r="C746" s="231"/>
      <c r="D746" s="232" t="s">
        <v>82</v>
      </c>
      <c r="E746" s="244" t="s">
        <v>4267</v>
      </c>
      <c r="F746" s="244" t="s">
        <v>4268</v>
      </c>
      <c r="G746" s="231"/>
      <c r="H746" s="231"/>
      <c r="I746" s="234"/>
      <c r="J746" s="245">
        <f>BK746</f>
        <v>0</v>
      </c>
      <c r="K746" s="231"/>
      <c r="L746" s="236"/>
      <c r="M746" s="237"/>
      <c r="N746" s="238"/>
      <c r="O746" s="238"/>
      <c r="P746" s="239">
        <f>SUM(P747:P764)</f>
        <v>0</v>
      </c>
      <c r="Q746" s="238"/>
      <c r="R746" s="239">
        <f>SUM(R747:R764)</f>
        <v>0</v>
      </c>
      <c r="S746" s="238"/>
      <c r="T746" s="240">
        <f>SUM(T747:T764)</f>
        <v>0</v>
      </c>
      <c r="U746" s="12"/>
      <c r="V746" s="12"/>
      <c r="W746" s="12"/>
      <c r="X746" s="12"/>
      <c r="Y746" s="12"/>
      <c r="Z746" s="12"/>
      <c r="AA746" s="12"/>
      <c r="AB746" s="12"/>
      <c r="AC746" s="12"/>
      <c r="AD746" s="12"/>
      <c r="AE746" s="12"/>
      <c r="AR746" s="241" t="s">
        <v>182</v>
      </c>
      <c r="AT746" s="242" t="s">
        <v>82</v>
      </c>
      <c r="AU746" s="242" t="s">
        <v>91</v>
      </c>
      <c r="AY746" s="241" t="s">
        <v>251</v>
      </c>
      <c r="BK746" s="243">
        <f>SUM(BK747:BK764)</f>
        <v>0</v>
      </c>
    </row>
    <row r="747" s="2" customFormat="1" ht="16.5" customHeight="1">
      <c r="A747" s="40"/>
      <c r="B747" s="41"/>
      <c r="C747" s="246" t="s">
        <v>3540</v>
      </c>
      <c r="D747" s="246" t="s">
        <v>254</v>
      </c>
      <c r="E747" s="247" t="s">
        <v>4269</v>
      </c>
      <c r="F747" s="248" t="s">
        <v>4270</v>
      </c>
      <c r="G747" s="249" t="s">
        <v>346</v>
      </c>
      <c r="H747" s="250">
        <v>25</v>
      </c>
      <c r="I747" s="251"/>
      <c r="J747" s="252">
        <f>ROUND(I747*H747,2)</f>
        <v>0</v>
      </c>
      <c r="K747" s="248" t="s">
        <v>3846</v>
      </c>
      <c r="L747" s="46"/>
      <c r="M747" s="253" t="s">
        <v>1</v>
      </c>
      <c r="N747" s="254" t="s">
        <v>48</v>
      </c>
      <c r="O747" s="93"/>
      <c r="P747" s="255">
        <f>O747*H747</f>
        <v>0</v>
      </c>
      <c r="Q747" s="255">
        <v>0</v>
      </c>
      <c r="R747" s="255">
        <f>Q747*H747</f>
        <v>0</v>
      </c>
      <c r="S747" s="255">
        <v>0</v>
      </c>
      <c r="T747" s="256">
        <f>S747*H747</f>
        <v>0</v>
      </c>
      <c r="U747" s="40"/>
      <c r="V747" s="40"/>
      <c r="W747" s="40"/>
      <c r="X747" s="40"/>
      <c r="Y747" s="40"/>
      <c r="Z747" s="40"/>
      <c r="AA747" s="40"/>
      <c r="AB747" s="40"/>
      <c r="AC747" s="40"/>
      <c r="AD747" s="40"/>
      <c r="AE747" s="40"/>
      <c r="AR747" s="257" t="s">
        <v>904</v>
      </c>
      <c r="AT747" s="257" t="s">
        <v>254</v>
      </c>
      <c r="AU747" s="257" t="s">
        <v>93</v>
      </c>
      <c r="AY747" s="18" t="s">
        <v>251</v>
      </c>
      <c r="BE747" s="258">
        <f>IF(N747="základní",J747,0)</f>
        <v>0</v>
      </c>
      <c r="BF747" s="258">
        <f>IF(N747="snížená",J747,0)</f>
        <v>0</v>
      </c>
      <c r="BG747" s="258">
        <f>IF(N747="zákl. přenesená",J747,0)</f>
        <v>0</v>
      </c>
      <c r="BH747" s="258">
        <f>IF(N747="sníž. přenesená",J747,0)</f>
        <v>0</v>
      </c>
      <c r="BI747" s="258">
        <f>IF(N747="nulová",J747,0)</f>
        <v>0</v>
      </c>
      <c r="BJ747" s="18" t="s">
        <v>91</v>
      </c>
      <c r="BK747" s="258">
        <f>ROUND(I747*H747,2)</f>
        <v>0</v>
      </c>
      <c r="BL747" s="18" t="s">
        <v>904</v>
      </c>
      <c r="BM747" s="257" t="s">
        <v>4271</v>
      </c>
    </row>
    <row r="748" s="15" customFormat="1">
      <c r="A748" s="15"/>
      <c r="B748" s="293"/>
      <c r="C748" s="294"/>
      <c r="D748" s="259" t="s">
        <v>414</v>
      </c>
      <c r="E748" s="295" t="s">
        <v>1</v>
      </c>
      <c r="F748" s="296" t="s">
        <v>4035</v>
      </c>
      <c r="G748" s="294"/>
      <c r="H748" s="295" t="s">
        <v>1</v>
      </c>
      <c r="I748" s="297"/>
      <c r="J748" s="294"/>
      <c r="K748" s="294"/>
      <c r="L748" s="298"/>
      <c r="M748" s="299"/>
      <c r="N748" s="300"/>
      <c r="O748" s="300"/>
      <c r="P748" s="300"/>
      <c r="Q748" s="300"/>
      <c r="R748" s="300"/>
      <c r="S748" s="300"/>
      <c r="T748" s="301"/>
      <c r="U748" s="15"/>
      <c r="V748" s="15"/>
      <c r="W748" s="15"/>
      <c r="X748" s="15"/>
      <c r="Y748" s="15"/>
      <c r="Z748" s="15"/>
      <c r="AA748" s="15"/>
      <c r="AB748" s="15"/>
      <c r="AC748" s="15"/>
      <c r="AD748" s="15"/>
      <c r="AE748" s="15"/>
      <c r="AT748" s="302" t="s">
        <v>414</v>
      </c>
      <c r="AU748" s="302" t="s">
        <v>93</v>
      </c>
      <c r="AV748" s="15" t="s">
        <v>91</v>
      </c>
      <c r="AW748" s="15" t="s">
        <v>38</v>
      </c>
      <c r="AX748" s="15" t="s">
        <v>83</v>
      </c>
      <c r="AY748" s="302" t="s">
        <v>251</v>
      </c>
    </row>
    <row r="749" s="15" customFormat="1">
      <c r="A749" s="15"/>
      <c r="B749" s="293"/>
      <c r="C749" s="294"/>
      <c r="D749" s="259" t="s">
        <v>414</v>
      </c>
      <c r="E749" s="295" t="s">
        <v>1</v>
      </c>
      <c r="F749" s="296" t="s">
        <v>4272</v>
      </c>
      <c r="G749" s="294"/>
      <c r="H749" s="295" t="s">
        <v>1</v>
      </c>
      <c r="I749" s="297"/>
      <c r="J749" s="294"/>
      <c r="K749" s="294"/>
      <c r="L749" s="298"/>
      <c r="M749" s="299"/>
      <c r="N749" s="300"/>
      <c r="O749" s="300"/>
      <c r="P749" s="300"/>
      <c r="Q749" s="300"/>
      <c r="R749" s="300"/>
      <c r="S749" s="300"/>
      <c r="T749" s="301"/>
      <c r="U749" s="15"/>
      <c r="V749" s="15"/>
      <c r="W749" s="15"/>
      <c r="X749" s="15"/>
      <c r="Y749" s="15"/>
      <c r="Z749" s="15"/>
      <c r="AA749" s="15"/>
      <c r="AB749" s="15"/>
      <c r="AC749" s="15"/>
      <c r="AD749" s="15"/>
      <c r="AE749" s="15"/>
      <c r="AT749" s="302" t="s">
        <v>414</v>
      </c>
      <c r="AU749" s="302" t="s">
        <v>93</v>
      </c>
      <c r="AV749" s="15" t="s">
        <v>91</v>
      </c>
      <c r="AW749" s="15" t="s">
        <v>38</v>
      </c>
      <c r="AX749" s="15" t="s">
        <v>83</v>
      </c>
      <c r="AY749" s="302" t="s">
        <v>251</v>
      </c>
    </row>
    <row r="750" s="13" customFormat="1">
      <c r="A750" s="13"/>
      <c r="B750" s="271"/>
      <c r="C750" s="272"/>
      <c r="D750" s="259" t="s">
        <v>414</v>
      </c>
      <c r="E750" s="273" t="s">
        <v>1</v>
      </c>
      <c r="F750" s="274" t="s">
        <v>519</v>
      </c>
      <c r="G750" s="272"/>
      <c r="H750" s="275">
        <v>25</v>
      </c>
      <c r="I750" s="276"/>
      <c r="J750" s="272"/>
      <c r="K750" s="272"/>
      <c r="L750" s="277"/>
      <c r="M750" s="278"/>
      <c r="N750" s="279"/>
      <c r="O750" s="279"/>
      <c r="P750" s="279"/>
      <c r="Q750" s="279"/>
      <c r="R750" s="279"/>
      <c r="S750" s="279"/>
      <c r="T750" s="280"/>
      <c r="U750" s="13"/>
      <c r="V750" s="13"/>
      <c r="W750" s="13"/>
      <c r="X750" s="13"/>
      <c r="Y750" s="13"/>
      <c r="Z750" s="13"/>
      <c r="AA750" s="13"/>
      <c r="AB750" s="13"/>
      <c r="AC750" s="13"/>
      <c r="AD750" s="13"/>
      <c r="AE750" s="13"/>
      <c r="AT750" s="281" t="s">
        <v>414</v>
      </c>
      <c r="AU750" s="281" t="s">
        <v>93</v>
      </c>
      <c r="AV750" s="13" t="s">
        <v>93</v>
      </c>
      <c r="AW750" s="13" t="s">
        <v>38</v>
      </c>
      <c r="AX750" s="13" t="s">
        <v>91</v>
      </c>
      <c r="AY750" s="281" t="s">
        <v>251</v>
      </c>
    </row>
    <row r="751" s="2" customFormat="1" ht="16.5" customHeight="1">
      <c r="A751" s="40"/>
      <c r="B751" s="41"/>
      <c r="C751" s="246" t="s">
        <v>2897</v>
      </c>
      <c r="D751" s="246" t="s">
        <v>254</v>
      </c>
      <c r="E751" s="247" t="s">
        <v>4273</v>
      </c>
      <c r="F751" s="248" t="s">
        <v>4274</v>
      </c>
      <c r="G751" s="249" t="s">
        <v>346</v>
      </c>
      <c r="H751" s="250">
        <v>6</v>
      </c>
      <c r="I751" s="251"/>
      <c r="J751" s="252">
        <f>ROUND(I751*H751,2)</f>
        <v>0</v>
      </c>
      <c r="K751" s="248" t="s">
        <v>3846</v>
      </c>
      <c r="L751" s="46"/>
      <c r="M751" s="253" t="s">
        <v>1</v>
      </c>
      <c r="N751" s="254" t="s">
        <v>48</v>
      </c>
      <c r="O751" s="93"/>
      <c r="P751" s="255">
        <f>O751*H751</f>
        <v>0</v>
      </c>
      <c r="Q751" s="255">
        <v>0</v>
      </c>
      <c r="R751" s="255">
        <f>Q751*H751</f>
        <v>0</v>
      </c>
      <c r="S751" s="255">
        <v>0</v>
      </c>
      <c r="T751" s="256">
        <f>S751*H751</f>
        <v>0</v>
      </c>
      <c r="U751" s="40"/>
      <c r="V751" s="40"/>
      <c r="W751" s="40"/>
      <c r="X751" s="40"/>
      <c r="Y751" s="40"/>
      <c r="Z751" s="40"/>
      <c r="AA751" s="40"/>
      <c r="AB751" s="40"/>
      <c r="AC751" s="40"/>
      <c r="AD751" s="40"/>
      <c r="AE751" s="40"/>
      <c r="AR751" s="257" t="s">
        <v>904</v>
      </c>
      <c r="AT751" s="257" t="s">
        <v>254</v>
      </c>
      <c r="AU751" s="257" t="s">
        <v>93</v>
      </c>
      <c r="AY751" s="18" t="s">
        <v>251</v>
      </c>
      <c r="BE751" s="258">
        <f>IF(N751="základní",J751,0)</f>
        <v>0</v>
      </c>
      <c r="BF751" s="258">
        <f>IF(N751="snížená",J751,0)</f>
        <v>0</v>
      </c>
      <c r="BG751" s="258">
        <f>IF(N751="zákl. přenesená",J751,0)</f>
        <v>0</v>
      </c>
      <c r="BH751" s="258">
        <f>IF(N751="sníž. přenesená",J751,0)</f>
        <v>0</v>
      </c>
      <c r="BI751" s="258">
        <f>IF(N751="nulová",J751,0)</f>
        <v>0</v>
      </c>
      <c r="BJ751" s="18" t="s">
        <v>91</v>
      </c>
      <c r="BK751" s="258">
        <f>ROUND(I751*H751,2)</f>
        <v>0</v>
      </c>
      <c r="BL751" s="18" t="s">
        <v>904</v>
      </c>
      <c r="BM751" s="257" t="s">
        <v>4275</v>
      </c>
    </row>
    <row r="752" s="15" customFormat="1">
      <c r="A752" s="15"/>
      <c r="B752" s="293"/>
      <c r="C752" s="294"/>
      <c r="D752" s="259" t="s">
        <v>414</v>
      </c>
      <c r="E752" s="295" t="s">
        <v>1</v>
      </c>
      <c r="F752" s="296" t="s">
        <v>4035</v>
      </c>
      <c r="G752" s="294"/>
      <c r="H752" s="295" t="s">
        <v>1</v>
      </c>
      <c r="I752" s="297"/>
      <c r="J752" s="294"/>
      <c r="K752" s="294"/>
      <c r="L752" s="298"/>
      <c r="M752" s="299"/>
      <c r="N752" s="300"/>
      <c r="O752" s="300"/>
      <c r="P752" s="300"/>
      <c r="Q752" s="300"/>
      <c r="R752" s="300"/>
      <c r="S752" s="300"/>
      <c r="T752" s="301"/>
      <c r="U752" s="15"/>
      <c r="V752" s="15"/>
      <c r="W752" s="15"/>
      <c r="X752" s="15"/>
      <c r="Y752" s="15"/>
      <c r="Z752" s="15"/>
      <c r="AA752" s="15"/>
      <c r="AB752" s="15"/>
      <c r="AC752" s="15"/>
      <c r="AD752" s="15"/>
      <c r="AE752" s="15"/>
      <c r="AT752" s="302" t="s">
        <v>414</v>
      </c>
      <c r="AU752" s="302" t="s">
        <v>93</v>
      </c>
      <c r="AV752" s="15" t="s">
        <v>91</v>
      </c>
      <c r="AW752" s="15" t="s">
        <v>38</v>
      </c>
      <c r="AX752" s="15" t="s">
        <v>83</v>
      </c>
      <c r="AY752" s="302" t="s">
        <v>251</v>
      </c>
    </row>
    <row r="753" s="13" customFormat="1">
      <c r="A753" s="13"/>
      <c r="B753" s="271"/>
      <c r="C753" s="272"/>
      <c r="D753" s="259" t="s">
        <v>414</v>
      </c>
      <c r="E753" s="273" t="s">
        <v>1</v>
      </c>
      <c r="F753" s="274" t="s">
        <v>278</v>
      </c>
      <c r="G753" s="272"/>
      <c r="H753" s="275">
        <v>6</v>
      </c>
      <c r="I753" s="276"/>
      <c r="J753" s="272"/>
      <c r="K753" s="272"/>
      <c r="L753" s="277"/>
      <c r="M753" s="278"/>
      <c r="N753" s="279"/>
      <c r="O753" s="279"/>
      <c r="P753" s="279"/>
      <c r="Q753" s="279"/>
      <c r="R753" s="279"/>
      <c r="S753" s="279"/>
      <c r="T753" s="280"/>
      <c r="U753" s="13"/>
      <c r="V753" s="13"/>
      <c r="W753" s="13"/>
      <c r="X753" s="13"/>
      <c r="Y753" s="13"/>
      <c r="Z753" s="13"/>
      <c r="AA753" s="13"/>
      <c r="AB753" s="13"/>
      <c r="AC753" s="13"/>
      <c r="AD753" s="13"/>
      <c r="AE753" s="13"/>
      <c r="AT753" s="281" t="s">
        <v>414</v>
      </c>
      <c r="AU753" s="281" t="s">
        <v>93</v>
      </c>
      <c r="AV753" s="13" t="s">
        <v>93</v>
      </c>
      <c r="AW753" s="13" t="s">
        <v>38</v>
      </c>
      <c r="AX753" s="13" t="s">
        <v>91</v>
      </c>
      <c r="AY753" s="281" t="s">
        <v>251</v>
      </c>
    </row>
    <row r="754" s="2" customFormat="1" ht="16.5" customHeight="1">
      <c r="A754" s="40"/>
      <c r="B754" s="41"/>
      <c r="C754" s="246" t="s">
        <v>3547</v>
      </c>
      <c r="D754" s="246" t="s">
        <v>254</v>
      </c>
      <c r="E754" s="247" t="s">
        <v>4276</v>
      </c>
      <c r="F754" s="248" t="s">
        <v>4277</v>
      </c>
      <c r="G754" s="249" t="s">
        <v>346</v>
      </c>
      <c r="H754" s="250">
        <v>1</v>
      </c>
      <c r="I754" s="251"/>
      <c r="J754" s="252">
        <f>ROUND(I754*H754,2)</f>
        <v>0</v>
      </c>
      <c r="K754" s="248" t="s">
        <v>3846</v>
      </c>
      <c r="L754" s="46"/>
      <c r="M754" s="253" t="s">
        <v>1</v>
      </c>
      <c r="N754" s="254" t="s">
        <v>48</v>
      </c>
      <c r="O754" s="93"/>
      <c r="P754" s="255">
        <f>O754*H754</f>
        <v>0</v>
      </c>
      <c r="Q754" s="255">
        <v>0</v>
      </c>
      <c r="R754" s="255">
        <f>Q754*H754</f>
        <v>0</v>
      </c>
      <c r="S754" s="255">
        <v>0</v>
      </c>
      <c r="T754" s="256">
        <f>S754*H754</f>
        <v>0</v>
      </c>
      <c r="U754" s="40"/>
      <c r="V754" s="40"/>
      <c r="W754" s="40"/>
      <c r="X754" s="40"/>
      <c r="Y754" s="40"/>
      <c r="Z754" s="40"/>
      <c r="AA754" s="40"/>
      <c r="AB754" s="40"/>
      <c r="AC754" s="40"/>
      <c r="AD754" s="40"/>
      <c r="AE754" s="40"/>
      <c r="AR754" s="257" t="s">
        <v>904</v>
      </c>
      <c r="AT754" s="257" t="s">
        <v>254</v>
      </c>
      <c r="AU754" s="257" t="s">
        <v>93</v>
      </c>
      <c r="AY754" s="18" t="s">
        <v>251</v>
      </c>
      <c r="BE754" s="258">
        <f>IF(N754="základní",J754,0)</f>
        <v>0</v>
      </c>
      <c r="BF754" s="258">
        <f>IF(N754="snížená",J754,0)</f>
        <v>0</v>
      </c>
      <c r="BG754" s="258">
        <f>IF(N754="zákl. přenesená",J754,0)</f>
        <v>0</v>
      </c>
      <c r="BH754" s="258">
        <f>IF(N754="sníž. přenesená",J754,0)</f>
        <v>0</v>
      </c>
      <c r="BI754" s="258">
        <f>IF(N754="nulová",J754,0)</f>
        <v>0</v>
      </c>
      <c r="BJ754" s="18" t="s">
        <v>91</v>
      </c>
      <c r="BK754" s="258">
        <f>ROUND(I754*H754,2)</f>
        <v>0</v>
      </c>
      <c r="BL754" s="18" t="s">
        <v>904</v>
      </c>
      <c r="BM754" s="257" t="s">
        <v>4278</v>
      </c>
    </row>
    <row r="755" s="15" customFormat="1">
      <c r="A755" s="15"/>
      <c r="B755" s="293"/>
      <c r="C755" s="294"/>
      <c r="D755" s="259" t="s">
        <v>414</v>
      </c>
      <c r="E755" s="295" t="s">
        <v>1</v>
      </c>
      <c r="F755" s="296" t="s">
        <v>4035</v>
      </c>
      <c r="G755" s="294"/>
      <c r="H755" s="295" t="s">
        <v>1</v>
      </c>
      <c r="I755" s="297"/>
      <c r="J755" s="294"/>
      <c r="K755" s="294"/>
      <c r="L755" s="298"/>
      <c r="M755" s="299"/>
      <c r="N755" s="300"/>
      <c r="O755" s="300"/>
      <c r="P755" s="300"/>
      <c r="Q755" s="300"/>
      <c r="R755" s="300"/>
      <c r="S755" s="300"/>
      <c r="T755" s="301"/>
      <c r="U755" s="15"/>
      <c r="V755" s="15"/>
      <c r="W755" s="15"/>
      <c r="X755" s="15"/>
      <c r="Y755" s="15"/>
      <c r="Z755" s="15"/>
      <c r="AA755" s="15"/>
      <c r="AB755" s="15"/>
      <c r="AC755" s="15"/>
      <c r="AD755" s="15"/>
      <c r="AE755" s="15"/>
      <c r="AT755" s="302" t="s">
        <v>414</v>
      </c>
      <c r="AU755" s="302" t="s">
        <v>93</v>
      </c>
      <c r="AV755" s="15" t="s">
        <v>91</v>
      </c>
      <c r="AW755" s="15" t="s">
        <v>38</v>
      </c>
      <c r="AX755" s="15" t="s">
        <v>83</v>
      </c>
      <c r="AY755" s="302" t="s">
        <v>251</v>
      </c>
    </row>
    <row r="756" s="13" customFormat="1">
      <c r="A756" s="13"/>
      <c r="B756" s="271"/>
      <c r="C756" s="272"/>
      <c r="D756" s="259" t="s">
        <v>414</v>
      </c>
      <c r="E756" s="273" t="s">
        <v>1</v>
      </c>
      <c r="F756" s="274" t="s">
        <v>91</v>
      </c>
      <c r="G756" s="272"/>
      <c r="H756" s="275">
        <v>1</v>
      </c>
      <c r="I756" s="276"/>
      <c r="J756" s="272"/>
      <c r="K756" s="272"/>
      <c r="L756" s="277"/>
      <c r="M756" s="278"/>
      <c r="N756" s="279"/>
      <c r="O756" s="279"/>
      <c r="P756" s="279"/>
      <c r="Q756" s="279"/>
      <c r="R756" s="279"/>
      <c r="S756" s="279"/>
      <c r="T756" s="280"/>
      <c r="U756" s="13"/>
      <c r="V756" s="13"/>
      <c r="W756" s="13"/>
      <c r="X756" s="13"/>
      <c r="Y756" s="13"/>
      <c r="Z756" s="13"/>
      <c r="AA756" s="13"/>
      <c r="AB756" s="13"/>
      <c r="AC756" s="13"/>
      <c r="AD756" s="13"/>
      <c r="AE756" s="13"/>
      <c r="AT756" s="281" t="s">
        <v>414</v>
      </c>
      <c r="AU756" s="281" t="s">
        <v>93</v>
      </c>
      <c r="AV756" s="13" t="s">
        <v>93</v>
      </c>
      <c r="AW756" s="13" t="s">
        <v>38</v>
      </c>
      <c r="AX756" s="13" t="s">
        <v>91</v>
      </c>
      <c r="AY756" s="281" t="s">
        <v>251</v>
      </c>
    </row>
    <row r="757" s="2" customFormat="1" ht="21.75" customHeight="1">
      <c r="A757" s="40"/>
      <c r="B757" s="41"/>
      <c r="C757" s="246" t="s">
        <v>2898</v>
      </c>
      <c r="D757" s="246" t="s">
        <v>254</v>
      </c>
      <c r="E757" s="247" t="s">
        <v>4279</v>
      </c>
      <c r="F757" s="248" t="s">
        <v>4280</v>
      </c>
      <c r="G757" s="249" t="s">
        <v>346</v>
      </c>
      <c r="H757" s="250">
        <v>3</v>
      </c>
      <c r="I757" s="251"/>
      <c r="J757" s="252">
        <f>ROUND(I757*H757,2)</f>
        <v>0</v>
      </c>
      <c r="K757" s="248" t="s">
        <v>3846</v>
      </c>
      <c r="L757" s="46"/>
      <c r="M757" s="253" t="s">
        <v>1</v>
      </c>
      <c r="N757" s="254" t="s">
        <v>48</v>
      </c>
      <c r="O757" s="93"/>
      <c r="P757" s="255">
        <f>O757*H757</f>
        <v>0</v>
      </c>
      <c r="Q757" s="255">
        <v>0</v>
      </c>
      <c r="R757" s="255">
        <f>Q757*H757</f>
        <v>0</v>
      </c>
      <c r="S757" s="255">
        <v>0</v>
      </c>
      <c r="T757" s="256">
        <f>S757*H757</f>
        <v>0</v>
      </c>
      <c r="U757" s="40"/>
      <c r="V757" s="40"/>
      <c r="W757" s="40"/>
      <c r="X757" s="40"/>
      <c r="Y757" s="40"/>
      <c r="Z757" s="40"/>
      <c r="AA757" s="40"/>
      <c r="AB757" s="40"/>
      <c r="AC757" s="40"/>
      <c r="AD757" s="40"/>
      <c r="AE757" s="40"/>
      <c r="AR757" s="257" t="s">
        <v>904</v>
      </c>
      <c r="AT757" s="257" t="s">
        <v>254</v>
      </c>
      <c r="AU757" s="257" t="s">
        <v>93</v>
      </c>
      <c r="AY757" s="18" t="s">
        <v>251</v>
      </c>
      <c r="BE757" s="258">
        <f>IF(N757="základní",J757,0)</f>
        <v>0</v>
      </c>
      <c r="BF757" s="258">
        <f>IF(N757="snížená",J757,0)</f>
        <v>0</v>
      </c>
      <c r="BG757" s="258">
        <f>IF(N757="zákl. přenesená",J757,0)</f>
        <v>0</v>
      </c>
      <c r="BH757" s="258">
        <f>IF(N757="sníž. přenesená",J757,0)</f>
        <v>0</v>
      </c>
      <c r="BI757" s="258">
        <f>IF(N757="nulová",J757,0)</f>
        <v>0</v>
      </c>
      <c r="BJ757" s="18" t="s">
        <v>91</v>
      </c>
      <c r="BK757" s="258">
        <f>ROUND(I757*H757,2)</f>
        <v>0</v>
      </c>
      <c r="BL757" s="18" t="s">
        <v>904</v>
      </c>
      <c r="BM757" s="257" t="s">
        <v>4281</v>
      </c>
    </row>
    <row r="758" s="15" customFormat="1">
      <c r="A758" s="15"/>
      <c r="B758" s="293"/>
      <c r="C758" s="294"/>
      <c r="D758" s="259" t="s">
        <v>414</v>
      </c>
      <c r="E758" s="295" t="s">
        <v>1</v>
      </c>
      <c r="F758" s="296" t="s">
        <v>4035</v>
      </c>
      <c r="G758" s="294"/>
      <c r="H758" s="295" t="s">
        <v>1</v>
      </c>
      <c r="I758" s="297"/>
      <c r="J758" s="294"/>
      <c r="K758" s="294"/>
      <c r="L758" s="298"/>
      <c r="M758" s="299"/>
      <c r="N758" s="300"/>
      <c r="O758" s="300"/>
      <c r="P758" s="300"/>
      <c r="Q758" s="300"/>
      <c r="R758" s="300"/>
      <c r="S758" s="300"/>
      <c r="T758" s="301"/>
      <c r="U758" s="15"/>
      <c r="V758" s="15"/>
      <c r="W758" s="15"/>
      <c r="X758" s="15"/>
      <c r="Y758" s="15"/>
      <c r="Z758" s="15"/>
      <c r="AA758" s="15"/>
      <c r="AB758" s="15"/>
      <c r="AC758" s="15"/>
      <c r="AD758" s="15"/>
      <c r="AE758" s="15"/>
      <c r="AT758" s="302" t="s">
        <v>414</v>
      </c>
      <c r="AU758" s="302" t="s">
        <v>93</v>
      </c>
      <c r="AV758" s="15" t="s">
        <v>91</v>
      </c>
      <c r="AW758" s="15" t="s">
        <v>38</v>
      </c>
      <c r="AX758" s="15" t="s">
        <v>83</v>
      </c>
      <c r="AY758" s="302" t="s">
        <v>251</v>
      </c>
    </row>
    <row r="759" s="15" customFormat="1">
      <c r="A759" s="15"/>
      <c r="B759" s="293"/>
      <c r="C759" s="294"/>
      <c r="D759" s="259" t="s">
        <v>414</v>
      </c>
      <c r="E759" s="295" t="s">
        <v>1</v>
      </c>
      <c r="F759" s="296" t="s">
        <v>4282</v>
      </c>
      <c r="G759" s="294"/>
      <c r="H759" s="295" t="s">
        <v>1</v>
      </c>
      <c r="I759" s="297"/>
      <c r="J759" s="294"/>
      <c r="K759" s="294"/>
      <c r="L759" s="298"/>
      <c r="M759" s="299"/>
      <c r="N759" s="300"/>
      <c r="O759" s="300"/>
      <c r="P759" s="300"/>
      <c r="Q759" s="300"/>
      <c r="R759" s="300"/>
      <c r="S759" s="300"/>
      <c r="T759" s="301"/>
      <c r="U759" s="15"/>
      <c r="V759" s="15"/>
      <c r="W759" s="15"/>
      <c r="X759" s="15"/>
      <c r="Y759" s="15"/>
      <c r="Z759" s="15"/>
      <c r="AA759" s="15"/>
      <c r="AB759" s="15"/>
      <c r="AC759" s="15"/>
      <c r="AD759" s="15"/>
      <c r="AE759" s="15"/>
      <c r="AT759" s="302" t="s">
        <v>414</v>
      </c>
      <c r="AU759" s="302" t="s">
        <v>93</v>
      </c>
      <c r="AV759" s="15" t="s">
        <v>91</v>
      </c>
      <c r="AW759" s="15" t="s">
        <v>38</v>
      </c>
      <c r="AX759" s="15" t="s">
        <v>83</v>
      </c>
      <c r="AY759" s="302" t="s">
        <v>251</v>
      </c>
    </row>
    <row r="760" s="15" customFormat="1">
      <c r="A760" s="15"/>
      <c r="B760" s="293"/>
      <c r="C760" s="294"/>
      <c r="D760" s="259" t="s">
        <v>414</v>
      </c>
      <c r="E760" s="295" t="s">
        <v>1</v>
      </c>
      <c r="F760" s="296" t="s">
        <v>4283</v>
      </c>
      <c r="G760" s="294"/>
      <c r="H760" s="295" t="s">
        <v>1</v>
      </c>
      <c r="I760" s="297"/>
      <c r="J760" s="294"/>
      <c r="K760" s="294"/>
      <c r="L760" s="298"/>
      <c r="M760" s="299"/>
      <c r="N760" s="300"/>
      <c r="O760" s="300"/>
      <c r="P760" s="300"/>
      <c r="Q760" s="300"/>
      <c r="R760" s="300"/>
      <c r="S760" s="300"/>
      <c r="T760" s="301"/>
      <c r="U760" s="15"/>
      <c r="V760" s="15"/>
      <c r="W760" s="15"/>
      <c r="X760" s="15"/>
      <c r="Y760" s="15"/>
      <c r="Z760" s="15"/>
      <c r="AA760" s="15"/>
      <c r="AB760" s="15"/>
      <c r="AC760" s="15"/>
      <c r="AD760" s="15"/>
      <c r="AE760" s="15"/>
      <c r="AT760" s="302" t="s">
        <v>414</v>
      </c>
      <c r="AU760" s="302" t="s">
        <v>93</v>
      </c>
      <c r="AV760" s="15" t="s">
        <v>91</v>
      </c>
      <c r="AW760" s="15" t="s">
        <v>38</v>
      </c>
      <c r="AX760" s="15" t="s">
        <v>83</v>
      </c>
      <c r="AY760" s="302" t="s">
        <v>251</v>
      </c>
    </row>
    <row r="761" s="15" customFormat="1">
      <c r="A761" s="15"/>
      <c r="B761" s="293"/>
      <c r="C761" s="294"/>
      <c r="D761" s="259" t="s">
        <v>414</v>
      </c>
      <c r="E761" s="295" t="s">
        <v>1</v>
      </c>
      <c r="F761" s="296" t="s">
        <v>4284</v>
      </c>
      <c r="G761" s="294"/>
      <c r="H761" s="295" t="s">
        <v>1</v>
      </c>
      <c r="I761" s="297"/>
      <c r="J761" s="294"/>
      <c r="K761" s="294"/>
      <c r="L761" s="298"/>
      <c r="M761" s="299"/>
      <c r="N761" s="300"/>
      <c r="O761" s="300"/>
      <c r="P761" s="300"/>
      <c r="Q761" s="300"/>
      <c r="R761" s="300"/>
      <c r="S761" s="300"/>
      <c r="T761" s="301"/>
      <c r="U761" s="15"/>
      <c r="V761" s="15"/>
      <c r="W761" s="15"/>
      <c r="X761" s="15"/>
      <c r="Y761" s="15"/>
      <c r="Z761" s="15"/>
      <c r="AA761" s="15"/>
      <c r="AB761" s="15"/>
      <c r="AC761" s="15"/>
      <c r="AD761" s="15"/>
      <c r="AE761" s="15"/>
      <c r="AT761" s="302" t="s">
        <v>414</v>
      </c>
      <c r="AU761" s="302" t="s">
        <v>93</v>
      </c>
      <c r="AV761" s="15" t="s">
        <v>91</v>
      </c>
      <c r="AW761" s="15" t="s">
        <v>38</v>
      </c>
      <c r="AX761" s="15" t="s">
        <v>83</v>
      </c>
      <c r="AY761" s="302" t="s">
        <v>251</v>
      </c>
    </row>
    <row r="762" s="15" customFormat="1">
      <c r="A762" s="15"/>
      <c r="B762" s="293"/>
      <c r="C762" s="294"/>
      <c r="D762" s="259" t="s">
        <v>414</v>
      </c>
      <c r="E762" s="295" t="s">
        <v>1</v>
      </c>
      <c r="F762" s="296" t="s">
        <v>4285</v>
      </c>
      <c r="G762" s="294"/>
      <c r="H762" s="295" t="s">
        <v>1</v>
      </c>
      <c r="I762" s="297"/>
      <c r="J762" s="294"/>
      <c r="K762" s="294"/>
      <c r="L762" s="298"/>
      <c r="M762" s="299"/>
      <c r="N762" s="300"/>
      <c r="O762" s="300"/>
      <c r="P762" s="300"/>
      <c r="Q762" s="300"/>
      <c r="R762" s="300"/>
      <c r="S762" s="300"/>
      <c r="T762" s="301"/>
      <c r="U762" s="15"/>
      <c r="V762" s="15"/>
      <c r="W762" s="15"/>
      <c r="X762" s="15"/>
      <c r="Y762" s="15"/>
      <c r="Z762" s="15"/>
      <c r="AA762" s="15"/>
      <c r="AB762" s="15"/>
      <c r="AC762" s="15"/>
      <c r="AD762" s="15"/>
      <c r="AE762" s="15"/>
      <c r="AT762" s="302" t="s">
        <v>414</v>
      </c>
      <c r="AU762" s="302" t="s">
        <v>93</v>
      </c>
      <c r="AV762" s="15" t="s">
        <v>91</v>
      </c>
      <c r="AW762" s="15" t="s">
        <v>38</v>
      </c>
      <c r="AX762" s="15" t="s">
        <v>83</v>
      </c>
      <c r="AY762" s="302" t="s">
        <v>251</v>
      </c>
    </row>
    <row r="763" s="15" customFormat="1">
      <c r="A763" s="15"/>
      <c r="B763" s="293"/>
      <c r="C763" s="294"/>
      <c r="D763" s="259" t="s">
        <v>414</v>
      </c>
      <c r="E763" s="295" t="s">
        <v>1</v>
      </c>
      <c r="F763" s="296" t="s">
        <v>4286</v>
      </c>
      <c r="G763" s="294"/>
      <c r="H763" s="295" t="s">
        <v>1</v>
      </c>
      <c r="I763" s="297"/>
      <c r="J763" s="294"/>
      <c r="K763" s="294"/>
      <c r="L763" s="298"/>
      <c r="M763" s="299"/>
      <c r="N763" s="300"/>
      <c r="O763" s="300"/>
      <c r="P763" s="300"/>
      <c r="Q763" s="300"/>
      <c r="R763" s="300"/>
      <c r="S763" s="300"/>
      <c r="T763" s="301"/>
      <c r="U763" s="15"/>
      <c r="V763" s="15"/>
      <c r="W763" s="15"/>
      <c r="X763" s="15"/>
      <c r="Y763" s="15"/>
      <c r="Z763" s="15"/>
      <c r="AA763" s="15"/>
      <c r="AB763" s="15"/>
      <c r="AC763" s="15"/>
      <c r="AD763" s="15"/>
      <c r="AE763" s="15"/>
      <c r="AT763" s="302" t="s">
        <v>414</v>
      </c>
      <c r="AU763" s="302" t="s">
        <v>93</v>
      </c>
      <c r="AV763" s="15" t="s">
        <v>91</v>
      </c>
      <c r="AW763" s="15" t="s">
        <v>38</v>
      </c>
      <c r="AX763" s="15" t="s">
        <v>83</v>
      </c>
      <c r="AY763" s="302" t="s">
        <v>251</v>
      </c>
    </row>
    <row r="764" s="13" customFormat="1">
      <c r="A764" s="13"/>
      <c r="B764" s="271"/>
      <c r="C764" s="272"/>
      <c r="D764" s="259" t="s">
        <v>414</v>
      </c>
      <c r="E764" s="273" t="s">
        <v>1</v>
      </c>
      <c r="F764" s="274" t="s">
        <v>174</v>
      </c>
      <c r="G764" s="272"/>
      <c r="H764" s="275">
        <v>3</v>
      </c>
      <c r="I764" s="276"/>
      <c r="J764" s="272"/>
      <c r="K764" s="272"/>
      <c r="L764" s="277"/>
      <c r="M764" s="278"/>
      <c r="N764" s="279"/>
      <c r="O764" s="279"/>
      <c r="P764" s="279"/>
      <c r="Q764" s="279"/>
      <c r="R764" s="279"/>
      <c r="S764" s="279"/>
      <c r="T764" s="280"/>
      <c r="U764" s="13"/>
      <c r="V764" s="13"/>
      <c r="W764" s="13"/>
      <c r="X764" s="13"/>
      <c r="Y764" s="13"/>
      <c r="Z764" s="13"/>
      <c r="AA764" s="13"/>
      <c r="AB764" s="13"/>
      <c r="AC764" s="13"/>
      <c r="AD764" s="13"/>
      <c r="AE764" s="13"/>
      <c r="AT764" s="281" t="s">
        <v>414</v>
      </c>
      <c r="AU764" s="281" t="s">
        <v>93</v>
      </c>
      <c r="AV764" s="13" t="s">
        <v>93</v>
      </c>
      <c r="AW764" s="13" t="s">
        <v>38</v>
      </c>
      <c r="AX764" s="13" t="s">
        <v>91</v>
      </c>
      <c r="AY764" s="281" t="s">
        <v>251</v>
      </c>
    </row>
    <row r="765" s="12" customFormat="1" ht="25.92" customHeight="1">
      <c r="A765" s="12"/>
      <c r="B765" s="230"/>
      <c r="C765" s="231"/>
      <c r="D765" s="232" t="s">
        <v>82</v>
      </c>
      <c r="E765" s="233" t="s">
        <v>1030</v>
      </c>
      <c r="F765" s="233" t="s">
        <v>898</v>
      </c>
      <c r="G765" s="231"/>
      <c r="H765" s="231"/>
      <c r="I765" s="234"/>
      <c r="J765" s="235">
        <f>BK765</f>
        <v>0</v>
      </c>
      <c r="K765" s="231"/>
      <c r="L765" s="236"/>
      <c r="M765" s="237"/>
      <c r="N765" s="238"/>
      <c r="O765" s="238"/>
      <c r="P765" s="239">
        <f>SUM(P766:P769)</f>
        <v>0</v>
      </c>
      <c r="Q765" s="238"/>
      <c r="R765" s="239">
        <f>SUM(R766:R769)</f>
        <v>0</v>
      </c>
      <c r="S765" s="238"/>
      <c r="T765" s="240">
        <f>SUM(T766:T769)</f>
        <v>0</v>
      </c>
      <c r="U765" s="12"/>
      <c r="V765" s="12"/>
      <c r="W765" s="12"/>
      <c r="X765" s="12"/>
      <c r="Y765" s="12"/>
      <c r="Z765" s="12"/>
      <c r="AA765" s="12"/>
      <c r="AB765" s="12"/>
      <c r="AC765" s="12"/>
      <c r="AD765" s="12"/>
      <c r="AE765" s="12"/>
      <c r="AR765" s="241" t="s">
        <v>182</v>
      </c>
      <c r="AT765" s="242" t="s">
        <v>82</v>
      </c>
      <c r="AU765" s="242" t="s">
        <v>83</v>
      </c>
      <c r="AY765" s="241" t="s">
        <v>251</v>
      </c>
      <c r="BK765" s="243">
        <f>SUM(BK766:BK769)</f>
        <v>0</v>
      </c>
    </row>
    <row r="766" s="2" customFormat="1" ht="16.5" customHeight="1">
      <c r="A766" s="40"/>
      <c r="B766" s="41"/>
      <c r="C766" s="246" t="s">
        <v>3555</v>
      </c>
      <c r="D766" s="246" t="s">
        <v>254</v>
      </c>
      <c r="E766" s="247" t="s">
        <v>4287</v>
      </c>
      <c r="F766" s="248" t="s">
        <v>4288</v>
      </c>
      <c r="G766" s="249" t="s">
        <v>346</v>
      </c>
      <c r="H766" s="250">
        <v>1</v>
      </c>
      <c r="I766" s="251"/>
      <c r="J766" s="252">
        <f>ROUND(I766*H766,2)</f>
        <v>0</v>
      </c>
      <c r="K766" s="248" t="s">
        <v>3846</v>
      </c>
      <c r="L766" s="46"/>
      <c r="M766" s="253" t="s">
        <v>1</v>
      </c>
      <c r="N766" s="254" t="s">
        <v>48</v>
      </c>
      <c r="O766" s="93"/>
      <c r="P766" s="255">
        <f>O766*H766</f>
        <v>0</v>
      </c>
      <c r="Q766" s="255">
        <v>0</v>
      </c>
      <c r="R766" s="255">
        <f>Q766*H766</f>
        <v>0</v>
      </c>
      <c r="S766" s="255">
        <v>0</v>
      </c>
      <c r="T766" s="256">
        <f>S766*H766</f>
        <v>0</v>
      </c>
      <c r="U766" s="40"/>
      <c r="V766" s="40"/>
      <c r="W766" s="40"/>
      <c r="X766" s="40"/>
      <c r="Y766" s="40"/>
      <c r="Z766" s="40"/>
      <c r="AA766" s="40"/>
      <c r="AB766" s="40"/>
      <c r="AC766" s="40"/>
      <c r="AD766" s="40"/>
      <c r="AE766" s="40"/>
      <c r="AR766" s="257" t="s">
        <v>904</v>
      </c>
      <c r="AT766" s="257" t="s">
        <v>254</v>
      </c>
      <c r="AU766" s="257" t="s">
        <v>91</v>
      </c>
      <c r="AY766" s="18" t="s">
        <v>251</v>
      </c>
      <c r="BE766" s="258">
        <f>IF(N766="základní",J766,0)</f>
        <v>0</v>
      </c>
      <c r="BF766" s="258">
        <f>IF(N766="snížená",J766,0)</f>
        <v>0</v>
      </c>
      <c r="BG766" s="258">
        <f>IF(N766="zákl. přenesená",J766,0)</f>
        <v>0</v>
      </c>
      <c r="BH766" s="258">
        <f>IF(N766="sníž. přenesená",J766,0)</f>
        <v>0</v>
      </c>
      <c r="BI766" s="258">
        <f>IF(N766="nulová",J766,0)</f>
        <v>0</v>
      </c>
      <c r="BJ766" s="18" t="s">
        <v>91</v>
      </c>
      <c r="BK766" s="258">
        <f>ROUND(I766*H766,2)</f>
        <v>0</v>
      </c>
      <c r="BL766" s="18" t="s">
        <v>904</v>
      </c>
      <c r="BM766" s="257" t="s">
        <v>4289</v>
      </c>
    </row>
    <row r="767" s="13" customFormat="1">
      <c r="A767" s="13"/>
      <c r="B767" s="271"/>
      <c r="C767" s="272"/>
      <c r="D767" s="259" t="s">
        <v>414</v>
      </c>
      <c r="E767" s="273" t="s">
        <v>1</v>
      </c>
      <c r="F767" s="274" t="s">
        <v>91</v>
      </c>
      <c r="G767" s="272"/>
      <c r="H767" s="275">
        <v>1</v>
      </c>
      <c r="I767" s="276"/>
      <c r="J767" s="272"/>
      <c r="K767" s="272"/>
      <c r="L767" s="277"/>
      <c r="M767" s="278"/>
      <c r="N767" s="279"/>
      <c r="O767" s="279"/>
      <c r="P767" s="279"/>
      <c r="Q767" s="279"/>
      <c r="R767" s="279"/>
      <c r="S767" s="279"/>
      <c r="T767" s="280"/>
      <c r="U767" s="13"/>
      <c r="V767" s="13"/>
      <c r="W767" s="13"/>
      <c r="X767" s="13"/>
      <c r="Y767" s="13"/>
      <c r="Z767" s="13"/>
      <c r="AA767" s="13"/>
      <c r="AB767" s="13"/>
      <c r="AC767" s="13"/>
      <c r="AD767" s="13"/>
      <c r="AE767" s="13"/>
      <c r="AT767" s="281" t="s">
        <v>414</v>
      </c>
      <c r="AU767" s="281" t="s">
        <v>91</v>
      </c>
      <c r="AV767" s="13" t="s">
        <v>93</v>
      </c>
      <c r="AW767" s="13" t="s">
        <v>38</v>
      </c>
      <c r="AX767" s="13" t="s">
        <v>91</v>
      </c>
      <c r="AY767" s="281" t="s">
        <v>251</v>
      </c>
    </row>
    <row r="768" s="2" customFormat="1" ht="16.5" customHeight="1">
      <c r="A768" s="40"/>
      <c r="B768" s="41"/>
      <c r="C768" s="246" t="s">
        <v>2899</v>
      </c>
      <c r="D768" s="246" t="s">
        <v>254</v>
      </c>
      <c r="E768" s="247" t="s">
        <v>4290</v>
      </c>
      <c r="F768" s="248" t="s">
        <v>4291</v>
      </c>
      <c r="G768" s="249" t="s">
        <v>687</v>
      </c>
      <c r="H768" s="250">
        <v>8</v>
      </c>
      <c r="I768" s="251"/>
      <c r="J768" s="252">
        <f>ROUND(I768*H768,2)</f>
        <v>0</v>
      </c>
      <c r="K768" s="248" t="s">
        <v>3846</v>
      </c>
      <c r="L768" s="46"/>
      <c r="M768" s="253" t="s">
        <v>1</v>
      </c>
      <c r="N768" s="254" t="s">
        <v>48</v>
      </c>
      <c r="O768" s="93"/>
      <c r="P768" s="255">
        <f>O768*H768</f>
        <v>0</v>
      </c>
      <c r="Q768" s="255">
        <v>0</v>
      </c>
      <c r="R768" s="255">
        <f>Q768*H768</f>
        <v>0</v>
      </c>
      <c r="S768" s="255">
        <v>0</v>
      </c>
      <c r="T768" s="256">
        <f>S768*H768</f>
        <v>0</v>
      </c>
      <c r="U768" s="40"/>
      <c r="V768" s="40"/>
      <c r="W768" s="40"/>
      <c r="X768" s="40"/>
      <c r="Y768" s="40"/>
      <c r="Z768" s="40"/>
      <c r="AA768" s="40"/>
      <c r="AB768" s="40"/>
      <c r="AC768" s="40"/>
      <c r="AD768" s="40"/>
      <c r="AE768" s="40"/>
      <c r="AR768" s="257" t="s">
        <v>904</v>
      </c>
      <c r="AT768" s="257" t="s">
        <v>254</v>
      </c>
      <c r="AU768" s="257" t="s">
        <v>91</v>
      </c>
      <c r="AY768" s="18" t="s">
        <v>251</v>
      </c>
      <c r="BE768" s="258">
        <f>IF(N768="základní",J768,0)</f>
        <v>0</v>
      </c>
      <c r="BF768" s="258">
        <f>IF(N768="snížená",J768,0)</f>
        <v>0</v>
      </c>
      <c r="BG768" s="258">
        <f>IF(N768="zákl. přenesená",J768,0)</f>
        <v>0</v>
      </c>
      <c r="BH768" s="258">
        <f>IF(N768="sníž. přenesená",J768,0)</f>
        <v>0</v>
      </c>
      <c r="BI768" s="258">
        <f>IF(N768="nulová",J768,0)</f>
        <v>0</v>
      </c>
      <c r="BJ768" s="18" t="s">
        <v>91</v>
      </c>
      <c r="BK768" s="258">
        <f>ROUND(I768*H768,2)</f>
        <v>0</v>
      </c>
      <c r="BL768" s="18" t="s">
        <v>904</v>
      </c>
      <c r="BM768" s="257" t="s">
        <v>4292</v>
      </c>
    </row>
    <row r="769" s="13" customFormat="1">
      <c r="A769" s="13"/>
      <c r="B769" s="271"/>
      <c r="C769" s="272"/>
      <c r="D769" s="259" t="s">
        <v>414</v>
      </c>
      <c r="E769" s="273" t="s">
        <v>1</v>
      </c>
      <c r="F769" s="274" t="s">
        <v>292</v>
      </c>
      <c r="G769" s="272"/>
      <c r="H769" s="275">
        <v>8</v>
      </c>
      <c r="I769" s="276"/>
      <c r="J769" s="272"/>
      <c r="K769" s="272"/>
      <c r="L769" s="277"/>
      <c r="M769" s="329"/>
      <c r="N769" s="330"/>
      <c r="O769" s="330"/>
      <c r="P769" s="330"/>
      <c r="Q769" s="330"/>
      <c r="R769" s="330"/>
      <c r="S769" s="330"/>
      <c r="T769" s="331"/>
      <c r="U769" s="13"/>
      <c r="V769" s="13"/>
      <c r="W769" s="13"/>
      <c r="X769" s="13"/>
      <c r="Y769" s="13"/>
      <c r="Z769" s="13"/>
      <c r="AA769" s="13"/>
      <c r="AB769" s="13"/>
      <c r="AC769" s="13"/>
      <c r="AD769" s="13"/>
      <c r="AE769" s="13"/>
      <c r="AT769" s="281" t="s">
        <v>414</v>
      </c>
      <c r="AU769" s="281" t="s">
        <v>91</v>
      </c>
      <c r="AV769" s="13" t="s">
        <v>93</v>
      </c>
      <c r="AW769" s="13" t="s">
        <v>38</v>
      </c>
      <c r="AX769" s="13" t="s">
        <v>91</v>
      </c>
      <c r="AY769" s="281" t="s">
        <v>251</v>
      </c>
    </row>
    <row r="770" s="2" customFormat="1" ht="6.96" customHeight="1">
      <c r="A770" s="40"/>
      <c r="B770" s="68"/>
      <c r="C770" s="69"/>
      <c r="D770" s="69"/>
      <c r="E770" s="69"/>
      <c r="F770" s="69"/>
      <c r="G770" s="69"/>
      <c r="H770" s="69"/>
      <c r="I770" s="195"/>
      <c r="J770" s="69"/>
      <c r="K770" s="69"/>
      <c r="L770" s="46"/>
      <c r="M770" s="40"/>
      <c r="O770" s="40"/>
      <c r="P770" s="40"/>
      <c r="Q770" s="40"/>
      <c r="R770" s="40"/>
      <c r="S770" s="40"/>
      <c r="T770" s="40"/>
      <c r="U770" s="40"/>
      <c r="V770" s="40"/>
      <c r="W770" s="40"/>
      <c r="X770" s="40"/>
      <c r="Y770" s="40"/>
      <c r="Z770" s="40"/>
      <c r="AA770" s="40"/>
      <c r="AB770" s="40"/>
      <c r="AC770" s="40"/>
      <c r="AD770" s="40"/>
      <c r="AE770" s="40"/>
    </row>
  </sheetData>
  <sheetProtection sheet="1" autoFilter="0" formatColumns="0" formatRows="0" objects="1" scenarios="1" spinCount="100000" saltValue="BALWGGoPD+rQurqbOLd3PgcYHQ2L2zNUaC7cuo58oLWh/NYtWVB/h5Ms7xQb8ugj96cF+tckS1OM4jYncXJdCw==" hashValue="3XyV9uzCsir24HVtzCcLLPLKOdDdrDRnexPPJUqN6HY0ito9rDLu6dTc1MNhwCfdQtVKCFLIUlIAxTpmHn4gOA==" algorithmName="SHA-512" password="E785"/>
  <autoFilter ref="C137:K769"/>
  <mergeCells count="15">
    <mergeCell ref="E7:H7"/>
    <mergeCell ref="E11:H11"/>
    <mergeCell ref="E9:H9"/>
    <mergeCell ref="E13:H13"/>
    <mergeCell ref="E22:H22"/>
    <mergeCell ref="E31:H31"/>
    <mergeCell ref="E85:H85"/>
    <mergeCell ref="E89:H89"/>
    <mergeCell ref="E87:H87"/>
    <mergeCell ref="E91:H91"/>
    <mergeCell ref="E124:H124"/>
    <mergeCell ref="E128:H128"/>
    <mergeCell ref="E126:H126"/>
    <mergeCell ref="E130:H13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183</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4294</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ROUND((SUM(BE125:BE138)),  2)</f>
        <v>0</v>
      </c>
      <c r="G37" s="40"/>
      <c r="H37" s="40"/>
      <c r="I37" s="174">
        <v>0.20999999999999999</v>
      </c>
      <c r="J37" s="173">
        <f>ROUND(((SUM(BE125:BE138))*I37),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ROUND((SUM(BF125:BF138)),  2)</f>
        <v>0</v>
      </c>
      <c r="G38" s="40"/>
      <c r="H38" s="40"/>
      <c r="I38" s="174">
        <v>0.14999999999999999</v>
      </c>
      <c r="J38" s="173">
        <f>ROUND(((SUM(BF125:BF138))*I38),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ROUND((SUM(BG125:BG138)),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ROUND((SUM(BH125:BH138)),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ROUND((SUM(BI125:BI138)),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A - Svítidla</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4295</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A - Svítidla</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181</v>
      </c>
      <c r="G126" s="231"/>
      <c r="H126" s="231"/>
      <c r="I126" s="234"/>
      <c r="J126" s="235">
        <f>BK126</f>
        <v>0</v>
      </c>
      <c r="K126" s="231"/>
      <c r="L126" s="236"/>
      <c r="M126" s="237"/>
      <c r="N126" s="238"/>
      <c r="O126" s="238"/>
      <c r="P126" s="239">
        <f>SUM(P127:P138)</f>
        <v>0</v>
      </c>
      <c r="Q126" s="238"/>
      <c r="R126" s="239">
        <f>SUM(R127:R138)</f>
        <v>0</v>
      </c>
      <c r="S126" s="238"/>
      <c r="T126" s="240">
        <f>SUM(T127:T138)</f>
        <v>0</v>
      </c>
      <c r="U126" s="12"/>
      <c r="V126" s="12"/>
      <c r="W126" s="12"/>
      <c r="X126" s="12"/>
      <c r="Y126" s="12"/>
      <c r="Z126" s="12"/>
      <c r="AA126" s="12"/>
      <c r="AB126" s="12"/>
      <c r="AC126" s="12"/>
      <c r="AD126" s="12"/>
      <c r="AE126" s="12"/>
      <c r="AR126" s="241" t="s">
        <v>91</v>
      </c>
      <c r="AT126" s="242" t="s">
        <v>82</v>
      </c>
      <c r="AU126" s="242" t="s">
        <v>83</v>
      </c>
      <c r="AY126" s="241" t="s">
        <v>251</v>
      </c>
      <c r="BK126" s="243">
        <f>SUM(BK127:BK138)</f>
        <v>0</v>
      </c>
    </row>
    <row r="127" s="2" customFormat="1" ht="16.5" customHeight="1">
      <c r="A127" s="40"/>
      <c r="B127" s="41"/>
      <c r="C127" s="246" t="s">
        <v>91</v>
      </c>
      <c r="D127" s="246" t="s">
        <v>254</v>
      </c>
      <c r="E127" s="247" t="s">
        <v>4297</v>
      </c>
      <c r="F127" s="248" t="s">
        <v>4298</v>
      </c>
      <c r="G127" s="249" t="s">
        <v>964</v>
      </c>
      <c r="H127" s="250">
        <v>7</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4299</v>
      </c>
      <c r="F128" s="248" t="s">
        <v>4300</v>
      </c>
      <c r="G128" s="249" t="s">
        <v>964</v>
      </c>
      <c r="H128" s="250">
        <v>4</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4301</v>
      </c>
      <c r="F129" s="248" t="s">
        <v>4302</v>
      </c>
      <c r="G129" s="249" t="s">
        <v>964</v>
      </c>
      <c r="H129" s="250">
        <v>11</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4303</v>
      </c>
      <c r="F130" s="248" t="s">
        <v>4304</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4305</v>
      </c>
      <c r="F131" s="248" t="s">
        <v>4306</v>
      </c>
      <c r="G131" s="249" t="s">
        <v>964</v>
      </c>
      <c r="H131" s="250">
        <v>1</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4307</v>
      </c>
      <c r="F132" s="248" t="s">
        <v>4308</v>
      </c>
      <c r="G132" s="249" t="s">
        <v>964</v>
      </c>
      <c r="H132" s="250">
        <v>1</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4309</v>
      </c>
      <c r="F133" s="248" t="s">
        <v>4310</v>
      </c>
      <c r="G133" s="249" t="s">
        <v>964</v>
      </c>
      <c r="H133" s="250">
        <v>4</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4311</v>
      </c>
      <c r="F134" s="248" t="s">
        <v>4312</v>
      </c>
      <c r="G134" s="249" t="s">
        <v>964</v>
      </c>
      <c r="H134" s="250">
        <v>2</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4313</v>
      </c>
      <c r="F135" s="248" t="s">
        <v>4314</v>
      </c>
      <c r="G135" s="249" t="s">
        <v>964</v>
      </c>
      <c r="H135" s="250">
        <v>1</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4315</v>
      </c>
      <c r="F136" s="248" t="s">
        <v>4316</v>
      </c>
      <c r="G136" s="249" t="s">
        <v>964</v>
      </c>
      <c r="H136" s="250">
        <v>2</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4317</v>
      </c>
      <c r="F137" s="248" t="s">
        <v>4318</v>
      </c>
      <c r="G137" s="249" t="s">
        <v>964</v>
      </c>
      <c r="H137" s="250">
        <v>1</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4319</v>
      </c>
      <c r="F138" s="248" t="s">
        <v>4320</v>
      </c>
      <c r="G138" s="249" t="s">
        <v>964</v>
      </c>
      <c r="H138" s="250">
        <v>5</v>
      </c>
      <c r="I138" s="251"/>
      <c r="J138" s="252">
        <f>ROUND(I138*H138,2)</f>
        <v>0</v>
      </c>
      <c r="K138" s="248" t="s">
        <v>307</v>
      </c>
      <c r="L138" s="46"/>
      <c r="M138" s="267" t="s">
        <v>1</v>
      </c>
      <c r="N138" s="268" t="s">
        <v>48</v>
      </c>
      <c r="O138" s="265"/>
      <c r="P138" s="269">
        <f>O138*H138</f>
        <v>0</v>
      </c>
      <c r="Q138" s="269">
        <v>0</v>
      </c>
      <c r="R138" s="269">
        <f>Q138*H138</f>
        <v>0</v>
      </c>
      <c r="S138" s="269">
        <v>0</v>
      </c>
      <c r="T138" s="270">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6.96" customHeight="1">
      <c r="A139" s="40"/>
      <c r="B139" s="68"/>
      <c r="C139" s="69"/>
      <c r="D139" s="69"/>
      <c r="E139" s="69"/>
      <c r="F139" s="69"/>
      <c r="G139" s="69"/>
      <c r="H139" s="69"/>
      <c r="I139" s="195"/>
      <c r="J139" s="69"/>
      <c r="K139" s="69"/>
      <c r="L139" s="46"/>
      <c r="M139" s="40"/>
      <c r="O139" s="40"/>
      <c r="P139" s="40"/>
      <c r="Q139" s="40"/>
      <c r="R139" s="40"/>
      <c r="S139" s="40"/>
      <c r="T139" s="40"/>
      <c r="U139" s="40"/>
      <c r="V139" s="40"/>
      <c r="W139" s="40"/>
      <c r="X139" s="40"/>
      <c r="Y139" s="40"/>
      <c r="Z139" s="40"/>
      <c r="AA139" s="40"/>
      <c r="AB139" s="40"/>
      <c r="AC139" s="40"/>
      <c r="AD139" s="40"/>
      <c r="AE139" s="40"/>
    </row>
  </sheetData>
  <sheetProtection sheet="1" autoFilter="0" formatColumns="0" formatRows="0" objects="1" scenarios="1" spinCount="100000" saltValue="8PekFEhmab5PNASyWaKzO+G3q74XtrBP/5XgUf0i5hdRed315LRLl63asCfMpT/+w90CGg+v6begLxWk08Gvjg==" hashValue="9dLsluCXNwYQzr9PYLb5T7gzwNwE1teAXBSB4YMv9lBHwCYOaUiNu/Wfp9FGhVY5EAZ5fZ4T9f7a96m/grMZaQ==" algorithmName="SHA-512" password="E785"/>
  <autoFilter ref="C124:K13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186</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4321</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ROUND((SUM(BE125:BE140)),  2)</f>
        <v>0</v>
      </c>
      <c r="G37" s="40"/>
      <c r="H37" s="40"/>
      <c r="I37" s="174">
        <v>0.20999999999999999</v>
      </c>
      <c r="J37" s="173">
        <f>ROUND(((SUM(BE125:BE140))*I37),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ROUND((SUM(BF125:BF140)),  2)</f>
        <v>0</v>
      </c>
      <c r="G38" s="40"/>
      <c r="H38" s="40"/>
      <c r="I38" s="174">
        <v>0.14999999999999999</v>
      </c>
      <c r="J38" s="173">
        <f>ROUND(((SUM(BF125:BF140))*I38),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ROUND((SUM(BG125:BG140)),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ROUND((SUM(BH125:BH140)),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ROUND((SUM(BI125:BI140)),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B - Přístroje</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4322</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B - Přístroje</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185</v>
      </c>
      <c r="G126" s="231"/>
      <c r="H126" s="231"/>
      <c r="I126" s="234"/>
      <c r="J126" s="235">
        <f>BK126</f>
        <v>0</v>
      </c>
      <c r="K126" s="231"/>
      <c r="L126" s="236"/>
      <c r="M126" s="237"/>
      <c r="N126" s="238"/>
      <c r="O126" s="238"/>
      <c r="P126" s="239">
        <f>SUM(P127:P140)</f>
        <v>0</v>
      </c>
      <c r="Q126" s="238"/>
      <c r="R126" s="239">
        <f>SUM(R127:R140)</f>
        <v>0</v>
      </c>
      <c r="S126" s="238"/>
      <c r="T126" s="240">
        <f>SUM(T127:T140)</f>
        <v>0</v>
      </c>
      <c r="U126" s="12"/>
      <c r="V126" s="12"/>
      <c r="W126" s="12"/>
      <c r="X126" s="12"/>
      <c r="Y126" s="12"/>
      <c r="Z126" s="12"/>
      <c r="AA126" s="12"/>
      <c r="AB126" s="12"/>
      <c r="AC126" s="12"/>
      <c r="AD126" s="12"/>
      <c r="AE126" s="12"/>
      <c r="AR126" s="241" t="s">
        <v>91</v>
      </c>
      <c r="AT126" s="242" t="s">
        <v>82</v>
      </c>
      <c r="AU126" s="242" t="s">
        <v>83</v>
      </c>
      <c r="AY126" s="241" t="s">
        <v>251</v>
      </c>
      <c r="BK126" s="243">
        <f>SUM(BK127:BK140)</f>
        <v>0</v>
      </c>
    </row>
    <row r="127" s="2" customFormat="1" ht="16.5" customHeight="1">
      <c r="A127" s="40"/>
      <c r="B127" s="41"/>
      <c r="C127" s="246" t="s">
        <v>91</v>
      </c>
      <c r="D127" s="246" t="s">
        <v>254</v>
      </c>
      <c r="E127" s="247" t="s">
        <v>4297</v>
      </c>
      <c r="F127" s="248" t="s">
        <v>4323</v>
      </c>
      <c r="G127" s="249" t="s">
        <v>964</v>
      </c>
      <c r="H127" s="250">
        <v>4</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4299</v>
      </c>
      <c r="F128" s="248" t="s">
        <v>4324</v>
      </c>
      <c r="G128" s="249" t="s">
        <v>964</v>
      </c>
      <c r="H128" s="250">
        <v>1</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4301</v>
      </c>
      <c r="F129" s="248" t="s">
        <v>4325</v>
      </c>
      <c r="G129" s="249" t="s">
        <v>964</v>
      </c>
      <c r="H129" s="250">
        <v>2</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4303</v>
      </c>
      <c r="F130" s="248" t="s">
        <v>4326</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4305</v>
      </c>
      <c r="F131" s="248" t="s">
        <v>4327</v>
      </c>
      <c r="G131" s="249" t="s">
        <v>964</v>
      </c>
      <c r="H131" s="250">
        <v>1</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21.75" customHeight="1">
      <c r="A132" s="40"/>
      <c r="B132" s="41"/>
      <c r="C132" s="246" t="s">
        <v>278</v>
      </c>
      <c r="D132" s="246" t="s">
        <v>254</v>
      </c>
      <c r="E132" s="247" t="s">
        <v>4307</v>
      </c>
      <c r="F132" s="248" t="s">
        <v>4328</v>
      </c>
      <c r="G132" s="249" t="s">
        <v>964</v>
      </c>
      <c r="H132" s="250">
        <v>4</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21.75" customHeight="1">
      <c r="A133" s="40"/>
      <c r="B133" s="41"/>
      <c r="C133" s="246" t="s">
        <v>285</v>
      </c>
      <c r="D133" s="246" t="s">
        <v>254</v>
      </c>
      <c r="E133" s="247" t="s">
        <v>4309</v>
      </c>
      <c r="F133" s="248" t="s">
        <v>4329</v>
      </c>
      <c r="G133" s="249" t="s">
        <v>964</v>
      </c>
      <c r="H133" s="250">
        <v>6</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21.75" customHeight="1">
      <c r="A134" s="40"/>
      <c r="B134" s="41"/>
      <c r="C134" s="246" t="s">
        <v>292</v>
      </c>
      <c r="D134" s="246" t="s">
        <v>254</v>
      </c>
      <c r="E134" s="247" t="s">
        <v>4311</v>
      </c>
      <c r="F134" s="248" t="s">
        <v>4330</v>
      </c>
      <c r="G134" s="249" t="s">
        <v>964</v>
      </c>
      <c r="H134" s="250">
        <v>1</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4313</v>
      </c>
      <c r="F135" s="248" t="s">
        <v>4331</v>
      </c>
      <c r="G135" s="249" t="s">
        <v>964</v>
      </c>
      <c r="H135" s="250">
        <v>28</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4315</v>
      </c>
      <c r="F136" s="248" t="s">
        <v>4332</v>
      </c>
      <c r="G136" s="249" t="s">
        <v>964</v>
      </c>
      <c r="H136" s="250">
        <v>2</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21.75" customHeight="1">
      <c r="A137" s="40"/>
      <c r="B137" s="41"/>
      <c r="C137" s="246" t="s">
        <v>309</v>
      </c>
      <c r="D137" s="246" t="s">
        <v>254</v>
      </c>
      <c r="E137" s="247" t="s">
        <v>4317</v>
      </c>
      <c r="F137" s="248" t="s">
        <v>4333</v>
      </c>
      <c r="G137" s="249" t="s">
        <v>964</v>
      </c>
      <c r="H137" s="250">
        <v>6</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4319</v>
      </c>
      <c r="F138" s="248" t="s">
        <v>4334</v>
      </c>
      <c r="G138" s="249" t="s">
        <v>964</v>
      </c>
      <c r="H138" s="250">
        <v>2</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4335</v>
      </c>
      <c r="F139" s="248" t="s">
        <v>4336</v>
      </c>
      <c r="G139" s="249" t="s">
        <v>964</v>
      </c>
      <c r="H139" s="250">
        <v>5</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21.75" customHeight="1">
      <c r="A140" s="40"/>
      <c r="B140" s="41"/>
      <c r="C140" s="246" t="s">
        <v>325</v>
      </c>
      <c r="D140" s="246" t="s">
        <v>254</v>
      </c>
      <c r="E140" s="247" t="s">
        <v>4337</v>
      </c>
      <c r="F140" s="248" t="s">
        <v>4338</v>
      </c>
      <c r="G140" s="249" t="s">
        <v>964</v>
      </c>
      <c r="H140" s="250">
        <v>1</v>
      </c>
      <c r="I140" s="251"/>
      <c r="J140" s="252">
        <f>ROUND(I140*H140,2)</f>
        <v>0</v>
      </c>
      <c r="K140" s="248" t="s">
        <v>307</v>
      </c>
      <c r="L140" s="46"/>
      <c r="M140" s="267" t="s">
        <v>1</v>
      </c>
      <c r="N140" s="268" t="s">
        <v>48</v>
      </c>
      <c r="O140" s="265"/>
      <c r="P140" s="269">
        <f>O140*H140</f>
        <v>0</v>
      </c>
      <c r="Q140" s="269">
        <v>0</v>
      </c>
      <c r="R140" s="269">
        <f>Q140*H140</f>
        <v>0</v>
      </c>
      <c r="S140" s="269">
        <v>0</v>
      </c>
      <c r="T140" s="270">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6.96" customHeight="1">
      <c r="A141" s="40"/>
      <c r="B141" s="68"/>
      <c r="C141" s="69"/>
      <c r="D141" s="69"/>
      <c r="E141" s="69"/>
      <c r="F141" s="69"/>
      <c r="G141" s="69"/>
      <c r="H141" s="69"/>
      <c r="I141" s="195"/>
      <c r="J141" s="69"/>
      <c r="K141" s="69"/>
      <c r="L141" s="46"/>
      <c r="M141" s="40"/>
      <c r="O141" s="40"/>
      <c r="P141" s="40"/>
      <c r="Q141" s="40"/>
      <c r="R141" s="40"/>
      <c r="S141" s="40"/>
      <c r="T141" s="40"/>
      <c r="U141" s="40"/>
      <c r="V141" s="40"/>
      <c r="W141" s="40"/>
      <c r="X141" s="40"/>
      <c r="Y141" s="40"/>
      <c r="Z141" s="40"/>
      <c r="AA141" s="40"/>
      <c r="AB141" s="40"/>
      <c r="AC141" s="40"/>
      <c r="AD141" s="40"/>
      <c r="AE141" s="40"/>
    </row>
  </sheetData>
  <sheetProtection sheet="1" autoFilter="0" formatColumns="0" formatRows="0" objects="1" scenarios="1" spinCount="100000" saltValue="B8aUl/xx6PC/2ivbPoGz4d6mnTxLzZ0G3jQNmMS40Y03g+CzyisRX72HDkb7IFQhP83HUgnlEDUFaLcbruEqWQ==" hashValue="f7+GFBq7vmuCrh3OQudswGcjtvhV11uwxG4gvz/XGlG3wH0YFhVD0n94EGoZpKhPDXX7o3/eCNrb4aeGA1OV6Q==" algorithmName="SHA-512" password="E785"/>
  <autoFilter ref="C124:K14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189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4339</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ROUND((SUM(BE125:BE139)),  2)</f>
        <v>0</v>
      </c>
      <c r="G37" s="40"/>
      <c r="H37" s="40"/>
      <c r="I37" s="174">
        <v>0.20999999999999999</v>
      </c>
      <c r="J37" s="173">
        <f>ROUND(((SUM(BE125:BE139))*I37),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ROUND((SUM(BF125:BF139)),  2)</f>
        <v>0</v>
      </c>
      <c r="G38" s="40"/>
      <c r="H38" s="40"/>
      <c r="I38" s="174">
        <v>0.14999999999999999</v>
      </c>
      <c r="J38" s="173">
        <f>ROUND(((SUM(BF125:BF139))*I38),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ROUND((SUM(BG125:BG139)),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ROUND((SUM(BH125:BH139)),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ROUND((SUM(BI125:BI139)),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C - Instalační materiál</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4340</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C - Instalační materiál</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188</v>
      </c>
      <c r="G126" s="231"/>
      <c r="H126" s="231"/>
      <c r="I126" s="234"/>
      <c r="J126" s="235">
        <f>BK126</f>
        <v>0</v>
      </c>
      <c r="K126" s="231"/>
      <c r="L126" s="236"/>
      <c r="M126" s="237"/>
      <c r="N126" s="238"/>
      <c r="O126" s="238"/>
      <c r="P126" s="239">
        <f>SUM(P127:P139)</f>
        <v>0</v>
      </c>
      <c r="Q126" s="238"/>
      <c r="R126" s="239">
        <f>SUM(R127:R139)</f>
        <v>0</v>
      </c>
      <c r="S126" s="238"/>
      <c r="T126" s="240">
        <f>SUM(T127:T139)</f>
        <v>0</v>
      </c>
      <c r="U126" s="12"/>
      <c r="V126" s="12"/>
      <c r="W126" s="12"/>
      <c r="X126" s="12"/>
      <c r="Y126" s="12"/>
      <c r="Z126" s="12"/>
      <c r="AA126" s="12"/>
      <c r="AB126" s="12"/>
      <c r="AC126" s="12"/>
      <c r="AD126" s="12"/>
      <c r="AE126" s="12"/>
      <c r="AR126" s="241" t="s">
        <v>91</v>
      </c>
      <c r="AT126" s="242" t="s">
        <v>82</v>
      </c>
      <c r="AU126" s="242" t="s">
        <v>83</v>
      </c>
      <c r="AY126" s="241" t="s">
        <v>251</v>
      </c>
      <c r="BK126" s="243">
        <f>SUM(BK127:BK139)</f>
        <v>0</v>
      </c>
    </row>
    <row r="127" s="2" customFormat="1" ht="21.75" customHeight="1">
      <c r="A127" s="40"/>
      <c r="B127" s="41"/>
      <c r="C127" s="246" t="s">
        <v>91</v>
      </c>
      <c r="D127" s="246" t="s">
        <v>254</v>
      </c>
      <c r="E127" s="247" t="s">
        <v>4297</v>
      </c>
      <c r="F127" s="248" t="s">
        <v>4341</v>
      </c>
      <c r="G127" s="249" t="s">
        <v>964</v>
      </c>
      <c r="H127" s="250">
        <v>25</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21.75" customHeight="1">
      <c r="A128" s="40"/>
      <c r="B128" s="41"/>
      <c r="C128" s="246" t="s">
        <v>93</v>
      </c>
      <c r="D128" s="246" t="s">
        <v>254</v>
      </c>
      <c r="E128" s="247" t="s">
        <v>4299</v>
      </c>
      <c r="F128" s="248" t="s">
        <v>4342</v>
      </c>
      <c r="G128" s="249" t="s">
        <v>964</v>
      </c>
      <c r="H128" s="250">
        <v>5</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21.75" customHeight="1">
      <c r="A129" s="40"/>
      <c r="B129" s="41"/>
      <c r="C129" s="246" t="s">
        <v>174</v>
      </c>
      <c r="D129" s="246" t="s">
        <v>254</v>
      </c>
      <c r="E129" s="247" t="s">
        <v>4301</v>
      </c>
      <c r="F129" s="248" t="s">
        <v>4343</v>
      </c>
      <c r="G129" s="249" t="s">
        <v>964</v>
      </c>
      <c r="H129" s="250">
        <v>13</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21.75" customHeight="1">
      <c r="A130" s="40"/>
      <c r="B130" s="41"/>
      <c r="C130" s="246" t="s">
        <v>182</v>
      </c>
      <c r="D130" s="246" t="s">
        <v>254</v>
      </c>
      <c r="E130" s="247" t="s">
        <v>4303</v>
      </c>
      <c r="F130" s="248" t="s">
        <v>4344</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21.75" customHeight="1">
      <c r="A131" s="40"/>
      <c r="B131" s="41"/>
      <c r="C131" s="246" t="s">
        <v>250</v>
      </c>
      <c r="D131" s="246" t="s">
        <v>254</v>
      </c>
      <c r="E131" s="247" t="s">
        <v>4305</v>
      </c>
      <c r="F131" s="248" t="s">
        <v>4345</v>
      </c>
      <c r="G131" s="249" t="s">
        <v>441</v>
      </c>
      <c r="H131" s="250">
        <v>40</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21.75" customHeight="1">
      <c r="A132" s="40"/>
      <c r="B132" s="41"/>
      <c r="C132" s="246" t="s">
        <v>278</v>
      </c>
      <c r="D132" s="246" t="s">
        <v>254</v>
      </c>
      <c r="E132" s="247" t="s">
        <v>4307</v>
      </c>
      <c r="F132" s="248" t="s">
        <v>4346</v>
      </c>
      <c r="G132" s="249" t="s">
        <v>441</v>
      </c>
      <c r="H132" s="250">
        <v>35</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21.75" customHeight="1">
      <c r="A133" s="40"/>
      <c r="B133" s="41"/>
      <c r="C133" s="246" t="s">
        <v>285</v>
      </c>
      <c r="D133" s="246" t="s">
        <v>254</v>
      </c>
      <c r="E133" s="247" t="s">
        <v>4309</v>
      </c>
      <c r="F133" s="248" t="s">
        <v>4347</v>
      </c>
      <c r="G133" s="249" t="s">
        <v>441</v>
      </c>
      <c r="H133" s="250">
        <v>10</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21.75" customHeight="1">
      <c r="A134" s="40"/>
      <c r="B134" s="41"/>
      <c r="C134" s="246" t="s">
        <v>292</v>
      </c>
      <c r="D134" s="246" t="s">
        <v>254</v>
      </c>
      <c r="E134" s="247" t="s">
        <v>4311</v>
      </c>
      <c r="F134" s="248" t="s">
        <v>4348</v>
      </c>
      <c r="G134" s="249" t="s">
        <v>441</v>
      </c>
      <c r="H134" s="250">
        <v>5</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21.75" customHeight="1">
      <c r="A135" s="40"/>
      <c r="B135" s="41"/>
      <c r="C135" s="246" t="s">
        <v>297</v>
      </c>
      <c r="D135" s="246" t="s">
        <v>254</v>
      </c>
      <c r="E135" s="247" t="s">
        <v>4313</v>
      </c>
      <c r="F135" s="248" t="s">
        <v>4349</v>
      </c>
      <c r="G135" s="249" t="s">
        <v>441</v>
      </c>
      <c r="H135" s="250">
        <v>16</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21.75" customHeight="1">
      <c r="A136" s="40"/>
      <c r="B136" s="41"/>
      <c r="C136" s="246" t="s">
        <v>304</v>
      </c>
      <c r="D136" s="246" t="s">
        <v>254</v>
      </c>
      <c r="E136" s="247" t="s">
        <v>4315</v>
      </c>
      <c r="F136" s="248" t="s">
        <v>4350</v>
      </c>
      <c r="G136" s="249" t="s">
        <v>441</v>
      </c>
      <c r="H136" s="250">
        <v>10</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4317</v>
      </c>
      <c r="F137" s="248" t="s">
        <v>4351</v>
      </c>
      <c r="G137" s="249" t="s">
        <v>441</v>
      </c>
      <c r="H137" s="250">
        <v>2</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4319</v>
      </c>
      <c r="F138" s="248" t="s">
        <v>4352</v>
      </c>
      <c r="G138" s="249" t="s">
        <v>964</v>
      </c>
      <c r="H138" s="250">
        <v>110</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4335</v>
      </c>
      <c r="F139" s="248" t="s">
        <v>4353</v>
      </c>
      <c r="G139" s="249" t="s">
        <v>964</v>
      </c>
      <c r="H139" s="250">
        <v>1</v>
      </c>
      <c r="I139" s="251"/>
      <c r="J139" s="252">
        <f>ROUND(I139*H139,2)</f>
        <v>0</v>
      </c>
      <c r="K139" s="248" t="s">
        <v>307</v>
      </c>
      <c r="L139" s="46"/>
      <c r="M139" s="267" t="s">
        <v>1</v>
      </c>
      <c r="N139" s="268" t="s">
        <v>48</v>
      </c>
      <c r="O139" s="265"/>
      <c r="P139" s="269">
        <f>O139*H139</f>
        <v>0</v>
      </c>
      <c r="Q139" s="269">
        <v>0</v>
      </c>
      <c r="R139" s="269">
        <f>Q139*H139</f>
        <v>0</v>
      </c>
      <c r="S139" s="269">
        <v>0</v>
      </c>
      <c r="T139" s="270">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6.96" customHeight="1">
      <c r="A140" s="40"/>
      <c r="B140" s="68"/>
      <c r="C140" s="69"/>
      <c r="D140" s="69"/>
      <c r="E140" s="69"/>
      <c r="F140" s="69"/>
      <c r="G140" s="69"/>
      <c r="H140" s="69"/>
      <c r="I140" s="195"/>
      <c r="J140" s="69"/>
      <c r="K140" s="69"/>
      <c r="L140" s="46"/>
      <c r="M140" s="40"/>
      <c r="O140" s="40"/>
      <c r="P140" s="40"/>
      <c r="Q140" s="40"/>
      <c r="R140" s="40"/>
      <c r="S140" s="40"/>
      <c r="T140" s="40"/>
      <c r="U140" s="40"/>
      <c r="V140" s="40"/>
      <c r="W140" s="40"/>
      <c r="X140" s="40"/>
      <c r="Y140" s="40"/>
      <c r="Z140" s="40"/>
      <c r="AA140" s="40"/>
      <c r="AB140" s="40"/>
      <c r="AC140" s="40"/>
      <c r="AD140" s="40"/>
      <c r="AE140" s="40"/>
    </row>
  </sheetData>
  <sheetProtection sheet="1" autoFilter="0" formatColumns="0" formatRows="0" objects="1" scenarios="1" spinCount="100000" saltValue="QmOYOsPyRtDCyMGTZOEaxfI1kwYut/ZG8o9EOgu2iX46c8oyeECxbBN3TCF/9iFJiD/ZTxFQGzpR3zdOuH4eyg==" hashValue="8/1AF2ssGKOeXh6NtBNfhbY0+ot2Bxf7FvMYJx6a5Weaun3qzA3J6QGoUi6C655Uk+7vit1rmwnbUWQo1LFgUw==" algorithmName="SHA-512" password="E785"/>
  <autoFilter ref="C124:K13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96</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335</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Statutární město Karviná </v>
      </c>
      <c r="F15" s="40"/>
      <c r="G15" s="40"/>
      <c r="H15" s="40"/>
      <c r="I15" s="159" t="s">
        <v>33</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tr">
        <f>IF('Rekapitulace stavby'!AN16="","",'Rekapitulace stavby'!AN16)</f>
        <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tr">
        <f>IF('Rekapitulace stavby'!E17="","",'Rekapitulace stavby'!E17)</f>
        <v>ADEA projekt s.r.o.</v>
      </c>
      <c r="F21" s="40"/>
      <c r="G21" s="40"/>
      <c r="H21" s="40"/>
      <c r="I21" s="159" t="s">
        <v>33</v>
      </c>
      <c r="J21" s="143" t="str">
        <f>IF('Rekapitulace stavby'!AN17="","",'Rekapitulace stavby'!AN17)</f>
        <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ROUND(J118,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ROUND((SUM(BE118:BE157)),  2)</f>
        <v>0</v>
      </c>
      <c r="G33" s="40"/>
      <c r="H33" s="40"/>
      <c r="I33" s="174">
        <v>0.20999999999999999</v>
      </c>
      <c r="J33" s="173">
        <f>ROUND(((SUM(BE118:BE157))*I33),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ROUND((SUM(BF118:BF157)),  2)</f>
        <v>0</v>
      </c>
      <c r="G34" s="40"/>
      <c r="H34" s="40"/>
      <c r="I34" s="174">
        <v>0.14999999999999999</v>
      </c>
      <c r="J34" s="173">
        <f>ROUND(((SUM(BF118:BF157))*I34),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ROUND((SUM(BG118:BG157)),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ROUND((SUM(BH118:BH157)),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ROUND((SUM(BI118:BI157)),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01 - Kácení</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J118</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337</v>
      </c>
      <c r="E97" s="208"/>
      <c r="F97" s="208"/>
      <c r="G97" s="208"/>
      <c r="H97" s="208"/>
      <c r="I97" s="209"/>
      <c r="J97" s="210">
        <f>J119</f>
        <v>0</v>
      </c>
      <c r="K97" s="206"/>
      <c r="L97" s="211"/>
      <c r="S97" s="9"/>
      <c r="T97" s="9"/>
      <c r="U97" s="9"/>
      <c r="V97" s="9"/>
      <c r="W97" s="9"/>
      <c r="X97" s="9"/>
      <c r="Y97" s="9"/>
      <c r="Z97" s="9"/>
      <c r="AA97" s="9"/>
      <c r="AB97" s="9"/>
      <c r="AC97" s="9"/>
      <c r="AD97" s="9"/>
      <c r="AE97" s="9"/>
    </row>
    <row r="98" s="9" customFormat="1" ht="24.96" customHeight="1">
      <c r="A98" s="9"/>
      <c r="B98" s="205"/>
      <c r="C98" s="206"/>
      <c r="D98" s="207" t="s">
        <v>338</v>
      </c>
      <c r="E98" s="208"/>
      <c r="F98" s="208"/>
      <c r="G98" s="208"/>
      <c r="H98" s="208"/>
      <c r="I98" s="209"/>
      <c r="J98" s="210">
        <f>J156</f>
        <v>0</v>
      </c>
      <c r="K98" s="206"/>
      <c r="L98" s="211"/>
      <c r="S98" s="9"/>
      <c r="T98" s="9"/>
      <c r="U98" s="9"/>
      <c r="V98" s="9"/>
      <c r="W98" s="9"/>
      <c r="X98" s="9"/>
      <c r="Y98" s="9"/>
      <c r="Z98" s="9"/>
      <c r="AA98" s="9"/>
      <c r="AB98" s="9"/>
      <c r="AC98" s="9"/>
      <c r="AD98" s="9"/>
      <c r="AE98" s="9"/>
    </row>
    <row r="99" s="2" customFormat="1" ht="21.84"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6.96" customHeight="1">
      <c r="A100" s="40"/>
      <c r="B100" s="68"/>
      <c r="C100" s="69"/>
      <c r="D100" s="69"/>
      <c r="E100" s="69"/>
      <c r="F100" s="69"/>
      <c r="G100" s="69"/>
      <c r="H100" s="69"/>
      <c r="I100" s="195"/>
      <c r="J100" s="69"/>
      <c r="K100" s="69"/>
      <c r="L100" s="65"/>
      <c r="S100" s="40"/>
      <c r="T100" s="40"/>
      <c r="U100" s="40"/>
      <c r="V100" s="40"/>
      <c r="W100" s="40"/>
      <c r="X100" s="40"/>
      <c r="Y100" s="40"/>
      <c r="Z100" s="40"/>
      <c r="AA100" s="40"/>
      <c r="AB100" s="40"/>
      <c r="AC100" s="40"/>
      <c r="AD100" s="40"/>
      <c r="AE100" s="40"/>
    </row>
    <row r="104" s="2" customFormat="1" ht="6.96" customHeight="1">
      <c r="A104" s="40"/>
      <c r="B104" s="70"/>
      <c r="C104" s="71"/>
      <c r="D104" s="71"/>
      <c r="E104" s="71"/>
      <c r="F104" s="71"/>
      <c r="G104" s="71"/>
      <c r="H104" s="71"/>
      <c r="I104" s="198"/>
      <c r="J104" s="71"/>
      <c r="K104" s="71"/>
      <c r="L104" s="65"/>
      <c r="S104" s="40"/>
      <c r="T104" s="40"/>
      <c r="U104" s="40"/>
      <c r="V104" s="40"/>
      <c r="W104" s="40"/>
      <c r="X104" s="40"/>
      <c r="Y104" s="40"/>
      <c r="Z104" s="40"/>
      <c r="AA104" s="40"/>
      <c r="AB104" s="40"/>
      <c r="AC104" s="40"/>
      <c r="AD104" s="40"/>
      <c r="AE104" s="40"/>
    </row>
    <row r="105" s="2" customFormat="1" ht="24.96" customHeight="1">
      <c r="A105" s="40"/>
      <c r="B105" s="41"/>
      <c r="C105" s="24" t="s">
        <v>236</v>
      </c>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12" customHeight="1">
      <c r="A107" s="40"/>
      <c r="B107" s="41"/>
      <c r="C107" s="33" t="s">
        <v>16</v>
      </c>
      <c r="D107" s="42"/>
      <c r="E107" s="42"/>
      <c r="F107" s="42"/>
      <c r="G107" s="42"/>
      <c r="H107" s="42"/>
      <c r="I107" s="157"/>
      <c r="J107" s="42"/>
      <c r="K107" s="42"/>
      <c r="L107" s="65"/>
      <c r="S107" s="40"/>
      <c r="T107" s="40"/>
      <c r="U107" s="40"/>
      <c r="V107" s="40"/>
      <c r="W107" s="40"/>
      <c r="X107" s="40"/>
      <c r="Y107" s="40"/>
      <c r="Z107" s="40"/>
      <c r="AA107" s="40"/>
      <c r="AB107" s="40"/>
      <c r="AC107" s="40"/>
      <c r="AD107" s="40"/>
      <c r="AE107" s="40"/>
    </row>
    <row r="108" s="2" customFormat="1" ht="16.5" customHeight="1">
      <c r="A108" s="40"/>
      <c r="B108" s="41"/>
      <c r="C108" s="42"/>
      <c r="D108" s="42"/>
      <c r="E108" s="199" t="str">
        <f>E7</f>
        <v>Sportovní areál ul. Leonovova, Karviná - Hranice</v>
      </c>
      <c r="F108" s="33"/>
      <c r="G108" s="33"/>
      <c r="H108" s="33"/>
      <c r="I108" s="157"/>
      <c r="J108" s="42"/>
      <c r="K108" s="42"/>
      <c r="L108" s="65"/>
      <c r="S108" s="40"/>
      <c r="T108" s="40"/>
      <c r="U108" s="40"/>
      <c r="V108" s="40"/>
      <c r="W108" s="40"/>
      <c r="X108" s="40"/>
      <c r="Y108" s="40"/>
      <c r="Z108" s="40"/>
      <c r="AA108" s="40"/>
      <c r="AB108" s="40"/>
      <c r="AC108" s="40"/>
      <c r="AD108" s="40"/>
      <c r="AE108" s="40"/>
    </row>
    <row r="109" s="2" customFormat="1" ht="12" customHeight="1">
      <c r="A109" s="40"/>
      <c r="B109" s="41"/>
      <c r="C109" s="33" t="s">
        <v>222</v>
      </c>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6.5" customHeight="1">
      <c r="A110" s="40"/>
      <c r="B110" s="41"/>
      <c r="C110" s="42"/>
      <c r="D110" s="42"/>
      <c r="E110" s="78" t="str">
        <f>E9</f>
        <v>SO 01 - Kácení</v>
      </c>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22</v>
      </c>
      <c r="D112" s="42"/>
      <c r="E112" s="42"/>
      <c r="F112" s="28" t="str">
        <f>F12</f>
        <v xml:space="preserve"> </v>
      </c>
      <c r="G112" s="42"/>
      <c r="H112" s="42"/>
      <c r="I112" s="159" t="s">
        <v>24</v>
      </c>
      <c r="J112" s="81" t="str">
        <f>IF(J12="","",J12)</f>
        <v>27. 2. 2020</v>
      </c>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5.15" customHeight="1">
      <c r="A114" s="40"/>
      <c r="B114" s="41"/>
      <c r="C114" s="33" t="s">
        <v>30</v>
      </c>
      <c r="D114" s="42"/>
      <c r="E114" s="42"/>
      <c r="F114" s="28" t="str">
        <f>E15</f>
        <v xml:space="preserve">Statutární město Karviná </v>
      </c>
      <c r="G114" s="42"/>
      <c r="H114" s="42"/>
      <c r="I114" s="159" t="s">
        <v>36</v>
      </c>
      <c r="J114" s="38" t="str">
        <f>E21</f>
        <v>ADEA projekt s.r.o.</v>
      </c>
      <c r="K114" s="42"/>
      <c r="L114" s="65"/>
      <c r="S114" s="40"/>
      <c r="T114" s="40"/>
      <c r="U114" s="40"/>
      <c r="V114" s="40"/>
      <c r="W114" s="40"/>
      <c r="X114" s="40"/>
      <c r="Y114" s="40"/>
      <c r="Z114" s="40"/>
      <c r="AA114" s="40"/>
      <c r="AB114" s="40"/>
      <c r="AC114" s="40"/>
      <c r="AD114" s="40"/>
      <c r="AE114" s="40"/>
    </row>
    <row r="115" s="2" customFormat="1" ht="15.15" customHeight="1">
      <c r="A115" s="40"/>
      <c r="B115" s="41"/>
      <c r="C115" s="33" t="s">
        <v>34</v>
      </c>
      <c r="D115" s="42"/>
      <c r="E115" s="42"/>
      <c r="F115" s="28" t="str">
        <f>IF(E18="","",E18)</f>
        <v>Vyplň údaj</v>
      </c>
      <c r="G115" s="42"/>
      <c r="H115" s="42"/>
      <c r="I115" s="159" t="s">
        <v>39</v>
      </c>
      <c r="J115" s="38" t="str">
        <f>E24</f>
        <v>Specialista</v>
      </c>
      <c r="K115" s="42"/>
      <c r="L115" s="65"/>
      <c r="S115" s="40"/>
      <c r="T115" s="40"/>
      <c r="U115" s="40"/>
      <c r="V115" s="40"/>
      <c r="W115" s="40"/>
      <c r="X115" s="40"/>
      <c r="Y115" s="40"/>
      <c r="Z115" s="40"/>
      <c r="AA115" s="40"/>
      <c r="AB115" s="40"/>
      <c r="AC115" s="40"/>
      <c r="AD115" s="40"/>
      <c r="AE115" s="40"/>
    </row>
    <row r="116" s="2" customFormat="1" ht="10.32"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11" customFormat="1" ht="29.28" customHeight="1">
      <c r="A117" s="218"/>
      <c r="B117" s="219"/>
      <c r="C117" s="220" t="s">
        <v>237</v>
      </c>
      <c r="D117" s="221" t="s">
        <v>68</v>
      </c>
      <c r="E117" s="221" t="s">
        <v>64</v>
      </c>
      <c r="F117" s="221" t="s">
        <v>65</v>
      </c>
      <c r="G117" s="221" t="s">
        <v>238</v>
      </c>
      <c r="H117" s="221" t="s">
        <v>239</v>
      </c>
      <c r="I117" s="222" t="s">
        <v>240</v>
      </c>
      <c r="J117" s="221" t="s">
        <v>226</v>
      </c>
      <c r="K117" s="223" t="s">
        <v>241</v>
      </c>
      <c r="L117" s="224"/>
      <c r="M117" s="102" t="s">
        <v>1</v>
      </c>
      <c r="N117" s="103" t="s">
        <v>47</v>
      </c>
      <c r="O117" s="103" t="s">
        <v>242</v>
      </c>
      <c r="P117" s="103" t="s">
        <v>243</v>
      </c>
      <c r="Q117" s="103" t="s">
        <v>244</v>
      </c>
      <c r="R117" s="103" t="s">
        <v>245</v>
      </c>
      <c r="S117" s="103" t="s">
        <v>246</v>
      </c>
      <c r="T117" s="104" t="s">
        <v>247</v>
      </c>
      <c r="U117" s="218"/>
      <c r="V117" s="218"/>
      <c r="W117" s="218"/>
      <c r="X117" s="218"/>
      <c r="Y117" s="218"/>
      <c r="Z117" s="218"/>
      <c r="AA117" s="218"/>
      <c r="AB117" s="218"/>
      <c r="AC117" s="218"/>
      <c r="AD117" s="218"/>
      <c r="AE117" s="218"/>
    </row>
    <row r="118" s="2" customFormat="1" ht="22.8" customHeight="1">
      <c r="A118" s="40"/>
      <c r="B118" s="41"/>
      <c r="C118" s="109" t="s">
        <v>248</v>
      </c>
      <c r="D118" s="42"/>
      <c r="E118" s="42"/>
      <c r="F118" s="42"/>
      <c r="G118" s="42"/>
      <c r="H118" s="42"/>
      <c r="I118" s="157"/>
      <c r="J118" s="225">
        <f>BK118</f>
        <v>0</v>
      </c>
      <c r="K118" s="42"/>
      <c r="L118" s="46"/>
      <c r="M118" s="105"/>
      <c r="N118" s="226"/>
      <c r="O118" s="106"/>
      <c r="P118" s="227">
        <f>P119+P156</f>
        <v>0</v>
      </c>
      <c r="Q118" s="106"/>
      <c r="R118" s="227">
        <f>R119+R156</f>
        <v>0</v>
      </c>
      <c r="S118" s="106"/>
      <c r="T118" s="228">
        <f>T119+T156</f>
        <v>0</v>
      </c>
      <c r="U118" s="40"/>
      <c r="V118" s="40"/>
      <c r="W118" s="40"/>
      <c r="X118" s="40"/>
      <c r="Y118" s="40"/>
      <c r="Z118" s="40"/>
      <c r="AA118" s="40"/>
      <c r="AB118" s="40"/>
      <c r="AC118" s="40"/>
      <c r="AD118" s="40"/>
      <c r="AE118" s="40"/>
      <c r="AT118" s="18" t="s">
        <v>82</v>
      </c>
      <c r="AU118" s="18" t="s">
        <v>228</v>
      </c>
      <c r="BK118" s="229">
        <f>BK119+BK156</f>
        <v>0</v>
      </c>
    </row>
    <row r="119" s="12" customFormat="1" ht="25.92" customHeight="1">
      <c r="A119" s="12"/>
      <c r="B119" s="230"/>
      <c r="C119" s="231"/>
      <c r="D119" s="232" t="s">
        <v>82</v>
      </c>
      <c r="E119" s="233" t="s">
        <v>309</v>
      </c>
      <c r="F119" s="233" t="s">
        <v>339</v>
      </c>
      <c r="G119" s="231"/>
      <c r="H119" s="231"/>
      <c r="I119" s="234"/>
      <c r="J119" s="235">
        <f>BK119</f>
        <v>0</v>
      </c>
      <c r="K119" s="231"/>
      <c r="L119" s="236"/>
      <c r="M119" s="237"/>
      <c r="N119" s="238"/>
      <c r="O119" s="238"/>
      <c r="P119" s="239">
        <f>SUM(P120:P155)</f>
        <v>0</v>
      </c>
      <c r="Q119" s="238"/>
      <c r="R119" s="239">
        <f>SUM(R120:R155)</f>
        <v>0</v>
      </c>
      <c r="S119" s="238"/>
      <c r="T119" s="240">
        <f>SUM(T120:T155)</f>
        <v>0</v>
      </c>
      <c r="U119" s="12"/>
      <c r="V119" s="12"/>
      <c r="W119" s="12"/>
      <c r="X119" s="12"/>
      <c r="Y119" s="12"/>
      <c r="Z119" s="12"/>
      <c r="AA119" s="12"/>
      <c r="AB119" s="12"/>
      <c r="AC119" s="12"/>
      <c r="AD119" s="12"/>
      <c r="AE119" s="12"/>
      <c r="AR119" s="241" t="s">
        <v>91</v>
      </c>
      <c r="AT119" s="242" t="s">
        <v>82</v>
      </c>
      <c r="AU119" s="242" t="s">
        <v>83</v>
      </c>
      <c r="AY119" s="241" t="s">
        <v>251</v>
      </c>
      <c r="BK119" s="243">
        <f>SUM(BK120:BK155)</f>
        <v>0</v>
      </c>
    </row>
    <row r="120" s="2" customFormat="1" ht="16.5" customHeight="1">
      <c r="A120" s="40"/>
      <c r="B120" s="41"/>
      <c r="C120" s="246" t="s">
        <v>91</v>
      </c>
      <c r="D120" s="246" t="s">
        <v>254</v>
      </c>
      <c r="E120" s="247" t="s">
        <v>340</v>
      </c>
      <c r="F120" s="248" t="s">
        <v>341</v>
      </c>
      <c r="G120" s="249" t="s">
        <v>342</v>
      </c>
      <c r="H120" s="250">
        <v>35</v>
      </c>
      <c r="I120" s="251"/>
      <c r="J120" s="252">
        <f>ROUND(I120*H120,2)</f>
        <v>0</v>
      </c>
      <c r="K120" s="248" t="s">
        <v>258</v>
      </c>
      <c r="L120" s="46"/>
      <c r="M120" s="253" t="s">
        <v>1</v>
      </c>
      <c r="N120" s="254" t="s">
        <v>48</v>
      </c>
      <c r="O120" s="93"/>
      <c r="P120" s="255">
        <f>O120*H120</f>
        <v>0</v>
      </c>
      <c r="Q120" s="255">
        <v>0</v>
      </c>
      <c r="R120" s="255">
        <f>Q120*H120</f>
        <v>0</v>
      </c>
      <c r="S120" s="255">
        <v>0</v>
      </c>
      <c r="T120" s="256">
        <f>S120*H120</f>
        <v>0</v>
      </c>
      <c r="U120" s="40"/>
      <c r="V120" s="40"/>
      <c r="W120" s="40"/>
      <c r="X120" s="40"/>
      <c r="Y120" s="40"/>
      <c r="Z120" s="40"/>
      <c r="AA120" s="40"/>
      <c r="AB120" s="40"/>
      <c r="AC120" s="40"/>
      <c r="AD120" s="40"/>
      <c r="AE120" s="40"/>
      <c r="AR120" s="257" t="s">
        <v>182</v>
      </c>
      <c r="AT120" s="257" t="s">
        <v>254</v>
      </c>
      <c r="AU120" s="257" t="s">
        <v>91</v>
      </c>
      <c r="AY120" s="18" t="s">
        <v>251</v>
      </c>
      <c r="BE120" s="258">
        <f>IF(N120="základní",J120,0)</f>
        <v>0</v>
      </c>
      <c r="BF120" s="258">
        <f>IF(N120="snížená",J120,0)</f>
        <v>0</v>
      </c>
      <c r="BG120" s="258">
        <f>IF(N120="zákl. přenesená",J120,0)</f>
        <v>0</v>
      </c>
      <c r="BH120" s="258">
        <f>IF(N120="sníž. přenesená",J120,0)</f>
        <v>0</v>
      </c>
      <c r="BI120" s="258">
        <f>IF(N120="nulová",J120,0)</f>
        <v>0</v>
      </c>
      <c r="BJ120" s="18" t="s">
        <v>91</v>
      </c>
      <c r="BK120" s="258">
        <f>ROUND(I120*H120,2)</f>
        <v>0</v>
      </c>
      <c r="BL120" s="18" t="s">
        <v>182</v>
      </c>
      <c r="BM120" s="257" t="s">
        <v>93</v>
      </c>
    </row>
    <row r="121" s="2" customFormat="1">
      <c r="A121" s="40"/>
      <c r="B121" s="41"/>
      <c r="C121" s="42"/>
      <c r="D121" s="259" t="s">
        <v>261</v>
      </c>
      <c r="E121" s="42"/>
      <c r="F121" s="260" t="s">
        <v>343</v>
      </c>
      <c r="G121" s="42"/>
      <c r="H121" s="42"/>
      <c r="I121" s="157"/>
      <c r="J121" s="42"/>
      <c r="K121" s="42"/>
      <c r="L121" s="46"/>
      <c r="M121" s="261"/>
      <c r="N121" s="262"/>
      <c r="O121" s="93"/>
      <c r="P121" s="93"/>
      <c r="Q121" s="93"/>
      <c r="R121" s="93"/>
      <c r="S121" s="93"/>
      <c r="T121" s="94"/>
      <c r="U121" s="40"/>
      <c r="V121" s="40"/>
      <c r="W121" s="40"/>
      <c r="X121" s="40"/>
      <c r="Y121" s="40"/>
      <c r="Z121" s="40"/>
      <c r="AA121" s="40"/>
      <c r="AB121" s="40"/>
      <c r="AC121" s="40"/>
      <c r="AD121" s="40"/>
      <c r="AE121" s="40"/>
      <c r="AT121" s="18" t="s">
        <v>261</v>
      </c>
      <c r="AU121" s="18" t="s">
        <v>91</v>
      </c>
    </row>
    <row r="122" s="2" customFormat="1" ht="16.5" customHeight="1">
      <c r="A122" s="40"/>
      <c r="B122" s="41"/>
      <c r="C122" s="246" t="s">
        <v>93</v>
      </c>
      <c r="D122" s="246" t="s">
        <v>254</v>
      </c>
      <c r="E122" s="247" t="s">
        <v>344</v>
      </c>
      <c r="F122" s="248" t="s">
        <v>345</v>
      </c>
      <c r="G122" s="249" t="s">
        <v>346</v>
      </c>
      <c r="H122" s="250">
        <v>35</v>
      </c>
      <c r="I122" s="251"/>
      <c r="J122" s="252">
        <f>ROUND(I122*H122,2)</f>
        <v>0</v>
      </c>
      <c r="K122" s="248" t="s">
        <v>258</v>
      </c>
      <c r="L122" s="46"/>
      <c r="M122" s="253" t="s">
        <v>1</v>
      </c>
      <c r="N122" s="254" t="s">
        <v>48</v>
      </c>
      <c r="O122" s="93"/>
      <c r="P122" s="255">
        <f>O122*H122</f>
        <v>0</v>
      </c>
      <c r="Q122" s="255">
        <v>0</v>
      </c>
      <c r="R122" s="255">
        <f>Q122*H122</f>
        <v>0</v>
      </c>
      <c r="S122" s="255">
        <v>0</v>
      </c>
      <c r="T122" s="256">
        <f>S122*H122</f>
        <v>0</v>
      </c>
      <c r="U122" s="40"/>
      <c r="V122" s="40"/>
      <c r="W122" s="40"/>
      <c r="X122" s="40"/>
      <c r="Y122" s="40"/>
      <c r="Z122" s="40"/>
      <c r="AA122" s="40"/>
      <c r="AB122" s="40"/>
      <c r="AC122" s="40"/>
      <c r="AD122" s="40"/>
      <c r="AE122" s="40"/>
      <c r="AR122" s="257" t="s">
        <v>182</v>
      </c>
      <c r="AT122" s="257" t="s">
        <v>254</v>
      </c>
      <c r="AU122" s="257" t="s">
        <v>91</v>
      </c>
      <c r="AY122" s="18" t="s">
        <v>251</v>
      </c>
      <c r="BE122" s="258">
        <f>IF(N122="základní",J122,0)</f>
        <v>0</v>
      </c>
      <c r="BF122" s="258">
        <f>IF(N122="snížená",J122,0)</f>
        <v>0</v>
      </c>
      <c r="BG122" s="258">
        <f>IF(N122="zákl. přenesená",J122,0)</f>
        <v>0</v>
      </c>
      <c r="BH122" s="258">
        <f>IF(N122="sníž. přenesená",J122,0)</f>
        <v>0</v>
      </c>
      <c r="BI122" s="258">
        <f>IF(N122="nulová",J122,0)</f>
        <v>0</v>
      </c>
      <c r="BJ122" s="18" t="s">
        <v>91</v>
      </c>
      <c r="BK122" s="258">
        <f>ROUND(I122*H122,2)</f>
        <v>0</v>
      </c>
      <c r="BL122" s="18" t="s">
        <v>182</v>
      </c>
      <c r="BM122" s="257" t="s">
        <v>182</v>
      </c>
    </row>
    <row r="123" s="2" customFormat="1">
      <c r="A123" s="40"/>
      <c r="B123" s="41"/>
      <c r="C123" s="42"/>
      <c r="D123" s="259" t="s">
        <v>261</v>
      </c>
      <c r="E123" s="42"/>
      <c r="F123" s="260" t="s">
        <v>347</v>
      </c>
      <c r="G123" s="42"/>
      <c r="H123" s="42"/>
      <c r="I123" s="157"/>
      <c r="J123" s="42"/>
      <c r="K123" s="42"/>
      <c r="L123" s="46"/>
      <c r="M123" s="261"/>
      <c r="N123" s="262"/>
      <c r="O123" s="93"/>
      <c r="P123" s="93"/>
      <c r="Q123" s="93"/>
      <c r="R123" s="93"/>
      <c r="S123" s="93"/>
      <c r="T123" s="94"/>
      <c r="U123" s="40"/>
      <c r="V123" s="40"/>
      <c r="W123" s="40"/>
      <c r="X123" s="40"/>
      <c r="Y123" s="40"/>
      <c r="Z123" s="40"/>
      <c r="AA123" s="40"/>
      <c r="AB123" s="40"/>
      <c r="AC123" s="40"/>
      <c r="AD123" s="40"/>
      <c r="AE123" s="40"/>
      <c r="AT123" s="18" t="s">
        <v>261</v>
      </c>
      <c r="AU123" s="18" t="s">
        <v>91</v>
      </c>
    </row>
    <row r="124" s="2" customFormat="1" ht="16.5" customHeight="1">
      <c r="A124" s="40"/>
      <c r="B124" s="41"/>
      <c r="C124" s="246" t="s">
        <v>174</v>
      </c>
      <c r="D124" s="246" t="s">
        <v>254</v>
      </c>
      <c r="E124" s="247" t="s">
        <v>348</v>
      </c>
      <c r="F124" s="248" t="s">
        <v>345</v>
      </c>
      <c r="G124" s="249" t="s">
        <v>346</v>
      </c>
      <c r="H124" s="250">
        <v>35</v>
      </c>
      <c r="I124" s="251"/>
      <c r="J124" s="252">
        <f>ROUND(I124*H124,2)</f>
        <v>0</v>
      </c>
      <c r="K124" s="248" t="s">
        <v>258</v>
      </c>
      <c r="L124" s="46"/>
      <c r="M124" s="253" t="s">
        <v>1</v>
      </c>
      <c r="N124" s="254" t="s">
        <v>48</v>
      </c>
      <c r="O124" s="93"/>
      <c r="P124" s="255">
        <f>O124*H124</f>
        <v>0</v>
      </c>
      <c r="Q124" s="255">
        <v>0</v>
      </c>
      <c r="R124" s="255">
        <f>Q124*H124</f>
        <v>0</v>
      </c>
      <c r="S124" s="255">
        <v>0</v>
      </c>
      <c r="T124" s="256">
        <f>S124*H124</f>
        <v>0</v>
      </c>
      <c r="U124" s="40"/>
      <c r="V124" s="40"/>
      <c r="W124" s="40"/>
      <c r="X124" s="40"/>
      <c r="Y124" s="40"/>
      <c r="Z124" s="40"/>
      <c r="AA124" s="40"/>
      <c r="AB124" s="40"/>
      <c r="AC124" s="40"/>
      <c r="AD124" s="40"/>
      <c r="AE124" s="40"/>
      <c r="AR124" s="257" t="s">
        <v>182</v>
      </c>
      <c r="AT124" s="257" t="s">
        <v>254</v>
      </c>
      <c r="AU124" s="257" t="s">
        <v>91</v>
      </c>
      <c r="AY124" s="18" t="s">
        <v>251</v>
      </c>
      <c r="BE124" s="258">
        <f>IF(N124="základní",J124,0)</f>
        <v>0</v>
      </c>
      <c r="BF124" s="258">
        <f>IF(N124="snížená",J124,0)</f>
        <v>0</v>
      </c>
      <c r="BG124" s="258">
        <f>IF(N124="zákl. přenesená",J124,0)</f>
        <v>0</v>
      </c>
      <c r="BH124" s="258">
        <f>IF(N124="sníž. přenesená",J124,0)</f>
        <v>0</v>
      </c>
      <c r="BI124" s="258">
        <f>IF(N124="nulová",J124,0)</f>
        <v>0</v>
      </c>
      <c r="BJ124" s="18" t="s">
        <v>91</v>
      </c>
      <c r="BK124" s="258">
        <f>ROUND(I124*H124,2)</f>
        <v>0</v>
      </c>
      <c r="BL124" s="18" t="s">
        <v>182</v>
      </c>
      <c r="BM124" s="257" t="s">
        <v>278</v>
      </c>
    </row>
    <row r="125" s="2" customFormat="1">
      <c r="A125" s="40"/>
      <c r="B125" s="41"/>
      <c r="C125" s="42"/>
      <c r="D125" s="259" t="s">
        <v>261</v>
      </c>
      <c r="E125" s="42"/>
      <c r="F125" s="260" t="s">
        <v>349</v>
      </c>
      <c r="G125" s="42"/>
      <c r="H125" s="42"/>
      <c r="I125" s="157"/>
      <c r="J125" s="42"/>
      <c r="K125" s="42"/>
      <c r="L125" s="46"/>
      <c r="M125" s="261"/>
      <c r="N125" s="262"/>
      <c r="O125" s="93"/>
      <c r="P125" s="93"/>
      <c r="Q125" s="93"/>
      <c r="R125" s="93"/>
      <c r="S125" s="93"/>
      <c r="T125" s="94"/>
      <c r="U125" s="40"/>
      <c r="V125" s="40"/>
      <c r="W125" s="40"/>
      <c r="X125" s="40"/>
      <c r="Y125" s="40"/>
      <c r="Z125" s="40"/>
      <c r="AA125" s="40"/>
      <c r="AB125" s="40"/>
      <c r="AC125" s="40"/>
      <c r="AD125" s="40"/>
      <c r="AE125" s="40"/>
      <c r="AT125" s="18" t="s">
        <v>261</v>
      </c>
      <c r="AU125" s="18" t="s">
        <v>91</v>
      </c>
    </row>
    <row r="126" s="2" customFormat="1" ht="16.5" customHeight="1">
      <c r="A126" s="40"/>
      <c r="B126" s="41"/>
      <c r="C126" s="246" t="s">
        <v>182</v>
      </c>
      <c r="D126" s="246" t="s">
        <v>254</v>
      </c>
      <c r="E126" s="247" t="s">
        <v>350</v>
      </c>
      <c r="F126" s="248" t="s">
        <v>345</v>
      </c>
      <c r="G126" s="249" t="s">
        <v>346</v>
      </c>
      <c r="H126" s="250">
        <v>10</v>
      </c>
      <c r="I126" s="251"/>
      <c r="J126" s="252">
        <f>ROUND(I126*H126,2)</f>
        <v>0</v>
      </c>
      <c r="K126" s="248" t="s">
        <v>258</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182</v>
      </c>
      <c r="AT126" s="257" t="s">
        <v>254</v>
      </c>
      <c r="AU126" s="257" t="s">
        <v>91</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292</v>
      </c>
    </row>
    <row r="127" s="2" customFormat="1">
      <c r="A127" s="40"/>
      <c r="B127" s="41"/>
      <c r="C127" s="42"/>
      <c r="D127" s="259" t="s">
        <v>261</v>
      </c>
      <c r="E127" s="42"/>
      <c r="F127" s="260" t="s">
        <v>351</v>
      </c>
      <c r="G127" s="42"/>
      <c r="H127" s="42"/>
      <c r="I127" s="157"/>
      <c r="J127" s="42"/>
      <c r="K127" s="42"/>
      <c r="L127" s="46"/>
      <c r="M127" s="261"/>
      <c r="N127" s="262"/>
      <c r="O127" s="93"/>
      <c r="P127" s="93"/>
      <c r="Q127" s="93"/>
      <c r="R127" s="93"/>
      <c r="S127" s="93"/>
      <c r="T127" s="94"/>
      <c r="U127" s="40"/>
      <c r="V127" s="40"/>
      <c r="W127" s="40"/>
      <c r="X127" s="40"/>
      <c r="Y127" s="40"/>
      <c r="Z127" s="40"/>
      <c r="AA127" s="40"/>
      <c r="AB127" s="40"/>
      <c r="AC127" s="40"/>
      <c r="AD127" s="40"/>
      <c r="AE127" s="40"/>
      <c r="AT127" s="18" t="s">
        <v>261</v>
      </c>
      <c r="AU127" s="18" t="s">
        <v>91</v>
      </c>
    </row>
    <row r="128" s="2" customFormat="1" ht="16.5" customHeight="1">
      <c r="A128" s="40"/>
      <c r="B128" s="41"/>
      <c r="C128" s="246" t="s">
        <v>250</v>
      </c>
      <c r="D128" s="246" t="s">
        <v>254</v>
      </c>
      <c r="E128" s="247" t="s">
        <v>352</v>
      </c>
      <c r="F128" s="248" t="s">
        <v>345</v>
      </c>
      <c r="G128" s="249" t="s">
        <v>346</v>
      </c>
      <c r="H128" s="250">
        <v>17</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304</v>
      </c>
    </row>
    <row r="129" s="2" customFormat="1">
      <c r="A129" s="40"/>
      <c r="B129" s="41"/>
      <c r="C129" s="42"/>
      <c r="D129" s="259" t="s">
        <v>261</v>
      </c>
      <c r="E129" s="42"/>
      <c r="F129" s="260" t="s">
        <v>353</v>
      </c>
      <c r="G129" s="42"/>
      <c r="H129" s="42"/>
      <c r="I129" s="157"/>
      <c r="J129" s="42"/>
      <c r="K129" s="42"/>
      <c r="L129" s="46"/>
      <c r="M129" s="261"/>
      <c r="N129" s="262"/>
      <c r="O129" s="93"/>
      <c r="P129" s="93"/>
      <c r="Q129" s="93"/>
      <c r="R129" s="93"/>
      <c r="S129" s="93"/>
      <c r="T129" s="94"/>
      <c r="U129" s="40"/>
      <c r="V129" s="40"/>
      <c r="W129" s="40"/>
      <c r="X129" s="40"/>
      <c r="Y129" s="40"/>
      <c r="Z129" s="40"/>
      <c r="AA129" s="40"/>
      <c r="AB129" s="40"/>
      <c r="AC129" s="40"/>
      <c r="AD129" s="40"/>
      <c r="AE129" s="40"/>
      <c r="AT129" s="18" t="s">
        <v>261</v>
      </c>
      <c r="AU129" s="18" t="s">
        <v>91</v>
      </c>
    </row>
    <row r="130" s="2" customFormat="1" ht="16.5" customHeight="1">
      <c r="A130" s="40"/>
      <c r="B130" s="41"/>
      <c r="C130" s="246" t="s">
        <v>278</v>
      </c>
      <c r="D130" s="246" t="s">
        <v>254</v>
      </c>
      <c r="E130" s="247" t="s">
        <v>354</v>
      </c>
      <c r="F130" s="248" t="s">
        <v>345</v>
      </c>
      <c r="G130" s="249" t="s">
        <v>346</v>
      </c>
      <c r="H130" s="250">
        <v>15</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313</v>
      </c>
    </row>
    <row r="131" s="2" customFormat="1">
      <c r="A131" s="40"/>
      <c r="B131" s="41"/>
      <c r="C131" s="42"/>
      <c r="D131" s="259" t="s">
        <v>261</v>
      </c>
      <c r="E131" s="42"/>
      <c r="F131" s="260" t="s">
        <v>355</v>
      </c>
      <c r="G131" s="42"/>
      <c r="H131" s="42"/>
      <c r="I131" s="157"/>
      <c r="J131" s="42"/>
      <c r="K131" s="42"/>
      <c r="L131" s="46"/>
      <c r="M131" s="261"/>
      <c r="N131" s="262"/>
      <c r="O131" s="93"/>
      <c r="P131" s="93"/>
      <c r="Q131" s="93"/>
      <c r="R131" s="93"/>
      <c r="S131" s="93"/>
      <c r="T131" s="94"/>
      <c r="U131" s="40"/>
      <c r="V131" s="40"/>
      <c r="W131" s="40"/>
      <c r="X131" s="40"/>
      <c r="Y131" s="40"/>
      <c r="Z131" s="40"/>
      <c r="AA131" s="40"/>
      <c r="AB131" s="40"/>
      <c r="AC131" s="40"/>
      <c r="AD131" s="40"/>
      <c r="AE131" s="40"/>
      <c r="AT131" s="18" t="s">
        <v>261</v>
      </c>
      <c r="AU131" s="18" t="s">
        <v>91</v>
      </c>
    </row>
    <row r="132" s="2" customFormat="1" ht="16.5" customHeight="1">
      <c r="A132" s="40"/>
      <c r="B132" s="41"/>
      <c r="C132" s="246" t="s">
        <v>285</v>
      </c>
      <c r="D132" s="246" t="s">
        <v>254</v>
      </c>
      <c r="E132" s="247" t="s">
        <v>356</v>
      </c>
      <c r="F132" s="248" t="s">
        <v>345</v>
      </c>
      <c r="G132" s="249" t="s">
        <v>346</v>
      </c>
      <c r="H132" s="250">
        <v>20</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325</v>
      </c>
    </row>
    <row r="133" s="2" customFormat="1">
      <c r="A133" s="40"/>
      <c r="B133" s="41"/>
      <c r="C133" s="42"/>
      <c r="D133" s="259" t="s">
        <v>261</v>
      </c>
      <c r="E133" s="42"/>
      <c r="F133" s="260" t="s">
        <v>357</v>
      </c>
      <c r="G133" s="42"/>
      <c r="H133" s="42"/>
      <c r="I133" s="157"/>
      <c r="J133" s="42"/>
      <c r="K133" s="42"/>
      <c r="L133" s="46"/>
      <c r="M133" s="261"/>
      <c r="N133" s="262"/>
      <c r="O133" s="93"/>
      <c r="P133" s="93"/>
      <c r="Q133" s="93"/>
      <c r="R133" s="93"/>
      <c r="S133" s="93"/>
      <c r="T133" s="94"/>
      <c r="U133" s="40"/>
      <c r="V133" s="40"/>
      <c r="W133" s="40"/>
      <c r="X133" s="40"/>
      <c r="Y133" s="40"/>
      <c r="Z133" s="40"/>
      <c r="AA133" s="40"/>
      <c r="AB133" s="40"/>
      <c r="AC133" s="40"/>
      <c r="AD133" s="40"/>
      <c r="AE133" s="40"/>
      <c r="AT133" s="18" t="s">
        <v>261</v>
      </c>
      <c r="AU133" s="18" t="s">
        <v>91</v>
      </c>
    </row>
    <row r="134" s="2" customFormat="1" ht="16.5" customHeight="1">
      <c r="A134" s="40"/>
      <c r="B134" s="41"/>
      <c r="C134" s="246" t="s">
        <v>292</v>
      </c>
      <c r="D134" s="246" t="s">
        <v>254</v>
      </c>
      <c r="E134" s="247" t="s">
        <v>358</v>
      </c>
      <c r="F134" s="248" t="s">
        <v>345</v>
      </c>
      <c r="G134" s="249" t="s">
        <v>346</v>
      </c>
      <c r="H134" s="250">
        <v>3</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c r="A135" s="40"/>
      <c r="B135" s="41"/>
      <c r="C135" s="42"/>
      <c r="D135" s="259" t="s">
        <v>261</v>
      </c>
      <c r="E135" s="42"/>
      <c r="F135" s="260" t="s">
        <v>360</v>
      </c>
      <c r="G135" s="42"/>
      <c r="H135" s="42"/>
      <c r="I135" s="157"/>
      <c r="J135" s="42"/>
      <c r="K135" s="42"/>
      <c r="L135" s="46"/>
      <c r="M135" s="261"/>
      <c r="N135" s="262"/>
      <c r="O135" s="93"/>
      <c r="P135" s="93"/>
      <c r="Q135" s="93"/>
      <c r="R135" s="93"/>
      <c r="S135" s="93"/>
      <c r="T135" s="94"/>
      <c r="U135" s="40"/>
      <c r="V135" s="40"/>
      <c r="W135" s="40"/>
      <c r="X135" s="40"/>
      <c r="Y135" s="40"/>
      <c r="Z135" s="40"/>
      <c r="AA135" s="40"/>
      <c r="AB135" s="40"/>
      <c r="AC135" s="40"/>
      <c r="AD135" s="40"/>
      <c r="AE135" s="40"/>
      <c r="AT135" s="18" t="s">
        <v>261</v>
      </c>
      <c r="AU135" s="18" t="s">
        <v>91</v>
      </c>
    </row>
    <row r="136" s="2" customFormat="1" ht="16.5" customHeight="1">
      <c r="A136" s="40"/>
      <c r="B136" s="41"/>
      <c r="C136" s="246" t="s">
        <v>297</v>
      </c>
      <c r="D136" s="246" t="s">
        <v>254</v>
      </c>
      <c r="E136" s="247" t="s">
        <v>361</v>
      </c>
      <c r="F136" s="248" t="s">
        <v>345</v>
      </c>
      <c r="G136" s="249" t="s">
        <v>346</v>
      </c>
      <c r="H136" s="250">
        <v>2</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362</v>
      </c>
    </row>
    <row r="137" s="2" customFormat="1">
      <c r="A137" s="40"/>
      <c r="B137" s="41"/>
      <c r="C137" s="42"/>
      <c r="D137" s="259" t="s">
        <v>261</v>
      </c>
      <c r="E137" s="42"/>
      <c r="F137" s="260" t="s">
        <v>363</v>
      </c>
      <c r="G137" s="42"/>
      <c r="H137" s="42"/>
      <c r="I137" s="157"/>
      <c r="J137" s="42"/>
      <c r="K137" s="42"/>
      <c r="L137" s="46"/>
      <c r="M137" s="261"/>
      <c r="N137" s="262"/>
      <c r="O137" s="93"/>
      <c r="P137" s="93"/>
      <c r="Q137" s="93"/>
      <c r="R137" s="93"/>
      <c r="S137" s="93"/>
      <c r="T137" s="94"/>
      <c r="U137" s="40"/>
      <c r="V137" s="40"/>
      <c r="W137" s="40"/>
      <c r="X137" s="40"/>
      <c r="Y137" s="40"/>
      <c r="Z137" s="40"/>
      <c r="AA137" s="40"/>
      <c r="AB137" s="40"/>
      <c r="AC137" s="40"/>
      <c r="AD137" s="40"/>
      <c r="AE137" s="40"/>
      <c r="AT137" s="18" t="s">
        <v>261</v>
      </c>
      <c r="AU137" s="18" t="s">
        <v>91</v>
      </c>
    </row>
    <row r="138" s="2" customFormat="1" ht="16.5" customHeight="1">
      <c r="A138" s="40"/>
      <c r="B138" s="41"/>
      <c r="C138" s="246" t="s">
        <v>304</v>
      </c>
      <c r="D138" s="246" t="s">
        <v>254</v>
      </c>
      <c r="E138" s="247" t="s">
        <v>364</v>
      </c>
      <c r="F138" s="248" t="s">
        <v>365</v>
      </c>
      <c r="G138" s="249" t="s">
        <v>346</v>
      </c>
      <c r="H138" s="250">
        <v>13</v>
      </c>
      <c r="I138" s="251"/>
      <c r="J138" s="252">
        <f>ROUND(I138*H138,2)</f>
        <v>0</v>
      </c>
      <c r="K138" s="248" t="s">
        <v>258</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366</v>
      </c>
    </row>
    <row r="139" s="2" customFormat="1">
      <c r="A139" s="40"/>
      <c r="B139" s="41"/>
      <c r="C139" s="42"/>
      <c r="D139" s="259" t="s">
        <v>261</v>
      </c>
      <c r="E139" s="42"/>
      <c r="F139" s="260" t="s">
        <v>367</v>
      </c>
      <c r="G139" s="42"/>
      <c r="H139" s="42"/>
      <c r="I139" s="157"/>
      <c r="J139" s="42"/>
      <c r="K139" s="42"/>
      <c r="L139" s="46"/>
      <c r="M139" s="261"/>
      <c r="N139" s="262"/>
      <c r="O139" s="93"/>
      <c r="P139" s="93"/>
      <c r="Q139" s="93"/>
      <c r="R139" s="93"/>
      <c r="S139" s="93"/>
      <c r="T139" s="94"/>
      <c r="U139" s="40"/>
      <c r="V139" s="40"/>
      <c r="W139" s="40"/>
      <c r="X139" s="40"/>
      <c r="Y139" s="40"/>
      <c r="Z139" s="40"/>
      <c r="AA139" s="40"/>
      <c r="AB139" s="40"/>
      <c r="AC139" s="40"/>
      <c r="AD139" s="40"/>
      <c r="AE139" s="40"/>
      <c r="AT139" s="18" t="s">
        <v>261</v>
      </c>
      <c r="AU139" s="18" t="s">
        <v>91</v>
      </c>
    </row>
    <row r="140" s="2" customFormat="1" ht="16.5" customHeight="1">
      <c r="A140" s="40"/>
      <c r="B140" s="41"/>
      <c r="C140" s="246" t="s">
        <v>309</v>
      </c>
      <c r="D140" s="246" t="s">
        <v>254</v>
      </c>
      <c r="E140" s="247" t="s">
        <v>368</v>
      </c>
      <c r="F140" s="248" t="s">
        <v>365</v>
      </c>
      <c r="G140" s="249" t="s">
        <v>346</v>
      </c>
      <c r="H140" s="250">
        <v>26</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369</v>
      </c>
    </row>
    <row r="141" s="2" customFormat="1">
      <c r="A141" s="40"/>
      <c r="B141" s="41"/>
      <c r="C141" s="42"/>
      <c r="D141" s="259" t="s">
        <v>261</v>
      </c>
      <c r="E141" s="42"/>
      <c r="F141" s="260" t="s">
        <v>370</v>
      </c>
      <c r="G141" s="42"/>
      <c r="H141" s="42"/>
      <c r="I141" s="157"/>
      <c r="J141" s="42"/>
      <c r="K141" s="42"/>
      <c r="L141" s="46"/>
      <c r="M141" s="261"/>
      <c r="N141" s="262"/>
      <c r="O141" s="93"/>
      <c r="P141" s="93"/>
      <c r="Q141" s="93"/>
      <c r="R141" s="93"/>
      <c r="S141" s="93"/>
      <c r="T141" s="94"/>
      <c r="U141" s="40"/>
      <c r="V141" s="40"/>
      <c r="W141" s="40"/>
      <c r="X141" s="40"/>
      <c r="Y141" s="40"/>
      <c r="Z141" s="40"/>
      <c r="AA141" s="40"/>
      <c r="AB141" s="40"/>
      <c r="AC141" s="40"/>
      <c r="AD141" s="40"/>
      <c r="AE141" s="40"/>
      <c r="AT141" s="18" t="s">
        <v>261</v>
      </c>
      <c r="AU141" s="18" t="s">
        <v>91</v>
      </c>
    </row>
    <row r="142" s="2" customFormat="1" ht="16.5" customHeight="1">
      <c r="A142" s="40"/>
      <c r="B142" s="41"/>
      <c r="C142" s="246" t="s">
        <v>313</v>
      </c>
      <c r="D142" s="246" t="s">
        <v>254</v>
      </c>
      <c r="E142" s="247" t="s">
        <v>371</v>
      </c>
      <c r="F142" s="248" t="s">
        <v>365</v>
      </c>
      <c r="G142" s="249" t="s">
        <v>346</v>
      </c>
      <c r="H142" s="250">
        <v>6</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372</v>
      </c>
    </row>
    <row r="143" s="2" customFormat="1">
      <c r="A143" s="40"/>
      <c r="B143" s="41"/>
      <c r="C143" s="42"/>
      <c r="D143" s="259" t="s">
        <v>261</v>
      </c>
      <c r="E143" s="42"/>
      <c r="F143" s="260" t="s">
        <v>373</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91</v>
      </c>
    </row>
    <row r="144" s="2" customFormat="1" ht="16.5" customHeight="1">
      <c r="A144" s="40"/>
      <c r="B144" s="41"/>
      <c r="C144" s="246" t="s">
        <v>318</v>
      </c>
      <c r="D144" s="246" t="s">
        <v>254</v>
      </c>
      <c r="E144" s="247" t="s">
        <v>374</v>
      </c>
      <c r="F144" s="248" t="s">
        <v>365</v>
      </c>
      <c r="G144" s="249" t="s">
        <v>346</v>
      </c>
      <c r="H144" s="250">
        <v>8</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375</v>
      </c>
    </row>
    <row r="145" s="2" customFormat="1">
      <c r="A145" s="40"/>
      <c r="B145" s="41"/>
      <c r="C145" s="42"/>
      <c r="D145" s="259" t="s">
        <v>261</v>
      </c>
      <c r="E145" s="42"/>
      <c r="F145" s="260" t="s">
        <v>376</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91</v>
      </c>
    </row>
    <row r="146" s="2" customFormat="1" ht="16.5" customHeight="1">
      <c r="A146" s="40"/>
      <c r="B146" s="41"/>
      <c r="C146" s="246" t="s">
        <v>325</v>
      </c>
      <c r="D146" s="246" t="s">
        <v>254</v>
      </c>
      <c r="E146" s="247" t="s">
        <v>377</v>
      </c>
      <c r="F146" s="248" t="s">
        <v>365</v>
      </c>
      <c r="G146" s="249" t="s">
        <v>346</v>
      </c>
      <c r="H146" s="250">
        <v>10</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91</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378</v>
      </c>
    </row>
    <row r="147" s="2" customFormat="1">
      <c r="A147" s="40"/>
      <c r="B147" s="41"/>
      <c r="C147" s="42"/>
      <c r="D147" s="259" t="s">
        <v>261</v>
      </c>
      <c r="E147" s="42"/>
      <c r="F147" s="260" t="s">
        <v>379</v>
      </c>
      <c r="G147" s="42"/>
      <c r="H147" s="42"/>
      <c r="I147" s="157"/>
      <c r="J147" s="42"/>
      <c r="K147" s="42"/>
      <c r="L147" s="46"/>
      <c r="M147" s="261"/>
      <c r="N147" s="262"/>
      <c r="O147" s="93"/>
      <c r="P147" s="93"/>
      <c r="Q147" s="93"/>
      <c r="R147" s="93"/>
      <c r="S147" s="93"/>
      <c r="T147" s="94"/>
      <c r="U147" s="40"/>
      <c r="V147" s="40"/>
      <c r="W147" s="40"/>
      <c r="X147" s="40"/>
      <c r="Y147" s="40"/>
      <c r="Z147" s="40"/>
      <c r="AA147" s="40"/>
      <c r="AB147" s="40"/>
      <c r="AC147" s="40"/>
      <c r="AD147" s="40"/>
      <c r="AE147" s="40"/>
      <c r="AT147" s="18" t="s">
        <v>261</v>
      </c>
      <c r="AU147" s="18" t="s">
        <v>91</v>
      </c>
    </row>
    <row r="148" s="2" customFormat="1" ht="16.5" customHeight="1">
      <c r="A148" s="40"/>
      <c r="B148" s="41"/>
      <c r="C148" s="246" t="s">
        <v>8</v>
      </c>
      <c r="D148" s="246" t="s">
        <v>254</v>
      </c>
      <c r="E148" s="247" t="s">
        <v>380</v>
      </c>
      <c r="F148" s="248" t="s">
        <v>365</v>
      </c>
      <c r="G148" s="249" t="s">
        <v>346</v>
      </c>
      <c r="H148" s="250">
        <v>1</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91</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381</v>
      </c>
    </row>
    <row r="149" s="2" customFormat="1">
      <c r="A149" s="40"/>
      <c r="B149" s="41"/>
      <c r="C149" s="42"/>
      <c r="D149" s="259" t="s">
        <v>261</v>
      </c>
      <c r="E149" s="42"/>
      <c r="F149" s="260" t="s">
        <v>382</v>
      </c>
      <c r="G149" s="42"/>
      <c r="H149" s="42"/>
      <c r="I149" s="157"/>
      <c r="J149" s="42"/>
      <c r="K149" s="42"/>
      <c r="L149" s="46"/>
      <c r="M149" s="261"/>
      <c r="N149" s="262"/>
      <c r="O149" s="93"/>
      <c r="P149" s="93"/>
      <c r="Q149" s="93"/>
      <c r="R149" s="93"/>
      <c r="S149" s="93"/>
      <c r="T149" s="94"/>
      <c r="U149" s="40"/>
      <c r="V149" s="40"/>
      <c r="W149" s="40"/>
      <c r="X149" s="40"/>
      <c r="Y149" s="40"/>
      <c r="Z149" s="40"/>
      <c r="AA149" s="40"/>
      <c r="AB149" s="40"/>
      <c r="AC149" s="40"/>
      <c r="AD149" s="40"/>
      <c r="AE149" s="40"/>
      <c r="AT149" s="18" t="s">
        <v>261</v>
      </c>
      <c r="AU149" s="18" t="s">
        <v>91</v>
      </c>
    </row>
    <row r="150" s="2" customFormat="1" ht="16.5" customHeight="1">
      <c r="A150" s="40"/>
      <c r="B150" s="41"/>
      <c r="C150" s="246" t="s">
        <v>359</v>
      </c>
      <c r="D150" s="246" t="s">
        <v>254</v>
      </c>
      <c r="E150" s="247" t="s">
        <v>383</v>
      </c>
      <c r="F150" s="248" t="s">
        <v>365</v>
      </c>
      <c r="G150" s="249" t="s">
        <v>346</v>
      </c>
      <c r="H150" s="250">
        <v>3</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91</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384</v>
      </c>
    </row>
    <row r="151" s="2" customFormat="1">
      <c r="A151" s="40"/>
      <c r="B151" s="41"/>
      <c r="C151" s="42"/>
      <c r="D151" s="259" t="s">
        <v>261</v>
      </c>
      <c r="E151" s="42"/>
      <c r="F151" s="260" t="s">
        <v>385</v>
      </c>
      <c r="G151" s="42"/>
      <c r="H151" s="42"/>
      <c r="I151" s="157"/>
      <c r="J151" s="42"/>
      <c r="K151" s="42"/>
      <c r="L151" s="46"/>
      <c r="M151" s="261"/>
      <c r="N151" s="262"/>
      <c r="O151" s="93"/>
      <c r="P151" s="93"/>
      <c r="Q151" s="93"/>
      <c r="R151" s="93"/>
      <c r="S151" s="93"/>
      <c r="T151" s="94"/>
      <c r="U151" s="40"/>
      <c r="V151" s="40"/>
      <c r="W151" s="40"/>
      <c r="X151" s="40"/>
      <c r="Y151" s="40"/>
      <c r="Z151" s="40"/>
      <c r="AA151" s="40"/>
      <c r="AB151" s="40"/>
      <c r="AC151" s="40"/>
      <c r="AD151" s="40"/>
      <c r="AE151" s="40"/>
      <c r="AT151" s="18" t="s">
        <v>261</v>
      </c>
      <c r="AU151" s="18" t="s">
        <v>91</v>
      </c>
    </row>
    <row r="152" s="2" customFormat="1" ht="16.5" customHeight="1">
      <c r="A152" s="40"/>
      <c r="B152" s="41"/>
      <c r="C152" s="246" t="s">
        <v>386</v>
      </c>
      <c r="D152" s="246" t="s">
        <v>254</v>
      </c>
      <c r="E152" s="247" t="s">
        <v>387</v>
      </c>
      <c r="F152" s="248" t="s">
        <v>365</v>
      </c>
      <c r="G152" s="249" t="s">
        <v>346</v>
      </c>
      <c r="H152" s="250">
        <v>1</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388</v>
      </c>
    </row>
    <row r="153" s="2" customFormat="1">
      <c r="A153" s="40"/>
      <c r="B153" s="41"/>
      <c r="C153" s="42"/>
      <c r="D153" s="259" t="s">
        <v>261</v>
      </c>
      <c r="E153" s="42"/>
      <c r="F153" s="260" t="s">
        <v>389</v>
      </c>
      <c r="G153" s="42"/>
      <c r="H153" s="42"/>
      <c r="I153" s="157"/>
      <c r="J153" s="42"/>
      <c r="K153" s="42"/>
      <c r="L153" s="46"/>
      <c r="M153" s="261"/>
      <c r="N153" s="262"/>
      <c r="O153" s="93"/>
      <c r="P153" s="93"/>
      <c r="Q153" s="93"/>
      <c r="R153" s="93"/>
      <c r="S153" s="93"/>
      <c r="T153" s="94"/>
      <c r="U153" s="40"/>
      <c r="V153" s="40"/>
      <c r="W153" s="40"/>
      <c r="X153" s="40"/>
      <c r="Y153" s="40"/>
      <c r="Z153" s="40"/>
      <c r="AA153" s="40"/>
      <c r="AB153" s="40"/>
      <c r="AC153" s="40"/>
      <c r="AD153" s="40"/>
      <c r="AE153" s="40"/>
      <c r="AT153" s="18" t="s">
        <v>261</v>
      </c>
      <c r="AU153" s="18" t="s">
        <v>91</v>
      </c>
    </row>
    <row r="154" s="2" customFormat="1" ht="16.5" customHeight="1">
      <c r="A154" s="40"/>
      <c r="B154" s="41"/>
      <c r="C154" s="246" t="s">
        <v>362</v>
      </c>
      <c r="D154" s="246" t="s">
        <v>254</v>
      </c>
      <c r="E154" s="247" t="s">
        <v>390</v>
      </c>
      <c r="F154" s="248" t="s">
        <v>365</v>
      </c>
      <c r="G154" s="249" t="s">
        <v>346</v>
      </c>
      <c r="H154" s="250">
        <v>2</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91</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391</v>
      </c>
    </row>
    <row r="155" s="2" customFormat="1">
      <c r="A155" s="40"/>
      <c r="B155" s="41"/>
      <c r="C155" s="42"/>
      <c r="D155" s="259" t="s">
        <v>261</v>
      </c>
      <c r="E155" s="42"/>
      <c r="F155" s="260" t="s">
        <v>392</v>
      </c>
      <c r="G155" s="42"/>
      <c r="H155" s="42"/>
      <c r="I155" s="157"/>
      <c r="J155" s="42"/>
      <c r="K155" s="42"/>
      <c r="L155" s="46"/>
      <c r="M155" s="261"/>
      <c r="N155" s="262"/>
      <c r="O155" s="93"/>
      <c r="P155" s="93"/>
      <c r="Q155" s="93"/>
      <c r="R155" s="93"/>
      <c r="S155" s="93"/>
      <c r="T155" s="94"/>
      <c r="U155" s="40"/>
      <c r="V155" s="40"/>
      <c r="W155" s="40"/>
      <c r="X155" s="40"/>
      <c r="Y155" s="40"/>
      <c r="Z155" s="40"/>
      <c r="AA155" s="40"/>
      <c r="AB155" s="40"/>
      <c r="AC155" s="40"/>
      <c r="AD155" s="40"/>
      <c r="AE155" s="40"/>
      <c r="AT155" s="18" t="s">
        <v>261</v>
      </c>
      <c r="AU155" s="18" t="s">
        <v>91</v>
      </c>
    </row>
    <row r="156" s="12" customFormat="1" ht="25.92" customHeight="1">
      <c r="A156" s="12"/>
      <c r="B156" s="230"/>
      <c r="C156" s="231"/>
      <c r="D156" s="232" t="s">
        <v>82</v>
      </c>
      <c r="E156" s="233" t="s">
        <v>393</v>
      </c>
      <c r="F156" s="233" t="s">
        <v>394</v>
      </c>
      <c r="G156" s="231"/>
      <c r="H156" s="231"/>
      <c r="I156" s="234"/>
      <c r="J156" s="235">
        <f>BK156</f>
        <v>0</v>
      </c>
      <c r="K156" s="231"/>
      <c r="L156" s="236"/>
      <c r="M156" s="237"/>
      <c r="N156" s="238"/>
      <c r="O156" s="238"/>
      <c r="P156" s="239">
        <f>P157</f>
        <v>0</v>
      </c>
      <c r="Q156" s="238"/>
      <c r="R156" s="239">
        <f>R157</f>
        <v>0</v>
      </c>
      <c r="S156" s="238"/>
      <c r="T156" s="240">
        <f>T157</f>
        <v>0</v>
      </c>
      <c r="U156" s="12"/>
      <c r="V156" s="12"/>
      <c r="W156" s="12"/>
      <c r="X156" s="12"/>
      <c r="Y156" s="12"/>
      <c r="Z156" s="12"/>
      <c r="AA156" s="12"/>
      <c r="AB156" s="12"/>
      <c r="AC156" s="12"/>
      <c r="AD156" s="12"/>
      <c r="AE156" s="12"/>
      <c r="AR156" s="241" t="s">
        <v>91</v>
      </c>
      <c r="AT156" s="242" t="s">
        <v>82</v>
      </c>
      <c r="AU156" s="242" t="s">
        <v>83</v>
      </c>
      <c r="AY156" s="241" t="s">
        <v>251</v>
      </c>
      <c r="BK156" s="243">
        <f>BK157</f>
        <v>0</v>
      </c>
    </row>
    <row r="157" s="2" customFormat="1" ht="16.5" customHeight="1">
      <c r="A157" s="40"/>
      <c r="B157" s="41"/>
      <c r="C157" s="246" t="s">
        <v>395</v>
      </c>
      <c r="D157" s="246" t="s">
        <v>254</v>
      </c>
      <c r="E157" s="247" t="s">
        <v>396</v>
      </c>
      <c r="F157" s="248" t="s">
        <v>397</v>
      </c>
      <c r="G157" s="249" t="s">
        <v>398</v>
      </c>
      <c r="H157" s="250">
        <v>15</v>
      </c>
      <c r="I157" s="251"/>
      <c r="J157" s="252">
        <f>ROUND(I157*H157,2)</f>
        <v>0</v>
      </c>
      <c r="K157" s="248" t="s">
        <v>307</v>
      </c>
      <c r="L157" s="46"/>
      <c r="M157" s="267" t="s">
        <v>1</v>
      </c>
      <c r="N157" s="268" t="s">
        <v>48</v>
      </c>
      <c r="O157" s="265"/>
      <c r="P157" s="269">
        <f>O157*H157</f>
        <v>0</v>
      </c>
      <c r="Q157" s="269">
        <v>0</v>
      </c>
      <c r="R157" s="269">
        <f>Q157*H157</f>
        <v>0</v>
      </c>
      <c r="S157" s="269">
        <v>0</v>
      </c>
      <c r="T157" s="270">
        <f>S157*H157</f>
        <v>0</v>
      </c>
      <c r="U157" s="40"/>
      <c r="V157" s="40"/>
      <c r="W157" s="40"/>
      <c r="X157" s="40"/>
      <c r="Y157" s="40"/>
      <c r="Z157" s="40"/>
      <c r="AA157" s="40"/>
      <c r="AB157" s="40"/>
      <c r="AC157" s="40"/>
      <c r="AD157" s="40"/>
      <c r="AE157" s="40"/>
      <c r="AR157" s="257" t="s">
        <v>182</v>
      </c>
      <c r="AT157" s="257" t="s">
        <v>254</v>
      </c>
      <c r="AU157" s="257" t="s">
        <v>91</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399</v>
      </c>
    </row>
    <row r="158" s="2" customFormat="1" ht="6.96" customHeight="1">
      <c r="A158" s="40"/>
      <c r="B158" s="68"/>
      <c r="C158" s="69"/>
      <c r="D158" s="69"/>
      <c r="E158" s="69"/>
      <c r="F158" s="69"/>
      <c r="G158" s="69"/>
      <c r="H158" s="69"/>
      <c r="I158" s="195"/>
      <c r="J158" s="69"/>
      <c r="K158" s="69"/>
      <c r="L158" s="46"/>
      <c r="M158" s="40"/>
      <c r="O158" s="40"/>
      <c r="P158" s="40"/>
      <c r="Q158" s="40"/>
      <c r="R158" s="40"/>
      <c r="S158" s="40"/>
      <c r="T158" s="40"/>
      <c r="U158" s="40"/>
      <c r="V158" s="40"/>
      <c r="W158" s="40"/>
      <c r="X158" s="40"/>
      <c r="Y158" s="40"/>
      <c r="Z158" s="40"/>
      <c r="AA158" s="40"/>
      <c r="AB158" s="40"/>
      <c r="AC158" s="40"/>
      <c r="AD158" s="40"/>
      <c r="AE158" s="40"/>
    </row>
  </sheetData>
  <sheetProtection sheet="1" autoFilter="0" formatColumns="0" formatRows="0" objects="1" scenarios="1" spinCount="100000" saltValue="QpynULa+X2x1aipQNBiThU5j/tzQoyUePnQqEGa9GYJ9ULUlhkjYEFAdWMk6Oj+LnMI/TSnDZ15SWmYWjQ7jrg==" hashValue="9Q0mF/Fp3P/5Igjb5fHv9gs/uDpwwrxgMjWpd5TDfbtlOQrUS1d2dIIZF2GtZF21zZQeWnmSK4epJr4p6cCRwQ==" algorithmName="SHA-512" password="E785"/>
  <autoFilter ref="C117:K157"/>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191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4354</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ROUND((SUM(BE125:BE134)),  2)</f>
        <v>0</v>
      </c>
      <c r="G37" s="40"/>
      <c r="H37" s="40"/>
      <c r="I37" s="174">
        <v>0.20999999999999999</v>
      </c>
      <c r="J37" s="173">
        <f>ROUND(((SUM(BE125:BE134))*I37),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ROUND((SUM(BF125:BF134)),  2)</f>
        <v>0</v>
      </c>
      <c r="G38" s="40"/>
      <c r="H38" s="40"/>
      <c r="I38" s="174">
        <v>0.14999999999999999</v>
      </c>
      <c r="J38" s="173">
        <f>ROUND(((SUM(BF125:BF134))*I38),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ROUND((SUM(BG125:BG134)),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ROUND((SUM(BH125:BH134)),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ROUND((SUM(BI125:BI134)),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 - Kabeláž</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4355</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D - Kabeláž</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190</v>
      </c>
      <c r="G126" s="231"/>
      <c r="H126" s="231"/>
      <c r="I126" s="234"/>
      <c r="J126" s="235">
        <f>BK126</f>
        <v>0</v>
      </c>
      <c r="K126" s="231"/>
      <c r="L126" s="236"/>
      <c r="M126" s="237"/>
      <c r="N126" s="238"/>
      <c r="O126" s="238"/>
      <c r="P126" s="239">
        <f>SUM(P127:P134)</f>
        <v>0</v>
      </c>
      <c r="Q126" s="238"/>
      <c r="R126" s="239">
        <f>SUM(R127:R134)</f>
        <v>0</v>
      </c>
      <c r="S126" s="238"/>
      <c r="T126" s="240">
        <f>SUM(T127:T134)</f>
        <v>0</v>
      </c>
      <c r="U126" s="12"/>
      <c r="V126" s="12"/>
      <c r="W126" s="12"/>
      <c r="X126" s="12"/>
      <c r="Y126" s="12"/>
      <c r="Z126" s="12"/>
      <c r="AA126" s="12"/>
      <c r="AB126" s="12"/>
      <c r="AC126" s="12"/>
      <c r="AD126" s="12"/>
      <c r="AE126" s="12"/>
      <c r="AR126" s="241" t="s">
        <v>91</v>
      </c>
      <c r="AT126" s="242" t="s">
        <v>82</v>
      </c>
      <c r="AU126" s="242" t="s">
        <v>83</v>
      </c>
      <c r="AY126" s="241" t="s">
        <v>251</v>
      </c>
      <c r="BK126" s="243">
        <f>SUM(BK127:BK134)</f>
        <v>0</v>
      </c>
    </row>
    <row r="127" s="2" customFormat="1" ht="16.5" customHeight="1">
      <c r="A127" s="40"/>
      <c r="B127" s="41"/>
      <c r="C127" s="246" t="s">
        <v>91</v>
      </c>
      <c r="D127" s="246" t="s">
        <v>254</v>
      </c>
      <c r="E127" s="247" t="s">
        <v>4297</v>
      </c>
      <c r="F127" s="248" t="s">
        <v>4356</v>
      </c>
      <c r="G127" s="249" t="s">
        <v>441</v>
      </c>
      <c r="H127" s="250">
        <v>50</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4299</v>
      </c>
      <c r="F128" s="248" t="s">
        <v>4357</v>
      </c>
      <c r="G128" s="249" t="s">
        <v>441</v>
      </c>
      <c r="H128" s="250">
        <v>415</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4301</v>
      </c>
      <c r="F129" s="248" t="s">
        <v>4358</v>
      </c>
      <c r="G129" s="249" t="s">
        <v>441</v>
      </c>
      <c r="H129" s="250">
        <v>45</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4303</v>
      </c>
      <c r="F130" s="248" t="s">
        <v>4359</v>
      </c>
      <c r="G130" s="249" t="s">
        <v>441</v>
      </c>
      <c r="H130" s="250">
        <v>380</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4305</v>
      </c>
      <c r="F131" s="248" t="s">
        <v>4360</v>
      </c>
      <c r="G131" s="249" t="s">
        <v>441</v>
      </c>
      <c r="H131" s="250">
        <v>15</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4307</v>
      </c>
      <c r="F132" s="248" t="s">
        <v>4361</v>
      </c>
      <c r="G132" s="249" t="s">
        <v>441</v>
      </c>
      <c r="H132" s="250">
        <v>8</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4309</v>
      </c>
      <c r="F133" s="248" t="s">
        <v>4362</v>
      </c>
      <c r="G133" s="249" t="s">
        <v>441</v>
      </c>
      <c r="H133" s="250">
        <v>25</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4311</v>
      </c>
      <c r="F134" s="248" t="s">
        <v>4363</v>
      </c>
      <c r="G134" s="249" t="s">
        <v>441</v>
      </c>
      <c r="H134" s="250">
        <v>175</v>
      </c>
      <c r="I134" s="251"/>
      <c r="J134" s="252">
        <f>ROUND(I134*H134,2)</f>
        <v>0</v>
      </c>
      <c r="K134" s="248" t="s">
        <v>307</v>
      </c>
      <c r="L134" s="46"/>
      <c r="M134" s="267" t="s">
        <v>1</v>
      </c>
      <c r="N134" s="268" t="s">
        <v>48</v>
      </c>
      <c r="O134" s="265"/>
      <c r="P134" s="269">
        <f>O134*H134</f>
        <v>0</v>
      </c>
      <c r="Q134" s="269">
        <v>0</v>
      </c>
      <c r="R134" s="269">
        <f>Q134*H134</f>
        <v>0</v>
      </c>
      <c r="S134" s="269">
        <v>0</v>
      </c>
      <c r="T134" s="270">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6.96" customHeight="1">
      <c r="A135" s="40"/>
      <c r="B135" s="68"/>
      <c r="C135" s="69"/>
      <c r="D135" s="69"/>
      <c r="E135" s="69"/>
      <c r="F135" s="69"/>
      <c r="G135" s="69"/>
      <c r="H135" s="69"/>
      <c r="I135" s="195"/>
      <c r="J135" s="69"/>
      <c r="K135" s="69"/>
      <c r="L135" s="46"/>
      <c r="M135" s="40"/>
      <c r="O135" s="40"/>
      <c r="P135" s="40"/>
      <c r="Q135" s="40"/>
      <c r="R135" s="40"/>
      <c r="S135" s="40"/>
      <c r="T135" s="40"/>
      <c r="U135" s="40"/>
      <c r="V135" s="40"/>
      <c r="W135" s="40"/>
      <c r="X135" s="40"/>
      <c r="Y135" s="40"/>
      <c r="Z135" s="40"/>
      <c r="AA135" s="40"/>
      <c r="AB135" s="40"/>
      <c r="AC135" s="40"/>
      <c r="AD135" s="40"/>
      <c r="AE135" s="40"/>
    </row>
  </sheetData>
  <sheetProtection sheet="1" autoFilter="0" formatColumns="0" formatRows="0" objects="1" scenarios="1" spinCount="100000" saltValue="vU61A1nBhAswjP8NriDRfTD7cDHxVqkzaN3vsFwEdUzYQtPF/SbepvB3WT5JC6CqwX/Z648Dg3+X7JDhPIY8og==" hashValue="KagUrSz31XR+hIhjjpAm+U+gEpWjKJNiIHZVr7PURUHBgktdG54OUc8P5fTbss6Q9acSEJscBDYVumcINOrrfA==" algorithmName="SHA-512" password="E785"/>
  <autoFilter ref="C124:K13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194</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4364</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ROUND((SUM(BE125:BE127)),  2)</f>
        <v>0</v>
      </c>
      <c r="G37" s="40"/>
      <c r="H37" s="40"/>
      <c r="I37" s="174">
        <v>0.20999999999999999</v>
      </c>
      <c r="J37" s="173">
        <f>ROUND(((SUM(BE125:BE127))*I37),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ROUND((SUM(BF125:BF127)),  2)</f>
        <v>0</v>
      </c>
      <c r="G38" s="40"/>
      <c r="H38" s="40"/>
      <c r="I38" s="174">
        <v>0.14999999999999999</v>
      </c>
      <c r="J38" s="173">
        <f>ROUND(((SUM(BF125:BF127))*I38),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ROUND((SUM(BG125:BG127)),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ROUND((SUM(BH125:BH127)),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ROUND((SUM(BI125:BI127)),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E - Rozvaděče</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4365</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E - Rozvaděče</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193</v>
      </c>
      <c r="G126" s="231"/>
      <c r="H126" s="231"/>
      <c r="I126" s="234"/>
      <c r="J126" s="235">
        <f>BK126</f>
        <v>0</v>
      </c>
      <c r="K126" s="231"/>
      <c r="L126" s="236"/>
      <c r="M126" s="237"/>
      <c r="N126" s="238"/>
      <c r="O126" s="238"/>
      <c r="P126" s="239">
        <f>P127</f>
        <v>0</v>
      </c>
      <c r="Q126" s="238"/>
      <c r="R126" s="239">
        <f>R127</f>
        <v>0</v>
      </c>
      <c r="S126" s="238"/>
      <c r="T126" s="240">
        <f>T127</f>
        <v>0</v>
      </c>
      <c r="U126" s="12"/>
      <c r="V126" s="12"/>
      <c r="W126" s="12"/>
      <c r="X126" s="12"/>
      <c r="Y126" s="12"/>
      <c r="Z126" s="12"/>
      <c r="AA126" s="12"/>
      <c r="AB126" s="12"/>
      <c r="AC126" s="12"/>
      <c r="AD126" s="12"/>
      <c r="AE126" s="12"/>
      <c r="AR126" s="241" t="s">
        <v>91</v>
      </c>
      <c r="AT126" s="242" t="s">
        <v>82</v>
      </c>
      <c r="AU126" s="242" t="s">
        <v>83</v>
      </c>
      <c r="AY126" s="241" t="s">
        <v>251</v>
      </c>
      <c r="BK126" s="243">
        <f>BK127</f>
        <v>0</v>
      </c>
    </row>
    <row r="127" s="2" customFormat="1" ht="16.5" customHeight="1">
      <c r="A127" s="40"/>
      <c r="B127" s="41"/>
      <c r="C127" s="246" t="s">
        <v>91</v>
      </c>
      <c r="D127" s="246" t="s">
        <v>254</v>
      </c>
      <c r="E127" s="247" t="s">
        <v>4297</v>
      </c>
      <c r="F127" s="248" t="s">
        <v>4366</v>
      </c>
      <c r="G127" s="249" t="s">
        <v>964</v>
      </c>
      <c r="H127" s="250">
        <v>1</v>
      </c>
      <c r="I127" s="251"/>
      <c r="J127" s="252">
        <f>ROUND(I127*H127,2)</f>
        <v>0</v>
      </c>
      <c r="K127" s="248" t="s">
        <v>307</v>
      </c>
      <c r="L127" s="46"/>
      <c r="M127" s="267" t="s">
        <v>1</v>
      </c>
      <c r="N127" s="268" t="s">
        <v>48</v>
      </c>
      <c r="O127" s="265"/>
      <c r="P127" s="269">
        <f>O127*H127</f>
        <v>0</v>
      </c>
      <c r="Q127" s="269">
        <v>0</v>
      </c>
      <c r="R127" s="269">
        <f>Q127*H127</f>
        <v>0</v>
      </c>
      <c r="S127" s="269">
        <v>0</v>
      </c>
      <c r="T127" s="270">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6.96" customHeight="1">
      <c r="A128" s="40"/>
      <c r="B128" s="68"/>
      <c r="C128" s="69"/>
      <c r="D128" s="69"/>
      <c r="E128" s="69"/>
      <c r="F128" s="69"/>
      <c r="G128" s="69"/>
      <c r="H128" s="69"/>
      <c r="I128" s="195"/>
      <c r="J128" s="69"/>
      <c r="K128" s="69"/>
      <c r="L128" s="46"/>
      <c r="M128" s="40"/>
      <c r="O128" s="40"/>
      <c r="P128" s="40"/>
      <c r="Q128" s="40"/>
      <c r="R128" s="40"/>
      <c r="S128" s="40"/>
      <c r="T128" s="40"/>
      <c r="U128" s="40"/>
      <c r="V128" s="40"/>
      <c r="W128" s="40"/>
      <c r="X128" s="40"/>
      <c r="Y128" s="40"/>
      <c r="Z128" s="40"/>
      <c r="AA128" s="40"/>
      <c r="AB128" s="40"/>
      <c r="AC128" s="40"/>
      <c r="AD128" s="40"/>
      <c r="AE128" s="40"/>
    </row>
  </sheetData>
  <sheetProtection sheet="1" autoFilter="0" formatColumns="0" formatRows="0" objects="1" scenarios="1" spinCount="100000" saltValue="gwUVSZw2lO60gdbGZXl/8PmiaVw2b6xXKjXwuAKDUwOon4bwuu7JAUMg37kxNcSvs6trqVabAX4e5E9c4Pk2Xw==" hashValue="Jeko8bKpZaFYl61E3v7UuBndOD+wC0sSl+/8bT0UzI9r4NOqUAQVMT9rEiYFIG2xLCyJD3PqWOtjah0xlczDpw==" algorithmName="SHA-512" password="E785"/>
  <autoFilter ref="C124:K12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199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4367</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ROUND((SUM(BE125:BE164)),  2)</f>
        <v>0</v>
      </c>
      <c r="G37" s="40"/>
      <c r="H37" s="40"/>
      <c r="I37" s="174">
        <v>0.20999999999999999</v>
      </c>
      <c r="J37" s="173">
        <f>ROUND(((SUM(BE125:BE164))*I37),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ROUND((SUM(BF125:BF164)),  2)</f>
        <v>0</v>
      </c>
      <c r="G38" s="40"/>
      <c r="H38" s="40"/>
      <c r="I38" s="174">
        <v>0.14999999999999999</v>
      </c>
      <c r="J38" s="173">
        <f>ROUND(((SUM(BF125:BF164))*I38),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ROUND((SUM(BG125:BG164)),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ROUND((SUM(BH125:BH164)),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ROUND((SUM(BI125:BI164)),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1 - PZTS - Poplachový zabezpečovací a tísňový systém</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4368</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1 - PZTS - Poplachový zabezpečovací a tísňový systém</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198</v>
      </c>
      <c r="G126" s="231"/>
      <c r="H126" s="231"/>
      <c r="I126" s="234"/>
      <c r="J126" s="235">
        <f>BK126</f>
        <v>0</v>
      </c>
      <c r="K126" s="231"/>
      <c r="L126" s="236"/>
      <c r="M126" s="237"/>
      <c r="N126" s="238"/>
      <c r="O126" s="238"/>
      <c r="P126" s="239">
        <f>SUM(P127:P164)</f>
        <v>0</v>
      </c>
      <c r="Q126" s="238"/>
      <c r="R126" s="239">
        <f>SUM(R127:R164)</f>
        <v>0</v>
      </c>
      <c r="S126" s="238"/>
      <c r="T126" s="240">
        <f>SUM(T127:T164)</f>
        <v>0</v>
      </c>
      <c r="U126" s="12"/>
      <c r="V126" s="12"/>
      <c r="W126" s="12"/>
      <c r="X126" s="12"/>
      <c r="Y126" s="12"/>
      <c r="Z126" s="12"/>
      <c r="AA126" s="12"/>
      <c r="AB126" s="12"/>
      <c r="AC126" s="12"/>
      <c r="AD126" s="12"/>
      <c r="AE126" s="12"/>
      <c r="AR126" s="241" t="s">
        <v>91</v>
      </c>
      <c r="AT126" s="242" t="s">
        <v>82</v>
      </c>
      <c r="AU126" s="242" t="s">
        <v>83</v>
      </c>
      <c r="AY126" s="241" t="s">
        <v>251</v>
      </c>
      <c r="BK126" s="243">
        <f>SUM(BK127:BK164)</f>
        <v>0</v>
      </c>
    </row>
    <row r="127" s="2" customFormat="1" ht="16.5" customHeight="1">
      <c r="A127" s="40"/>
      <c r="B127" s="41"/>
      <c r="C127" s="246" t="s">
        <v>91</v>
      </c>
      <c r="D127" s="246" t="s">
        <v>254</v>
      </c>
      <c r="E127" s="247" t="s">
        <v>4369</v>
      </c>
      <c r="F127" s="248" t="s">
        <v>4370</v>
      </c>
      <c r="G127" s="249" t="s">
        <v>964</v>
      </c>
      <c r="H127" s="250">
        <v>1</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4371</v>
      </c>
      <c r="F128" s="248" t="s">
        <v>4372</v>
      </c>
      <c r="G128" s="249" t="s">
        <v>964</v>
      </c>
      <c r="H128" s="250">
        <v>1</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4373</v>
      </c>
      <c r="F129" s="248" t="s">
        <v>4374</v>
      </c>
      <c r="G129" s="249" t="s">
        <v>964</v>
      </c>
      <c r="H129" s="250">
        <v>1</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4375</v>
      </c>
      <c r="F130" s="248" t="s">
        <v>4376</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4377</v>
      </c>
      <c r="F131" s="248" t="s">
        <v>4378</v>
      </c>
      <c r="G131" s="249" t="s">
        <v>964</v>
      </c>
      <c r="H131" s="250">
        <v>2</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4379</v>
      </c>
      <c r="F132" s="248" t="s">
        <v>4380</v>
      </c>
      <c r="G132" s="249" t="s">
        <v>964</v>
      </c>
      <c r="H132" s="250">
        <v>2</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4381</v>
      </c>
      <c r="F133" s="248" t="s">
        <v>4382</v>
      </c>
      <c r="G133" s="249" t="s">
        <v>964</v>
      </c>
      <c r="H133" s="250">
        <v>5</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4383</v>
      </c>
      <c r="F134" s="248" t="s">
        <v>4384</v>
      </c>
      <c r="G134" s="249" t="s">
        <v>964</v>
      </c>
      <c r="H134" s="250">
        <v>10</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4385</v>
      </c>
      <c r="F135" s="248" t="s">
        <v>4386</v>
      </c>
      <c r="G135" s="249" t="s">
        <v>964</v>
      </c>
      <c r="H135" s="250">
        <v>1</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4387</v>
      </c>
      <c r="F136" s="248" t="s">
        <v>4388</v>
      </c>
      <c r="G136" s="249" t="s">
        <v>964</v>
      </c>
      <c r="H136" s="250">
        <v>1</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4389</v>
      </c>
      <c r="F137" s="248" t="s">
        <v>4390</v>
      </c>
      <c r="G137" s="249" t="s">
        <v>964</v>
      </c>
      <c r="H137" s="250">
        <v>1</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4391</v>
      </c>
      <c r="F138" s="248" t="s">
        <v>4392</v>
      </c>
      <c r="G138" s="249" t="s">
        <v>964</v>
      </c>
      <c r="H138" s="250">
        <v>1</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21.75" customHeight="1">
      <c r="A139" s="40"/>
      <c r="B139" s="41"/>
      <c r="C139" s="246" t="s">
        <v>318</v>
      </c>
      <c r="D139" s="246" t="s">
        <v>254</v>
      </c>
      <c r="E139" s="247" t="s">
        <v>4393</v>
      </c>
      <c r="F139" s="248" t="s">
        <v>4394</v>
      </c>
      <c r="G139" s="249" t="s">
        <v>964</v>
      </c>
      <c r="H139" s="250">
        <v>5</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16.5" customHeight="1">
      <c r="A140" s="40"/>
      <c r="B140" s="41"/>
      <c r="C140" s="246" t="s">
        <v>325</v>
      </c>
      <c r="D140" s="246" t="s">
        <v>254</v>
      </c>
      <c r="E140" s="247" t="s">
        <v>4395</v>
      </c>
      <c r="F140" s="248" t="s">
        <v>4396</v>
      </c>
      <c r="G140" s="249" t="s">
        <v>342</v>
      </c>
      <c r="H140" s="250">
        <v>0.5</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16.5" customHeight="1">
      <c r="A141" s="40"/>
      <c r="B141" s="41"/>
      <c r="C141" s="246" t="s">
        <v>8</v>
      </c>
      <c r="D141" s="246" t="s">
        <v>254</v>
      </c>
      <c r="E141" s="247" t="s">
        <v>4397</v>
      </c>
      <c r="F141" s="248" t="s">
        <v>4398</v>
      </c>
      <c r="G141" s="249" t="s">
        <v>441</v>
      </c>
      <c r="H141" s="250">
        <v>40</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91</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381</v>
      </c>
    </row>
    <row r="142" s="2" customFormat="1" ht="16.5" customHeight="1">
      <c r="A142" s="40"/>
      <c r="B142" s="41"/>
      <c r="C142" s="246" t="s">
        <v>359</v>
      </c>
      <c r="D142" s="246" t="s">
        <v>254</v>
      </c>
      <c r="E142" s="247" t="s">
        <v>4399</v>
      </c>
      <c r="F142" s="248" t="s">
        <v>4400</v>
      </c>
      <c r="G142" s="249" t="s">
        <v>441</v>
      </c>
      <c r="H142" s="250">
        <v>90</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384</v>
      </c>
    </row>
    <row r="143" s="2" customFormat="1" ht="16.5" customHeight="1">
      <c r="A143" s="40"/>
      <c r="B143" s="41"/>
      <c r="C143" s="246" t="s">
        <v>386</v>
      </c>
      <c r="D143" s="246" t="s">
        <v>254</v>
      </c>
      <c r="E143" s="247" t="s">
        <v>4401</v>
      </c>
      <c r="F143" s="248" t="s">
        <v>4402</v>
      </c>
      <c r="G143" s="249" t="s">
        <v>441</v>
      </c>
      <c r="H143" s="250">
        <v>10</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91</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388</v>
      </c>
    </row>
    <row r="144" s="2" customFormat="1" ht="16.5" customHeight="1">
      <c r="A144" s="40"/>
      <c r="B144" s="41"/>
      <c r="C144" s="246" t="s">
        <v>362</v>
      </c>
      <c r="D144" s="246" t="s">
        <v>254</v>
      </c>
      <c r="E144" s="247" t="s">
        <v>4403</v>
      </c>
      <c r="F144" s="248" t="s">
        <v>4404</v>
      </c>
      <c r="G144" s="249" t="s">
        <v>441</v>
      </c>
      <c r="H144" s="250">
        <v>10</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391</v>
      </c>
    </row>
    <row r="145" s="2" customFormat="1" ht="16.5" customHeight="1">
      <c r="A145" s="40"/>
      <c r="B145" s="41"/>
      <c r="C145" s="246" t="s">
        <v>395</v>
      </c>
      <c r="D145" s="246" t="s">
        <v>254</v>
      </c>
      <c r="E145" s="247" t="s">
        <v>4405</v>
      </c>
      <c r="F145" s="248" t="s">
        <v>4406</v>
      </c>
      <c r="G145" s="249" t="s">
        <v>441</v>
      </c>
      <c r="H145" s="250">
        <v>25</v>
      </c>
      <c r="I145" s="251"/>
      <c r="J145" s="252">
        <f>ROUND(I145*H145,2)</f>
        <v>0</v>
      </c>
      <c r="K145" s="248" t="s">
        <v>307</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91</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399</v>
      </c>
    </row>
    <row r="146" s="2" customFormat="1" ht="16.5" customHeight="1">
      <c r="A146" s="40"/>
      <c r="B146" s="41"/>
      <c r="C146" s="246" t="s">
        <v>366</v>
      </c>
      <c r="D146" s="246" t="s">
        <v>254</v>
      </c>
      <c r="E146" s="247" t="s">
        <v>4407</v>
      </c>
      <c r="F146" s="248" t="s">
        <v>4408</v>
      </c>
      <c r="G146" s="249" t="s">
        <v>441</v>
      </c>
      <c r="H146" s="250">
        <v>20</v>
      </c>
      <c r="I146" s="251"/>
      <c r="J146" s="252">
        <f>ROUND(I146*H146,2)</f>
        <v>0</v>
      </c>
      <c r="K146" s="248" t="s">
        <v>307</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91</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877</v>
      </c>
    </row>
    <row r="147" s="2" customFormat="1" ht="16.5" customHeight="1">
      <c r="A147" s="40"/>
      <c r="B147" s="41"/>
      <c r="C147" s="246" t="s">
        <v>7</v>
      </c>
      <c r="D147" s="246" t="s">
        <v>254</v>
      </c>
      <c r="E147" s="247" t="s">
        <v>4409</v>
      </c>
      <c r="F147" s="248" t="s">
        <v>188</v>
      </c>
      <c r="G147" s="249" t="s">
        <v>4410</v>
      </c>
      <c r="H147" s="250">
        <v>1</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91</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885</v>
      </c>
    </row>
    <row r="148" s="2" customFormat="1" ht="16.5" customHeight="1">
      <c r="A148" s="40"/>
      <c r="B148" s="41"/>
      <c r="C148" s="246" t="s">
        <v>369</v>
      </c>
      <c r="D148" s="246" t="s">
        <v>254</v>
      </c>
      <c r="E148" s="247" t="s">
        <v>4411</v>
      </c>
      <c r="F148" s="248" t="s">
        <v>4412</v>
      </c>
      <c r="G148" s="249" t="s">
        <v>441</v>
      </c>
      <c r="H148" s="250">
        <v>130</v>
      </c>
      <c r="I148" s="251"/>
      <c r="J148" s="252">
        <f>ROUND(I148*H148,2)</f>
        <v>0</v>
      </c>
      <c r="K148" s="248" t="s">
        <v>307</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91</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889</v>
      </c>
    </row>
    <row r="149" s="2" customFormat="1" ht="16.5" customHeight="1">
      <c r="A149" s="40"/>
      <c r="B149" s="41"/>
      <c r="C149" s="246" t="s">
        <v>509</v>
      </c>
      <c r="D149" s="246" t="s">
        <v>254</v>
      </c>
      <c r="E149" s="247" t="s">
        <v>4413</v>
      </c>
      <c r="F149" s="248" t="s">
        <v>4414</v>
      </c>
      <c r="G149" s="249" t="s">
        <v>441</v>
      </c>
      <c r="H149" s="250">
        <v>65</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91</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894</v>
      </c>
    </row>
    <row r="150" s="2" customFormat="1" ht="16.5" customHeight="1">
      <c r="A150" s="40"/>
      <c r="B150" s="41"/>
      <c r="C150" s="246" t="s">
        <v>372</v>
      </c>
      <c r="D150" s="246" t="s">
        <v>254</v>
      </c>
      <c r="E150" s="247" t="s">
        <v>4415</v>
      </c>
      <c r="F150" s="248" t="s">
        <v>4416</v>
      </c>
      <c r="G150" s="249" t="s">
        <v>964</v>
      </c>
      <c r="H150" s="250">
        <v>1</v>
      </c>
      <c r="I150" s="251"/>
      <c r="J150" s="252">
        <f>ROUND(I150*H150,2)</f>
        <v>0</v>
      </c>
      <c r="K150" s="248" t="s">
        <v>307</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91</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987</v>
      </c>
    </row>
    <row r="151" s="2" customFormat="1" ht="16.5" customHeight="1">
      <c r="A151" s="40"/>
      <c r="B151" s="41"/>
      <c r="C151" s="246" t="s">
        <v>519</v>
      </c>
      <c r="D151" s="246" t="s">
        <v>254</v>
      </c>
      <c r="E151" s="247" t="s">
        <v>4417</v>
      </c>
      <c r="F151" s="248" t="s">
        <v>4418</v>
      </c>
      <c r="G151" s="249" t="s">
        <v>964</v>
      </c>
      <c r="H151" s="250">
        <v>1</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91</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990</v>
      </c>
    </row>
    <row r="152" s="2" customFormat="1" ht="16.5" customHeight="1">
      <c r="A152" s="40"/>
      <c r="B152" s="41"/>
      <c r="C152" s="246" t="s">
        <v>375</v>
      </c>
      <c r="D152" s="246" t="s">
        <v>254</v>
      </c>
      <c r="E152" s="247" t="s">
        <v>4419</v>
      </c>
      <c r="F152" s="248" t="s">
        <v>4420</v>
      </c>
      <c r="G152" s="249" t="s">
        <v>964</v>
      </c>
      <c r="H152" s="250">
        <v>1</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993</v>
      </c>
    </row>
    <row r="153" s="2" customFormat="1" ht="16.5" customHeight="1">
      <c r="A153" s="40"/>
      <c r="B153" s="41"/>
      <c r="C153" s="246" t="s">
        <v>531</v>
      </c>
      <c r="D153" s="246" t="s">
        <v>254</v>
      </c>
      <c r="E153" s="247" t="s">
        <v>4421</v>
      </c>
      <c r="F153" s="248" t="s">
        <v>4422</v>
      </c>
      <c r="G153" s="249" t="s">
        <v>964</v>
      </c>
      <c r="H153" s="250">
        <v>15</v>
      </c>
      <c r="I153" s="251"/>
      <c r="J153" s="252">
        <f>ROUND(I153*H153,2)</f>
        <v>0</v>
      </c>
      <c r="K153" s="248" t="s">
        <v>307</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91</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996</v>
      </c>
    </row>
    <row r="154" s="2" customFormat="1" ht="16.5" customHeight="1">
      <c r="A154" s="40"/>
      <c r="B154" s="41"/>
      <c r="C154" s="246" t="s">
        <v>378</v>
      </c>
      <c r="D154" s="246" t="s">
        <v>254</v>
      </c>
      <c r="E154" s="247" t="s">
        <v>4423</v>
      </c>
      <c r="F154" s="248" t="s">
        <v>4424</v>
      </c>
      <c r="G154" s="249" t="s">
        <v>964</v>
      </c>
      <c r="H154" s="250">
        <v>3</v>
      </c>
      <c r="I154" s="251"/>
      <c r="J154" s="252">
        <f>ROUND(I154*H154,2)</f>
        <v>0</v>
      </c>
      <c r="K154" s="248" t="s">
        <v>307</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91</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1000</v>
      </c>
    </row>
    <row r="155" s="2" customFormat="1" ht="16.5" customHeight="1">
      <c r="A155" s="40"/>
      <c r="B155" s="41"/>
      <c r="C155" s="246" t="s">
        <v>540</v>
      </c>
      <c r="D155" s="246" t="s">
        <v>254</v>
      </c>
      <c r="E155" s="247" t="s">
        <v>4425</v>
      </c>
      <c r="F155" s="248" t="s">
        <v>4426</v>
      </c>
      <c r="G155" s="249" t="s">
        <v>964</v>
      </c>
      <c r="H155" s="250">
        <v>2</v>
      </c>
      <c r="I155" s="251"/>
      <c r="J155" s="252">
        <f>ROUND(I155*H155,2)</f>
        <v>0</v>
      </c>
      <c r="K155" s="248" t="s">
        <v>307</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91</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1004</v>
      </c>
    </row>
    <row r="156" s="2" customFormat="1" ht="16.5" customHeight="1">
      <c r="A156" s="40"/>
      <c r="B156" s="41"/>
      <c r="C156" s="246" t="s">
        <v>381</v>
      </c>
      <c r="D156" s="246" t="s">
        <v>254</v>
      </c>
      <c r="E156" s="247" t="s">
        <v>4427</v>
      </c>
      <c r="F156" s="248" t="s">
        <v>4428</v>
      </c>
      <c r="G156" s="249" t="s">
        <v>964</v>
      </c>
      <c r="H156" s="250">
        <v>5</v>
      </c>
      <c r="I156" s="251"/>
      <c r="J156" s="252">
        <f>ROUND(I156*H156,2)</f>
        <v>0</v>
      </c>
      <c r="K156" s="248" t="s">
        <v>307</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91</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1009</v>
      </c>
    </row>
    <row r="157" s="2" customFormat="1" ht="16.5" customHeight="1">
      <c r="A157" s="40"/>
      <c r="B157" s="41"/>
      <c r="C157" s="246" t="s">
        <v>552</v>
      </c>
      <c r="D157" s="246" t="s">
        <v>254</v>
      </c>
      <c r="E157" s="247" t="s">
        <v>4429</v>
      </c>
      <c r="F157" s="248" t="s">
        <v>4430</v>
      </c>
      <c r="G157" s="249" t="s">
        <v>964</v>
      </c>
      <c r="H157" s="250">
        <v>1</v>
      </c>
      <c r="I157" s="251"/>
      <c r="J157" s="252">
        <f>ROUND(I157*H157,2)</f>
        <v>0</v>
      </c>
      <c r="K157" s="248" t="s">
        <v>307</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91</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1012</v>
      </c>
    </row>
    <row r="158" s="2" customFormat="1" ht="16.5" customHeight="1">
      <c r="A158" s="40"/>
      <c r="B158" s="41"/>
      <c r="C158" s="246" t="s">
        <v>384</v>
      </c>
      <c r="D158" s="246" t="s">
        <v>254</v>
      </c>
      <c r="E158" s="247" t="s">
        <v>4431</v>
      </c>
      <c r="F158" s="248" t="s">
        <v>4432</v>
      </c>
      <c r="G158" s="249" t="s">
        <v>4433</v>
      </c>
      <c r="H158" s="250">
        <v>8</v>
      </c>
      <c r="I158" s="251"/>
      <c r="J158" s="252">
        <f>ROUND(I158*H158,2)</f>
        <v>0</v>
      </c>
      <c r="K158" s="248" t="s">
        <v>307</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91</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501</v>
      </c>
    </row>
    <row r="159" s="2" customFormat="1" ht="16.5" customHeight="1">
      <c r="A159" s="40"/>
      <c r="B159" s="41"/>
      <c r="C159" s="246" t="s">
        <v>560</v>
      </c>
      <c r="D159" s="246" t="s">
        <v>254</v>
      </c>
      <c r="E159" s="247" t="s">
        <v>4434</v>
      </c>
      <c r="F159" s="248" t="s">
        <v>4435</v>
      </c>
      <c r="G159" s="249" t="s">
        <v>4433</v>
      </c>
      <c r="H159" s="250">
        <v>4</v>
      </c>
      <c r="I159" s="251"/>
      <c r="J159" s="252">
        <f>ROUND(I159*H159,2)</f>
        <v>0</v>
      </c>
      <c r="K159" s="248" t="s">
        <v>307</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91</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1019</v>
      </c>
    </row>
    <row r="160" s="2" customFormat="1" ht="16.5" customHeight="1">
      <c r="A160" s="40"/>
      <c r="B160" s="41"/>
      <c r="C160" s="246" t="s">
        <v>388</v>
      </c>
      <c r="D160" s="246" t="s">
        <v>254</v>
      </c>
      <c r="E160" s="247" t="s">
        <v>4436</v>
      </c>
      <c r="F160" s="248" t="s">
        <v>4437</v>
      </c>
      <c r="G160" s="249" t="s">
        <v>4433</v>
      </c>
      <c r="H160" s="250">
        <v>8</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91</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1023</v>
      </c>
    </row>
    <row r="161" s="2" customFormat="1" ht="16.5" customHeight="1">
      <c r="A161" s="40"/>
      <c r="B161" s="41"/>
      <c r="C161" s="246" t="s">
        <v>570</v>
      </c>
      <c r="D161" s="246" t="s">
        <v>254</v>
      </c>
      <c r="E161" s="247" t="s">
        <v>4438</v>
      </c>
      <c r="F161" s="248" t="s">
        <v>4439</v>
      </c>
      <c r="G161" s="249" t="s">
        <v>4410</v>
      </c>
      <c r="H161" s="250">
        <v>1</v>
      </c>
      <c r="I161" s="251"/>
      <c r="J161" s="252">
        <f>ROUND(I161*H161,2)</f>
        <v>0</v>
      </c>
      <c r="K161" s="248" t="s">
        <v>307</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91</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1026</v>
      </c>
    </row>
    <row r="162" s="2" customFormat="1" ht="16.5" customHeight="1">
      <c r="A162" s="40"/>
      <c r="B162" s="41"/>
      <c r="C162" s="246" t="s">
        <v>391</v>
      </c>
      <c r="D162" s="246" t="s">
        <v>254</v>
      </c>
      <c r="E162" s="247" t="s">
        <v>4440</v>
      </c>
      <c r="F162" s="248" t="s">
        <v>4441</v>
      </c>
      <c r="G162" s="249" t="s">
        <v>4410</v>
      </c>
      <c r="H162" s="250">
        <v>1</v>
      </c>
      <c r="I162" s="251"/>
      <c r="J162" s="252">
        <f>ROUND(I162*H162,2)</f>
        <v>0</v>
      </c>
      <c r="K162" s="248" t="s">
        <v>307</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91</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1029</v>
      </c>
    </row>
    <row r="163" s="2" customFormat="1" ht="16.5" customHeight="1">
      <c r="A163" s="40"/>
      <c r="B163" s="41"/>
      <c r="C163" s="246" t="s">
        <v>863</v>
      </c>
      <c r="D163" s="246" t="s">
        <v>254</v>
      </c>
      <c r="E163" s="247" t="s">
        <v>4442</v>
      </c>
      <c r="F163" s="248" t="s">
        <v>4443</v>
      </c>
      <c r="G163" s="249" t="s">
        <v>4410</v>
      </c>
      <c r="H163" s="250">
        <v>1</v>
      </c>
      <c r="I163" s="251"/>
      <c r="J163" s="252">
        <f>ROUND(I163*H163,2)</f>
        <v>0</v>
      </c>
      <c r="K163" s="248" t="s">
        <v>307</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91</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1036</v>
      </c>
    </row>
    <row r="164" s="2" customFormat="1" ht="16.5" customHeight="1">
      <c r="A164" s="40"/>
      <c r="B164" s="41"/>
      <c r="C164" s="246" t="s">
        <v>399</v>
      </c>
      <c r="D164" s="246" t="s">
        <v>254</v>
      </c>
      <c r="E164" s="247" t="s">
        <v>4444</v>
      </c>
      <c r="F164" s="248" t="s">
        <v>4445</v>
      </c>
      <c r="G164" s="249" t="s">
        <v>4410</v>
      </c>
      <c r="H164" s="250">
        <v>1</v>
      </c>
      <c r="I164" s="251"/>
      <c r="J164" s="252">
        <f>ROUND(I164*H164,2)</f>
        <v>0</v>
      </c>
      <c r="K164" s="248" t="s">
        <v>307</v>
      </c>
      <c r="L164" s="46"/>
      <c r="M164" s="267" t="s">
        <v>1</v>
      </c>
      <c r="N164" s="268" t="s">
        <v>48</v>
      </c>
      <c r="O164" s="265"/>
      <c r="P164" s="269">
        <f>O164*H164</f>
        <v>0</v>
      </c>
      <c r="Q164" s="269">
        <v>0</v>
      </c>
      <c r="R164" s="269">
        <f>Q164*H164</f>
        <v>0</v>
      </c>
      <c r="S164" s="269">
        <v>0</v>
      </c>
      <c r="T164" s="270">
        <f>S164*H164</f>
        <v>0</v>
      </c>
      <c r="U164" s="40"/>
      <c r="V164" s="40"/>
      <c r="W164" s="40"/>
      <c r="X164" s="40"/>
      <c r="Y164" s="40"/>
      <c r="Z164" s="40"/>
      <c r="AA164" s="40"/>
      <c r="AB164" s="40"/>
      <c r="AC164" s="40"/>
      <c r="AD164" s="40"/>
      <c r="AE164" s="40"/>
      <c r="AR164" s="257" t="s">
        <v>182</v>
      </c>
      <c r="AT164" s="257" t="s">
        <v>254</v>
      </c>
      <c r="AU164" s="257" t="s">
        <v>91</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1040</v>
      </c>
    </row>
    <row r="165" s="2" customFormat="1" ht="6.96" customHeight="1">
      <c r="A165" s="40"/>
      <c r="B165" s="68"/>
      <c r="C165" s="69"/>
      <c r="D165" s="69"/>
      <c r="E165" s="69"/>
      <c r="F165" s="69"/>
      <c r="G165" s="69"/>
      <c r="H165" s="69"/>
      <c r="I165" s="195"/>
      <c r="J165" s="69"/>
      <c r="K165" s="69"/>
      <c r="L165" s="46"/>
      <c r="M165" s="40"/>
      <c r="O165" s="40"/>
      <c r="P165" s="40"/>
      <c r="Q165" s="40"/>
      <c r="R165" s="40"/>
      <c r="S165" s="40"/>
      <c r="T165" s="40"/>
      <c r="U165" s="40"/>
      <c r="V165" s="40"/>
      <c r="W165" s="40"/>
      <c r="X165" s="40"/>
      <c r="Y165" s="40"/>
      <c r="Z165" s="40"/>
      <c r="AA165" s="40"/>
      <c r="AB165" s="40"/>
      <c r="AC165" s="40"/>
      <c r="AD165" s="40"/>
      <c r="AE165" s="40"/>
    </row>
  </sheetData>
  <sheetProtection sheet="1" autoFilter="0" formatColumns="0" formatRows="0" objects="1" scenarios="1" spinCount="100000" saltValue="wzEIHmMtwhstY8QJ5xL9Ce1HEUsOxRb2DnRNhha/S9KnlqRsa93SCyg+YdmB8oVl8f7jnXtlKSLGy2pPfDaesw==" hashValue="rcQSSLoSueFsV8lpVoglZ6J4Vbp5lpj+ViolHfPdRlybHg8BaBXI4m2Eon7R3WpYA8kjguNWkA7Ww1wQHpMOUw==" algorithmName="SHA-512" password="E785"/>
  <autoFilter ref="C124:K16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201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4446</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ROUND((SUM(BE125:BE158)),  2)</f>
        <v>0</v>
      </c>
      <c r="G37" s="40"/>
      <c r="H37" s="40"/>
      <c r="I37" s="174">
        <v>0.20999999999999999</v>
      </c>
      <c r="J37" s="173">
        <f>ROUND(((SUM(BE125:BE158))*I37),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ROUND((SUM(BF125:BF158)),  2)</f>
        <v>0</v>
      </c>
      <c r="G38" s="40"/>
      <c r="H38" s="40"/>
      <c r="I38" s="174">
        <v>0.14999999999999999</v>
      </c>
      <c r="J38" s="173">
        <f>ROUND(((SUM(BF125:BF158))*I38),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ROUND((SUM(BG125:BG158)),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ROUND((SUM(BH125:BH158)),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ROUND((SUM(BI125:BI158)),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2 - SK - Strukturovaná kabeláž</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4447</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2 - SK - Strukturovaná kabeláž</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200</v>
      </c>
      <c r="G126" s="231"/>
      <c r="H126" s="231"/>
      <c r="I126" s="234"/>
      <c r="J126" s="235">
        <f>BK126</f>
        <v>0</v>
      </c>
      <c r="K126" s="231"/>
      <c r="L126" s="236"/>
      <c r="M126" s="237"/>
      <c r="N126" s="238"/>
      <c r="O126" s="238"/>
      <c r="P126" s="239">
        <f>SUM(P127:P158)</f>
        <v>0</v>
      </c>
      <c r="Q126" s="238"/>
      <c r="R126" s="239">
        <f>SUM(R127:R158)</f>
        <v>0</v>
      </c>
      <c r="S126" s="238"/>
      <c r="T126" s="240">
        <f>SUM(T127:T158)</f>
        <v>0</v>
      </c>
      <c r="U126" s="12"/>
      <c r="V126" s="12"/>
      <c r="W126" s="12"/>
      <c r="X126" s="12"/>
      <c r="Y126" s="12"/>
      <c r="Z126" s="12"/>
      <c r="AA126" s="12"/>
      <c r="AB126" s="12"/>
      <c r="AC126" s="12"/>
      <c r="AD126" s="12"/>
      <c r="AE126" s="12"/>
      <c r="AR126" s="241" t="s">
        <v>91</v>
      </c>
      <c r="AT126" s="242" t="s">
        <v>82</v>
      </c>
      <c r="AU126" s="242" t="s">
        <v>83</v>
      </c>
      <c r="AY126" s="241" t="s">
        <v>251</v>
      </c>
      <c r="BK126" s="243">
        <f>SUM(BK127:BK158)</f>
        <v>0</v>
      </c>
    </row>
    <row r="127" s="2" customFormat="1" ht="16.5" customHeight="1">
      <c r="A127" s="40"/>
      <c r="B127" s="41"/>
      <c r="C127" s="246" t="s">
        <v>91</v>
      </c>
      <c r="D127" s="246" t="s">
        <v>254</v>
      </c>
      <c r="E127" s="247" t="s">
        <v>4448</v>
      </c>
      <c r="F127" s="248" t="s">
        <v>4449</v>
      </c>
      <c r="G127" s="249" t="s">
        <v>964</v>
      </c>
      <c r="H127" s="250">
        <v>2</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4450</v>
      </c>
      <c r="F128" s="248" t="s">
        <v>4451</v>
      </c>
      <c r="G128" s="249" t="s">
        <v>964</v>
      </c>
      <c r="H128" s="250">
        <v>2</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4452</v>
      </c>
      <c r="F129" s="248" t="s">
        <v>4453</v>
      </c>
      <c r="G129" s="249" t="s">
        <v>964</v>
      </c>
      <c r="H129" s="250">
        <v>8</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4454</v>
      </c>
      <c r="F130" s="248" t="s">
        <v>4455</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4456</v>
      </c>
      <c r="F131" s="248" t="s">
        <v>4457</v>
      </c>
      <c r="G131" s="249" t="s">
        <v>964</v>
      </c>
      <c r="H131" s="250">
        <v>2</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4458</v>
      </c>
      <c r="F132" s="248" t="s">
        <v>4459</v>
      </c>
      <c r="G132" s="249" t="s">
        <v>964</v>
      </c>
      <c r="H132" s="250">
        <v>2</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4460</v>
      </c>
      <c r="F133" s="248" t="s">
        <v>4461</v>
      </c>
      <c r="G133" s="249" t="s">
        <v>964</v>
      </c>
      <c r="H133" s="250">
        <v>5</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4462</v>
      </c>
      <c r="F134" s="248" t="s">
        <v>4463</v>
      </c>
      <c r="G134" s="249" t="s">
        <v>964</v>
      </c>
      <c r="H134" s="250">
        <v>2</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4464</v>
      </c>
      <c r="F135" s="248" t="s">
        <v>4465</v>
      </c>
      <c r="G135" s="249" t="s">
        <v>964</v>
      </c>
      <c r="H135" s="250">
        <v>1</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4466</v>
      </c>
      <c r="F136" s="248" t="s">
        <v>4467</v>
      </c>
      <c r="G136" s="249" t="s">
        <v>964</v>
      </c>
      <c r="H136" s="250">
        <v>1</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4468</v>
      </c>
      <c r="F137" s="248" t="s">
        <v>4396</v>
      </c>
      <c r="G137" s="249" t="s">
        <v>342</v>
      </c>
      <c r="H137" s="250">
        <v>0.5</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4469</v>
      </c>
      <c r="F138" s="248" t="s">
        <v>4470</v>
      </c>
      <c r="G138" s="249" t="s">
        <v>964</v>
      </c>
      <c r="H138" s="250">
        <v>1</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4471</v>
      </c>
      <c r="F139" s="248" t="s">
        <v>4398</v>
      </c>
      <c r="G139" s="249" t="s">
        <v>441</v>
      </c>
      <c r="H139" s="250">
        <v>145</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16.5" customHeight="1">
      <c r="A140" s="40"/>
      <c r="B140" s="41"/>
      <c r="C140" s="246" t="s">
        <v>325</v>
      </c>
      <c r="D140" s="246" t="s">
        <v>254</v>
      </c>
      <c r="E140" s="247" t="s">
        <v>4472</v>
      </c>
      <c r="F140" s="248" t="s">
        <v>4473</v>
      </c>
      <c r="G140" s="249" t="s">
        <v>964</v>
      </c>
      <c r="H140" s="250">
        <v>4</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16.5" customHeight="1">
      <c r="A141" s="40"/>
      <c r="B141" s="41"/>
      <c r="C141" s="246" t="s">
        <v>8</v>
      </c>
      <c r="D141" s="246" t="s">
        <v>254</v>
      </c>
      <c r="E141" s="247" t="s">
        <v>4474</v>
      </c>
      <c r="F141" s="248" t="s">
        <v>4475</v>
      </c>
      <c r="G141" s="249" t="s">
        <v>964</v>
      </c>
      <c r="H141" s="250">
        <v>3</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91</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381</v>
      </c>
    </row>
    <row r="142" s="2" customFormat="1" ht="16.5" customHeight="1">
      <c r="A142" s="40"/>
      <c r="B142" s="41"/>
      <c r="C142" s="246" t="s">
        <v>359</v>
      </c>
      <c r="D142" s="246" t="s">
        <v>254</v>
      </c>
      <c r="E142" s="247" t="s">
        <v>4476</v>
      </c>
      <c r="F142" s="248" t="s">
        <v>4477</v>
      </c>
      <c r="G142" s="249" t="s">
        <v>964</v>
      </c>
      <c r="H142" s="250">
        <v>11</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384</v>
      </c>
    </row>
    <row r="143" s="2" customFormat="1" ht="16.5" customHeight="1">
      <c r="A143" s="40"/>
      <c r="B143" s="41"/>
      <c r="C143" s="246" t="s">
        <v>386</v>
      </c>
      <c r="D143" s="246" t="s">
        <v>254</v>
      </c>
      <c r="E143" s="247" t="s">
        <v>4478</v>
      </c>
      <c r="F143" s="248" t="s">
        <v>4406</v>
      </c>
      <c r="G143" s="249" t="s">
        <v>441</v>
      </c>
      <c r="H143" s="250">
        <v>70</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91</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388</v>
      </c>
    </row>
    <row r="144" s="2" customFormat="1" ht="16.5" customHeight="1">
      <c r="A144" s="40"/>
      <c r="B144" s="41"/>
      <c r="C144" s="246" t="s">
        <v>362</v>
      </c>
      <c r="D144" s="246" t="s">
        <v>254</v>
      </c>
      <c r="E144" s="247" t="s">
        <v>4479</v>
      </c>
      <c r="F144" s="248" t="s">
        <v>188</v>
      </c>
      <c r="G144" s="249" t="s">
        <v>4410</v>
      </c>
      <c r="H144" s="250">
        <v>1</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391</v>
      </c>
    </row>
    <row r="145" s="2" customFormat="1" ht="16.5" customHeight="1">
      <c r="A145" s="40"/>
      <c r="B145" s="41"/>
      <c r="C145" s="246" t="s">
        <v>395</v>
      </c>
      <c r="D145" s="246" t="s">
        <v>254</v>
      </c>
      <c r="E145" s="247" t="s">
        <v>4480</v>
      </c>
      <c r="F145" s="248" t="s">
        <v>4412</v>
      </c>
      <c r="G145" s="249" t="s">
        <v>441</v>
      </c>
      <c r="H145" s="250">
        <v>145</v>
      </c>
      <c r="I145" s="251"/>
      <c r="J145" s="252">
        <f>ROUND(I145*H145,2)</f>
        <v>0</v>
      </c>
      <c r="K145" s="248" t="s">
        <v>307</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91</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399</v>
      </c>
    </row>
    <row r="146" s="2" customFormat="1" ht="16.5" customHeight="1">
      <c r="A146" s="40"/>
      <c r="B146" s="41"/>
      <c r="C146" s="246" t="s">
        <v>366</v>
      </c>
      <c r="D146" s="246" t="s">
        <v>254</v>
      </c>
      <c r="E146" s="247" t="s">
        <v>4481</v>
      </c>
      <c r="F146" s="248" t="s">
        <v>4482</v>
      </c>
      <c r="G146" s="249" t="s">
        <v>441</v>
      </c>
      <c r="H146" s="250">
        <v>70</v>
      </c>
      <c r="I146" s="251"/>
      <c r="J146" s="252">
        <f>ROUND(I146*H146,2)</f>
        <v>0</v>
      </c>
      <c r="K146" s="248" t="s">
        <v>307</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91</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877</v>
      </c>
    </row>
    <row r="147" s="2" customFormat="1" ht="16.5" customHeight="1">
      <c r="A147" s="40"/>
      <c r="B147" s="41"/>
      <c r="C147" s="246" t="s">
        <v>7</v>
      </c>
      <c r="D147" s="246" t="s">
        <v>254</v>
      </c>
      <c r="E147" s="247" t="s">
        <v>4483</v>
      </c>
      <c r="F147" s="248" t="s">
        <v>4484</v>
      </c>
      <c r="G147" s="249" t="s">
        <v>964</v>
      </c>
      <c r="H147" s="250">
        <v>2</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91</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885</v>
      </c>
    </row>
    <row r="148" s="2" customFormat="1" ht="16.5" customHeight="1">
      <c r="A148" s="40"/>
      <c r="B148" s="41"/>
      <c r="C148" s="246" t="s">
        <v>369</v>
      </c>
      <c r="D148" s="246" t="s">
        <v>254</v>
      </c>
      <c r="E148" s="247" t="s">
        <v>4485</v>
      </c>
      <c r="F148" s="248" t="s">
        <v>4486</v>
      </c>
      <c r="G148" s="249" t="s">
        <v>964</v>
      </c>
      <c r="H148" s="250">
        <v>1</v>
      </c>
      <c r="I148" s="251"/>
      <c r="J148" s="252">
        <f>ROUND(I148*H148,2)</f>
        <v>0</v>
      </c>
      <c r="K148" s="248" t="s">
        <v>307</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91</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889</v>
      </c>
    </row>
    <row r="149" s="2" customFormat="1" ht="16.5" customHeight="1">
      <c r="A149" s="40"/>
      <c r="B149" s="41"/>
      <c r="C149" s="246" t="s">
        <v>509</v>
      </c>
      <c r="D149" s="246" t="s">
        <v>254</v>
      </c>
      <c r="E149" s="247" t="s">
        <v>4487</v>
      </c>
      <c r="F149" s="248" t="s">
        <v>4488</v>
      </c>
      <c r="G149" s="249" t="s">
        <v>964</v>
      </c>
      <c r="H149" s="250">
        <v>30</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91</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894</v>
      </c>
    </row>
    <row r="150" s="2" customFormat="1" ht="16.5" customHeight="1">
      <c r="A150" s="40"/>
      <c r="B150" s="41"/>
      <c r="C150" s="246" t="s">
        <v>372</v>
      </c>
      <c r="D150" s="246" t="s">
        <v>254</v>
      </c>
      <c r="E150" s="247" t="s">
        <v>4489</v>
      </c>
      <c r="F150" s="248" t="s">
        <v>4490</v>
      </c>
      <c r="G150" s="249" t="s">
        <v>964</v>
      </c>
      <c r="H150" s="250">
        <v>4</v>
      </c>
      <c r="I150" s="251"/>
      <c r="J150" s="252">
        <f>ROUND(I150*H150,2)</f>
        <v>0</v>
      </c>
      <c r="K150" s="248" t="s">
        <v>307</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91</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987</v>
      </c>
    </row>
    <row r="151" s="2" customFormat="1" ht="16.5" customHeight="1">
      <c r="A151" s="40"/>
      <c r="B151" s="41"/>
      <c r="C151" s="246" t="s">
        <v>519</v>
      </c>
      <c r="D151" s="246" t="s">
        <v>254</v>
      </c>
      <c r="E151" s="247" t="s">
        <v>4491</v>
      </c>
      <c r="F151" s="248" t="s">
        <v>4492</v>
      </c>
      <c r="G151" s="249" t="s">
        <v>964</v>
      </c>
      <c r="H151" s="250">
        <v>1</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91</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990</v>
      </c>
    </row>
    <row r="152" s="2" customFormat="1" ht="16.5" customHeight="1">
      <c r="A152" s="40"/>
      <c r="B152" s="41"/>
      <c r="C152" s="246" t="s">
        <v>375</v>
      </c>
      <c r="D152" s="246" t="s">
        <v>254</v>
      </c>
      <c r="E152" s="247" t="s">
        <v>4493</v>
      </c>
      <c r="F152" s="248" t="s">
        <v>4494</v>
      </c>
      <c r="G152" s="249" t="s">
        <v>964</v>
      </c>
      <c r="H152" s="250">
        <v>30</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993</v>
      </c>
    </row>
    <row r="153" s="2" customFormat="1" ht="16.5" customHeight="1">
      <c r="A153" s="40"/>
      <c r="B153" s="41"/>
      <c r="C153" s="246" t="s">
        <v>531</v>
      </c>
      <c r="D153" s="246" t="s">
        <v>254</v>
      </c>
      <c r="E153" s="247" t="s">
        <v>4495</v>
      </c>
      <c r="F153" s="248" t="s">
        <v>4496</v>
      </c>
      <c r="G153" s="249" t="s">
        <v>964</v>
      </c>
      <c r="H153" s="250">
        <v>15</v>
      </c>
      <c r="I153" s="251"/>
      <c r="J153" s="252">
        <f>ROUND(I153*H153,2)</f>
        <v>0</v>
      </c>
      <c r="K153" s="248" t="s">
        <v>307</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91</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996</v>
      </c>
    </row>
    <row r="154" s="2" customFormat="1" ht="16.5" customHeight="1">
      <c r="A154" s="40"/>
      <c r="B154" s="41"/>
      <c r="C154" s="246" t="s">
        <v>378</v>
      </c>
      <c r="D154" s="246" t="s">
        <v>254</v>
      </c>
      <c r="E154" s="247" t="s">
        <v>4497</v>
      </c>
      <c r="F154" s="248" t="s">
        <v>4437</v>
      </c>
      <c r="G154" s="249" t="s">
        <v>4433</v>
      </c>
      <c r="H154" s="250">
        <v>4</v>
      </c>
      <c r="I154" s="251"/>
      <c r="J154" s="252">
        <f>ROUND(I154*H154,2)</f>
        <v>0</v>
      </c>
      <c r="K154" s="248" t="s">
        <v>307</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91</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1000</v>
      </c>
    </row>
    <row r="155" s="2" customFormat="1" ht="16.5" customHeight="1">
      <c r="A155" s="40"/>
      <c r="B155" s="41"/>
      <c r="C155" s="246" t="s">
        <v>540</v>
      </c>
      <c r="D155" s="246" t="s">
        <v>254</v>
      </c>
      <c r="E155" s="247" t="s">
        <v>4498</v>
      </c>
      <c r="F155" s="248" t="s">
        <v>4439</v>
      </c>
      <c r="G155" s="249" t="s">
        <v>4410</v>
      </c>
      <c r="H155" s="250">
        <v>1</v>
      </c>
      <c r="I155" s="251"/>
      <c r="J155" s="252">
        <f>ROUND(I155*H155,2)</f>
        <v>0</v>
      </c>
      <c r="K155" s="248" t="s">
        <v>307</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91</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1004</v>
      </c>
    </row>
    <row r="156" s="2" customFormat="1" ht="16.5" customHeight="1">
      <c r="A156" s="40"/>
      <c r="B156" s="41"/>
      <c r="C156" s="246" t="s">
        <v>381</v>
      </c>
      <c r="D156" s="246" t="s">
        <v>254</v>
      </c>
      <c r="E156" s="247" t="s">
        <v>4499</v>
      </c>
      <c r="F156" s="248" t="s">
        <v>4441</v>
      </c>
      <c r="G156" s="249" t="s">
        <v>4410</v>
      </c>
      <c r="H156" s="250">
        <v>1</v>
      </c>
      <c r="I156" s="251"/>
      <c r="J156" s="252">
        <f>ROUND(I156*H156,2)</f>
        <v>0</v>
      </c>
      <c r="K156" s="248" t="s">
        <v>307</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91</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1009</v>
      </c>
    </row>
    <row r="157" s="2" customFormat="1" ht="16.5" customHeight="1">
      <c r="A157" s="40"/>
      <c r="B157" s="41"/>
      <c r="C157" s="246" t="s">
        <v>552</v>
      </c>
      <c r="D157" s="246" t="s">
        <v>254</v>
      </c>
      <c r="E157" s="247" t="s">
        <v>4500</v>
      </c>
      <c r="F157" s="248" t="s">
        <v>4443</v>
      </c>
      <c r="G157" s="249" t="s">
        <v>4410</v>
      </c>
      <c r="H157" s="250">
        <v>1</v>
      </c>
      <c r="I157" s="251"/>
      <c r="J157" s="252">
        <f>ROUND(I157*H157,2)</f>
        <v>0</v>
      </c>
      <c r="K157" s="248" t="s">
        <v>307</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91</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1012</v>
      </c>
    </row>
    <row r="158" s="2" customFormat="1" ht="16.5" customHeight="1">
      <c r="A158" s="40"/>
      <c r="B158" s="41"/>
      <c r="C158" s="246" t="s">
        <v>384</v>
      </c>
      <c r="D158" s="246" t="s">
        <v>254</v>
      </c>
      <c r="E158" s="247" t="s">
        <v>4501</v>
      </c>
      <c r="F158" s="248" t="s">
        <v>4445</v>
      </c>
      <c r="G158" s="249" t="s">
        <v>4410</v>
      </c>
      <c r="H158" s="250">
        <v>1</v>
      </c>
      <c r="I158" s="251"/>
      <c r="J158" s="252">
        <f>ROUND(I158*H158,2)</f>
        <v>0</v>
      </c>
      <c r="K158" s="248" t="s">
        <v>307</v>
      </c>
      <c r="L158" s="46"/>
      <c r="M158" s="267" t="s">
        <v>1</v>
      </c>
      <c r="N158" s="268" t="s">
        <v>48</v>
      </c>
      <c r="O158" s="265"/>
      <c r="P158" s="269">
        <f>O158*H158</f>
        <v>0</v>
      </c>
      <c r="Q158" s="269">
        <v>0</v>
      </c>
      <c r="R158" s="269">
        <f>Q158*H158</f>
        <v>0</v>
      </c>
      <c r="S158" s="269">
        <v>0</v>
      </c>
      <c r="T158" s="270">
        <f>S158*H158</f>
        <v>0</v>
      </c>
      <c r="U158" s="40"/>
      <c r="V158" s="40"/>
      <c r="W158" s="40"/>
      <c r="X158" s="40"/>
      <c r="Y158" s="40"/>
      <c r="Z158" s="40"/>
      <c r="AA158" s="40"/>
      <c r="AB158" s="40"/>
      <c r="AC158" s="40"/>
      <c r="AD158" s="40"/>
      <c r="AE158" s="40"/>
      <c r="AR158" s="257" t="s">
        <v>182</v>
      </c>
      <c r="AT158" s="257" t="s">
        <v>254</v>
      </c>
      <c r="AU158" s="257" t="s">
        <v>91</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501</v>
      </c>
    </row>
    <row r="159" s="2" customFormat="1" ht="6.96" customHeight="1">
      <c r="A159" s="40"/>
      <c r="B159" s="68"/>
      <c r="C159" s="69"/>
      <c r="D159" s="69"/>
      <c r="E159" s="69"/>
      <c r="F159" s="69"/>
      <c r="G159" s="69"/>
      <c r="H159" s="69"/>
      <c r="I159" s="195"/>
      <c r="J159" s="69"/>
      <c r="K159" s="69"/>
      <c r="L159" s="46"/>
      <c r="M159" s="40"/>
      <c r="O159" s="40"/>
      <c r="P159" s="40"/>
      <c r="Q159" s="40"/>
      <c r="R159" s="40"/>
      <c r="S159" s="40"/>
      <c r="T159" s="40"/>
      <c r="U159" s="40"/>
      <c r="V159" s="40"/>
      <c r="W159" s="40"/>
      <c r="X159" s="40"/>
      <c r="Y159" s="40"/>
      <c r="Z159" s="40"/>
      <c r="AA159" s="40"/>
      <c r="AB159" s="40"/>
      <c r="AC159" s="40"/>
      <c r="AD159" s="40"/>
      <c r="AE159" s="40"/>
    </row>
  </sheetData>
  <sheetProtection sheet="1" autoFilter="0" formatColumns="0" formatRows="0" objects="1" scenarios="1" spinCount="100000" saltValue="3RwWG/IdxAfIj8m+1G60d4UmG1UhZzNLnJG5zXtz9k/OLyFkQ+If69LGmapNimR3qYBh2tvgNa2Rvu0jauuHoQ==" hashValue="kI8Mw8a0bX67l8UI1RFFAx1thWqGrju3BfUWEK1x9PZ90e8b105a7YepOB7bReAZidiqhrbFtQTZ8Ua3Ny8h9w==" algorithmName="SHA-512" password="E785"/>
  <autoFilter ref="C124:K15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203</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4502</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ROUND((SUM(BE125:BE144)),  2)</f>
        <v>0</v>
      </c>
      <c r="G37" s="40"/>
      <c r="H37" s="40"/>
      <c r="I37" s="174">
        <v>0.20999999999999999</v>
      </c>
      <c r="J37" s="173">
        <f>ROUND(((SUM(BE125:BE144))*I37),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ROUND((SUM(BF125:BF144)),  2)</f>
        <v>0</v>
      </c>
      <c r="G38" s="40"/>
      <c r="H38" s="40"/>
      <c r="I38" s="174">
        <v>0.14999999999999999</v>
      </c>
      <c r="J38" s="173">
        <f>ROUND(((SUM(BF125:BF144))*I38),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ROUND((SUM(BG125:BG144)),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ROUND((SUM(BH125:BH144)),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ROUND((SUM(BI125:BI144)),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3 - DR - Domácí rozhlas</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4503</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3 - DR - Domácí rozhlas</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202</v>
      </c>
      <c r="G126" s="231"/>
      <c r="H126" s="231"/>
      <c r="I126" s="234"/>
      <c r="J126" s="235">
        <f>BK126</f>
        <v>0</v>
      </c>
      <c r="K126" s="231"/>
      <c r="L126" s="236"/>
      <c r="M126" s="237"/>
      <c r="N126" s="238"/>
      <c r="O126" s="238"/>
      <c r="P126" s="239">
        <f>SUM(P127:P144)</f>
        <v>0</v>
      </c>
      <c r="Q126" s="238"/>
      <c r="R126" s="239">
        <f>SUM(R127:R144)</f>
        <v>0</v>
      </c>
      <c r="S126" s="238"/>
      <c r="T126" s="240">
        <f>SUM(T127:T144)</f>
        <v>0</v>
      </c>
      <c r="U126" s="12"/>
      <c r="V126" s="12"/>
      <c r="W126" s="12"/>
      <c r="X126" s="12"/>
      <c r="Y126" s="12"/>
      <c r="Z126" s="12"/>
      <c r="AA126" s="12"/>
      <c r="AB126" s="12"/>
      <c r="AC126" s="12"/>
      <c r="AD126" s="12"/>
      <c r="AE126" s="12"/>
      <c r="AR126" s="241" t="s">
        <v>91</v>
      </c>
      <c r="AT126" s="242" t="s">
        <v>82</v>
      </c>
      <c r="AU126" s="242" t="s">
        <v>83</v>
      </c>
      <c r="AY126" s="241" t="s">
        <v>251</v>
      </c>
      <c r="BK126" s="243">
        <f>SUM(BK127:BK144)</f>
        <v>0</v>
      </c>
    </row>
    <row r="127" s="2" customFormat="1" ht="16.5" customHeight="1">
      <c r="A127" s="40"/>
      <c r="B127" s="41"/>
      <c r="C127" s="246" t="s">
        <v>91</v>
      </c>
      <c r="D127" s="246" t="s">
        <v>254</v>
      </c>
      <c r="E127" s="247" t="s">
        <v>4504</v>
      </c>
      <c r="F127" s="248" t="s">
        <v>4505</v>
      </c>
      <c r="G127" s="249" t="s">
        <v>964</v>
      </c>
      <c r="H127" s="250">
        <v>1</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4506</v>
      </c>
      <c r="F128" s="248" t="s">
        <v>4507</v>
      </c>
      <c r="G128" s="249" t="s">
        <v>964</v>
      </c>
      <c r="H128" s="250">
        <v>1</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4508</v>
      </c>
      <c r="F129" s="248" t="s">
        <v>4509</v>
      </c>
      <c r="G129" s="249" t="s">
        <v>964</v>
      </c>
      <c r="H129" s="250">
        <v>1</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4510</v>
      </c>
      <c r="F130" s="248" t="s">
        <v>4511</v>
      </c>
      <c r="G130" s="249" t="s">
        <v>964</v>
      </c>
      <c r="H130" s="250">
        <v>1</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4512</v>
      </c>
      <c r="F131" s="248" t="s">
        <v>4513</v>
      </c>
      <c r="G131" s="249" t="s">
        <v>441</v>
      </c>
      <c r="H131" s="250">
        <v>20</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4514</v>
      </c>
      <c r="F132" s="248" t="s">
        <v>188</v>
      </c>
      <c r="G132" s="249" t="s">
        <v>4410</v>
      </c>
      <c r="H132" s="250">
        <v>1</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4515</v>
      </c>
      <c r="F133" s="248" t="s">
        <v>4482</v>
      </c>
      <c r="G133" s="249" t="s">
        <v>441</v>
      </c>
      <c r="H133" s="250">
        <v>20</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4516</v>
      </c>
      <c r="F134" s="248" t="s">
        <v>4517</v>
      </c>
      <c r="G134" s="249" t="s">
        <v>964</v>
      </c>
      <c r="H134" s="250">
        <v>1</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4518</v>
      </c>
      <c r="F135" s="248" t="s">
        <v>4519</v>
      </c>
      <c r="G135" s="249" t="s">
        <v>964</v>
      </c>
      <c r="H135" s="250">
        <v>1</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4520</v>
      </c>
      <c r="F136" s="248" t="s">
        <v>4521</v>
      </c>
      <c r="G136" s="249" t="s">
        <v>964</v>
      </c>
      <c r="H136" s="250">
        <v>1</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4522</v>
      </c>
      <c r="F137" s="248" t="s">
        <v>4523</v>
      </c>
      <c r="G137" s="249" t="s">
        <v>441</v>
      </c>
      <c r="H137" s="250">
        <v>1</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4524</v>
      </c>
      <c r="F138" s="248" t="s">
        <v>4525</v>
      </c>
      <c r="G138" s="249" t="s">
        <v>4433</v>
      </c>
      <c r="H138" s="250">
        <v>4</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4526</v>
      </c>
      <c r="F139" s="248" t="s">
        <v>4435</v>
      </c>
      <c r="G139" s="249" t="s">
        <v>4433</v>
      </c>
      <c r="H139" s="250">
        <v>2</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16.5" customHeight="1">
      <c r="A140" s="40"/>
      <c r="B140" s="41"/>
      <c r="C140" s="246" t="s">
        <v>325</v>
      </c>
      <c r="D140" s="246" t="s">
        <v>254</v>
      </c>
      <c r="E140" s="247" t="s">
        <v>4527</v>
      </c>
      <c r="F140" s="248" t="s">
        <v>4528</v>
      </c>
      <c r="G140" s="249" t="s">
        <v>4433</v>
      </c>
      <c r="H140" s="250">
        <v>4</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16.5" customHeight="1">
      <c r="A141" s="40"/>
      <c r="B141" s="41"/>
      <c r="C141" s="246" t="s">
        <v>8</v>
      </c>
      <c r="D141" s="246" t="s">
        <v>254</v>
      </c>
      <c r="E141" s="247" t="s">
        <v>4529</v>
      </c>
      <c r="F141" s="248" t="s">
        <v>4439</v>
      </c>
      <c r="G141" s="249" t="s">
        <v>4410</v>
      </c>
      <c r="H141" s="250">
        <v>1</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91</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381</v>
      </c>
    </row>
    <row r="142" s="2" customFormat="1" ht="16.5" customHeight="1">
      <c r="A142" s="40"/>
      <c r="B142" s="41"/>
      <c r="C142" s="246" t="s">
        <v>359</v>
      </c>
      <c r="D142" s="246" t="s">
        <v>254</v>
      </c>
      <c r="E142" s="247" t="s">
        <v>4530</v>
      </c>
      <c r="F142" s="248" t="s">
        <v>4441</v>
      </c>
      <c r="G142" s="249" t="s">
        <v>4410</v>
      </c>
      <c r="H142" s="250">
        <v>1</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384</v>
      </c>
    </row>
    <row r="143" s="2" customFormat="1" ht="16.5" customHeight="1">
      <c r="A143" s="40"/>
      <c r="B143" s="41"/>
      <c r="C143" s="246" t="s">
        <v>386</v>
      </c>
      <c r="D143" s="246" t="s">
        <v>254</v>
      </c>
      <c r="E143" s="247" t="s">
        <v>4531</v>
      </c>
      <c r="F143" s="248" t="s">
        <v>4443</v>
      </c>
      <c r="G143" s="249" t="s">
        <v>4410</v>
      </c>
      <c r="H143" s="250">
        <v>1</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91</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388</v>
      </c>
    </row>
    <row r="144" s="2" customFormat="1" ht="16.5" customHeight="1">
      <c r="A144" s="40"/>
      <c r="B144" s="41"/>
      <c r="C144" s="246" t="s">
        <v>362</v>
      </c>
      <c r="D144" s="246" t="s">
        <v>254</v>
      </c>
      <c r="E144" s="247" t="s">
        <v>4532</v>
      </c>
      <c r="F144" s="248" t="s">
        <v>4445</v>
      </c>
      <c r="G144" s="249" t="s">
        <v>4410</v>
      </c>
      <c r="H144" s="250">
        <v>1</v>
      </c>
      <c r="I144" s="251"/>
      <c r="J144" s="252">
        <f>ROUND(I144*H144,2)</f>
        <v>0</v>
      </c>
      <c r="K144" s="248" t="s">
        <v>307</v>
      </c>
      <c r="L144" s="46"/>
      <c r="M144" s="267" t="s">
        <v>1</v>
      </c>
      <c r="N144" s="268" t="s">
        <v>48</v>
      </c>
      <c r="O144" s="265"/>
      <c r="P144" s="269">
        <f>O144*H144</f>
        <v>0</v>
      </c>
      <c r="Q144" s="269">
        <v>0</v>
      </c>
      <c r="R144" s="269">
        <f>Q144*H144</f>
        <v>0</v>
      </c>
      <c r="S144" s="269">
        <v>0</v>
      </c>
      <c r="T144" s="270">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391</v>
      </c>
    </row>
    <row r="145" s="2" customFormat="1" ht="6.96" customHeight="1">
      <c r="A145" s="40"/>
      <c r="B145" s="68"/>
      <c r="C145" s="69"/>
      <c r="D145" s="69"/>
      <c r="E145" s="69"/>
      <c r="F145" s="69"/>
      <c r="G145" s="69"/>
      <c r="H145" s="69"/>
      <c r="I145" s="195"/>
      <c r="J145" s="69"/>
      <c r="K145" s="69"/>
      <c r="L145" s="46"/>
      <c r="M145" s="40"/>
      <c r="O145" s="40"/>
      <c r="P145" s="40"/>
      <c r="Q145" s="40"/>
      <c r="R145" s="40"/>
      <c r="S145" s="40"/>
      <c r="T145" s="40"/>
      <c r="U145" s="40"/>
      <c r="V145" s="40"/>
      <c r="W145" s="40"/>
      <c r="X145" s="40"/>
      <c r="Y145" s="40"/>
      <c r="Z145" s="40"/>
      <c r="AA145" s="40"/>
      <c r="AB145" s="40"/>
      <c r="AC145" s="40"/>
      <c r="AD145" s="40"/>
      <c r="AE145" s="40"/>
    </row>
  </sheetData>
  <sheetProtection sheet="1" autoFilter="0" formatColumns="0" formatRows="0" objects="1" scenarios="1" spinCount="100000" saltValue="2Utvmt3VNyjsQLCII5IgvQ5sqQFaT1ebLhymDfC4JtSozsofJgsFWKsFUP3ORkGhOTNBzygk87DEdqUUMbLQ2g==" hashValue="l4dhHu0zEOI4KYfedGt/N/ux2y2g3bMeQDlATshGChxnQI71rl9gveAiV76am5Z0B3WPCE2EAxKumiItd1ZcBg==" algorithmName="SHA-512" password="E785"/>
  <autoFilter ref="C124:K14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205</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4533</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ROUND((SUM(BE125:BE154)),  2)</f>
        <v>0</v>
      </c>
      <c r="G37" s="40"/>
      <c r="H37" s="40"/>
      <c r="I37" s="174">
        <v>0.20999999999999999</v>
      </c>
      <c r="J37" s="173">
        <f>ROUND(((SUM(BE125:BE154))*I37),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ROUND((SUM(BF125:BF154)),  2)</f>
        <v>0</v>
      </c>
      <c r="G38" s="40"/>
      <c r="H38" s="40"/>
      <c r="I38" s="174">
        <v>0.14999999999999999</v>
      </c>
      <c r="J38" s="173">
        <f>ROUND(((SUM(BF125:BF154))*I38),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ROUND((SUM(BG125:BG154)),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ROUND((SUM(BH125:BH154)),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ROUND((SUM(BI125:BI154)),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4 - CCTV - Kamerový systém</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4534</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3006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3653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4293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4 - CCTV - Kamerový systém</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27. 2. 2020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4296</v>
      </c>
      <c r="F126" s="233" t="s">
        <v>204</v>
      </c>
      <c r="G126" s="231"/>
      <c r="H126" s="231"/>
      <c r="I126" s="234"/>
      <c r="J126" s="235">
        <f>BK126</f>
        <v>0</v>
      </c>
      <c r="K126" s="231"/>
      <c r="L126" s="236"/>
      <c r="M126" s="237"/>
      <c r="N126" s="238"/>
      <c r="O126" s="238"/>
      <c r="P126" s="239">
        <f>SUM(P127:P154)</f>
        <v>0</v>
      </c>
      <c r="Q126" s="238"/>
      <c r="R126" s="239">
        <f>SUM(R127:R154)</f>
        <v>0</v>
      </c>
      <c r="S126" s="238"/>
      <c r="T126" s="240">
        <f>SUM(T127:T154)</f>
        <v>0</v>
      </c>
      <c r="U126" s="12"/>
      <c r="V126" s="12"/>
      <c r="W126" s="12"/>
      <c r="X126" s="12"/>
      <c r="Y126" s="12"/>
      <c r="Z126" s="12"/>
      <c r="AA126" s="12"/>
      <c r="AB126" s="12"/>
      <c r="AC126" s="12"/>
      <c r="AD126" s="12"/>
      <c r="AE126" s="12"/>
      <c r="AR126" s="241" t="s">
        <v>91</v>
      </c>
      <c r="AT126" s="242" t="s">
        <v>82</v>
      </c>
      <c r="AU126" s="242" t="s">
        <v>83</v>
      </c>
      <c r="AY126" s="241" t="s">
        <v>251</v>
      </c>
      <c r="BK126" s="243">
        <f>SUM(BK127:BK154)</f>
        <v>0</v>
      </c>
    </row>
    <row r="127" s="2" customFormat="1" ht="16.5" customHeight="1">
      <c r="A127" s="40"/>
      <c r="B127" s="41"/>
      <c r="C127" s="246" t="s">
        <v>91</v>
      </c>
      <c r="D127" s="246" t="s">
        <v>254</v>
      </c>
      <c r="E127" s="247" t="s">
        <v>4535</v>
      </c>
      <c r="F127" s="248" t="s">
        <v>4536</v>
      </c>
      <c r="G127" s="249" t="s">
        <v>964</v>
      </c>
      <c r="H127" s="250">
        <v>1</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4537</v>
      </c>
      <c r="F128" s="248" t="s">
        <v>4538</v>
      </c>
      <c r="G128" s="249" t="s">
        <v>964</v>
      </c>
      <c r="H128" s="250">
        <v>1</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4539</v>
      </c>
      <c r="F129" s="248" t="s">
        <v>4540</v>
      </c>
      <c r="G129" s="249" t="s">
        <v>964</v>
      </c>
      <c r="H129" s="250">
        <v>1</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4541</v>
      </c>
      <c r="F130" s="248" t="s">
        <v>4542</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4543</v>
      </c>
      <c r="F131" s="248" t="s">
        <v>4544</v>
      </c>
      <c r="G131" s="249" t="s">
        <v>964</v>
      </c>
      <c r="H131" s="250">
        <v>1</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21.75" customHeight="1">
      <c r="A132" s="40"/>
      <c r="B132" s="41"/>
      <c r="C132" s="246" t="s">
        <v>278</v>
      </c>
      <c r="D132" s="246" t="s">
        <v>254</v>
      </c>
      <c r="E132" s="247" t="s">
        <v>4545</v>
      </c>
      <c r="F132" s="248" t="s">
        <v>4546</v>
      </c>
      <c r="G132" s="249" t="s">
        <v>964</v>
      </c>
      <c r="H132" s="250">
        <v>2</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4547</v>
      </c>
      <c r="F133" s="248" t="s">
        <v>4548</v>
      </c>
      <c r="G133" s="249" t="s">
        <v>964</v>
      </c>
      <c r="H133" s="250">
        <v>1</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4549</v>
      </c>
      <c r="F134" s="248" t="s">
        <v>4550</v>
      </c>
      <c r="G134" s="249" t="s">
        <v>964</v>
      </c>
      <c r="H134" s="250">
        <v>1</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4551</v>
      </c>
      <c r="F135" s="248" t="s">
        <v>4552</v>
      </c>
      <c r="G135" s="249" t="s">
        <v>964</v>
      </c>
      <c r="H135" s="250">
        <v>9</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4553</v>
      </c>
      <c r="F136" s="248" t="s">
        <v>4470</v>
      </c>
      <c r="G136" s="249" t="s">
        <v>964</v>
      </c>
      <c r="H136" s="250">
        <v>1</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4554</v>
      </c>
      <c r="F137" s="248" t="s">
        <v>4467</v>
      </c>
      <c r="G137" s="249" t="s">
        <v>964</v>
      </c>
      <c r="H137" s="250">
        <v>2</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4555</v>
      </c>
      <c r="F138" s="248" t="s">
        <v>4556</v>
      </c>
      <c r="G138" s="249" t="s">
        <v>964</v>
      </c>
      <c r="H138" s="250">
        <v>1</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4557</v>
      </c>
      <c r="F139" s="248" t="s">
        <v>4558</v>
      </c>
      <c r="G139" s="249" t="s">
        <v>964</v>
      </c>
      <c r="H139" s="250">
        <v>7</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16.5" customHeight="1">
      <c r="A140" s="40"/>
      <c r="B140" s="41"/>
      <c r="C140" s="246" t="s">
        <v>325</v>
      </c>
      <c r="D140" s="246" t="s">
        <v>254</v>
      </c>
      <c r="E140" s="247" t="s">
        <v>4559</v>
      </c>
      <c r="F140" s="248" t="s">
        <v>4560</v>
      </c>
      <c r="G140" s="249" t="s">
        <v>964</v>
      </c>
      <c r="H140" s="250">
        <v>7</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16.5" customHeight="1">
      <c r="A141" s="40"/>
      <c r="B141" s="41"/>
      <c r="C141" s="246" t="s">
        <v>8</v>
      </c>
      <c r="D141" s="246" t="s">
        <v>254</v>
      </c>
      <c r="E141" s="247" t="s">
        <v>4561</v>
      </c>
      <c r="F141" s="248" t="s">
        <v>188</v>
      </c>
      <c r="G141" s="249" t="s">
        <v>4410</v>
      </c>
      <c r="H141" s="250">
        <v>1</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91</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381</v>
      </c>
    </row>
    <row r="142" s="2" customFormat="1" ht="16.5" customHeight="1">
      <c r="A142" s="40"/>
      <c r="B142" s="41"/>
      <c r="C142" s="246" t="s">
        <v>359</v>
      </c>
      <c r="D142" s="246" t="s">
        <v>254</v>
      </c>
      <c r="E142" s="247" t="s">
        <v>4562</v>
      </c>
      <c r="F142" s="248" t="s">
        <v>4563</v>
      </c>
      <c r="G142" s="249" t="s">
        <v>964</v>
      </c>
      <c r="H142" s="250">
        <v>1</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384</v>
      </c>
    </row>
    <row r="143" s="2" customFormat="1" ht="16.5" customHeight="1">
      <c r="A143" s="40"/>
      <c r="B143" s="41"/>
      <c r="C143" s="246" t="s">
        <v>386</v>
      </c>
      <c r="D143" s="246" t="s">
        <v>254</v>
      </c>
      <c r="E143" s="247" t="s">
        <v>4564</v>
      </c>
      <c r="F143" s="248" t="s">
        <v>4486</v>
      </c>
      <c r="G143" s="249" t="s">
        <v>964</v>
      </c>
      <c r="H143" s="250">
        <v>1</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91</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388</v>
      </c>
    </row>
    <row r="144" s="2" customFormat="1" ht="16.5" customHeight="1">
      <c r="A144" s="40"/>
      <c r="B144" s="41"/>
      <c r="C144" s="246" t="s">
        <v>362</v>
      </c>
      <c r="D144" s="246" t="s">
        <v>254</v>
      </c>
      <c r="E144" s="247" t="s">
        <v>4565</v>
      </c>
      <c r="F144" s="248" t="s">
        <v>4566</v>
      </c>
      <c r="G144" s="249" t="s">
        <v>964</v>
      </c>
      <c r="H144" s="250">
        <v>2</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391</v>
      </c>
    </row>
    <row r="145" s="2" customFormat="1" ht="16.5" customHeight="1">
      <c r="A145" s="40"/>
      <c r="B145" s="41"/>
      <c r="C145" s="246" t="s">
        <v>395</v>
      </c>
      <c r="D145" s="246" t="s">
        <v>254</v>
      </c>
      <c r="E145" s="247" t="s">
        <v>4567</v>
      </c>
      <c r="F145" s="248" t="s">
        <v>4568</v>
      </c>
      <c r="G145" s="249" t="s">
        <v>964</v>
      </c>
      <c r="H145" s="250">
        <v>2</v>
      </c>
      <c r="I145" s="251"/>
      <c r="J145" s="252">
        <f>ROUND(I145*H145,2)</f>
        <v>0</v>
      </c>
      <c r="K145" s="248" t="s">
        <v>307</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91</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399</v>
      </c>
    </row>
    <row r="146" s="2" customFormat="1" ht="16.5" customHeight="1">
      <c r="A146" s="40"/>
      <c r="B146" s="41"/>
      <c r="C146" s="246" t="s">
        <v>366</v>
      </c>
      <c r="D146" s="246" t="s">
        <v>254</v>
      </c>
      <c r="E146" s="247" t="s">
        <v>4569</v>
      </c>
      <c r="F146" s="248" t="s">
        <v>4492</v>
      </c>
      <c r="G146" s="249" t="s">
        <v>964</v>
      </c>
      <c r="H146" s="250">
        <v>1</v>
      </c>
      <c r="I146" s="251"/>
      <c r="J146" s="252">
        <f>ROUND(I146*H146,2)</f>
        <v>0</v>
      </c>
      <c r="K146" s="248" t="s">
        <v>307</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91</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877</v>
      </c>
    </row>
    <row r="147" s="2" customFormat="1" ht="16.5" customHeight="1">
      <c r="A147" s="40"/>
      <c r="B147" s="41"/>
      <c r="C147" s="246" t="s">
        <v>7</v>
      </c>
      <c r="D147" s="246" t="s">
        <v>254</v>
      </c>
      <c r="E147" s="247" t="s">
        <v>4570</v>
      </c>
      <c r="F147" s="248" t="s">
        <v>2958</v>
      </c>
      <c r="G147" s="249" t="s">
        <v>964</v>
      </c>
      <c r="H147" s="250">
        <v>7</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91</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885</v>
      </c>
    </row>
    <row r="148" s="2" customFormat="1" ht="16.5" customHeight="1">
      <c r="A148" s="40"/>
      <c r="B148" s="41"/>
      <c r="C148" s="246" t="s">
        <v>369</v>
      </c>
      <c r="D148" s="246" t="s">
        <v>254</v>
      </c>
      <c r="E148" s="247" t="s">
        <v>4571</v>
      </c>
      <c r="F148" s="248" t="s">
        <v>4572</v>
      </c>
      <c r="G148" s="249" t="s">
        <v>964</v>
      </c>
      <c r="H148" s="250">
        <v>1</v>
      </c>
      <c r="I148" s="251"/>
      <c r="J148" s="252">
        <f>ROUND(I148*H148,2)</f>
        <v>0</v>
      </c>
      <c r="K148" s="248" t="s">
        <v>307</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91</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889</v>
      </c>
    </row>
    <row r="149" s="2" customFormat="1" ht="16.5" customHeight="1">
      <c r="A149" s="40"/>
      <c r="B149" s="41"/>
      <c r="C149" s="246" t="s">
        <v>509</v>
      </c>
      <c r="D149" s="246" t="s">
        <v>254</v>
      </c>
      <c r="E149" s="247" t="s">
        <v>4573</v>
      </c>
      <c r="F149" s="248" t="s">
        <v>4574</v>
      </c>
      <c r="G149" s="249" t="s">
        <v>4433</v>
      </c>
      <c r="H149" s="250">
        <v>8</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91</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894</v>
      </c>
    </row>
    <row r="150" s="2" customFormat="1" ht="16.5" customHeight="1">
      <c r="A150" s="40"/>
      <c r="B150" s="41"/>
      <c r="C150" s="246" t="s">
        <v>372</v>
      </c>
      <c r="D150" s="246" t="s">
        <v>254</v>
      </c>
      <c r="E150" s="247" t="s">
        <v>4575</v>
      </c>
      <c r="F150" s="248" t="s">
        <v>4437</v>
      </c>
      <c r="G150" s="249" t="s">
        <v>4433</v>
      </c>
      <c r="H150" s="250">
        <v>4</v>
      </c>
      <c r="I150" s="251"/>
      <c r="J150" s="252">
        <f>ROUND(I150*H150,2)</f>
        <v>0</v>
      </c>
      <c r="K150" s="248" t="s">
        <v>307</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91</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987</v>
      </c>
    </row>
    <row r="151" s="2" customFormat="1" ht="16.5" customHeight="1">
      <c r="A151" s="40"/>
      <c r="B151" s="41"/>
      <c r="C151" s="246" t="s">
        <v>519</v>
      </c>
      <c r="D151" s="246" t="s">
        <v>254</v>
      </c>
      <c r="E151" s="247" t="s">
        <v>4576</v>
      </c>
      <c r="F151" s="248" t="s">
        <v>4439</v>
      </c>
      <c r="G151" s="249" t="s">
        <v>4410</v>
      </c>
      <c r="H151" s="250">
        <v>1</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91</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990</v>
      </c>
    </row>
    <row r="152" s="2" customFormat="1" ht="16.5" customHeight="1">
      <c r="A152" s="40"/>
      <c r="B152" s="41"/>
      <c r="C152" s="246" t="s">
        <v>375</v>
      </c>
      <c r="D152" s="246" t="s">
        <v>254</v>
      </c>
      <c r="E152" s="247" t="s">
        <v>4577</v>
      </c>
      <c r="F152" s="248" t="s">
        <v>4441</v>
      </c>
      <c r="G152" s="249" t="s">
        <v>4410</v>
      </c>
      <c r="H152" s="250">
        <v>1</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993</v>
      </c>
    </row>
    <row r="153" s="2" customFormat="1" ht="16.5" customHeight="1">
      <c r="A153" s="40"/>
      <c r="B153" s="41"/>
      <c r="C153" s="246" t="s">
        <v>531</v>
      </c>
      <c r="D153" s="246" t="s">
        <v>254</v>
      </c>
      <c r="E153" s="247" t="s">
        <v>4578</v>
      </c>
      <c r="F153" s="248" t="s">
        <v>4443</v>
      </c>
      <c r="G153" s="249" t="s">
        <v>4410</v>
      </c>
      <c r="H153" s="250">
        <v>1</v>
      </c>
      <c r="I153" s="251"/>
      <c r="J153" s="252">
        <f>ROUND(I153*H153,2)</f>
        <v>0</v>
      </c>
      <c r="K153" s="248" t="s">
        <v>307</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91</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996</v>
      </c>
    </row>
    <row r="154" s="2" customFormat="1" ht="16.5" customHeight="1">
      <c r="A154" s="40"/>
      <c r="B154" s="41"/>
      <c r="C154" s="246" t="s">
        <v>378</v>
      </c>
      <c r="D154" s="246" t="s">
        <v>254</v>
      </c>
      <c r="E154" s="247" t="s">
        <v>4579</v>
      </c>
      <c r="F154" s="248" t="s">
        <v>4445</v>
      </c>
      <c r="G154" s="249" t="s">
        <v>4410</v>
      </c>
      <c r="H154" s="250">
        <v>1</v>
      </c>
      <c r="I154" s="251"/>
      <c r="J154" s="252">
        <f>ROUND(I154*H154,2)</f>
        <v>0</v>
      </c>
      <c r="K154" s="248" t="s">
        <v>307</v>
      </c>
      <c r="L154" s="46"/>
      <c r="M154" s="267" t="s">
        <v>1</v>
      </c>
      <c r="N154" s="268" t="s">
        <v>48</v>
      </c>
      <c r="O154" s="265"/>
      <c r="P154" s="269">
        <f>O154*H154</f>
        <v>0</v>
      </c>
      <c r="Q154" s="269">
        <v>0</v>
      </c>
      <c r="R154" s="269">
        <f>Q154*H154</f>
        <v>0</v>
      </c>
      <c r="S154" s="269">
        <v>0</v>
      </c>
      <c r="T154" s="270">
        <f>S154*H154</f>
        <v>0</v>
      </c>
      <c r="U154" s="40"/>
      <c r="V154" s="40"/>
      <c r="W154" s="40"/>
      <c r="X154" s="40"/>
      <c r="Y154" s="40"/>
      <c r="Z154" s="40"/>
      <c r="AA154" s="40"/>
      <c r="AB154" s="40"/>
      <c r="AC154" s="40"/>
      <c r="AD154" s="40"/>
      <c r="AE154" s="40"/>
      <c r="AR154" s="257" t="s">
        <v>182</v>
      </c>
      <c r="AT154" s="257" t="s">
        <v>254</v>
      </c>
      <c r="AU154" s="257" t="s">
        <v>91</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1000</v>
      </c>
    </row>
    <row r="155" s="2" customFormat="1" ht="6.96" customHeight="1">
      <c r="A155" s="40"/>
      <c r="B155" s="68"/>
      <c r="C155" s="69"/>
      <c r="D155" s="69"/>
      <c r="E155" s="69"/>
      <c r="F155" s="69"/>
      <c r="G155" s="69"/>
      <c r="H155" s="69"/>
      <c r="I155" s="195"/>
      <c r="J155" s="69"/>
      <c r="K155" s="69"/>
      <c r="L155" s="46"/>
      <c r="M155" s="40"/>
      <c r="O155" s="40"/>
      <c r="P155" s="40"/>
      <c r="Q155" s="40"/>
      <c r="R155" s="40"/>
      <c r="S155" s="40"/>
      <c r="T155" s="40"/>
      <c r="U155" s="40"/>
      <c r="V155" s="40"/>
      <c r="W155" s="40"/>
      <c r="X155" s="40"/>
      <c r="Y155" s="40"/>
      <c r="Z155" s="40"/>
      <c r="AA155" s="40"/>
      <c r="AB155" s="40"/>
      <c r="AC155" s="40"/>
      <c r="AD155" s="40"/>
      <c r="AE155" s="40"/>
    </row>
  </sheetData>
  <sheetProtection sheet="1" autoFilter="0" formatColumns="0" formatRows="0" objects="1" scenarios="1" spinCount="100000" saltValue="jaCUVO0sCuCwYmTY4/uTyfsCwIWE4KxgBG5YtzxZ4y3jnFjsZyKa7M67BTjBAebpaefOGNlZJIhErzZKcAdYiA==" hashValue="NlvadTYCL9LN9WFFRvNXci2LPGdtYHocgm2+zRb00nbwfh3V7YAgtIvw3kl+8e1BqbRDzlx/vqOrItpqOoo9NQ==" algorithmName="SHA-512" password="E785"/>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211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4580</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ROUND((SUM(BE127:BE168)),  2)</f>
        <v>0</v>
      </c>
      <c r="G37" s="40"/>
      <c r="H37" s="40"/>
      <c r="I37" s="174">
        <v>0.20999999999999999</v>
      </c>
      <c r="J37" s="173">
        <f>ROUND(((SUM(BE127:BE168))*I37),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ROUND((SUM(BF127:BF168)),  2)</f>
        <v>0</v>
      </c>
      <c r="G38" s="40"/>
      <c r="H38" s="40"/>
      <c r="I38" s="174">
        <v>0.14999999999999999</v>
      </c>
      <c r="J38" s="173">
        <f>ROUND(((SUM(BF127:BF168))*I38),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ROUND((SUM(BG127:BG168)),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ROUND((SUM(BH127:BH168)),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ROUND((SUM(BI127:BI168)),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D.1.4.4_1 - Vzduchotechnika</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J127</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4581</v>
      </c>
      <c r="E101" s="208"/>
      <c r="F101" s="208"/>
      <c r="G101" s="208"/>
      <c r="H101" s="208"/>
      <c r="I101" s="209"/>
      <c r="J101" s="210">
        <f>J128</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4582</v>
      </c>
      <c r="E102" s="214"/>
      <c r="F102" s="214"/>
      <c r="G102" s="214"/>
      <c r="H102" s="214"/>
      <c r="I102" s="215"/>
      <c r="J102" s="216">
        <f>J129</f>
        <v>0</v>
      </c>
      <c r="K102" s="135"/>
      <c r="L102" s="217"/>
      <c r="S102" s="10"/>
      <c r="T102" s="10"/>
      <c r="U102" s="10"/>
      <c r="V102" s="10"/>
      <c r="W102" s="10"/>
      <c r="X102" s="10"/>
      <c r="Y102" s="10"/>
      <c r="Z102" s="10"/>
      <c r="AA102" s="10"/>
      <c r="AB102" s="10"/>
      <c r="AC102" s="10"/>
      <c r="AD102" s="10"/>
      <c r="AE102" s="10"/>
    </row>
    <row r="103" s="10" customFormat="1" ht="14.88" customHeight="1">
      <c r="A103" s="10"/>
      <c r="B103" s="212"/>
      <c r="C103" s="135"/>
      <c r="D103" s="213" t="s">
        <v>4583</v>
      </c>
      <c r="E103" s="214"/>
      <c r="F103" s="214"/>
      <c r="G103" s="214"/>
      <c r="H103" s="214"/>
      <c r="I103" s="215"/>
      <c r="J103" s="216">
        <f>J145</f>
        <v>0</v>
      </c>
      <c r="K103" s="135"/>
      <c r="L103" s="217"/>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1" customFormat="1" ht="12" customHeight="1">
      <c r="B114" s="22"/>
      <c r="C114" s="33" t="s">
        <v>222</v>
      </c>
      <c r="D114" s="23"/>
      <c r="E114" s="23"/>
      <c r="F114" s="23"/>
      <c r="G114" s="23"/>
      <c r="H114" s="23"/>
      <c r="I114" s="149"/>
      <c r="J114" s="23"/>
      <c r="K114" s="23"/>
      <c r="L114" s="21"/>
    </row>
    <row r="115" s="1" customFormat="1" ht="16.5" customHeight="1">
      <c r="B115" s="22"/>
      <c r="C115" s="23"/>
      <c r="D115" s="23"/>
      <c r="E115" s="199" t="s">
        <v>3006</v>
      </c>
      <c r="F115" s="23"/>
      <c r="G115" s="23"/>
      <c r="H115" s="23"/>
      <c r="I115" s="149"/>
      <c r="J115" s="23"/>
      <c r="K115" s="23"/>
      <c r="L115" s="21"/>
    </row>
    <row r="116" s="1" customFormat="1" ht="12" customHeight="1">
      <c r="B116" s="22"/>
      <c r="C116" s="33" t="s">
        <v>1980</v>
      </c>
      <c r="D116" s="23"/>
      <c r="E116" s="23"/>
      <c r="F116" s="23"/>
      <c r="G116" s="23"/>
      <c r="H116" s="23"/>
      <c r="I116" s="149"/>
      <c r="J116" s="23"/>
      <c r="K116" s="23"/>
      <c r="L116" s="21"/>
    </row>
    <row r="117" s="2" customFormat="1" ht="16.5" customHeight="1">
      <c r="A117" s="40"/>
      <c r="B117" s="41"/>
      <c r="C117" s="42"/>
      <c r="D117" s="42"/>
      <c r="E117" s="328" t="s">
        <v>3653</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4293</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D.1.4.4_1 - Vzduchotechnika</v>
      </c>
      <c r="F119" s="42"/>
      <c r="G119" s="42"/>
      <c r="H119" s="42"/>
      <c r="I119" s="157"/>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F16</f>
        <v xml:space="preserve"> </v>
      </c>
      <c r="G121" s="42"/>
      <c r="H121" s="42"/>
      <c r="I121" s="159" t="s">
        <v>24</v>
      </c>
      <c r="J121" s="81" t="str">
        <f>IF(J16="","",J16)</f>
        <v>27. 2. 2020</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E19</f>
        <v xml:space="preserve">Statutární město Karviná </v>
      </c>
      <c r="G123" s="42"/>
      <c r="H123" s="42"/>
      <c r="I123" s="159" t="s">
        <v>36</v>
      </c>
      <c r="J123" s="38" t="str">
        <f>E25</f>
        <v>ADEA projekt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IF(E22="","",E22)</f>
        <v>Vyplň údaj</v>
      </c>
      <c r="G124" s="42"/>
      <c r="H124" s="42"/>
      <c r="I124" s="159" t="s">
        <v>39</v>
      </c>
      <c r="J124" s="38" t="str">
        <f>E28</f>
        <v>Specialista</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11" customFormat="1" ht="29.28" customHeight="1">
      <c r="A126" s="218"/>
      <c r="B126" s="219"/>
      <c r="C126" s="220" t="s">
        <v>237</v>
      </c>
      <c r="D126" s="221" t="s">
        <v>68</v>
      </c>
      <c r="E126" s="221" t="s">
        <v>64</v>
      </c>
      <c r="F126" s="221" t="s">
        <v>65</v>
      </c>
      <c r="G126" s="221" t="s">
        <v>238</v>
      </c>
      <c r="H126" s="221" t="s">
        <v>239</v>
      </c>
      <c r="I126" s="222" t="s">
        <v>240</v>
      </c>
      <c r="J126" s="221" t="s">
        <v>226</v>
      </c>
      <c r="K126" s="223" t="s">
        <v>241</v>
      </c>
      <c r="L126" s="224"/>
      <c r="M126" s="102" t="s">
        <v>1</v>
      </c>
      <c r="N126" s="103" t="s">
        <v>47</v>
      </c>
      <c r="O126" s="103" t="s">
        <v>242</v>
      </c>
      <c r="P126" s="103" t="s">
        <v>243</v>
      </c>
      <c r="Q126" s="103" t="s">
        <v>244</v>
      </c>
      <c r="R126" s="103" t="s">
        <v>245</v>
      </c>
      <c r="S126" s="103" t="s">
        <v>246</v>
      </c>
      <c r="T126" s="104" t="s">
        <v>247</v>
      </c>
      <c r="U126" s="218"/>
      <c r="V126" s="218"/>
      <c r="W126" s="218"/>
      <c r="X126" s="218"/>
      <c r="Y126" s="218"/>
      <c r="Z126" s="218"/>
      <c r="AA126" s="218"/>
      <c r="AB126" s="218"/>
      <c r="AC126" s="218"/>
      <c r="AD126" s="218"/>
      <c r="AE126" s="218"/>
    </row>
    <row r="127" s="2" customFormat="1" ht="22.8" customHeight="1">
      <c r="A127" s="40"/>
      <c r="B127" s="41"/>
      <c r="C127" s="109" t="s">
        <v>248</v>
      </c>
      <c r="D127" s="42"/>
      <c r="E127" s="42"/>
      <c r="F127" s="42"/>
      <c r="G127" s="42"/>
      <c r="H127" s="42"/>
      <c r="I127" s="157"/>
      <c r="J127" s="225">
        <f>BK127</f>
        <v>0</v>
      </c>
      <c r="K127" s="42"/>
      <c r="L127" s="46"/>
      <c r="M127" s="105"/>
      <c r="N127" s="226"/>
      <c r="O127" s="106"/>
      <c r="P127" s="227">
        <f>P128</f>
        <v>0</v>
      </c>
      <c r="Q127" s="106"/>
      <c r="R127" s="227">
        <f>R128</f>
        <v>0</v>
      </c>
      <c r="S127" s="106"/>
      <c r="T127" s="228">
        <f>T128</f>
        <v>0</v>
      </c>
      <c r="U127" s="40"/>
      <c r="V127" s="40"/>
      <c r="W127" s="40"/>
      <c r="X127" s="40"/>
      <c r="Y127" s="40"/>
      <c r="Z127" s="40"/>
      <c r="AA127" s="40"/>
      <c r="AB127" s="40"/>
      <c r="AC127" s="40"/>
      <c r="AD127" s="40"/>
      <c r="AE127" s="40"/>
      <c r="AT127" s="18" t="s">
        <v>82</v>
      </c>
      <c r="AU127" s="18" t="s">
        <v>228</v>
      </c>
      <c r="BK127" s="229">
        <f>BK128</f>
        <v>0</v>
      </c>
    </row>
    <row r="128" s="12" customFormat="1" ht="25.92" customHeight="1">
      <c r="A128" s="12"/>
      <c r="B128" s="230"/>
      <c r="C128" s="231"/>
      <c r="D128" s="232" t="s">
        <v>82</v>
      </c>
      <c r="E128" s="233" t="s">
        <v>4296</v>
      </c>
      <c r="F128" s="233" t="s">
        <v>4584</v>
      </c>
      <c r="G128" s="231"/>
      <c r="H128" s="231"/>
      <c r="I128" s="234"/>
      <c r="J128" s="235">
        <f>BK128</f>
        <v>0</v>
      </c>
      <c r="K128" s="231"/>
      <c r="L128" s="236"/>
      <c r="M128" s="237"/>
      <c r="N128" s="238"/>
      <c r="O128" s="238"/>
      <c r="P128" s="239">
        <f>P129</f>
        <v>0</v>
      </c>
      <c r="Q128" s="238"/>
      <c r="R128" s="239">
        <f>R129</f>
        <v>0</v>
      </c>
      <c r="S128" s="238"/>
      <c r="T128" s="240">
        <f>T129</f>
        <v>0</v>
      </c>
      <c r="U128" s="12"/>
      <c r="V128" s="12"/>
      <c r="W128" s="12"/>
      <c r="X128" s="12"/>
      <c r="Y128" s="12"/>
      <c r="Z128" s="12"/>
      <c r="AA128" s="12"/>
      <c r="AB128" s="12"/>
      <c r="AC128" s="12"/>
      <c r="AD128" s="12"/>
      <c r="AE128" s="12"/>
      <c r="AR128" s="241" t="s">
        <v>91</v>
      </c>
      <c r="AT128" s="242" t="s">
        <v>82</v>
      </c>
      <c r="AU128" s="242" t="s">
        <v>83</v>
      </c>
      <c r="AY128" s="241" t="s">
        <v>251</v>
      </c>
      <c r="BK128" s="243">
        <f>BK129</f>
        <v>0</v>
      </c>
    </row>
    <row r="129" s="12" customFormat="1" ht="22.8" customHeight="1">
      <c r="A129" s="12"/>
      <c r="B129" s="230"/>
      <c r="C129" s="231"/>
      <c r="D129" s="232" t="s">
        <v>82</v>
      </c>
      <c r="E129" s="244" t="s">
        <v>4585</v>
      </c>
      <c r="F129" s="244" t="s">
        <v>4586</v>
      </c>
      <c r="G129" s="231"/>
      <c r="H129" s="231"/>
      <c r="I129" s="234"/>
      <c r="J129" s="245">
        <f>BK129</f>
        <v>0</v>
      </c>
      <c r="K129" s="231"/>
      <c r="L129" s="236"/>
      <c r="M129" s="237"/>
      <c r="N129" s="238"/>
      <c r="O129" s="238"/>
      <c r="P129" s="239">
        <f>P130+SUM(P131:P145)</f>
        <v>0</v>
      </c>
      <c r="Q129" s="238"/>
      <c r="R129" s="239">
        <f>R130+SUM(R131:R145)</f>
        <v>0</v>
      </c>
      <c r="S129" s="238"/>
      <c r="T129" s="240">
        <f>T130+SUM(T131:T145)</f>
        <v>0</v>
      </c>
      <c r="U129" s="12"/>
      <c r="V129" s="12"/>
      <c r="W129" s="12"/>
      <c r="X129" s="12"/>
      <c r="Y129" s="12"/>
      <c r="Z129" s="12"/>
      <c r="AA129" s="12"/>
      <c r="AB129" s="12"/>
      <c r="AC129" s="12"/>
      <c r="AD129" s="12"/>
      <c r="AE129" s="12"/>
      <c r="AR129" s="241" t="s">
        <v>91</v>
      </c>
      <c r="AT129" s="242" t="s">
        <v>82</v>
      </c>
      <c r="AU129" s="242" t="s">
        <v>91</v>
      </c>
      <c r="AY129" s="241" t="s">
        <v>251</v>
      </c>
      <c r="BK129" s="243">
        <f>BK130+SUM(BK131:BK145)</f>
        <v>0</v>
      </c>
    </row>
    <row r="130" s="2" customFormat="1" ht="16.5" customHeight="1">
      <c r="A130" s="40"/>
      <c r="B130" s="41"/>
      <c r="C130" s="246" t="s">
        <v>91</v>
      </c>
      <c r="D130" s="246" t="s">
        <v>254</v>
      </c>
      <c r="E130" s="247" t="s">
        <v>4587</v>
      </c>
      <c r="F130" s="248" t="s">
        <v>4588</v>
      </c>
      <c r="G130" s="249" t="s">
        <v>4589</v>
      </c>
      <c r="H130" s="250">
        <v>8</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93</v>
      </c>
    </row>
    <row r="131" s="2" customFormat="1" ht="16.5" customHeight="1">
      <c r="A131" s="40"/>
      <c r="B131" s="41"/>
      <c r="C131" s="246" t="s">
        <v>93</v>
      </c>
      <c r="D131" s="246" t="s">
        <v>254</v>
      </c>
      <c r="E131" s="247" t="s">
        <v>4590</v>
      </c>
      <c r="F131" s="248" t="s">
        <v>4591</v>
      </c>
      <c r="G131" s="249" t="s">
        <v>648</v>
      </c>
      <c r="H131" s="250">
        <v>6</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182</v>
      </c>
    </row>
    <row r="132" s="2" customFormat="1" ht="16.5" customHeight="1">
      <c r="A132" s="40"/>
      <c r="B132" s="41"/>
      <c r="C132" s="246" t="s">
        <v>174</v>
      </c>
      <c r="D132" s="246" t="s">
        <v>254</v>
      </c>
      <c r="E132" s="247" t="s">
        <v>4592</v>
      </c>
      <c r="F132" s="248" t="s">
        <v>4593</v>
      </c>
      <c r="G132" s="249" t="s">
        <v>648</v>
      </c>
      <c r="H132" s="250">
        <v>6</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278</v>
      </c>
    </row>
    <row r="133" s="2" customFormat="1" ht="16.5" customHeight="1">
      <c r="A133" s="40"/>
      <c r="B133" s="41"/>
      <c r="C133" s="246" t="s">
        <v>182</v>
      </c>
      <c r="D133" s="246" t="s">
        <v>254</v>
      </c>
      <c r="E133" s="247" t="s">
        <v>4594</v>
      </c>
      <c r="F133" s="248" t="s">
        <v>4595</v>
      </c>
      <c r="G133" s="249" t="s">
        <v>648</v>
      </c>
      <c r="H133" s="250">
        <v>3</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292</v>
      </c>
    </row>
    <row r="134" s="2" customFormat="1" ht="16.5" customHeight="1">
      <c r="A134" s="40"/>
      <c r="B134" s="41"/>
      <c r="C134" s="246" t="s">
        <v>250</v>
      </c>
      <c r="D134" s="246" t="s">
        <v>254</v>
      </c>
      <c r="E134" s="247" t="s">
        <v>4596</v>
      </c>
      <c r="F134" s="248" t="s">
        <v>4597</v>
      </c>
      <c r="G134" s="249" t="s">
        <v>648</v>
      </c>
      <c r="H134" s="250">
        <v>6</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304</v>
      </c>
    </row>
    <row r="135" s="2" customFormat="1" ht="16.5" customHeight="1">
      <c r="A135" s="40"/>
      <c r="B135" s="41"/>
      <c r="C135" s="246" t="s">
        <v>278</v>
      </c>
      <c r="D135" s="246" t="s">
        <v>254</v>
      </c>
      <c r="E135" s="247" t="s">
        <v>4598</v>
      </c>
      <c r="F135" s="248" t="s">
        <v>4599</v>
      </c>
      <c r="G135" s="249" t="s">
        <v>648</v>
      </c>
      <c r="H135" s="250">
        <v>3</v>
      </c>
      <c r="I135" s="251"/>
      <c r="J135" s="252">
        <f>ROUND(I135*H135,2)</f>
        <v>0</v>
      </c>
      <c r="K135" s="248" t="s">
        <v>258</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313</v>
      </c>
    </row>
    <row r="136" s="2" customFormat="1" ht="16.5" customHeight="1">
      <c r="A136" s="40"/>
      <c r="B136" s="41"/>
      <c r="C136" s="246" t="s">
        <v>285</v>
      </c>
      <c r="D136" s="246" t="s">
        <v>254</v>
      </c>
      <c r="E136" s="247" t="s">
        <v>4600</v>
      </c>
      <c r="F136" s="248" t="s">
        <v>4601</v>
      </c>
      <c r="G136" s="249" t="s">
        <v>648</v>
      </c>
      <c r="H136" s="250">
        <v>4</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325</v>
      </c>
    </row>
    <row r="137" s="2" customFormat="1" ht="16.5" customHeight="1">
      <c r="A137" s="40"/>
      <c r="B137" s="41"/>
      <c r="C137" s="246" t="s">
        <v>292</v>
      </c>
      <c r="D137" s="246" t="s">
        <v>254</v>
      </c>
      <c r="E137" s="247" t="s">
        <v>4602</v>
      </c>
      <c r="F137" s="248" t="s">
        <v>4603</v>
      </c>
      <c r="G137" s="249" t="s">
        <v>4589</v>
      </c>
      <c r="H137" s="250">
        <v>10</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359</v>
      </c>
    </row>
    <row r="138" s="2" customFormat="1" ht="16.5" customHeight="1">
      <c r="A138" s="40"/>
      <c r="B138" s="41"/>
      <c r="C138" s="246" t="s">
        <v>297</v>
      </c>
      <c r="D138" s="246" t="s">
        <v>254</v>
      </c>
      <c r="E138" s="247" t="s">
        <v>4604</v>
      </c>
      <c r="F138" s="248" t="s">
        <v>4605</v>
      </c>
      <c r="G138" s="249" t="s">
        <v>4589</v>
      </c>
      <c r="H138" s="250">
        <v>1</v>
      </c>
      <c r="I138" s="251"/>
      <c r="J138" s="252">
        <f>ROUND(I138*H138,2)</f>
        <v>0</v>
      </c>
      <c r="K138" s="248" t="s">
        <v>258</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362</v>
      </c>
    </row>
    <row r="139" s="2" customFormat="1" ht="16.5" customHeight="1">
      <c r="A139" s="40"/>
      <c r="B139" s="41"/>
      <c r="C139" s="246" t="s">
        <v>304</v>
      </c>
      <c r="D139" s="246" t="s">
        <v>254</v>
      </c>
      <c r="E139" s="247" t="s">
        <v>4606</v>
      </c>
      <c r="F139" s="248" t="s">
        <v>4607</v>
      </c>
      <c r="G139" s="249" t="s">
        <v>4589</v>
      </c>
      <c r="H139" s="250">
        <v>1</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366</v>
      </c>
    </row>
    <row r="140" s="2" customFormat="1" ht="16.5" customHeight="1">
      <c r="A140" s="40"/>
      <c r="B140" s="41"/>
      <c r="C140" s="246" t="s">
        <v>309</v>
      </c>
      <c r="D140" s="246" t="s">
        <v>254</v>
      </c>
      <c r="E140" s="247" t="s">
        <v>4608</v>
      </c>
      <c r="F140" s="248" t="s">
        <v>4609</v>
      </c>
      <c r="G140" s="249" t="s">
        <v>2134</v>
      </c>
      <c r="H140" s="250">
        <v>1</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369</v>
      </c>
    </row>
    <row r="141" s="2" customFormat="1" ht="16.5" customHeight="1">
      <c r="A141" s="40"/>
      <c r="B141" s="41"/>
      <c r="C141" s="246" t="s">
        <v>313</v>
      </c>
      <c r="D141" s="246" t="s">
        <v>254</v>
      </c>
      <c r="E141" s="247" t="s">
        <v>4610</v>
      </c>
      <c r="F141" s="248" t="s">
        <v>4611</v>
      </c>
      <c r="G141" s="249" t="s">
        <v>964</v>
      </c>
      <c r="H141" s="250">
        <v>2</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372</v>
      </c>
    </row>
    <row r="142" s="2" customFormat="1" ht="16.5" customHeight="1">
      <c r="A142" s="40"/>
      <c r="B142" s="41"/>
      <c r="C142" s="246" t="s">
        <v>318</v>
      </c>
      <c r="D142" s="246" t="s">
        <v>254</v>
      </c>
      <c r="E142" s="247" t="s">
        <v>4612</v>
      </c>
      <c r="F142" s="248" t="s">
        <v>4613</v>
      </c>
      <c r="G142" s="249" t="s">
        <v>964</v>
      </c>
      <c r="H142" s="250">
        <v>1</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375</v>
      </c>
    </row>
    <row r="143" s="2" customFormat="1" ht="21.75" customHeight="1">
      <c r="A143" s="40"/>
      <c r="B143" s="41"/>
      <c r="C143" s="246" t="s">
        <v>325</v>
      </c>
      <c r="D143" s="246" t="s">
        <v>254</v>
      </c>
      <c r="E143" s="247" t="s">
        <v>4614</v>
      </c>
      <c r="F143" s="248" t="s">
        <v>4615</v>
      </c>
      <c r="G143" s="249" t="s">
        <v>964</v>
      </c>
      <c r="H143" s="250">
        <v>10</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378</v>
      </c>
    </row>
    <row r="144" s="2" customFormat="1" ht="16.5" customHeight="1">
      <c r="A144" s="40"/>
      <c r="B144" s="41"/>
      <c r="C144" s="246" t="s">
        <v>8</v>
      </c>
      <c r="D144" s="246" t="s">
        <v>254</v>
      </c>
      <c r="E144" s="247" t="s">
        <v>4616</v>
      </c>
      <c r="F144" s="248" t="s">
        <v>4617</v>
      </c>
      <c r="G144" s="249" t="s">
        <v>964</v>
      </c>
      <c r="H144" s="250">
        <v>8</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381</v>
      </c>
    </row>
    <row r="145" s="12" customFormat="1" ht="20.88" customHeight="1">
      <c r="A145" s="12"/>
      <c r="B145" s="230"/>
      <c r="C145" s="231"/>
      <c r="D145" s="232" t="s">
        <v>82</v>
      </c>
      <c r="E145" s="244" t="s">
        <v>4618</v>
      </c>
      <c r="F145" s="244" t="s">
        <v>4619</v>
      </c>
      <c r="G145" s="231"/>
      <c r="H145" s="231"/>
      <c r="I145" s="234"/>
      <c r="J145" s="245">
        <f>BK145</f>
        <v>0</v>
      </c>
      <c r="K145" s="231"/>
      <c r="L145" s="236"/>
      <c r="M145" s="237"/>
      <c r="N145" s="238"/>
      <c r="O145" s="238"/>
      <c r="P145" s="239">
        <f>SUM(P146:P168)</f>
        <v>0</v>
      </c>
      <c r="Q145" s="238"/>
      <c r="R145" s="239">
        <f>SUM(R146:R168)</f>
        <v>0</v>
      </c>
      <c r="S145" s="238"/>
      <c r="T145" s="240">
        <f>SUM(T146:T168)</f>
        <v>0</v>
      </c>
      <c r="U145" s="12"/>
      <c r="V145" s="12"/>
      <c r="W145" s="12"/>
      <c r="X145" s="12"/>
      <c r="Y145" s="12"/>
      <c r="Z145" s="12"/>
      <c r="AA145" s="12"/>
      <c r="AB145" s="12"/>
      <c r="AC145" s="12"/>
      <c r="AD145" s="12"/>
      <c r="AE145" s="12"/>
      <c r="AR145" s="241" t="s">
        <v>91</v>
      </c>
      <c r="AT145" s="242" t="s">
        <v>82</v>
      </c>
      <c r="AU145" s="242" t="s">
        <v>93</v>
      </c>
      <c r="AY145" s="241" t="s">
        <v>251</v>
      </c>
      <c r="BK145" s="243">
        <f>SUM(BK146:BK168)</f>
        <v>0</v>
      </c>
    </row>
    <row r="146" s="2" customFormat="1" ht="16.5" customHeight="1">
      <c r="A146" s="40"/>
      <c r="B146" s="41"/>
      <c r="C146" s="246" t="s">
        <v>359</v>
      </c>
      <c r="D146" s="246" t="s">
        <v>254</v>
      </c>
      <c r="E146" s="247" t="s">
        <v>4620</v>
      </c>
      <c r="F146" s="248" t="s">
        <v>4621</v>
      </c>
      <c r="G146" s="249" t="s">
        <v>441</v>
      </c>
      <c r="H146" s="250">
        <v>5</v>
      </c>
      <c r="I146" s="251"/>
      <c r="J146" s="252">
        <f>ROUND(I146*H146,2)</f>
        <v>0</v>
      </c>
      <c r="K146" s="248" t="s">
        <v>307</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174</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384</v>
      </c>
    </row>
    <row r="147" s="2" customFormat="1" ht="16.5" customHeight="1">
      <c r="A147" s="40"/>
      <c r="B147" s="41"/>
      <c r="C147" s="246" t="s">
        <v>386</v>
      </c>
      <c r="D147" s="246" t="s">
        <v>254</v>
      </c>
      <c r="E147" s="247" t="s">
        <v>4622</v>
      </c>
      <c r="F147" s="248" t="s">
        <v>4623</v>
      </c>
      <c r="G147" s="249" t="s">
        <v>441</v>
      </c>
      <c r="H147" s="250">
        <v>5</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174</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388</v>
      </c>
    </row>
    <row r="148" s="2" customFormat="1" ht="16.5" customHeight="1">
      <c r="A148" s="40"/>
      <c r="B148" s="41"/>
      <c r="C148" s="246" t="s">
        <v>362</v>
      </c>
      <c r="D148" s="246" t="s">
        <v>254</v>
      </c>
      <c r="E148" s="247" t="s">
        <v>4624</v>
      </c>
      <c r="F148" s="248" t="s">
        <v>4625</v>
      </c>
      <c r="G148" s="249" t="s">
        <v>441</v>
      </c>
      <c r="H148" s="250">
        <v>3</v>
      </c>
      <c r="I148" s="251"/>
      <c r="J148" s="252">
        <f>ROUND(I148*H148,2)</f>
        <v>0</v>
      </c>
      <c r="K148" s="248" t="s">
        <v>307</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174</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391</v>
      </c>
    </row>
    <row r="149" s="2" customFormat="1" ht="16.5" customHeight="1">
      <c r="A149" s="40"/>
      <c r="B149" s="41"/>
      <c r="C149" s="246" t="s">
        <v>395</v>
      </c>
      <c r="D149" s="246" t="s">
        <v>254</v>
      </c>
      <c r="E149" s="247" t="s">
        <v>4626</v>
      </c>
      <c r="F149" s="248" t="s">
        <v>4627</v>
      </c>
      <c r="G149" s="249" t="s">
        <v>441</v>
      </c>
      <c r="H149" s="250">
        <v>5</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174</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399</v>
      </c>
    </row>
    <row r="150" s="2" customFormat="1" ht="16.5" customHeight="1">
      <c r="A150" s="40"/>
      <c r="B150" s="41"/>
      <c r="C150" s="246" t="s">
        <v>366</v>
      </c>
      <c r="D150" s="246" t="s">
        <v>254</v>
      </c>
      <c r="E150" s="247" t="s">
        <v>4628</v>
      </c>
      <c r="F150" s="248" t="s">
        <v>4629</v>
      </c>
      <c r="G150" s="249" t="s">
        <v>441</v>
      </c>
      <c r="H150" s="250">
        <v>3</v>
      </c>
      <c r="I150" s="251"/>
      <c r="J150" s="252">
        <f>ROUND(I150*H150,2)</f>
        <v>0</v>
      </c>
      <c r="K150" s="248" t="s">
        <v>307</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174</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877</v>
      </c>
    </row>
    <row r="151" s="2" customFormat="1" ht="16.5" customHeight="1">
      <c r="A151" s="40"/>
      <c r="B151" s="41"/>
      <c r="C151" s="246" t="s">
        <v>7</v>
      </c>
      <c r="D151" s="246" t="s">
        <v>254</v>
      </c>
      <c r="E151" s="247" t="s">
        <v>4630</v>
      </c>
      <c r="F151" s="248" t="s">
        <v>4631</v>
      </c>
      <c r="G151" s="249" t="s">
        <v>964</v>
      </c>
      <c r="H151" s="250">
        <v>2</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174</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885</v>
      </c>
    </row>
    <row r="152" s="2" customFormat="1" ht="16.5" customHeight="1">
      <c r="A152" s="40"/>
      <c r="B152" s="41"/>
      <c r="C152" s="246" t="s">
        <v>369</v>
      </c>
      <c r="D152" s="246" t="s">
        <v>254</v>
      </c>
      <c r="E152" s="247" t="s">
        <v>4632</v>
      </c>
      <c r="F152" s="248" t="s">
        <v>4633</v>
      </c>
      <c r="G152" s="249" t="s">
        <v>964</v>
      </c>
      <c r="H152" s="250">
        <v>12</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174</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889</v>
      </c>
    </row>
    <row r="153" s="2" customFormat="1" ht="16.5" customHeight="1">
      <c r="A153" s="40"/>
      <c r="B153" s="41"/>
      <c r="C153" s="246" t="s">
        <v>509</v>
      </c>
      <c r="D153" s="246" t="s">
        <v>254</v>
      </c>
      <c r="E153" s="247" t="s">
        <v>4634</v>
      </c>
      <c r="F153" s="248" t="s">
        <v>4635</v>
      </c>
      <c r="G153" s="249" t="s">
        <v>964</v>
      </c>
      <c r="H153" s="250">
        <v>1</v>
      </c>
      <c r="I153" s="251"/>
      <c r="J153" s="252">
        <f>ROUND(I153*H153,2)</f>
        <v>0</v>
      </c>
      <c r="K153" s="248" t="s">
        <v>307</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174</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894</v>
      </c>
    </row>
    <row r="154" s="2" customFormat="1" ht="16.5" customHeight="1">
      <c r="A154" s="40"/>
      <c r="B154" s="41"/>
      <c r="C154" s="246" t="s">
        <v>372</v>
      </c>
      <c r="D154" s="246" t="s">
        <v>254</v>
      </c>
      <c r="E154" s="247" t="s">
        <v>4636</v>
      </c>
      <c r="F154" s="248" t="s">
        <v>4637</v>
      </c>
      <c r="G154" s="249" t="s">
        <v>964</v>
      </c>
      <c r="H154" s="250">
        <v>3</v>
      </c>
      <c r="I154" s="251"/>
      <c r="J154" s="252">
        <f>ROUND(I154*H154,2)</f>
        <v>0</v>
      </c>
      <c r="K154" s="248" t="s">
        <v>307</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174</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987</v>
      </c>
    </row>
    <row r="155" s="2" customFormat="1" ht="16.5" customHeight="1">
      <c r="A155" s="40"/>
      <c r="B155" s="41"/>
      <c r="C155" s="246" t="s">
        <v>519</v>
      </c>
      <c r="D155" s="246" t="s">
        <v>254</v>
      </c>
      <c r="E155" s="247" t="s">
        <v>4638</v>
      </c>
      <c r="F155" s="248" t="s">
        <v>4639</v>
      </c>
      <c r="G155" s="249" t="s">
        <v>964</v>
      </c>
      <c r="H155" s="250">
        <v>1</v>
      </c>
      <c r="I155" s="251"/>
      <c r="J155" s="252">
        <f>ROUND(I155*H155,2)</f>
        <v>0</v>
      </c>
      <c r="K155" s="248" t="s">
        <v>307</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174</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990</v>
      </c>
    </row>
    <row r="156" s="2" customFormat="1" ht="16.5" customHeight="1">
      <c r="A156" s="40"/>
      <c r="B156" s="41"/>
      <c r="C156" s="246" t="s">
        <v>375</v>
      </c>
      <c r="D156" s="246" t="s">
        <v>254</v>
      </c>
      <c r="E156" s="247" t="s">
        <v>4640</v>
      </c>
      <c r="F156" s="248" t="s">
        <v>4641</v>
      </c>
      <c r="G156" s="249" t="s">
        <v>964</v>
      </c>
      <c r="H156" s="250">
        <v>1</v>
      </c>
      <c r="I156" s="251"/>
      <c r="J156" s="252">
        <f>ROUND(I156*H156,2)</f>
        <v>0</v>
      </c>
      <c r="K156" s="248" t="s">
        <v>307</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174</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993</v>
      </c>
    </row>
    <row r="157" s="2" customFormat="1" ht="16.5" customHeight="1">
      <c r="A157" s="40"/>
      <c r="B157" s="41"/>
      <c r="C157" s="246" t="s">
        <v>531</v>
      </c>
      <c r="D157" s="246" t="s">
        <v>254</v>
      </c>
      <c r="E157" s="247" t="s">
        <v>4642</v>
      </c>
      <c r="F157" s="248" t="s">
        <v>4643</v>
      </c>
      <c r="G157" s="249" t="s">
        <v>964</v>
      </c>
      <c r="H157" s="250">
        <v>1</v>
      </c>
      <c r="I157" s="251"/>
      <c r="J157" s="252">
        <f>ROUND(I157*H157,2)</f>
        <v>0</v>
      </c>
      <c r="K157" s="248" t="s">
        <v>307</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174</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996</v>
      </c>
    </row>
    <row r="158" s="2" customFormat="1" ht="16.5" customHeight="1">
      <c r="A158" s="40"/>
      <c r="B158" s="41"/>
      <c r="C158" s="246" t="s">
        <v>378</v>
      </c>
      <c r="D158" s="246" t="s">
        <v>254</v>
      </c>
      <c r="E158" s="247" t="s">
        <v>4644</v>
      </c>
      <c r="F158" s="248" t="s">
        <v>4645</v>
      </c>
      <c r="G158" s="249" t="s">
        <v>964</v>
      </c>
      <c r="H158" s="250">
        <v>3</v>
      </c>
      <c r="I158" s="251"/>
      <c r="J158" s="252">
        <f>ROUND(I158*H158,2)</f>
        <v>0</v>
      </c>
      <c r="K158" s="248" t="s">
        <v>307</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174</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1000</v>
      </c>
    </row>
    <row r="159" s="2" customFormat="1" ht="16.5" customHeight="1">
      <c r="A159" s="40"/>
      <c r="B159" s="41"/>
      <c r="C159" s="246" t="s">
        <v>540</v>
      </c>
      <c r="D159" s="246" t="s">
        <v>254</v>
      </c>
      <c r="E159" s="247" t="s">
        <v>4646</v>
      </c>
      <c r="F159" s="248" t="s">
        <v>4647</v>
      </c>
      <c r="G159" s="249" t="s">
        <v>964</v>
      </c>
      <c r="H159" s="250">
        <v>1</v>
      </c>
      <c r="I159" s="251"/>
      <c r="J159" s="252">
        <f>ROUND(I159*H159,2)</f>
        <v>0</v>
      </c>
      <c r="K159" s="248" t="s">
        <v>307</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174</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1004</v>
      </c>
    </row>
    <row r="160" s="2" customFormat="1" ht="16.5" customHeight="1">
      <c r="A160" s="40"/>
      <c r="B160" s="41"/>
      <c r="C160" s="246" t="s">
        <v>381</v>
      </c>
      <c r="D160" s="246" t="s">
        <v>254</v>
      </c>
      <c r="E160" s="247" t="s">
        <v>4648</v>
      </c>
      <c r="F160" s="248" t="s">
        <v>4649</v>
      </c>
      <c r="G160" s="249" t="s">
        <v>964</v>
      </c>
      <c r="H160" s="250">
        <v>1</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174</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1009</v>
      </c>
    </row>
    <row r="161" s="2" customFormat="1" ht="16.5" customHeight="1">
      <c r="A161" s="40"/>
      <c r="B161" s="41"/>
      <c r="C161" s="246" t="s">
        <v>552</v>
      </c>
      <c r="D161" s="246" t="s">
        <v>254</v>
      </c>
      <c r="E161" s="247" t="s">
        <v>4650</v>
      </c>
      <c r="F161" s="248" t="s">
        <v>4651</v>
      </c>
      <c r="G161" s="249" t="s">
        <v>964</v>
      </c>
      <c r="H161" s="250">
        <v>1</v>
      </c>
      <c r="I161" s="251"/>
      <c r="J161" s="252">
        <f>ROUND(I161*H161,2)</f>
        <v>0</v>
      </c>
      <c r="K161" s="248" t="s">
        <v>307</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174</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1012</v>
      </c>
    </row>
    <row r="162" s="2" customFormat="1" ht="16.5" customHeight="1">
      <c r="A162" s="40"/>
      <c r="B162" s="41"/>
      <c r="C162" s="246" t="s">
        <v>384</v>
      </c>
      <c r="D162" s="246" t="s">
        <v>254</v>
      </c>
      <c r="E162" s="247" t="s">
        <v>4652</v>
      </c>
      <c r="F162" s="248" t="s">
        <v>4653</v>
      </c>
      <c r="G162" s="249" t="s">
        <v>964</v>
      </c>
      <c r="H162" s="250">
        <v>4</v>
      </c>
      <c r="I162" s="251"/>
      <c r="J162" s="252">
        <f>ROUND(I162*H162,2)</f>
        <v>0</v>
      </c>
      <c r="K162" s="248" t="s">
        <v>307</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174</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501</v>
      </c>
    </row>
    <row r="163" s="2" customFormat="1" ht="16.5" customHeight="1">
      <c r="A163" s="40"/>
      <c r="B163" s="41"/>
      <c r="C163" s="246" t="s">
        <v>560</v>
      </c>
      <c r="D163" s="246" t="s">
        <v>254</v>
      </c>
      <c r="E163" s="247" t="s">
        <v>4654</v>
      </c>
      <c r="F163" s="248" t="s">
        <v>4655</v>
      </c>
      <c r="G163" s="249" t="s">
        <v>964</v>
      </c>
      <c r="H163" s="250">
        <v>3</v>
      </c>
      <c r="I163" s="251"/>
      <c r="J163" s="252">
        <f>ROUND(I163*H163,2)</f>
        <v>0</v>
      </c>
      <c r="K163" s="248" t="s">
        <v>307</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174</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1019</v>
      </c>
    </row>
    <row r="164" s="2" customFormat="1" ht="16.5" customHeight="1">
      <c r="A164" s="40"/>
      <c r="B164" s="41"/>
      <c r="C164" s="246" t="s">
        <v>388</v>
      </c>
      <c r="D164" s="246" t="s">
        <v>254</v>
      </c>
      <c r="E164" s="247" t="s">
        <v>4656</v>
      </c>
      <c r="F164" s="248" t="s">
        <v>4657</v>
      </c>
      <c r="G164" s="249" t="s">
        <v>964</v>
      </c>
      <c r="H164" s="250">
        <v>2</v>
      </c>
      <c r="I164" s="251"/>
      <c r="J164" s="252">
        <f>ROUND(I164*H164,2)</f>
        <v>0</v>
      </c>
      <c r="K164" s="248" t="s">
        <v>307</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174</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1023</v>
      </c>
    </row>
    <row r="165" s="2" customFormat="1" ht="16.5" customHeight="1">
      <c r="A165" s="40"/>
      <c r="B165" s="41"/>
      <c r="C165" s="246" t="s">
        <v>570</v>
      </c>
      <c r="D165" s="246" t="s">
        <v>254</v>
      </c>
      <c r="E165" s="247" t="s">
        <v>4658</v>
      </c>
      <c r="F165" s="248" t="s">
        <v>4659</v>
      </c>
      <c r="G165" s="249" t="s">
        <v>964</v>
      </c>
      <c r="H165" s="250">
        <v>3</v>
      </c>
      <c r="I165" s="251"/>
      <c r="J165" s="252">
        <f>ROUND(I165*H165,2)</f>
        <v>0</v>
      </c>
      <c r="K165" s="248" t="s">
        <v>307</v>
      </c>
      <c r="L165" s="46"/>
      <c r="M165" s="253" t="s">
        <v>1</v>
      </c>
      <c r="N165" s="254"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182</v>
      </c>
      <c r="AT165" s="257" t="s">
        <v>254</v>
      </c>
      <c r="AU165" s="257" t="s">
        <v>174</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1026</v>
      </c>
    </row>
    <row r="166" s="2" customFormat="1" ht="16.5" customHeight="1">
      <c r="A166" s="40"/>
      <c r="B166" s="41"/>
      <c r="C166" s="246" t="s">
        <v>391</v>
      </c>
      <c r="D166" s="246" t="s">
        <v>254</v>
      </c>
      <c r="E166" s="247" t="s">
        <v>4660</v>
      </c>
      <c r="F166" s="248" t="s">
        <v>4661</v>
      </c>
      <c r="G166" s="249" t="s">
        <v>964</v>
      </c>
      <c r="H166" s="250">
        <v>2</v>
      </c>
      <c r="I166" s="251"/>
      <c r="J166" s="252">
        <f>ROUND(I166*H166,2)</f>
        <v>0</v>
      </c>
      <c r="K166" s="248" t="s">
        <v>307</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174</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1029</v>
      </c>
    </row>
    <row r="167" s="2" customFormat="1" ht="16.5" customHeight="1">
      <c r="A167" s="40"/>
      <c r="B167" s="41"/>
      <c r="C167" s="246" t="s">
        <v>863</v>
      </c>
      <c r="D167" s="246" t="s">
        <v>254</v>
      </c>
      <c r="E167" s="247" t="s">
        <v>4662</v>
      </c>
      <c r="F167" s="248" t="s">
        <v>4663</v>
      </c>
      <c r="G167" s="249" t="s">
        <v>441</v>
      </c>
      <c r="H167" s="250">
        <v>7</v>
      </c>
      <c r="I167" s="251"/>
      <c r="J167" s="252">
        <f>ROUND(I167*H167,2)</f>
        <v>0</v>
      </c>
      <c r="K167" s="248" t="s">
        <v>307</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182</v>
      </c>
      <c r="AT167" s="257" t="s">
        <v>254</v>
      </c>
      <c r="AU167" s="257" t="s">
        <v>174</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1036</v>
      </c>
    </row>
    <row r="168" s="2" customFormat="1" ht="16.5" customHeight="1">
      <c r="A168" s="40"/>
      <c r="B168" s="41"/>
      <c r="C168" s="246" t="s">
        <v>399</v>
      </c>
      <c r="D168" s="246" t="s">
        <v>254</v>
      </c>
      <c r="E168" s="247" t="s">
        <v>4664</v>
      </c>
      <c r="F168" s="248" t="s">
        <v>4665</v>
      </c>
      <c r="G168" s="249" t="s">
        <v>964</v>
      </c>
      <c r="H168" s="250">
        <v>2</v>
      </c>
      <c r="I168" s="251"/>
      <c r="J168" s="252">
        <f>ROUND(I168*H168,2)</f>
        <v>0</v>
      </c>
      <c r="K168" s="248" t="s">
        <v>307</v>
      </c>
      <c r="L168" s="46"/>
      <c r="M168" s="267" t="s">
        <v>1</v>
      </c>
      <c r="N168" s="268" t="s">
        <v>48</v>
      </c>
      <c r="O168" s="265"/>
      <c r="P168" s="269">
        <f>O168*H168</f>
        <v>0</v>
      </c>
      <c r="Q168" s="269">
        <v>0</v>
      </c>
      <c r="R168" s="269">
        <f>Q168*H168</f>
        <v>0</v>
      </c>
      <c r="S168" s="269">
        <v>0</v>
      </c>
      <c r="T168" s="270">
        <f>S168*H168</f>
        <v>0</v>
      </c>
      <c r="U168" s="40"/>
      <c r="V168" s="40"/>
      <c r="W168" s="40"/>
      <c r="X168" s="40"/>
      <c r="Y168" s="40"/>
      <c r="Z168" s="40"/>
      <c r="AA168" s="40"/>
      <c r="AB168" s="40"/>
      <c r="AC168" s="40"/>
      <c r="AD168" s="40"/>
      <c r="AE168" s="40"/>
      <c r="AR168" s="257" t="s">
        <v>182</v>
      </c>
      <c r="AT168" s="257" t="s">
        <v>254</v>
      </c>
      <c r="AU168" s="257" t="s">
        <v>174</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182</v>
      </c>
      <c r="BM168" s="257" t="s">
        <v>1040</v>
      </c>
    </row>
    <row r="169" s="2" customFormat="1" ht="6.96" customHeight="1">
      <c r="A169" s="40"/>
      <c r="B169" s="68"/>
      <c r="C169" s="69"/>
      <c r="D169" s="69"/>
      <c r="E169" s="69"/>
      <c r="F169" s="69"/>
      <c r="G169" s="69"/>
      <c r="H169" s="69"/>
      <c r="I169" s="195"/>
      <c r="J169" s="69"/>
      <c r="K169" s="69"/>
      <c r="L169" s="46"/>
      <c r="M169" s="40"/>
      <c r="O169" s="40"/>
      <c r="P169" s="40"/>
      <c r="Q169" s="40"/>
      <c r="R169" s="40"/>
      <c r="S169" s="40"/>
      <c r="T169" s="40"/>
      <c r="U169" s="40"/>
      <c r="V169" s="40"/>
      <c r="W169" s="40"/>
      <c r="X169" s="40"/>
      <c r="Y169" s="40"/>
      <c r="Z169" s="40"/>
      <c r="AA169" s="40"/>
      <c r="AB169" s="40"/>
      <c r="AC169" s="40"/>
      <c r="AD169" s="40"/>
      <c r="AE169" s="40"/>
    </row>
  </sheetData>
  <sheetProtection sheet="1" autoFilter="0" formatColumns="0" formatRows="0" objects="1" scenarios="1" spinCount="100000" saltValue="gElgnGyiQOPPDEUMVnJKA18bu/Aq0dEomWpEt1JxuQPZQ1hoIzlTsG9kZulwMpKRG39m6DvPnxl62w0lEsskfA==" hashValue="hs7VLim5EjJV3n0hYdrgTZBfwi63XGoEz2jnSXZDhb1IKQG0Ldl6m2AtZKkkVRg92fdjj9Lygx4oVDx0RH9Ufg==" algorithmName="SHA-512" password="E785"/>
  <autoFilter ref="C126:K16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214</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3006</v>
      </c>
      <c r="F9" s="1"/>
      <c r="G9" s="1"/>
      <c r="H9" s="1"/>
      <c r="I9" s="149"/>
      <c r="L9" s="21"/>
    </row>
    <row r="10" s="1" customFormat="1" ht="12" customHeight="1">
      <c r="B10" s="21"/>
      <c r="D10" s="155" t="s">
        <v>1980</v>
      </c>
      <c r="I10" s="149"/>
      <c r="L10" s="21"/>
    </row>
    <row r="11" s="2" customFormat="1" ht="16.5" customHeight="1">
      <c r="A11" s="40"/>
      <c r="B11" s="46"/>
      <c r="C11" s="40"/>
      <c r="D11" s="40"/>
      <c r="E11" s="172" t="s">
        <v>3653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4293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4666</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27. 2. 2020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ROUND(J133,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ROUND((SUM(BE133:BE174)),  2)</f>
        <v>0</v>
      </c>
      <c r="G37" s="40"/>
      <c r="H37" s="40"/>
      <c r="I37" s="174">
        <v>0.20999999999999999</v>
      </c>
      <c r="J37" s="173">
        <f>ROUND(((SUM(BE133:BE174))*I37),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ROUND((SUM(BF133:BF174)),  2)</f>
        <v>0</v>
      </c>
      <c r="G38" s="40"/>
      <c r="H38" s="40"/>
      <c r="I38" s="174">
        <v>0.14999999999999999</v>
      </c>
      <c r="J38" s="173">
        <f>ROUND(((SUM(BF133:BF174))*I38),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ROUND((SUM(BG133:BG174)),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ROUND((SUM(BH133:BH174)),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ROUND((SUM(BI133:BI174)),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3006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3653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4293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D.1.4.4_2 - Vytápění</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27. 2. 2020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J133</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4667</v>
      </c>
      <c r="E101" s="208"/>
      <c r="F101" s="208"/>
      <c r="G101" s="208"/>
      <c r="H101" s="208"/>
      <c r="I101" s="209"/>
      <c r="J101" s="210">
        <f>J134</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4668</v>
      </c>
      <c r="E102" s="214"/>
      <c r="F102" s="214"/>
      <c r="G102" s="214"/>
      <c r="H102" s="214"/>
      <c r="I102" s="215"/>
      <c r="J102" s="216">
        <f>J135</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4669</v>
      </c>
      <c r="E103" s="208"/>
      <c r="F103" s="208"/>
      <c r="G103" s="208"/>
      <c r="H103" s="208"/>
      <c r="I103" s="209"/>
      <c r="J103" s="210">
        <f>J137</f>
        <v>0</v>
      </c>
      <c r="K103" s="206"/>
      <c r="L103" s="211"/>
      <c r="S103" s="9"/>
      <c r="T103" s="9"/>
      <c r="U103" s="9"/>
      <c r="V103" s="9"/>
      <c r="W103" s="9"/>
      <c r="X103" s="9"/>
      <c r="Y103" s="9"/>
      <c r="Z103" s="9"/>
      <c r="AA103" s="9"/>
      <c r="AB103" s="9"/>
      <c r="AC103" s="9"/>
      <c r="AD103" s="9"/>
      <c r="AE103" s="9"/>
    </row>
    <row r="104" s="10" customFormat="1" ht="19.92" customHeight="1">
      <c r="A104" s="10"/>
      <c r="B104" s="212"/>
      <c r="C104" s="135"/>
      <c r="D104" s="213" t="s">
        <v>4670</v>
      </c>
      <c r="E104" s="214"/>
      <c r="F104" s="214"/>
      <c r="G104" s="214"/>
      <c r="H104" s="214"/>
      <c r="I104" s="215"/>
      <c r="J104" s="216">
        <f>J138</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4671</v>
      </c>
      <c r="E105" s="214"/>
      <c r="F105" s="214"/>
      <c r="G105" s="214"/>
      <c r="H105" s="214"/>
      <c r="I105" s="215"/>
      <c r="J105" s="216">
        <f>J142</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4672</v>
      </c>
      <c r="E106" s="214"/>
      <c r="F106" s="214"/>
      <c r="G106" s="214"/>
      <c r="H106" s="214"/>
      <c r="I106" s="215"/>
      <c r="J106" s="216">
        <f>J148</f>
        <v>0</v>
      </c>
      <c r="K106" s="135"/>
      <c r="L106" s="217"/>
      <c r="S106" s="10"/>
      <c r="T106" s="10"/>
      <c r="U106" s="10"/>
      <c r="V106" s="10"/>
      <c r="W106" s="10"/>
      <c r="X106" s="10"/>
      <c r="Y106" s="10"/>
      <c r="Z106" s="10"/>
      <c r="AA106" s="10"/>
      <c r="AB106" s="10"/>
      <c r="AC106" s="10"/>
      <c r="AD106" s="10"/>
      <c r="AE106" s="10"/>
    </row>
    <row r="107" s="10" customFormat="1" ht="14.88" customHeight="1">
      <c r="A107" s="10"/>
      <c r="B107" s="212"/>
      <c r="C107" s="135"/>
      <c r="D107" s="213" t="s">
        <v>4673</v>
      </c>
      <c r="E107" s="214"/>
      <c r="F107" s="214"/>
      <c r="G107" s="214"/>
      <c r="H107" s="214"/>
      <c r="I107" s="215"/>
      <c r="J107" s="216">
        <f>J149</f>
        <v>0</v>
      </c>
      <c r="K107" s="135"/>
      <c r="L107" s="217"/>
      <c r="S107" s="10"/>
      <c r="T107" s="10"/>
      <c r="U107" s="10"/>
      <c r="V107" s="10"/>
      <c r="W107" s="10"/>
      <c r="X107" s="10"/>
      <c r="Y107" s="10"/>
      <c r="Z107" s="10"/>
      <c r="AA107" s="10"/>
      <c r="AB107" s="10"/>
      <c r="AC107" s="10"/>
      <c r="AD107" s="10"/>
      <c r="AE107" s="10"/>
    </row>
    <row r="108" s="10" customFormat="1" ht="14.88" customHeight="1">
      <c r="A108" s="10"/>
      <c r="B108" s="212"/>
      <c r="C108" s="135"/>
      <c r="D108" s="213" t="s">
        <v>4674</v>
      </c>
      <c r="E108" s="214"/>
      <c r="F108" s="214"/>
      <c r="G108" s="214"/>
      <c r="H108" s="214"/>
      <c r="I108" s="215"/>
      <c r="J108" s="216">
        <f>J156</f>
        <v>0</v>
      </c>
      <c r="K108" s="135"/>
      <c r="L108" s="217"/>
      <c r="S108" s="10"/>
      <c r="T108" s="10"/>
      <c r="U108" s="10"/>
      <c r="V108" s="10"/>
      <c r="W108" s="10"/>
      <c r="X108" s="10"/>
      <c r="Y108" s="10"/>
      <c r="Z108" s="10"/>
      <c r="AA108" s="10"/>
      <c r="AB108" s="10"/>
      <c r="AC108" s="10"/>
      <c r="AD108" s="10"/>
      <c r="AE108" s="10"/>
    </row>
    <row r="109" s="10" customFormat="1" ht="14.88" customHeight="1">
      <c r="A109" s="10"/>
      <c r="B109" s="212"/>
      <c r="C109" s="135"/>
      <c r="D109" s="213" t="s">
        <v>4675</v>
      </c>
      <c r="E109" s="214"/>
      <c r="F109" s="214"/>
      <c r="G109" s="214"/>
      <c r="H109" s="214"/>
      <c r="I109" s="215"/>
      <c r="J109" s="216">
        <f>J165</f>
        <v>0</v>
      </c>
      <c r="K109" s="135"/>
      <c r="L109" s="217"/>
      <c r="S109" s="10"/>
      <c r="T109" s="10"/>
      <c r="U109" s="10"/>
      <c r="V109" s="10"/>
      <c r="W109" s="10"/>
      <c r="X109" s="10"/>
      <c r="Y109" s="10"/>
      <c r="Z109" s="10"/>
      <c r="AA109" s="10"/>
      <c r="AB109" s="10"/>
      <c r="AC109" s="10"/>
      <c r="AD109" s="10"/>
      <c r="AE109" s="10"/>
    </row>
    <row r="110" s="2" customFormat="1" ht="21.84" customHeight="1">
      <c r="A110" s="40"/>
      <c r="B110" s="41"/>
      <c r="C110" s="42"/>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68"/>
      <c r="C111" s="69"/>
      <c r="D111" s="69"/>
      <c r="E111" s="69"/>
      <c r="F111" s="69"/>
      <c r="G111" s="69"/>
      <c r="H111" s="69"/>
      <c r="I111" s="195"/>
      <c r="J111" s="69"/>
      <c r="K111" s="69"/>
      <c r="L111" s="65"/>
      <c r="S111" s="40"/>
      <c r="T111" s="40"/>
      <c r="U111" s="40"/>
      <c r="V111" s="40"/>
      <c r="W111" s="40"/>
      <c r="X111" s="40"/>
      <c r="Y111" s="40"/>
      <c r="Z111" s="40"/>
      <c r="AA111" s="40"/>
      <c r="AB111" s="40"/>
      <c r="AC111" s="40"/>
      <c r="AD111" s="40"/>
      <c r="AE111" s="40"/>
    </row>
    <row r="115" s="2" customFormat="1" ht="6.96" customHeight="1">
      <c r="A115" s="40"/>
      <c r="B115" s="70"/>
      <c r="C115" s="71"/>
      <c r="D115" s="71"/>
      <c r="E115" s="71"/>
      <c r="F115" s="71"/>
      <c r="G115" s="71"/>
      <c r="H115" s="71"/>
      <c r="I115" s="198"/>
      <c r="J115" s="71"/>
      <c r="K115" s="71"/>
      <c r="L115" s="65"/>
      <c r="S115" s="40"/>
      <c r="T115" s="40"/>
      <c r="U115" s="40"/>
      <c r="V115" s="40"/>
      <c r="W115" s="40"/>
      <c r="X115" s="40"/>
      <c r="Y115" s="40"/>
      <c r="Z115" s="40"/>
      <c r="AA115" s="40"/>
      <c r="AB115" s="40"/>
      <c r="AC115" s="40"/>
      <c r="AD115" s="40"/>
      <c r="AE115" s="40"/>
    </row>
    <row r="116" s="2" customFormat="1" ht="24.96" customHeight="1">
      <c r="A116" s="40"/>
      <c r="B116" s="41"/>
      <c r="C116" s="24" t="s">
        <v>236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16</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199" t="str">
        <f>E7</f>
        <v>Sportovní areál ul. Leonovova, Karviná - Hranice</v>
      </c>
      <c r="F119" s="33"/>
      <c r="G119" s="33"/>
      <c r="H119" s="33"/>
      <c r="I119" s="157"/>
      <c r="J119" s="42"/>
      <c r="K119" s="42"/>
      <c r="L119" s="65"/>
      <c r="S119" s="40"/>
      <c r="T119" s="40"/>
      <c r="U119" s="40"/>
      <c r="V119" s="40"/>
      <c r="W119" s="40"/>
      <c r="X119" s="40"/>
      <c r="Y119" s="40"/>
      <c r="Z119" s="40"/>
      <c r="AA119" s="40"/>
      <c r="AB119" s="40"/>
      <c r="AC119" s="40"/>
      <c r="AD119" s="40"/>
      <c r="AE119" s="40"/>
    </row>
    <row r="120" s="1" customFormat="1" ht="12" customHeight="1">
      <c r="B120" s="22"/>
      <c r="C120" s="33" t="s">
        <v>222</v>
      </c>
      <c r="D120" s="23"/>
      <c r="E120" s="23"/>
      <c r="F120" s="23"/>
      <c r="G120" s="23"/>
      <c r="H120" s="23"/>
      <c r="I120" s="149"/>
      <c r="J120" s="23"/>
      <c r="K120" s="23"/>
      <c r="L120" s="21"/>
    </row>
    <row r="121" s="1" customFormat="1" ht="16.5" customHeight="1">
      <c r="B121" s="22"/>
      <c r="C121" s="23"/>
      <c r="D121" s="23"/>
      <c r="E121" s="199" t="s">
        <v>3006</v>
      </c>
      <c r="F121" s="23"/>
      <c r="G121" s="23"/>
      <c r="H121" s="23"/>
      <c r="I121" s="149"/>
      <c r="J121" s="23"/>
      <c r="K121" s="23"/>
      <c r="L121" s="21"/>
    </row>
    <row r="122" s="1" customFormat="1" ht="12" customHeight="1">
      <c r="B122" s="22"/>
      <c r="C122" s="33" t="s">
        <v>1980</v>
      </c>
      <c r="D122" s="23"/>
      <c r="E122" s="23"/>
      <c r="F122" s="23"/>
      <c r="G122" s="23"/>
      <c r="H122" s="23"/>
      <c r="I122" s="149"/>
      <c r="J122" s="23"/>
      <c r="K122" s="23"/>
      <c r="L122" s="21"/>
    </row>
    <row r="123" s="2" customFormat="1" ht="16.5" customHeight="1">
      <c r="A123" s="40"/>
      <c r="B123" s="41"/>
      <c r="C123" s="42"/>
      <c r="D123" s="42"/>
      <c r="E123" s="328" t="s">
        <v>3653</v>
      </c>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4293</v>
      </c>
      <c r="D124" s="42"/>
      <c r="E124" s="42"/>
      <c r="F124" s="42"/>
      <c r="G124" s="42"/>
      <c r="H124" s="42"/>
      <c r="I124" s="157"/>
      <c r="J124" s="42"/>
      <c r="K124" s="42"/>
      <c r="L124" s="65"/>
      <c r="S124" s="40"/>
      <c r="T124" s="40"/>
      <c r="U124" s="40"/>
      <c r="V124" s="40"/>
      <c r="W124" s="40"/>
      <c r="X124" s="40"/>
      <c r="Y124" s="40"/>
      <c r="Z124" s="40"/>
      <c r="AA124" s="40"/>
      <c r="AB124" s="40"/>
      <c r="AC124" s="40"/>
      <c r="AD124" s="40"/>
      <c r="AE124" s="40"/>
    </row>
    <row r="125" s="2" customFormat="1" ht="16.5" customHeight="1">
      <c r="A125" s="40"/>
      <c r="B125" s="41"/>
      <c r="C125" s="42"/>
      <c r="D125" s="42"/>
      <c r="E125" s="78" t="str">
        <f>E13</f>
        <v>D.1.4.4_2 - Vytápění</v>
      </c>
      <c r="F125" s="42"/>
      <c r="G125" s="42"/>
      <c r="H125" s="42"/>
      <c r="I125" s="157"/>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157"/>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3" t="s">
        <v>22</v>
      </c>
      <c r="D127" s="42"/>
      <c r="E127" s="42"/>
      <c r="F127" s="28" t="str">
        <f>F16</f>
        <v xml:space="preserve"> </v>
      </c>
      <c r="G127" s="42"/>
      <c r="H127" s="42"/>
      <c r="I127" s="159" t="s">
        <v>24</v>
      </c>
      <c r="J127" s="81" t="str">
        <f>IF(J16="","",J16)</f>
        <v>27. 2. 2020</v>
      </c>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157"/>
      <c r="J128" s="42"/>
      <c r="K128" s="42"/>
      <c r="L128" s="65"/>
      <c r="S128" s="40"/>
      <c r="T128" s="40"/>
      <c r="U128" s="40"/>
      <c r="V128" s="40"/>
      <c r="W128" s="40"/>
      <c r="X128" s="40"/>
      <c r="Y128" s="40"/>
      <c r="Z128" s="40"/>
      <c r="AA128" s="40"/>
      <c r="AB128" s="40"/>
      <c r="AC128" s="40"/>
      <c r="AD128" s="40"/>
      <c r="AE128" s="40"/>
    </row>
    <row r="129" s="2" customFormat="1" ht="15.15" customHeight="1">
      <c r="A129" s="40"/>
      <c r="B129" s="41"/>
      <c r="C129" s="33" t="s">
        <v>30</v>
      </c>
      <c r="D129" s="42"/>
      <c r="E129" s="42"/>
      <c r="F129" s="28" t="str">
        <f>E19</f>
        <v xml:space="preserve">Statutární město Karviná </v>
      </c>
      <c r="G129" s="42"/>
      <c r="H129" s="42"/>
      <c r="I129" s="159" t="s">
        <v>36</v>
      </c>
      <c r="J129" s="38" t="str">
        <f>E25</f>
        <v>ADEA projekt s.r.o.</v>
      </c>
      <c r="K129" s="42"/>
      <c r="L129" s="65"/>
      <c r="S129" s="40"/>
      <c r="T129" s="40"/>
      <c r="U129" s="40"/>
      <c r="V129" s="40"/>
      <c r="W129" s="40"/>
      <c r="X129" s="40"/>
      <c r="Y129" s="40"/>
      <c r="Z129" s="40"/>
      <c r="AA129" s="40"/>
      <c r="AB129" s="40"/>
      <c r="AC129" s="40"/>
      <c r="AD129" s="40"/>
      <c r="AE129" s="40"/>
    </row>
    <row r="130" s="2" customFormat="1" ht="15.15" customHeight="1">
      <c r="A130" s="40"/>
      <c r="B130" s="41"/>
      <c r="C130" s="33" t="s">
        <v>34</v>
      </c>
      <c r="D130" s="42"/>
      <c r="E130" s="42"/>
      <c r="F130" s="28" t="str">
        <f>IF(E22="","",E22)</f>
        <v>Vyplň údaj</v>
      </c>
      <c r="G130" s="42"/>
      <c r="H130" s="42"/>
      <c r="I130" s="159" t="s">
        <v>39</v>
      </c>
      <c r="J130" s="38" t="str">
        <f>E28</f>
        <v>Specialista</v>
      </c>
      <c r="K130" s="42"/>
      <c r="L130" s="65"/>
      <c r="S130" s="40"/>
      <c r="T130" s="40"/>
      <c r="U130" s="40"/>
      <c r="V130" s="40"/>
      <c r="W130" s="40"/>
      <c r="X130" s="40"/>
      <c r="Y130" s="40"/>
      <c r="Z130" s="40"/>
      <c r="AA130" s="40"/>
      <c r="AB130" s="40"/>
      <c r="AC130" s="40"/>
      <c r="AD130" s="40"/>
      <c r="AE130" s="40"/>
    </row>
    <row r="131" s="2" customFormat="1" ht="10.32" customHeight="1">
      <c r="A131" s="40"/>
      <c r="B131" s="41"/>
      <c r="C131" s="42"/>
      <c r="D131" s="42"/>
      <c r="E131" s="42"/>
      <c r="F131" s="42"/>
      <c r="G131" s="42"/>
      <c r="H131" s="42"/>
      <c r="I131" s="157"/>
      <c r="J131" s="42"/>
      <c r="K131" s="42"/>
      <c r="L131" s="65"/>
      <c r="S131" s="40"/>
      <c r="T131" s="40"/>
      <c r="U131" s="40"/>
      <c r="V131" s="40"/>
      <c r="W131" s="40"/>
      <c r="X131" s="40"/>
      <c r="Y131" s="40"/>
      <c r="Z131" s="40"/>
      <c r="AA131" s="40"/>
      <c r="AB131" s="40"/>
      <c r="AC131" s="40"/>
      <c r="AD131" s="40"/>
      <c r="AE131" s="40"/>
    </row>
    <row r="132" s="11" customFormat="1" ht="29.28" customHeight="1">
      <c r="A132" s="218"/>
      <c r="B132" s="219"/>
      <c r="C132" s="220" t="s">
        <v>237</v>
      </c>
      <c r="D132" s="221" t="s">
        <v>68</v>
      </c>
      <c r="E132" s="221" t="s">
        <v>64</v>
      </c>
      <c r="F132" s="221" t="s">
        <v>65</v>
      </c>
      <c r="G132" s="221" t="s">
        <v>238</v>
      </c>
      <c r="H132" s="221" t="s">
        <v>239</v>
      </c>
      <c r="I132" s="222" t="s">
        <v>240</v>
      </c>
      <c r="J132" s="221" t="s">
        <v>226</v>
      </c>
      <c r="K132" s="223" t="s">
        <v>241</v>
      </c>
      <c r="L132" s="224"/>
      <c r="M132" s="102" t="s">
        <v>1</v>
      </c>
      <c r="N132" s="103" t="s">
        <v>47</v>
      </c>
      <c r="O132" s="103" t="s">
        <v>242</v>
      </c>
      <c r="P132" s="103" t="s">
        <v>243</v>
      </c>
      <c r="Q132" s="103" t="s">
        <v>244</v>
      </c>
      <c r="R132" s="103" t="s">
        <v>245</v>
      </c>
      <c r="S132" s="103" t="s">
        <v>246</v>
      </c>
      <c r="T132" s="104" t="s">
        <v>247</v>
      </c>
      <c r="U132" s="218"/>
      <c r="V132" s="218"/>
      <c r="W132" s="218"/>
      <c r="X132" s="218"/>
      <c r="Y132" s="218"/>
      <c r="Z132" s="218"/>
      <c r="AA132" s="218"/>
      <c r="AB132" s="218"/>
      <c r="AC132" s="218"/>
      <c r="AD132" s="218"/>
      <c r="AE132" s="218"/>
    </row>
    <row r="133" s="2" customFormat="1" ht="22.8" customHeight="1">
      <c r="A133" s="40"/>
      <c r="B133" s="41"/>
      <c r="C133" s="109" t="s">
        <v>248</v>
      </c>
      <c r="D133" s="42"/>
      <c r="E133" s="42"/>
      <c r="F133" s="42"/>
      <c r="G133" s="42"/>
      <c r="H133" s="42"/>
      <c r="I133" s="157"/>
      <c r="J133" s="225">
        <f>BK133</f>
        <v>0</v>
      </c>
      <c r="K133" s="42"/>
      <c r="L133" s="46"/>
      <c r="M133" s="105"/>
      <c r="N133" s="226"/>
      <c r="O133" s="106"/>
      <c r="P133" s="227">
        <f>P134+P137</f>
        <v>0</v>
      </c>
      <c r="Q133" s="106"/>
      <c r="R133" s="227">
        <f>R134+R137</f>
        <v>9.4828135499999995</v>
      </c>
      <c r="S133" s="106"/>
      <c r="T133" s="228">
        <f>T134+T137</f>
        <v>0</v>
      </c>
      <c r="U133" s="40"/>
      <c r="V133" s="40"/>
      <c r="W133" s="40"/>
      <c r="X133" s="40"/>
      <c r="Y133" s="40"/>
      <c r="Z133" s="40"/>
      <c r="AA133" s="40"/>
      <c r="AB133" s="40"/>
      <c r="AC133" s="40"/>
      <c r="AD133" s="40"/>
      <c r="AE133" s="40"/>
      <c r="AT133" s="18" t="s">
        <v>82</v>
      </c>
      <c r="AU133" s="18" t="s">
        <v>228</v>
      </c>
      <c r="BK133" s="229">
        <f>BK134+BK137</f>
        <v>0</v>
      </c>
    </row>
    <row r="134" s="12" customFormat="1" ht="25.92" customHeight="1">
      <c r="A134" s="12"/>
      <c r="B134" s="230"/>
      <c r="C134" s="231"/>
      <c r="D134" s="232" t="s">
        <v>82</v>
      </c>
      <c r="E134" s="233" t="s">
        <v>4296</v>
      </c>
      <c r="F134" s="233" t="s">
        <v>4676</v>
      </c>
      <c r="G134" s="231"/>
      <c r="H134" s="231"/>
      <c r="I134" s="234"/>
      <c r="J134" s="235">
        <f>BK134</f>
        <v>0</v>
      </c>
      <c r="K134" s="231"/>
      <c r="L134" s="236"/>
      <c r="M134" s="237"/>
      <c r="N134" s="238"/>
      <c r="O134" s="238"/>
      <c r="P134" s="239">
        <f>P135</f>
        <v>0</v>
      </c>
      <c r="Q134" s="238"/>
      <c r="R134" s="239">
        <f>R135</f>
        <v>0</v>
      </c>
      <c r="S134" s="238"/>
      <c r="T134" s="240">
        <f>T135</f>
        <v>0</v>
      </c>
      <c r="U134" s="12"/>
      <c r="V134" s="12"/>
      <c r="W134" s="12"/>
      <c r="X134" s="12"/>
      <c r="Y134" s="12"/>
      <c r="Z134" s="12"/>
      <c r="AA134" s="12"/>
      <c r="AB134" s="12"/>
      <c r="AC134" s="12"/>
      <c r="AD134" s="12"/>
      <c r="AE134" s="12"/>
      <c r="AR134" s="241" t="s">
        <v>91</v>
      </c>
      <c r="AT134" s="242" t="s">
        <v>82</v>
      </c>
      <c r="AU134" s="242" t="s">
        <v>83</v>
      </c>
      <c r="AY134" s="241" t="s">
        <v>251</v>
      </c>
      <c r="BK134" s="243">
        <f>BK135</f>
        <v>0</v>
      </c>
    </row>
    <row r="135" s="12" customFormat="1" ht="22.8" customHeight="1">
      <c r="A135" s="12"/>
      <c r="B135" s="230"/>
      <c r="C135" s="231"/>
      <c r="D135" s="232" t="s">
        <v>82</v>
      </c>
      <c r="E135" s="244" t="s">
        <v>4677</v>
      </c>
      <c r="F135" s="244" t="s">
        <v>4678</v>
      </c>
      <c r="G135" s="231"/>
      <c r="H135" s="231"/>
      <c r="I135" s="234"/>
      <c r="J135" s="245">
        <f>BK135</f>
        <v>0</v>
      </c>
      <c r="K135" s="231"/>
      <c r="L135" s="236"/>
      <c r="M135" s="237"/>
      <c r="N135" s="238"/>
      <c r="O135" s="238"/>
      <c r="P135" s="239">
        <f>P136</f>
        <v>0</v>
      </c>
      <c r="Q135" s="238"/>
      <c r="R135" s="239">
        <f>R136</f>
        <v>0</v>
      </c>
      <c r="S135" s="238"/>
      <c r="T135" s="240">
        <f>T136</f>
        <v>0</v>
      </c>
      <c r="U135" s="12"/>
      <c r="V135" s="12"/>
      <c r="W135" s="12"/>
      <c r="X135" s="12"/>
      <c r="Y135" s="12"/>
      <c r="Z135" s="12"/>
      <c r="AA135" s="12"/>
      <c r="AB135" s="12"/>
      <c r="AC135" s="12"/>
      <c r="AD135" s="12"/>
      <c r="AE135" s="12"/>
      <c r="AR135" s="241" t="s">
        <v>91</v>
      </c>
      <c r="AT135" s="242" t="s">
        <v>82</v>
      </c>
      <c r="AU135" s="242" t="s">
        <v>91</v>
      </c>
      <c r="AY135" s="241" t="s">
        <v>251</v>
      </c>
      <c r="BK135" s="243">
        <f>BK136</f>
        <v>0</v>
      </c>
    </row>
    <row r="136" s="2" customFormat="1" ht="16.5" customHeight="1">
      <c r="A136" s="40"/>
      <c r="B136" s="41"/>
      <c r="C136" s="246" t="s">
        <v>91</v>
      </c>
      <c r="D136" s="246" t="s">
        <v>254</v>
      </c>
      <c r="E136" s="247" t="s">
        <v>4679</v>
      </c>
      <c r="F136" s="248" t="s">
        <v>4680</v>
      </c>
      <c r="G136" s="249" t="s">
        <v>4681</v>
      </c>
      <c r="H136" s="250">
        <v>1.1319999999999999</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93</v>
      </c>
    </row>
    <row r="137" s="12" customFormat="1" ht="25.92" customHeight="1">
      <c r="A137" s="12"/>
      <c r="B137" s="230"/>
      <c r="C137" s="231"/>
      <c r="D137" s="232" t="s">
        <v>82</v>
      </c>
      <c r="E137" s="233" t="s">
        <v>4618</v>
      </c>
      <c r="F137" s="233" t="s">
        <v>4682</v>
      </c>
      <c r="G137" s="231"/>
      <c r="H137" s="231"/>
      <c r="I137" s="234"/>
      <c r="J137" s="235">
        <f>BK137</f>
        <v>0</v>
      </c>
      <c r="K137" s="231"/>
      <c r="L137" s="236"/>
      <c r="M137" s="237"/>
      <c r="N137" s="238"/>
      <c r="O137" s="238"/>
      <c r="P137" s="239">
        <f>P138+P142+P148</f>
        <v>0</v>
      </c>
      <c r="Q137" s="238"/>
      <c r="R137" s="239">
        <f>R138+R142+R148</f>
        <v>9.4828135499999995</v>
      </c>
      <c r="S137" s="238"/>
      <c r="T137" s="240">
        <f>T138+T142+T148</f>
        <v>0</v>
      </c>
      <c r="U137" s="12"/>
      <c r="V137" s="12"/>
      <c r="W137" s="12"/>
      <c r="X137" s="12"/>
      <c r="Y137" s="12"/>
      <c r="Z137" s="12"/>
      <c r="AA137" s="12"/>
      <c r="AB137" s="12"/>
      <c r="AC137" s="12"/>
      <c r="AD137" s="12"/>
      <c r="AE137" s="12"/>
      <c r="AR137" s="241" t="s">
        <v>91</v>
      </c>
      <c r="AT137" s="242" t="s">
        <v>82</v>
      </c>
      <c r="AU137" s="242" t="s">
        <v>83</v>
      </c>
      <c r="AY137" s="241" t="s">
        <v>251</v>
      </c>
      <c r="BK137" s="243">
        <f>BK138+BK142+BK148</f>
        <v>0</v>
      </c>
    </row>
    <row r="138" s="12" customFormat="1" ht="22.8" customHeight="1">
      <c r="A138" s="12"/>
      <c r="B138" s="230"/>
      <c r="C138" s="231"/>
      <c r="D138" s="232" t="s">
        <v>82</v>
      </c>
      <c r="E138" s="244" t="s">
        <v>4683</v>
      </c>
      <c r="F138" s="244" t="s">
        <v>4684</v>
      </c>
      <c r="G138" s="231"/>
      <c r="H138" s="231"/>
      <c r="I138" s="234"/>
      <c r="J138" s="245">
        <f>BK138</f>
        <v>0</v>
      </c>
      <c r="K138" s="231"/>
      <c r="L138" s="236"/>
      <c r="M138" s="237"/>
      <c r="N138" s="238"/>
      <c r="O138" s="238"/>
      <c r="P138" s="239">
        <f>SUM(P139:P141)</f>
        <v>0</v>
      </c>
      <c r="Q138" s="238"/>
      <c r="R138" s="239">
        <f>SUM(R139:R141)</f>
        <v>0.00020000000000000001</v>
      </c>
      <c r="S138" s="238"/>
      <c r="T138" s="240">
        <f>SUM(T139:T141)</f>
        <v>0</v>
      </c>
      <c r="U138" s="12"/>
      <c r="V138" s="12"/>
      <c r="W138" s="12"/>
      <c r="X138" s="12"/>
      <c r="Y138" s="12"/>
      <c r="Z138" s="12"/>
      <c r="AA138" s="12"/>
      <c r="AB138" s="12"/>
      <c r="AC138" s="12"/>
      <c r="AD138" s="12"/>
      <c r="AE138" s="12"/>
      <c r="AR138" s="241" t="s">
        <v>91</v>
      </c>
      <c r="AT138" s="242" t="s">
        <v>82</v>
      </c>
      <c r="AU138" s="242" t="s">
        <v>91</v>
      </c>
      <c r="AY138" s="241" t="s">
        <v>251</v>
      </c>
      <c r="BK138" s="243">
        <f>SUM(BK139:BK141)</f>
        <v>0</v>
      </c>
    </row>
    <row r="139" s="2" customFormat="1" ht="16.5" customHeight="1">
      <c r="A139" s="40"/>
      <c r="B139" s="41"/>
      <c r="C139" s="246" t="s">
        <v>93</v>
      </c>
      <c r="D139" s="246" t="s">
        <v>254</v>
      </c>
      <c r="E139" s="247" t="s">
        <v>4685</v>
      </c>
      <c r="F139" s="248" t="s">
        <v>4686</v>
      </c>
      <c r="G139" s="249" t="s">
        <v>648</v>
      </c>
      <c r="H139" s="250">
        <v>20</v>
      </c>
      <c r="I139" s="251"/>
      <c r="J139" s="252">
        <f>ROUND(I139*H139,2)</f>
        <v>0</v>
      </c>
      <c r="K139" s="248" t="s">
        <v>258</v>
      </c>
      <c r="L139" s="46"/>
      <c r="M139" s="253" t="s">
        <v>1</v>
      </c>
      <c r="N139" s="254" t="s">
        <v>48</v>
      </c>
      <c r="O139" s="93"/>
      <c r="P139" s="255">
        <f>O139*H139</f>
        <v>0</v>
      </c>
      <c r="Q139" s="255">
        <v>1.0000000000000001E-05</v>
      </c>
      <c r="R139" s="255">
        <f>Q139*H139</f>
        <v>0.00020000000000000001</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278</v>
      </c>
    </row>
    <row r="140" s="2" customFormat="1" ht="16.5" customHeight="1">
      <c r="A140" s="40"/>
      <c r="B140" s="41"/>
      <c r="C140" s="246" t="s">
        <v>174</v>
      </c>
      <c r="D140" s="246" t="s">
        <v>254</v>
      </c>
      <c r="E140" s="247" t="s">
        <v>2132</v>
      </c>
      <c r="F140" s="248" t="s">
        <v>4687</v>
      </c>
      <c r="G140" s="249" t="s">
        <v>648</v>
      </c>
      <c r="H140" s="250">
        <v>15</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292</v>
      </c>
    </row>
    <row r="141" s="2" customFormat="1" ht="16.5" customHeight="1">
      <c r="A141" s="40"/>
      <c r="B141" s="41"/>
      <c r="C141" s="246" t="s">
        <v>182</v>
      </c>
      <c r="D141" s="246" t="s">
        <v>254</v>
      </c>
      <c r="E141" s="247" t="s">
        <v>4688</v>
      </c>
      <c r="F141" s="248" t="s">
        <v>4689</v>
      </c>
      <c r="G141" s="249" t="s">
        <v>648</v>
      </c>
      <c r="H141" s="250">
        <v>5</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304</v>
      </c>
    </row>
    <row r="142" s="12" customFormat="1" ht="22.8" customHeight="1">
      <c r="A142" s="12"/>
      <c r="B142" s="230"/>
      <c r="C142" s="231"/>
      <c r="D142" s="232" t="s">
        <v>82</v>
      </c>
      <c r="E142" s="244" t="s">
        <v>4690</v>
      </c>
      <c r="F142" s="244" t="s">
        <v>4691</v>
      </c>
      <c r="G142" s="231"/>
      <c r="H142" s="231"/>
      <c r="I142" s="234"/>
      <c r="J142" s="245">
        <f>BK142</f>
        <v>0</v>
      </c>
      <c r="K142" s="231"/>
      <c r="L142" s="236"/>
      <c r="M142" s="237"/>
      <c r="N142" s="238"/>
      <c r="O142" s="238"/>
      <c r="P142" s="239">
        <f>SUM(P143:P147)</f>
        <v>0</v>
      </c>
      <c r="Q142" s="238"/>
      <c r="R142" s="239">
        <f>SUM(R143:R147)</f>
        <v>0.032881550000000009</v>
      </c>
      <c r="S142" s="238"/>
      <c r="T142" s="240">
        <f>SUM(T143:T147)</f>
        <v>0</v>
      </c>
      <c r="U142" s="12"/>
      <c r="V142" s="12"/>
      <c r="W142" s="12"/>
      <c r="X142" s="12"/>
      <c r="Y142" s="12"/>
      <c r="Z142" s="12"/>
      <c r="AA142" s="12"/>
      <c r="AB142" s="12"/>
      <c r="AC142" s="12"/>
      <c r="AD142" s="12"/>
      <c r="AE142" s="12"/>
      <c r="AR142" s="241" t="s">
        <v>91</v>
      </c>
      <c r="AT142" s="242" t="s">
        <v>82</v>
      </c>
      <c r="AU142" s="242" t="s">
        <v>91</v>
      </c>
      <c r="AY142" s="241" t="s">
        <v>251</v>
      </c>
      <c r="BK142" s="243">
        <f>SUM(BK143:BK147)</f>
        <v>0</v>
      </c>
    </row>
    <row r="143" s="2" customFormat="1" ht="16.5" customHeight="1">
      <c r="A143" s="40"/>
      <c r="B143" s="41"/>
      <c r="C143" s="246" t="s">
        <v>250</v>
      </c>
      <c r="D143" s="246" t="s">
        <v>254</v>
      </c>
      <c r="E143" s="247" t="s">
        <v>4692</v>
      </c>
      <c r="F143" s="248" t="s">
        <v>4693</v>
      </c>
      <c r="G143" s="249" t="s">
        <v>4694</v>
      </c>
      <c r="H143" s="250">
        <v>30.344999999999999</v>
      </c>
      <c r="I143" s="251"/>
      <c r="J143" s="252">
        <f>ROUND(I143*H143,2)</f>
        <v>0</v>
      </c>
      <c r="K143" s="248" t="s">
        <v>258</v>
      </c>
      <c r="L143" s="46"/>
      <c r="M143" s="253" t="s">
        <v>1</v>
      </c>
      <c r="N143" s="254" t="s">
        <v>48</v>
      </c>
      <c r="O143" s="93"/>
      <c r="P143" s="255">
        <f>O143*H143</f>
        <v>0</v>
      </c>
      <c r="Q143" s="255">
        <v>6.0000000000000002E-05</v>
      </c>
      <c r="R143" s="255">
        <f>Q143*H143</f>
        <v>0.0018207</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313</v>
      </c>
    </row>
    <row r="144" s="2" customFormat="1" ht="16.5" customHeight="1">
      <c r="A144" s="40"/>
      <c r="B144" s="41"/>
      <c r="C144" s="246" t="s">
        <v>278</v>
      </c>
      <c r="D144" s="246" t="s">
        <v>254</v>
      </c>
      <c r="E144" s="247" t="s">
        <v>4695</v>
      </c>
      <c r="F144" s="248" t="s">
        <v>4696</v>
      </c>
      <c r="G144" s="249" t="s">
        <v>4694</v>
      </c>
      <c r="H144" s="250">
        <v>30.344999999999999</v>
      </c>
      <c r="I144" s="251"/>
      <c r="J144" s="252">
        <f>ROUND(I144*H144,2)</f>
        <v>0</v>
      </c>
      <c r="K144" s="248" t="s">
        <v>258</v>
      </c>
      <c r="L144" s="46"/>
      <c r="M144" s="253" t="s">
        <v>1</v>
      </c>
      <c r="N144" s="254" t="s">
        <v>48</v>
      </c>
      <c r="O144" s="93"/>
      <c r="P144" s="255">
        <f>O144*H144</f>
        <v>0</v>
      </c>
      <c r="Q144" s="255">
        <v>0.00093000000000000005</v>
      </c>
      <c r="R144" s="255">
        <f>Q144*H144</f>
        <v>0.028220850000000002</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325</v>
      </c>
    </row>
    <row r="145" s="2" customFormat="1" ht="16.5" customHeight="1">
      <c r="A145" s="40"/>
      <c r="B145" s="41"/>
      <c r="C145" s="246" t="s">
        <v>285</v>
      </c>
      <c r="D145" s="246" t="s">
        <v>254</v>
      </c>
      <c r="E145" s="247" t="s">
        <v>4697</v>
      </c>
      <c r="F145" s="248" t="s">
        <v>4698</v>
      </c>
      <c r="G145" s="249" t="s">
        <v>648</v>
      </c>
      <c r="H145" s="250">
        <v>28</v>
      </c>
      <c r="I145" s="251"/>
      <c r="J145" s="252">
        <f>ROUND(I145*H145,2)</f>
        <v>0</v>
      </c>
      <c r="K145" s="248" t="s">
        <v>258</v>
      </c>
      <c r="L145" s="46"/>
      <c r="M145" s="253" t="s">
        <v>1</v>
      </c>
      <c r="N145" s="254" t="s">
        <v>48</v>
      </c>
      <c r="O145" s="93"/>
      <c r="P145" s="255">
        <f>O145*H145</f>
        <v>0</v>
      </c>
      <c r="Q145" s="255">
        <v>8.0000000000000007E-05</v>
      </c>
      <c r="R145" s="255">
        <f>Q145*H145</f>
        <v>0.0022400000000000002</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359</v>
      </c>
    </row>
    <row r="146" s="2" customFormat="1" ht="16.5" customHeight="1">
      <c r="A146" s="40"/>
      <c r="B146" s="41"/>
      <c r="C146" s="246" t="s">
        <v>292</v>
      </c>
      <c r="D146" s="246" t="s">
        <v>254</v>
      </c>
      <c r="E146" s="247" t="s">
        <v>4699</v>
      </c>
      <c r="F146" s="248" t="s">
        <v>4700</v>
      </c>
      <c r="G146" s="249" t="s">
        <v>648</v>
      </c>
      <c r="H146" s="250">
        <v>20</v>
      </c>
      <c r="I146" s="251"/>
      <c r="J146" s="252">
        <f>ROUND(I146*H146,2)</f>
        <v>0</v>
      </c>
      <c r="K146" s="248" t="s">
        <v>258</v>
      </c>
      <c r="L146" s="46"/>
      <c r="M146" s="253" t="s">
        <v>1</v>
      </c>
      <c r="N146" s="254" t="s">
        <v>48</v>
      </c>
      <c r="O146" s="93"/>
      <c r="P146" s="255">
        <f>O146*H146</f>
        <v>0</v>
      </c>
      <c r="Q146" s="255">
        <v>3.0000000000000001E-05</v>
      </c>
      <c r="R146" s="255">
        <f>Q146*H146</f>
        <v>0.00060000000000000006</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362</v>
      </c>
    </row>
    <row r="147" s="2" customFormat="1">
      <c r="A147" s="40"/>
      <c r="B147" s="41"/>
      <c r="C147" s="42"/>
      <c r="D147" s="259" t="s">
        <v>261</v>
      </c>
      <c r="E147" s="42"/>
      <c r="F147" s="260" t="s">
        <v>4701</v>
      </c>
      <c r="G147" s="42"/>
      <c r="H147" s="42"/>
      <c r="I147" s="157"/>
      <c r="J147" s="42"/>
      <c r="K147" s="42"/>
      <c r="L147" s="46"/>
      <c r="M147" s="261"/>
      <c r="N147" s="262"/>
      <c r="O147" s="93"/>
      <c r="P147" s="93"/>
      <c r="Q147" s="93"/>
      <c r="R147" s="93"/>
      <c r="S147" s="93"/>
      <c r="T147" s="94"/>
      <c r="U147" s="40"/>
      <c r="V147" s="40"/>
      <c r="W147" s="40"/>
      <c r="X147" s="40"/>
      <c r="Y147" s="40"/>
      <c r="Z147" s="40"/>
      <c r="AA147" s="40"/>
      <c r="AB147" s="40"/>
      <c r="AC147" s="40"/>
      <c r="AD147" s="40"/>
      <c r="AE147" s="40"/>
      <c r="AT147" s="18" t="s">
        <v>261</v>
      </c>
      <c r="AU147" s="18" t="s">
        <v>93</v>
      </c>
    </row>
    <row r="148" s="12" customFormat="1" ht="22.8" customHeight="1">
      <c r="A148" s="12"/>
      <c r="B148" s="230"/>
      <c r="C148" s="231"/>
      <c r="D148" s="232" t="s">
        <v>82</v>
      </c>
      <c r="E148" s="244" t="s">
        <v>4702</v>
      </c>
      <c r="F148" s="244" t="s">
        <v>4703</v>
      </c>
      <c r="G148" s="231"/>
      <c r="H148" s="231"/>
      <c r="I148" s="234"/>
      <c r="J148" s="245">
        <f>BK148</f>
        <v>0</v>
      </c>
      <c r="K148" s="231"/>
      <c r="L148" s="236"/>
      <c r="M148" s="237"/>
      <c r="N148" s="238"/>
      <c r="O148" s="238"/>
      <c r="P148" s="239">
        <f>P149+P156+P165</f>
        <v>0</v>
      </c>
      <c r="Q148" s="238"/>
      <c r="R148" s="239">
        <f>R149+R156+R165</f>
        <v>9.4497319999999991</v>
      </c>
      <c r="S148" s="238"/>
      <c r="T148" s="240">
        <f>T149+T156+T165</f>
        <v>0</v>
      </c>
      <c r="U148" s="12"/>
      <c r="V148" s="12"/>
      <c r="W148" s="12"/>
      <c r="X148" s="12"/>
      <c r="Y148" s="12"/>
      <c r="Z148" s="12"/>
      <c r="AA148" s="12"/>
      <c r="AB148" s="12"/>
      <c r="AC148" s="12"/>
      <c r="AD148" s="12"/>
      <c r="AE148" s="12"/>
      <c r="AR148" s="241" t="s">
        <v>91</v>
      </c>
      <c r="AT148" s="242" t="s">
        <v>82</v>
      </c>
      <c r="AU148" s="242" t="s">
        <v>91</v>
      </c>
      <c r="AY148" s="241" t="s">
        <v>251</v>
      </c>
      <c r="BK148" s="243">
        <f>BK149+BK156+BK165</f>
        <v>0</v>
      </c>
    </row>
    <row r="149" s="12" customFormat="1" ht="20.88" customHeight="1">
      <c r="A149" s="12"/>
      <c r="B149" s="230"/>
      <c r="C149" s="231"/>
      <c r="D149" s="232" t="s">
        <v>82</v>
      </c>
      <c r="E149" s="244" t="s">
        <v>4704</v>
      </c>
      <c r="F149" s="244" t="s">
        <v>4705</v>
      </c>
      <c r="G149" s="231"/>
      <c r="H149" s="231"/>
      <c r="I149" s="234"/>
      <c r="J149" s="245">
        <f>BK149</f>
        <v>0</v>
      </c>
      <c r="K149" s="231"/>
      <c r="L149" s="236"/>
      <c r="M149" s="237"/>
      <c r="N149" s="238"/>
      <c r="O149" s="238"/>
      <c r="P149" s="239">
        <f>SUM(P150:P155)</f>
        <v>0</v>
      </c>
      <c r="Q149" s="238"/>
      <c r="R149" s="239">
        <f>SUM(R150:R155)</f>
        <v>0.28475</v>
      </c>
      <c r="S149" s="238"/>
      <c r="T149" s="240">
        <f>SUM(T150:T155)</f>
        <v>0</v>
      </c>
      <c r="U149" s="12"/>
      <c r="V149" s="12"/>
      <c r="W149" s="12"/>
      <c r="X149" s="12"/>
      <c r="Y149" s="12"/>
      <c r="Z149" s="12"/>
      <c r="AA149" s="12"/>
      <c r="AB149" s="12"/>
      <c r="AC149" s="12"/>
      <c r="AD149" s="12"/>
      <c r="AE149" s="12"/>
      <c r="AR149" s="241" t="s">
        <v>91</v>
      </c>
      <c r="AT149" s="242" t="s">
        <v>82</v>
      </c>
      <c r="AU149" s="242" t="s">
        <v>93</v>
      </c>
      <c r="AY149" s="241" t="s">
        <v>251</v>
      </c>
      <c r="BK149" s="243">
        <f>SUM(BK150:BK155)</f>
        <v>0</v>
      </c>
    </row>
    <row r="150" s="2" customFormat="1" ht="16.5" customHeight="1">
      <c r="A150" s="40"/>
      <c r="B150" s="41"/>
      <c r="C150" s="246" t="s">
        <v>297</v>
      </c>
      <c r="D150" s="246" t="s">
        <v>254</v>
      </c>
      <c r="E150" s="247" t="s">
        <v>4706</v>
      </c>
      <c r="F150" s="248" t="s">
        <v>4707</v>
      </c>
      <c r="G150" s="249" t="s">
        <v>648</v>
      </c>
      <c r="H150" s="250">
        <v>10</v>
      </c>
      <c r="I150" s="251"/>
      <c r="J150" s="252">
        <f>ROUND(I150*H150,2)</f>
        <v>0</v>
      </c>
      <c r="K150" s="248" t="s">
        <v>258</v>
      </c>
      <c r="L150" s="46"/>
      <c r="M150" s="253" t="s">
        <v>1</v>
      </c>
      <c r="N150" s="254" t="s">
        <v>48</v>
      </c>
      <c r="O150" s="93"/>
      <c r="P150" s="255">
        <f>O150*H150</f>
        <v>0</v>
      </c>
      <c r="Q150" s="255">
        <v>0.0010200000000000001</v>
      </c>
      <c r="R150" s="255">
        <f>Q150*H150</f>
        <v>0.010200000000000001</v>
      </c>
      <c r="S150" s="255">
        <v>0</v>
      </c>
      <c r="T150" s="256">
        <f>S150*H150</f>
        <v>0</v>
      </c>
      <c r="U150" s="40"/>
      <c r="V150" s="40"/>
      <c r="W150" s="40"/>
      <c r="X150" s="40"/>
      <c r="Y150" s="40"/>
      <c r="Z150" s="40"/>
      <c r="AA150" s="40"/>
      <c r="AB150" s="40"/>
      <c r="AC150" s="40"/>
      <c r="AD150" s="40"/>
      <c r="AE150" s="40"/>
      <c r="AR150" s="257" t="s">
        <v>182</v>
      </c>
      <c r="AT150" s="257" t="s">
        <v>254</v>
      </c>
      <c r="AU150" s="257" t="s">
        <v>174</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366</v>
      </c>
    </row>
    <row r="151" s="2" customFormat="1" ht="16.5" customHeight="1">
      <c r="A151" s="40"/>
      <c r="B151" s="41"/>
      <c r="C151" s="246" t="s">
        <v>304</v>
      </c>
      <c r="D151" s="246" t="s">
        <v>254</v>
      </c>
      <c r="E151" s="247" t="s">
        <v>4708</v>
      </c>
      <c r="F151" s="248" t="s">
        <v>4709</v>
      </c>
      <c r="G151" s="249" t="s">
        <v>648</v>
      </c>
      <c r="H151" s="250">
        <v>20</v>
      </c>
      <c r="I151" s="251"/>
      <c r="J151" s="252">
        <f>ROUND(I151*H151,2)</f>
        <v>0</v>
      </c>
      <c r="K151" s="248" t="s">
        <v>258</v>
      </c>
      <c r="L151" s="46"/>
      <c r="M151" s="253" t="s">
        <v>1</v>
      </c>
      <c r="N151" s="254" t="s">
        <v>48</v>
      </c>
      <c r="O151" s="93"/>
      <c r="P151" s="255">
        <f>O151*H151</f>
        <v>0</v>
      </c>
      <c r="Q151" s="255">
        <v>0.0032200000000000002</v>
      </c>
      <c r="R151" s="255">
        <f>Q151*H151</f>
        <v>0.064399999999999999</v>
      </c>
      <c r="S151" s="255">
        <v>0</v>
      </c>
      <c r="T151" s="256">
        <f>S151*H151</f>
        <v>0</v>
      </c>
      <c r="U151" s="40"/>
      <c r="V151" s="40"/>
      <c r="W151" s="40"/>
      <c r="X151" s="40"/>
      <c r="Y151" s="40"/>
      <c r="Z151" s="40"/>
      <c r="AA151" s="40"/>
      <c r="AB151" s="40"/>
      <c r="AC151" s="40"/>
      <c r="AD151" s="40"/>
      <c r="AE151" s="40"/>
      <c r="AR151" s="257" t="s">
        <v>182</v>
      </c>
      <c r="AT151" s="257" t="s">
        <v>254</v>
      </c>
      <c r="AU151" s="257" t="s">
        <v>174</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369</v>
      </c>
    </row>
    <row r="152" s="2" customFormat="1" ht="16.5" customHeight="1">
      <c r="A152" s="40"/>
      <c r="B152" s="41"/>
      <c r="C152" s="246" t="s">
        <v>309</v>
      </c>
      <c r="D152" s="246" t="s">
        <v>254</v>
      </c>
      <c r="E152" s="247" t="s">
        <v>4710</v>
      </c>
      <c r="F152" s="248" t="s">
        <v>4711</v>
      </c>
      <c r="G152" s="249" t="s">
        <v>648</v>
      </c>
      <c r="H152" s="250">
        <v>25</v>
      </c>
      <c r="I152" s="251"/>
      <c r="J152" s="252">
        <f>ROUND(I152*H152,2)</f>
        <v>0</v>
      </c>
      <c r="K152" s="248" t="s">
        <v>258</v>
      </c>
      <c r="L152" s="46"/>
      <c r="M152" s="253" t="s">
        <v>1</v>
      </c>
      <c r="N152" s="254" t="s">
        <v>48</v>
      </c>
      <c r="O152" s="93"/>
      <c r="P152" s="255">
        <f>O152*H152</f>
        <v>0</v>
      </c>
      <c r="Q152" s="255">
        <v>0.0067600000000000004</v>
      </c>
      <c r="R152" s="255">
        <f>Q152*H152</f>
        <v>0.16900000000000001</v>
      </c>
      <c r="S152" s="255">
        <v>0</v>
      </c>
      <c r="T152" s="256">
        <f>S152*H152</f>
        <v>0</v>
      </c>
      <c r="U152" s="40"/>
      <c r="V152" s="40"/>
      <c r="W152" s="40"/>
      <c r="X152" s="40"/>
      <c r="Y152" s="40"/>
      <c r="Z152" s="40"/>
      <c r="AA152" s="40"/>
      <c r="AB152" s="40"/>
      <c r="AC152" s="40"/>
      <c r="AD152" s="40"/>
      <c r="AE152" s="40"/>
      <c r="AR152" s="257" t="s">
        <v>182</v>
      </c>
      <c r="AT152" s="257" t="s">
        <v>254</v>
      </c>
      <c r="AU152" s="257" t="s">
        <v>174</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372</v>
      </c>
    </row>
    <row r="153" s="2" customFormat="1" ht="16.5" customHeight="1">
      <c r="A153" s="40"/>
      <c r="B153" s="41"/>
      <c r="C153" s="246" t="s">
        <v>313</v>
      </c>
      <c r="D153" s="246" t="s">
        <v>254</v>
      </c>
      <c r="E153" s="247" t="s">
        <v>4712</v>
      </c>
      <c r="F153" s="248" t="s">
        <v>4713</v>
      </c>
      <c r="G153" s="249" t="s">
        <v>648</v>
      </c>
      <c r="H153" s="250">
        <v>5</v>
      </c>
      <c r="I153" s="251"/>
      <c r="J153" s="252">
        <f>ROUND(I153*H153,2)</f>
        <v>0</v>
      </c>
      <c r="K153" s="248" t="s">
        <v>258</v>
      </c>
      <c r="L153" s="46"/>
      <c r="M153" s="253" t="s">
        <v>1</v>
      </c>
      <c r="N153" s="254" t="s">
        <v>48</v>
      </c>
      <c r="O153" s="93"/>
      <c r="P153" s="255">
        <f>O153*H153</f>
        <v>0</v>
      </c>
      <c r="Q153" s="255">
        <v>0.0082299999999999995</v>
      </c>
      <c r="R153" s="255">
        <f>Q153*H153</f>
        <v>0.041149999999999999</v>
      </c>
      <c r="S153" s="255">
        <v>0</v>
      </c>
      <c r="T153" s="256">
        <f>S153*H153</f>
        <v>0</v>
      </c>
      <c r="U153" s="40"/>
      <c r="V153" s="40"/>
      <c r="W153" s="40"/>
      <c r="X153" s="40"/>
      <c r="Y153" s="40"/>
      <c r="Z153" s="40"/>
      <c r="AA153" s="40"/>
      <c r="AB153" s="40"/>
      <c r="AC153" s="40"/>
      <c r="AD153" s="40"/>
      <c r="AE153" s="40"/>
      <c r="AR153" s="257" t="s">
        <v>182</v>
      </c>
      <c r="AT153" s="257" t="s">
        <v>254</v>
      </c>
      <c r="AU153" s="257" t="s">
        <v>174</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375</v>
      </c>
    </row>
    <row r="154" s="2" customFormat="1" ht="16.5" customHeight="1">
      <c r="A154" s="40"/>
      <c r="B154" s="41"/>
      <c r="C154" s="246" t="s">
        <v>318</v>
      </c>
      <c r="D154" s="246" t="s">
        <v>254</v>
      </c>
      <c r="E154" s="247" t="s">
        <v>4714</v>
      </c>
      <c r="F154" s="248" t="s">
        <v>4715</v>
      </c>
      <c r="G154" s="249" t="s">
        <v>648</v>
      </c>
      <c r="H154" s="250">
        <v>30</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174</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378</v>
      </c>
    </row>
    <row r="155" s="2" customFormat="1" ht="16.5" customHeight="1">
      <c r="A155" s="40"/>
      <c r="B155" s="41"/>
      <c r="C155" s="246" t="s">
        <v>325</v>
      </c>
      <c r="D155" s="246" t="s">
        <v>254</v>
      </c>
      <c r="E155" s="247" t="s">
        <v>4716</v>
      </c>
      <c r="F155" s="248" t="s">
        <v>4717</v>
      </c>
      <c r="G155" s="249" t="s">
        <v>4681</v>
      </c>
      <c r="H155" s="250">
        <v>0.21099999999999999</v>
      </c>
      <c r="I155" s="251"/>
      <c r="J155" s="252">
        <f>ROUND(I155*H155,2)</f>
        <v>0</v>
      </c>
      <c r="K155" s="248" t="s">
        <v>258</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174</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381</v>
      </c>
    </row>
    <row r="156" s="12" customFormat="1" ht="20.88" customHeight="1">
      <c r="A156" s="12"/>
      <c r="B156" s="230"/>
      <c r="C156" s="231"/>
      <c r="D156" s="232" t="s">
        <v>82</v>
      </c>
      <c r="E156" s="244" t="s">
        <v>4718</v>
      </c>
      <c r="F156" s="244" t="s">
        <v>4719</v>
      </c>
      <c r="G156" s="231"/>
      <c r="H156" s="231"/>
      <c r="I156" s="234"/>
      <c r="J156" s="245">
        <f>BK156</f>
        <v>0</v>
      </c>
      <c r="K156" s="231"/>
      <c r="L156" s="236"/>
      <c r="M156" s="237"/>
      <c r="N156" s="238"/>
      <c r="O156" s="238"/>
      <c r="P156" s="239">
        <f>SUM(P157:P164)</f>
        <v>0</v>
      </c>
      <c r="Q156" s="238"/>
      <c r="R156" s="239">
        <f>SUM(R157:R164)</f>
        <v>0.012420000000000001</v>
      </c>
      <c r="S156" s="238"/>
      <c r="T156" s="240">
        <f>SUM(T157:T164)</f>
        <v>0</v>
      </c>
      <c r="U156" s="12"/>
      <c r="V156" s="12"/>
      <c r="W156" s="12"/>
      <c r="X156" s="12"/>
      <c r="Y156" s="12"/>
      <c r="Z156" s="12"/>
      <c r="AA156" s="12"/>
      <c r="AB156" s="12"/>
      <c r="AC156" s="12"/>
      <c r="AD156" s="12"/>
      <c r="AE156" s="12"/>
      <c r="AR156" s="241" t="s">
        <v>91</v>
      </c>
      <c r="AT156" s="242" t="s">
        <v>82</v>
      </c>
      <c r="AU156" s="242" t="s">
        <v>93</v>
      </c>
      <c r="AY156" s="241" t="s">
        <v>251</v>
      </c>
      <c r="BK156" s="243">
        <f>SUM(BK157:BK164)</f>
        <v>0</v>
      </c>
    </row>
    <row r="157" s="2" customFormat="1" ht="16.5" customHeight="1">
      <c r="A157" s="40"/>
      <c r="B157" s="41"/>
      <c r="C157" s="246" t="s">
        <v>8</v>
      </c>
      <c r="D157" s="246" t="s">
        <v>254</v>
      </c>
      <c r="E157" s="247" t="s">
        <v>4720</v>
      </c>
      <c r="F157" s="248" t="s">
        <v>4721</v>
      </c>
      <c r="G157" s="249" t="s">
        <v>4589</v>
      </c>
      <c r="H157" s="250">
        <v>12</v>
      </c>
      <c r="I157" s="251"/>
      <c r="J157" s="252">
        <f>ROUND(I157*H157,2)</f>
        <v>0</v>
      </c>
      <c r="K157" s="248" t="s">
        <v>258</v>
      </c>
      <c r="L157" s="46"/>
      <c r="M157" s="253" t="s">
        <v>1</v>
      </c>
      <c r="N157" s="254" t="s">
        <v>48</v>
      </c>
      <c r="O157" s="93"/>
      <c r="P157" s="255">
        <f>O157*H157</f>
        <v>0</v>
      </c>
      <c r="Q157" s="255">
        <v>0.00059000000000000003</v>
      </c>
      <c r="R157" s="255">
        <f>Q157*H157</f>
        <v>0.0070800000000000004</v>
      </c>
      <c r="S157" s="255">
        <v>0</v>
      </c>
      <c r="T157" s="256">
        <f>S157*H157</f>
        <v>0</v>
      </c>
      <c r="U157" s="40"/>
      <c r="V157" s="40"/>
      <c r="W157" s="40"/>
      <c r="X157" s="40"/>
      <c r="Y157" s="40"/>
      <c r="Z157" s="40"/>
      <c r="AA157" s="40"/>
      <c r="AB157" s="40"/>
      <c r="AC157" s="40"/>
      <c r="AD157" s="40"/>
      <c r="AE157" s="40"/>
      <c r="AR157" s="257" t="s">
        <v>182</v>
      </c>
      <c r="AT157" s="257" t="s">
        <v>254</v>
      </c>
      <c r="AU157" s="257" t="s">
        <v>174</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384</v>
      </c>
    </row>
    <row r="158" s="2" customFormat="1" ht="16.5" customHeight="1">
      <c r="A158" s="40"/>
      <c r="B158" s="41"/>
      <c r="C158" s="246" t="s">
        <v>359</v>
      </c>
      <c r="D158" s="246" t="s">
        <v>254</v>
      </c>
      <c r="E158" s="247" t="s">
        <v>4722</v>
      </c>
      <c r="F158" s="248" t="s">
        <v>4723</v>
      </c>
      <c r="G158" s="249" t="s">
        <v>4589</v>
      </c>
      <c r="H158" s="250">
        <v>2</v>
      </c>
      <c r="I158" s="251"/>
      <c r="J158" s="252">
        <f>ROUND(I158*H158,2)</f>
        <v>0</v>
      </c>
      <c r="K158" s="248" t="s">
        <v>258</v>
      </c>
      <c r="L158" s="46"/>
      <c r="M158" s="253" t="s">
        <v>1</v>
      </c>
      <c r="N158" s="254" t="s">
        <v>48</v>
      </c>
      <c r="O158" s="93"/>
      <c r="P158" s="255">
        <f>O158*H158</f>
        <v>0</v>
      </c>
      <c r="Q158" s="255">
        <v>0.00123</v>
      </c>
      <c r="R158" s="255">
        <f>Q158*H158</f>
        <v>0.0024599999999999999</v>
      </c>
      <c r="S158" s="255">
        <v>0</v>
      </c>
      <c r="T158" s="256">
        <f>S158*H158</f>
        <v>0</v>
      </c>
      <c r="U158" s="40"/>
      <c r="V158" s="40"/>
      <c r="W158" s="40"/>
      <c r="X158" s="40"/>
      <c r="Y158" s="40"/>
      <c r="Z158" s="40"/>
      <c r="AA158" s="40"/>
      <c r="AB158" s="40"/>
      <c r="AC158" s="40"/>
      <c r="AD158" s="40"/>
      <c r="AE158" s="40"/>
      <c r="AR158" s="257" t="s">
        <v>182</v>
      </c>
      <c r="AT158" s="257" t="s">
        <v>254</v>
      </c>
      <c r="AU158" s="257" t="s">
        <v>174</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388</v>
      </c>
    </row>
    <row r="159" s="2" customFormat="1" ht="16.5" customHeight="1">
      <c r="A159" s="40"/>
      <c r="B159" s="41"/>
      <c r="C159" s="246" t="s">
        <v>386</v>
      </c>
      <c r="D159" s="246" t="s">
        <v>254</v>
      </c>
      <c r="E159" s="247" t="s">
        <v>4724</v>
      </c>
      <c r="F159" s="248" t="s">
        <v>4725</v>
      </c>
      <c r="G159" s="249" t="s">
        <v>4589</v>
      </c>
      <c r="H159" s="250">
        <v>6</v>
      </c>
      <c r="I159" s="251"/>
      <c r="J159" s="252">
        <f>ROUND(I159*H159,2)</f>
        <v>0</v>
      </c>
      <c r="K159" s="248" t="s">
        <v>258</v>
      </c>
      <c r="L159" s="46"/>
      <c r="M159" s="253" t="s">
        <v>1</v>
      </c>
      <c r="N159" s="254" t="s">
        <v>48</v>
      </c>
      <c r="O159" s="93"/>
      <c r="P159" s="255">
        <f>O159*H159</f>
        <v>0</v>
      </c>
      <c r="Q159" s="255">
        <v>3.0000000000000001E-05</v>
      </c>
      <c r="R159" s="255">
        <f>Q159*H159</f>
        <v>0.00018000000000000001</v>
      </c>
      <c r="S159" s="255">
        <v>0</v>
      </c>
      <c r="T159" s="256">
        <f>S159*H159</f>
        <v>0</v>
      </c>
      <c r="U159" s="40"/>
      <c r="V159" s="40"/>
      <c r="W159" s="40"/>
      <c r="X159" s="40"/>
      <c r="Y159" s="40"/>
      <c r="Z159" s="40"/>
      <c r="AA159" s="40"/>
      <c r="AB159" s="40"/>
      <c r="AC159" s="40"/>
      <c r="AD159" s="40"/>
      <c r="AE159" s="40"/>
      <c r="AR159" s="257" t="s">
        <v>182</v>
      </c>
      <c r="AT159" s="257" t="s">
        <v>254</v>
      </c>
      <c r="AU159" s="257" t="s">
        <v>174</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391</v>
      </c>
    </row>
    <row r="160" s="2" customFormat="1">
      <c r="A160" s="40"/>
      <c r="B160" s="41"/>
      <c r="C160" s="42"/>
      <c r="D160" s="259" t="s">
        <v>261</v>
      </c>
      <c r="E160" s="42"/>
      <c r="F160" s="260" t="s">
        <v>4726</v>
      </c>
      <c r="G160" s="42"/>
      <c r="H160" s="42"/>
      <c r="I160" s="157"/>
      <c r="J160" s="42"/>
      <c r="K160" s="42"/>
      <c r="L160" s="46"/>
      <c r="M160" s="261"/>
      <c r="N160" s="262"/>
      <c r="O160" s="93"/>
      <c r="P160" s="93"/>
      <c r="Q160" s="93"/>
      <c r="R160" s="93"/>
      <c r="S160" s="93"/>
      <c r="T160" s="94"/>
      <c r="U160" s="40"/>
      <c r="V160" s="40"/>
      <c r="W160" s="40"/>
      <c r="X160" s="40"/>
      <c r="Y160" s="40"/>
      <c r="Z160" s="40"/>
      <c r="AA160" s="40"/>
      <c r="AB160" s="40"/>
      <c r="AC160" s="40"/>
      <c r="AD160" s="40"/>
      <c r="AE160" s="40"/>
      <c r="AT160" s="18" t="s">
        <v>261</v>
      </c>
      <c r="AU160" s="18" t="s">
        <v>174</v>
      </c>
    </row>
    <row r="161" s="2" customFormat="1" ht="16.5" customHeight="1">
      <c r="A161" s="40"/>
      <c r="B161" s="41"/>
      <c r="C161" s="246" t="s">
        <v>362</v>
      </c>
      <c r="D161" s="246" t="s">
        <v>254</v>
      </c>
      <c r="E161" s="247" t="s">
        <v>4727</v>
      </c>
      <c r="F161" s="248" t="s">
        <v>4728</v>
      </c>
      <c r="G161" s="249" t="s">
        <v>4589</v>
      </c>
      <c r="H161" s="250">
        <v>6</v>
      </c>
      <c r="I161" s="251"/>
      <c r="J161" s="252">
        <f>ROUND(I161*H161,2)</f>
        <v>0</v>
      </c>
      <c r="K161" s="248" t="s">
        <v>258</v>
      </c>
      <c r="L161" s="46"/>
      <c r="M161" s="253" t="s">
        <v>1</v>
      </c>
      <c r="N161" s="254" t="s">
        <v>48</v>
      </c>
      <c r="O161" s="93"/>
      <c r="P161" s="255">
        <f>O161*H161</f>
        <v>0</v>
      </c>
      <c r="Q161" s="255">
        <v>0.00029</v>
      </c>
      <c r="R161" s="255">
        <f>Q161*H161</f>
        <v>0.00174</v>
      </c>
      <c r="S161" s="255">
        <v>0</v>
      </c>
      <c r="T161" s="256">
        <f>S161*H161</f>
        <v>0</v>
      </c>
      <c r="U161" s="40"/>
      <c r="V161" s="40"/>
      <c r="W161" s="40"/>
      <c r="X161" s="40"/>
      <c r="Y161" s="40"/>
      <c r="Z161" s="40"/>
      <c r="AA161" s="40"/>
      <c r="AB161" s="40"/>
      <c r="AC161" s="40"/>
      <c r="AD161" s="40"/>
      <c r="AE161" s="40"/>
      <c r="AR161" s="257" t="s">
        <v>182</v>
      </c>
      <c r="AT161" s="257" t="s">
        <v>254</v>
      </c>
      <c r="AU161" s="257" t="s">
        <v>174</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399</v>
      </c>
    </row>
    <row r="162" s="2" customFormat="1" ht="16.5" customHeight="1">
      <c r="A162" s="40"/>
      <c r="B162" s="41"/>
      <c r="C162" s="246" t="s">
        <v>395</v>
      </c>
      <c r="D162" s="246" t="s">
        <v>254</v>
      </c>
      <c r="E162" s="247" t="s">
        <v>4724</v>
      </c>
      <c r="F162" s="248" t="s">
        <v>4725</v>
      </c>
      <c r="G162" s="249" t="s">
        <v>4589</v>
      </c>
      <c r="H162" s="250">
        <v>4</v>
      </c>
      <c r="I162" s="251"/>
      <c r="J162" s="252">
        <f>ROUND(I162*H162,2)</f>
        <v>0</v>
      </c>
      <c r="K162" s="248" t="s">
        <v>258</v>
      </c>
      <c r="L162" s="46"/>
      <c r="M162" s="253" t="s">
        <v>1</v>
      </c>
      <c r="N162" s="254" t="s">
        <v>48</v>
      </c>
      <c r="O162" s="93"/>
      <c r="P162" s="255">
        <f>O162*H162</f>
        <v>0</v>
      </c>
      <c r="Q162" s="255">
        <v>3.0000000000000001E-05</v>
      </c>
      <c r="R162" s="255">
        <f>Q162*H162</f>
        <v>0.00012</v>
      </c>
      <c r="S162" s="255">
        <v>0</v>
      </c>
      <c r="T162" s="256">
        <f>S162*H162</f>
        <v>0</v>
      </c>
      <c r="U162" s="40"/>
      <c r="V162" s="40"/>
      <c r="W162" s="40"/>
      <c r="X162" s="40"/>
      <c r="Y162" s="40"/>
      <c r="Z162" s="40"/>
      <c r="AA162" s="40"/>
      <c r="AB162" s="40"/>
      <c r="AC162" s="40"/>
      <c r="AD162" s="40"/>
      <c r="AE162" s="40"/>
      <c r="AR162" s="257" t="s">
        <v>182</v>
      </c>
      <c r="AT162" s="257" t="s">
        <v>254</v>
      </c>
      <c r="AU162" s="257" t="s">
        <v>174</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877</v>
      </c>
    </row>
    <row r="163" s="2" customFormat="1" ht="16.5" customHeight="1">
      <c r="A163" s="40"/>
      <c r="B163" s="41"/>
      <c r="C163" s="246" t="s">
        <v>366</v>
      </c>
      <c r="D163" s="246" t="s">
        <v>254</v>
      </c>
      <c r="E163" s="247" t="s">
        <v>4729</v>
      </c>
      <c r="F163" s="248" t="s">
        <v>4730</v>
      </c>
      <c r="G163" s="249" t="s">
        <v>4589</v>
      </c>
      <c r="H163" s="250">
        <v>4</v>
      </c>
      <c r="I163" s="251"/>
      <c r="J163" s="252">
        <f>ROUND(I163*H163,2)</f>
        <v>0</v>
      </c>
      <c r="K163" s="248" t="s">
        <v>307</v>
      </c>
      <c r="L163" s="46"/>
      <c r="M163" s="253" t="s">
        <v>1</v>
      </c>
      <c r="N163" s="254" t="s">
        <v>48</v>
      </c>
      <c r="O163" s="93"/>
      <c r="P163" s="255">
        <f>O163*H163</f>
        <v>0</v>
      </c>
      <c r="Q163" s="255">
        <v>0.00021000000000000001</v>
      </c>
      <c r="R163" s="255">
        <f>Q163*H163</f>
        <v>0.00084000000000000003</v>
      </c>
      <c r="S163" s="255">
        <v>0</v>
      </c>
      <c r="T163" s="256">
        <f>S163*H163</f>
        <v>0</v>
      </c>
      <c r="U163" s="40"/>
      <c r="V163" s="40"/>
      <c r="W163" s="40"/>
      <c r="X163" s="40"/>
      <c r="Y163" s="40"/>
      <c r="Z163" s="40"/>
      <c r="AA163" s="40"/>
      <c r="AB163" s="40"/>
      <c r="AC163" s="40"/>
      <c r="AD163" s="40"/>
      <c r="AE163" s="40"/>
      <c r="AR163" s="257" t="s">
        <v>182</v>
      </c>
      <c r="AT163" s="257" t="s">
        <v>254</v>
      </c>
      <c r="AU163" s="257" t="s">
        <v>174</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885</v>
      </c>
    </row>
    <row r="164" s="2" customFormat="1" ht="16.5" customHeight="1">
      <c r="A164" s="40"/>
      <c r="B164" s="41"/>
      <c r="C164" s="246" t="s">
        <v>7</v>
      </c>
      <c r="D164" s="246" t="s">
        <v>254</v>
      </c>
      <c r="E164" s="247" t="s">
        <v>4731</v>
      </c>
      <c r="F164" s="248" t="s">
        <v>4732</v>
      </c>
      <c r="G164" s="249" t="s">
        <v>4681</v>
      </c>
      <c r="H164" s="250">
        <v>0.0040000000000000001</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174</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889</v>
      </c>
    </row>
    <row r="165" s="12" customFormat="1" ht="20.88" customHeight="1">
      <c r="A165" s="12"/>
      <c r="B165" s="230"/>
      <c r="C165" s="231"/>
      <c r="D165" s="232" t="s">
        <v>82</v>
      </c>
      <c r="E165" s="244" t="s">
        <v>4733</v>
      </c>
      <c r="F165" s="244" t="s">
        <v>4734</v>
      </c>
      <c r="G165" s="231"/>
      <c r="H165" s="231"/>
      <c r="I165" s="234"/>
      <c r="J165" s="245">
        <f>BK165</f>
        <v>0</v>
      </c>
      <c r="K165" s="231"/>
      <c r="L165" s="236"/>
      <c r="M165" s="237"/>
      <c r="N165" s="238"/>
      <c r="O165" s="238"/>
      <c r="P165" s="239">
        <f>SUM(P166:P174)</f>
        <v>0</v>
      </c>
      <c r="Q165" s="238"/>
      <c r="R165" s="239">
        <f>SUM(R166:R174)</f>
        <v>9.1525619999999996</v>
      </c>
      <c r="S165" s="238"/>
      <c r="T165" s="240">
        <f>SUM(T166:T174)</f>
        <v>0</v>
      </c>
      <c r="U165" s="12"/>
      <c r="V165" s="12"/>
      <c r="W165" s="12"/>
      <c r="X165" s="12"/>
      <c r="Y165" s="12"/>
      <c r="Z165" s="12"/>
      <c r="AA165" s="12"/>
      <c r="AB165" s="12"/>
      <c r="AC165" s="12"/>
      <c r="AD165" s="12"/>
      <c r="AE165" s="12"/>
      <c r="AR165" s="241" t="s">
        <v>91</v>
      </c>
      <c r="AT165" s="242" t="s">
        <v>82</v>
      </c>
      <c r="AU165" s="242" t="s">
        <v>93</v>
      </c>
      <c r="AY165" s="241" t="s">
        <v>251</v>
      </c>
      <c r="BK165" s="243">
        <f>SUM(BK166:BK174)</f>
        <v>0</v>
      </c>
    </row>
    <row r="166" s="2" customFormat="1" ht="16.5" customHeight="1">
      <c r="A166" s="40"/>
      <c r="B166" s="41"/>
      <c r="C166" s="246" t="s">
        <v>369</v>
      </c>
      <c r="D166" s="246" t="s">
        <v>254</v>
      </c>
      <c r="E166" s="247" t="s">
        <v>4735</v>
      </c>
      <c r="F166" s="248" t="s">
        <v>4736</v>
      </c>
      <c r="G166" s="249" t="s">
        <v>4694</v>
      </c>
      <c r="H166" s="250">
        <v>45.645000000000003</v>
      </c>
      <c r="I166" s="251"/>
      <c r="J166" s="252">
        <f>ROUND(I166*H166,2)</f>
        <v>0</v>
      </c>
      <c r="K166" s="248" t="s">
        <v>258</v>
      </c>
      <c r="L166" s="46"/>
      <c r="M166" s="253" t="s">
        <v>1</v>
      </c>
      <c r="N166" s="254" t="s">
        <v>48</v>
      </c>
      <c r="O166" s="93"/>
      <c r="P166" s="255">
        <f>O166*H166</f>
        <v>0</v>
      </c>
      <c r="Q166" s="255">
        <v>0.023</v>
      </c>
      <c r="R166" s="255">
        <f>Q166*H166</f>
        <v>1.0498350000000001</v>
      </c>
      <c r="S166" s="255">
        <v>0</v>
      </c>
      <c r="T166" s="256">
        <f>S166*H166</f>
        <v>0</v>
      </c>
      <c r="U166" s="40"/>
      <c r="V166" s="40"/>
      <c r="W166" s="40"/>
      <c r="X166" s="40"/>
      <c r="Y166" s="40"/>
      <c r="Z166" s="40"/>
      <c r="AA166" s="40"/>
      <c r="AB166" s="40"/>
      <c r="AC166" s="40"/>
      <c r="AD166" s="40"/>
      <c r="AE166" s="40"/>
      <c r="AR166" s="257" t="s">
        <v>182</v>
      </c>
      <c r="AT166" s="257" t="s">
        <v>254</v>
      </c>
      <c r="AU166" s="257" t="s">
        <v>174</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894</v>
      </c>
    </row>
    <row r="167" s="2" customFormat="1" ht="16.5" customHeight="1">
      <c r="A167" s="40"/>
      <c r="B167" s="41"/>
      <c r="C167" s="246" t="s">
        <v>509</v>
      </c>
      <c r="D167" s="246" t="s">
        <v>254</v>
      </c>
      <c r="E167" s="247" t="s">
        <v>4737</v>
      </c>
      <c r="F167" s="248" t="s">
        <v>4738</v>
      </c>
      <c r="G167" s="249" t="s">
        <v>4589</v>
      </c>
      <c r="H167" s="250">
        <v>6</v>
      </c>
      <c r="I167" s="251"/>
      <c r="J167" s="252">
        <f>ROUND(I167*H167,2)</f>
        <v>0</v>
      </c>
      <c r="K167" s="248" t="s">
        <v>258</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182</v>
      </c>
      <c r="AT167" s="257" t="s">
        <v>254</v>
      </c>
      <c r="AU167" s="257" t="s">
        <v>174</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987</v>
      </c>
    </row>
    <row r="168" s="2" customFormat="1" ht="16.5" customHeight="1">
      <c r="A168" s="40"/>
      <c r="B168" s="41"/>
      <c r="C168" s="246" t="s">
        <v>372</v>
      </c>
      <c r="D168" s="246" t="s">
        <v>254</v>
      </c>
      <c r="E168" s="247" t="s">
        <v>4739</v>
      </c>
      <c r="F168" s="248" t="s">
        <v>4740</v>
      </c>
      <c r="G168" s="249" t="s">
        <v>4694</v>
      </c>
      <c r="H168" s="250">
        <v>30.344999999999999</v>
      </c>
      <c r="I168" s="251"/>
      <c r="J168" s="252">
        <f>ROUND(I168*H168,2)</f>
        <v>0</v>
      </c>
      <c r="K168" s="248" t="s">
        <v>258</v>
      </c>
      <c r="L168" s="46"/>
      <c r="M168" s="253" t="s">
        <v>1</v>
      </c>
      <c r="N168" s="254" t="s">
        <v>48</v>
      </c>
      <c r="O168" s="93"/>
      <c r="P168" s="255">
        <f>O168*H168</f>
        <v>0</v>
      </c>
      <c r="Q168" s="255">
        <v>0.0166</v>
      </c>
      <c r="R168" s="255">
        <f>Q168*H168</f>
        <v>0.50372700000000004</v>
      </c>
      <c r="S168" s="255">
        <v>0</v>
      </c>
      <c r="T168" s="256">
        <f>S168*H168</f>
        <v>0</v>
      </c>
      <c r="U168" s="40"/>
      <c r="V168" s="40"/>
      <c r="W168" s="40"/>
      <c r="X168" s="40"/>
      <c r="Y168" s="40"/>
      <c r="Z168" s="40"/>
      <c r="AA168" s="40"/>
      <c r="AB168" s="40"/>
      <c r="AC168" s="40"/>
      <c r="AD168" s="40"/>
      <c r="AE168" s="40"/>
      <c r="AR168" s="257" t="s">
        <v>182</v>
      </c>
      <c r="AT168" s="257" t="s">
        <v>254</v>
      </c>
      <c r="AU168" s="257" t="s">
        <v>174</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182</v>
      </c>
      <c r="BM168" s="257" t="s">
        <v>990</v>
      </c>
    </row>
    <row r="169" s="2" customFormat="1">
      <c r="A169" s="40"/>
      <c r="B169" s="41"/>
      <c r="C169" s="42"/>
      <c r="D169" s="259" t="s">
        <v>261</v>
      </c>
      <c r="E169" s="42"/>
      <c r="F169" s="260" t="s">
        <v>4741</v>
      </c>
      <c r="G169" s="42"/>
      <c r="H169" s="42"/>
      <c r="I169" s="157"/>
      <c r="J169" s="42"/>
      <c r="K169" s="42"/>
      <c r="L169" s="46"/>
      <c r="M169" s="261"/>
      <c r="N169" s="262"/>
      <c r="O169" s="93"/>
      <c r="P169" s="93"/>
      <c r="Q169" s="93"/>
      <c r="R169" s="93"/>
      <c r="S169" s="93"/>
      <c r="T169" s="94"/>
      <c r="U169" s="40"/>
      <c r="V169" s="40"/>
      <c r="W169" s="40"/>
      <c r="X169" s="40"/>
      <c r="Y169" s="40"/>
      <c r="Z169" s="40"/>
      <c r="AA169" s="40"/>
      <c r="AB169" s="40"/>
      <c r="AC169" s="40"/>
      <c r="AD169" s="40"/>
      <c r="AE169" s="40"/>
      <c r="AT169" s="18" t="s">
        <v>261</v>
      </c>
      <c r="AU169" s="18" t="s">
        <v>174</v>
      </c>
    </row>
    <row r="170" s="2" customFormat="1" ht="16.5" customHeight="1">
      <c r="A170" s="40"/>
      <c r="B170" s="41"/>
      <c r="C170" s="246" t="s">
        <v>519</v>
      </c>
      <c r="D170" s="246" t="s">
        <v>254</v>
      </c>
      <c r="E170" s="247" t="s">
        <v>4742</v>
      </c>
      <c r="F170" s="248" t="s">
        <v>4743</v>
      </c>
      <c r="G170" s="249" t="s">
        <v>4694</v>
      </c>
      <c r="H170" s="250">
        <v>30.344999999999999</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182</v>
      </c>
      <c r="AT170" s="257" t="s">
        <v>254</v>
      </c>
      <c r="AU170" s="257" t="s">
        <v>174</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993</v>
      </c>
    </row>
    <row r="171" s="2" customFormat="1" ht="16.5" customHeight="1">
      <c r="A171" s="40"/>
      <c r="B171" s="41"/>
      <c r="C171" s="246" t="s">
        <v>375</v>
      </c>
      <c r="D171" s="246" t="s">
        <v>254</v>
      </c>
      <c r="E171" s="247" t="s">
        <v>4744</v>
      </c>
      <c r="F171" s="248" t="s">
        <v>4745</v>
      </c>
      <c r="G171" s="249" t="s">
        <v>4694</v>
      </c>
      <c r="H171" s="250">
        <v>30.344999999999999</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174</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996</v>
      </c>
    </row>
    <row r="172" s="2" customFormat="1" ht="16.5" customHeight="1">
      <c r="A172" s="40"/>
      <c r="B172" s="41"/>
      <c r="C172" s="246" t="s">
        <v>531</v>
      </c>
      <c r="D172" s="246" t="s">
        <v>254</v>
      </c>
      <c r="E172" s="247" t="s">
        <v>4746</v>
      </c>
      <c r="F172" s="248" t="s">
        <v>4747</v>
      </c>
      <c r="G172" s="249" t="s">
        <v>4694</v>
      </c>
      <c r="H172" s="250">
        <v>30.344999999999999</v>
      </c>
      <c r="I172" s="251"/>
      <c r="J172" s="252">
        <f>ROUND(I172*H172,2)</f>
        <v>0</v>
      </c>
      <c r="K172" s="248" t="s">
        <v>258</v>
      </c>
      <c r="L172" s="46"/>
      <c r="M172" s="253" t="s">
        <v>1</v>
      </c>
      <c r="N172" s="254" t="s">
        <v>48</v>
      </c>
      <c r="O172" s="93"/>
      <c r="P172" s="255">
        <f>O172*H172</f>
        <v>0</v>
      </c>
      <c r="Q172" s="255">
        <v>0.10000000000000001</v>
      </c>
      <c r="R172" s="255">
        <f>Q172*H172</f>
        <v>3.0345</v>
      </c>
      <c r="S172" s="255">
        <v>0</v>
      </c>
      <c r="T172" s="256">
        <f>S172*H172</f>
        <v>0</v>
      </c>
      <c r="U172" s="40"/>
      <c r="V172" s="40"/>
      <c r="W172" s="40"/>
      <c r="X172" s="40"/>
      <c r="Y172" s="40"/>
      <c r="Z172" s="40"/>
      <c r="AA172" s="40"/>
      <c r="AB172" s="40"/>
      <c r="AC172" s="40"/>
      <c r="AD172" s="40"/>
      <c r="AE172" s="40"/>
      <c r="AR172" s="257" t="s">
        <v>182</v>
      </c>
      <c r="AT172" s="257" t="s">
        <v>254</v>
      </c>
      <c r="AU172" s="257" t="s">
        <v>174</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1000</v>
      </c>
    </row>
    <row r="173" s="2" customFormat="1" ht="16.5" customHeight="1">
      <c r="A173" s="40"/>
      <c r="B173" s="41"/>
      <c r="C173" s="246" t="s">
        <v>378</v>
      </c>
      <c r="D173" s="246" t="s">
        <v>254</v>
      </c>
      <c r="E173" s="247" t="s">
        <v>4748</v>
      </c>
      <c r="F173" s="248" t="s">
        <v>4749</v>
      </c>
      <c r="G173" s="249" t="s">
        <v>4694</v>
      </c>
      <c r="H173" s="250">
        <v>45.645000000000003</v>
      </c>
      <c r="I173" s="251"/>
      <c r="J173" s="252">
        <f>ROUND(I173*H173,2)</f>
        <v>0</v>
      </c>
      <c r="K173" s="248" t="s">
        <v>258</v>
      </c>
      <c r="L173" s="46"/>
      <c r="M173" s="253" t="s">
        <v>1</v>
      </c>
      <c r="N173" s="254" t="s">
        <v>48</v>
      </c>
      <c r="O173" s="93"/>
      <c r="P173" s="255">
        <f>O173*H173</f>
        <v>0</v>
      </c>
      <c r="Q173" s="255">
        <v>0.10000000000000001</v>
      </c>
      <c r="R173" s="255">
        <f>Q173*H173</f>
        <v>4.5645000000000007</v>
      </c>
      <c r="S173" s="255">
        <v>0</v>
      </c>
      <c r="T173" s="256">
        <f>S173*H173</f>
        <v>0</v>
      </c>
      <c r="U173" s="40"/>
      <c r="V173" s="40"/>
      <c r="W173" s="40"/>
      <c r="X173" s="40"/>
      <c r="Y173" s="40"/>
      <c r="Z173" s="40"/>
      <c r="AA173" s="40"/>
      <c r="AB173" s="40"/>
      <c r="AC173" s="40"/>
      <c r="AD173" s="40"/>
      <c r="AE173" s="40"/>
      <c r="AR173" s="257" t="s">
        <v>182</v>
      </c>
      <c r="AT173" s="257" t="s">
        <v>254</v>
      </c>
      <c r="AU173" s="257" t="s">
        <v>174</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1004</v>
      </c>
    </row>
    <row r="174" s="2" customFormat="1" ht="16.5" customHeight="1">
      <c r="A174" s="40"/>
      <c r="B174" s="41"/>
      <c r="C174" s="246" t="s">
        <v>540</v>
      </c>
      <c r="D174" s="246" t="s">
        <v>254</v>
      </c>
      <c r="E174" s="247" t="s">
        <v>4750</v>
      </c>
      <c r="F174" s="248" t="s">
        <v>4751</v>
      </c>
      <c r="G174" s="249" t="s">
        <v>4681</v>
      </c>
      <c r="H174" s="250">
        <v>8.1029999999999998</v>
      </c>
      <c r="I174" s="251"/>
      <c r="J174" s="252">
        <f>ROUND(I174*H174,2)</f>
        <v>0</v>
      </c>
      <c r="K174" s="248" t="s">
        <v>258</v>
      </c>
      <c r="L174" s="46"/>
      <c r="M174" s="267" t="s">
        <v>1</v>
      </c>
      <c r="N174" s="268" t="s">
        <v>48</v>
      </c>
      <c r="O174" s="265"/>
      <c r="P174" s="269">
        <f>O174*H174</f>
        <v>0</v>
      </c>
      <c r="Q174" s="269">
        <v>0</v>
      </c>
      <c r="R174" s="269">
        <f>Q174*H174</f>
        <v>0</v>
      </c>
      <c r="S174" s="269">
        <v>0</v>
      </c>
      <c r="T174" s="270">
        <f>S174*H174</f>
        <v>0</v>
      </c>
      <c r="U174" s="40"/>
      <c r="V174" s="40"/>
      <c r="W174" s="40"/>
      <c r="X174" s="40"/>
      <c r="Y174" s="40"/>
      <c r="Z174" s="40"/>
      <c r="AA174" s="40"/>
      <c r="AB174" s="40"/>
      <c r="AC174" s="40"/>
      <c r="AD174" s="40"/>
      <c r="AE174" s="40"/>
      <c r="AR174" s="257" t="s">
        <v>182</v>
      </c>
      <c r="AT174" s="257" t="s">
        <v>254</v>
      </c>
      <c r="AU174" s="257" t="s">
        <v>174</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1009</v>
      </c>
    </row>
    <row r="175" s="2" customFormat="1" ht="6.96" customHeight="1">
      <c r="A175" s="40"/>
      <c r="B175" s="68"/>
      <c r="C175" s="69"/>
      <c r="D175" s="69"/>
      <c r="E175" s="69"/>
      <c r="F175" s="69"/>
      <c r="G175" s="69"/>
      <c r="H175" s="69"/>
      <c r="I175" s="195"/>
      <c r="J175" s="69"/>
      <c r="K175" s="69"/>
      <c r="L175" s="46"/>
      <c r="M175" s="40"/>
      <c r="O175" s="40"/>
      <c r="P175" s="40"/>
      <c r="Q175" s="40"/>
      <c r="R175" s="40"/>
      <c r="S175" s="40"/>
      <c r="T175" s="40"/>
      <c r="U175" s="40"/>
      <c r="V175" s="40"/>
      <c r="W175" s="40"/>
      <c r="X175" s="40"/>
      <c r="Y175" s="40"/>
      <c r="Z175" s="40"/>
      <c r="AA175" s="40"/>
      <c r="AB175" s="40"/>
      <c r="AC175" s="40"/>
      <c r="AD175" s="40"/>
      <c r="AE175" s="40"/>
    </row>
  </sheetData>
  <sheetProtection sheet="1" autoFilter="0" formatColumns="0" formatRows="0" objects="1" scenarios="1" spinCount="100000" saltValue="xLwcUOm4H489d97/Hsjn+l5lcrFeBh4/kOnf7H+Q+WogBWA+bKzzBBWAUW0YcoVL4FawZyfORN429ATm0IUFkw==" hashValue="jcreE5f05ll6PoMtJX1xdpRk4ak6udW57Tm6BpQtOZXLG1TYirOJm2dfnR+kcqmUM6vt1/CeZkUqA2F9GRkmtg==" algorithmName="SHA-512" password="E785"/>
  <autoFilter ref="C132:K174"/>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220</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1" customFormat="1" ht="12" customHeight="1">
      <c r="B8" s="21"/>
      <c r="D8" s="155" t="s">
        <v>222</v>
      </c>
      <c r="I8" s="149"/>
      <c r="L8" s="21"/>
    </row>
    <row r="9" s="2" customFormat="1" ht="16.5" customHeight="1">
      <c r="A9" s="40"/>
      <c r="B9" s="46"/>
      <c r="C9" s="40"/>
      <c r="D9" s="40"/>
      <c r="E9" s="156" t="s">
        <v>4752</v>
      </c>
      <c r="F9" s="40"/>
      <c r="G9" s="40"/>
      <c r="H9" s="40"/>
      <c r="I9" s="157"/>
      <c r="J9" s="40"/>
      <c r="K9" s="40"/>
      <c r="L9" s="65"/>
      <c r="S9" s="40"/>
      <c r="T9" s="40"/>
      <c r="U9" s="40"/>
      <c r="V9" s="40"/>
      <c r="W9" s="40"/>
      <c r="X9" s="40"/>
      <c r="Y9" s="40"/>
      <c r="Z9" s="40"/>
      <c r="AA9" s="40"/>
      <c r="AB9" s="40"/>
      <c r="AC9" s="40"/>
      <c r="AD9" s="40"/>
      <c r="AE9" s="40"/>
    </row>
    <row r="10" s="2" customFormat="1" ht="12" customHeight="1">
      <c r="A10" s="40"/>
      <c r="B10" s="46"/>
      <c r="C10" s="40"/>
      <c r="D10" s="155" t="s">
        <v>1980</v>
      </c>
      <c r="E10" s="40"/>
      <c r="F10" s="40"/>
      <c r="G10" s="40"/>
      <c r="H10" s="40"/>
      <c r="I10" s="157"/>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8" t="s">
        <v>4753</v>
      </c>
      <c r="F11" s="40"/>
      <c r="G11" s="40"/>
      <c r="H11" s="40"/>
      <c r="I11" s="157"/>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157"/>
      <c r="J12" s="40"/>
      <c r="K12" s="40"/>
      <c r="L12" s="65"/>
      <c r="S12" s="40"/>
      <c r="T12" s="40"/>
      <c r="U12" s="40"/>
      <c r="V12" s="40"/>
      <c r="W12" s="40"/>
      <c r="X12" s="40"/>
      <c r="Y12" s="40"/>
      <c r="Z12" s="40"/>
      <c r="AA12" s="40"/>
      <c r="AB12" s="40"/>
      <c r="AC12" s="40"/>
      <c r="AD12" s="40"/>
      <c r="AE12" s="40"/>
    </row>
    <row r="13" s="2" customFormat="1" ht="12" customHeight="1">
      <c r="A13" s="40"/>
      <c r="B13" s="46"/>
      <c r="C13" s="40"/>
      <c r="D13" s="155" t="s">
        <v>18</v>
      </c>
      <c r="E13" s="40"/>
      <c r="F13" s="143" t="s">
        <v>1</v>
      </c>
      <c r="G13" s="40"/>
      <c r="H13" s="40"/>
      <c r="I13" s="159"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5" t="s">
        <v>22</v>
      </c>
      <c r="E14" s="40"/>
      <c r="F14" s="143" t="s">
        <v>40</v>
      </c>
      <c r="G14" s="40"/>
      <c r="H14" s="40"/>
      <c r="I14" s="159" t="s">
        <v>24</v>
      </c>
      <c r="J14" s="160" t="str">
        <f>'Rekapitulace stavby'!AN8</f>
        <v>27. 2. 2020</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157"/>
      <c r="J15" s="40"/>
      <c r="K15" s="40"/>
      <c r="L15" s="65"/>
      <c r="S15" s="40"/>
      <c r="T15" s="40"/>
      <c r="U15" s="40"/>
      <c r="V15" s="40"/>
      <c r="W15" s="40"/>
      <c r="X15" s="40"/>
      <c r="Y15" s="40"/>
      <c r="Z15" s="40"/>
      <c r="AA15" s="40"/>
      <c r="AB15" s="40"/>
      <c r="AC15" s="40"/>
      <c r="AD15" s="40"/>
      <c r="AE15" s="40"/>
    </row>
    <row r="16" s="2" customFormat="1" ht="12" customHeight="1">
      <c r="A16" s="40"/>
      <c r="B16" s="46"/>
      <c r="C16" s="40"/>
      <c r="D16" s="155" t="s">
        <v>30</v>
      </c>
      <c r="E16" s="40"/>
      <c r="F16" s="40"/>
      <c r="G16" s="40"/>
      <c r="H16" s="40"/>
      <c r="I16" s="159" t="s">
        <v>31</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Statutární město Karviná </v>
      </c>
      <c r="F17" s="40"/>
      <c r="G17" s="40"/>
      <c r="H17" s="40"/>
      <c r="I17" s="159" t="s">
        <v>33</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157"/>
      <c r="J18" s="40"/>
      <c r="K18" s="40"/>
      <c r="L18" s="65"/>
      <c r="S18" s="40"/>
      <c r="T18" s="40"/>
      <c r="U18" s="40"/>
      <c r="V18" s="40"/>
      <c r="W18" s="40"/>
      <c r="X18" s="40"/>
      <c r="Y18" s="40"/>
      <c r="Z18" s="40"/>
      <c r="AA18" s="40"/>
      <c r="AB18" s="40"/>
      <c r="AC18" s="40"/>
      <c r="AD18" s="40"/>
      <c r="AE18" s="40"/>
    </row>
    <row r="19" s="2" customFormat="1" ht="12" customHeight="1">
      <c r="A19" s="40"/>
      <c r="B19" s="46"/>
      <c r="C19" s="40"/>
      <c r="D19" s="155" t="s">
        <v>34</v>
      </c>
      <c r="E19" s="40"/>
      <c r="F19" s="40"/>
      <c r="G19" s="40"/>
      <c r="H19" s="40"/>
      <c r="I19" s="159"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9"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157"/>
      <c r="J21" s="40"/>
      <c r="K21" s="40"/>
      <c r="L21" s="65"/>
      <c r="S21" s="40"/>
      <c r="T21" s="40"/>
      <c r="U21" s="40"/>
      <c r="V21" s="40"/>
      <c r="W21" s="40"/>
      <c r="X21" s="40"/>
      <c r="Y21" s="40"/>
      <c r="Z21" s="40"/>
      <c r="AA21" s="40"/>
      <c r="AB21" s="40"/>
      <c r="AC21" s="40"/>
      <c r="AD21" s="40"/>
      <c r="AE21" s="40"/>
    </row>
    <row r="22" s="2" customFormat="1" ht="12" customHeight="1">
      <c r="A22" s="40"/>
      <c r="B22" s="46"/>
      <c r="C22" s="40"/>
      <c r="D22" s="155" t="s">
        <v>36</v>
      </c>
      <c r="E22" s="40"/>
      <c r="F22" s="40"/>
      <c r="G22" s="40"/>
      <c r="H22" s="40"/>
      <c r="I22" s="159" t="s">
        <v>31</v>
      </c>
      <c r="J22" s="143" t="str">
        <f>IF('Rekapitulace stavby'!AN16="","",'Rekapitulace stavby'!AN16)</f>
        <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tr">
        <f>IF('Rekapitulace stavby'!E17="","",'Rekapitulace stavby'!E17)</f>
        <v>ADEA projekt s.r.o.</v>
      </c>
      <c r="F23" s="40"/>
      <c r="G23" s="40"/>
      <c r="H23" s="40"/>
      <c r="I23" s="159" t="s">
        <v>33</v>
      </c>
      <c r="J23" s="143" t="str">
        <f>IF('Rekapitulace stavby'!AN17="","",'Rekapitulace stavby'!AN17)</f>
        <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157"/>
      <c r="J24" s="40"/>
      <c r="K24" s="40"/>
      <c r="L24" s="65"/>
      <c r="S24" s="40"/>
      <c r="T24" s="40"/>
      <c r="U24" s="40"/>
      <c r="V24" s="40"/>
      <c r="W24" s="40"/>
      <c r="X24" s="40"/>
      <c r="Y24" s="40"/>
      <c r="Z24" s="40"/>
      <c r="AA24" s="40"/>
      <c r="AB24" s="40"/>
      <c r="AC24" s="40"/>
      <c r="AD24" s="40"/>
      <c r="AE24" s="40"/>
    </row>
    <row r="25" s="2" customFormat="1" ht="12" customHeight="1">
      <c r="A25" s="40"/>
      <c r="B25" s="46"/>
      <c r="C25" s="40"/>
      <c r="D25" s="155" t="s">
        <v>39</v>
      </c>
      <c r="E25" s="40"/>
      <c r="F25" s="40"/>
      <c r="G25" s="40"/>
      <c r="H25" s="40"/>
      <c r="I25" s="159" t="s">
        <v>31</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336</v>
      </c>
      <c r="F26" s="40"/>
      <c r="G26" s="40"/>
      <c r="H26" s="40"/>
      <c r="I26" s="159" t="s">
        <v>33</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157"/>
      <c r="J27" s="40"/>
      <c r="K27" s="40"/>
      <c r="L27" s="65"/>
      <c r="S27" s="40"/>
      <c r="T27" s="40"/>
      <c r="U27" s="40"/>
      <c r="V27" s="40"/>
      <c r="W27" s="40"/>
      <c r="X27" s="40"/>
      <c r="Y27" s="40"/>
      <c r="Z27" s="40"/>
      <c r="AA27" s="40"/>
      <c r="AB27" s="40"/>
      <c r="AC27" s="40"/>
      <c r="AD27" s="40"/>
      <c r="AE27" s="40"/>
    </row>
    <row r="28" s="2" customFormat="1" ht="12" customHeight="1">
      <c r="A28" s="40"/>
      <c r="B28" s="46"/>
      <c r="C28" s="40"/>
      <c r="D28" s="155" t="s">
        <v>41</v>
      </c>
      <c r="E28" s="40"/>
      <c r="F28" s="40"/>
      <c r="G28" s="40"/>
      <c r="H28" s="40"/>
      <c r="I28" s="157"/>
      <c r="J28" s="40"/>
      <c r="K28" s="40"/>
      <c r="L28" s="65"/>
      <c r="S28" s="40"/>
      <c r="T28" s="40"/>
      <c r="U28" s="40"/>
      <c r="V28" s="40"/>
      <c r="W28" s="40"/>
      <c r="X28" s="40"/>
      <c r="Y28" s="40"/>
      <c r="Z28" s="40"/>
      <c r="AA28" s="40"/>
      <c r="AB28" s="40"/>
      <c r="AC28" s="40"/>
      <c r="AD28" s="40"/>
      <c r="AE28" s="40"/>
    </row>
    <row r="29" s="8" customFormat="1" ht="83.25" customHeight="1">
      <c r="A29" s="161"/>
      <c r="B29" s="162"/>
      <c r="C29" s="161"/>
      <c r="D29" s="161"/>
      <c r="E29" s="163" t="s">
        <v>42</v>
      </c>
      <c r="F29" s="163"/>
      <c r="G29" s="163"/>
      <c r="H29" s="163"/>
      <c r="I29" s="164"/>
      <c r="J29" s="161"/>
      <c r="K29" s="161"/>
      <c r="L29" s="165"/>
      <c r="S29" s="161"/>
      <c r="T29" s="161"/>
      <c r="U29" s="161"/>
      <c r="V29" s="161"/>
      <c r="W29" s="161"/>
      <c r="X29" s="161"/>
      <c r="Y29" s="161"/>
      <c r="Z29" s="161"/>
      <c r="AA29" s="161"/>
      <c r="AB29" s="161"/>
      <c r="AC29" s="161"/>
      <c r="AD29" s="161"/>
      <c r="AE29" s="161"/>
    </row>
    <row r="30" s="2" customFormat="1" ht="6.96" customHeight="1">
      <c r="A30" s="40"/>
      <c r="B30" s="46"/>
      <c r="C30" s="40"/>
      <c r="D30" s="40"/>
      <c r="E30" s="40"/>
      <c r="F30" s="40"/>
      <c r="G30" s="40"/>
      <c r="H30" s="40"/>
      <c r="I30" s="157"/>
      <c r="J30" s="40"/>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25.44" customHeight="1">
      <c r="A32" s="40"/>
      <c r="B32" s="46"/>
      <c r="C32" s="40"/>
      <c r="D32" s="168" t="s">
        <v>43</v>
      </c>
      <c r="E32" s="40"/>
      <c r="F32" s="40"/>
      <c r="G32" s="40"/>
      <c r="H32" s="40"/>
      <c r="I32" s="157"/>
      <c r="J32" s="169">
        <f>ROUND(J122, 2)</f>
        <v>0</v>
      </c>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14.4" customHeight="1">
      <c r="A34" s="40"/>
      <c r="B34" s="46"/>
      <c r="C34" s="40"/>
      <c r="D34" s="40"/>
      <c r="E34" s="40"/>
      <c r="F34" s="170" t="s">
        <v>45</v>
      </c>
      <c r="G34" s="40"/>
      <c r="H34" s="40"/>
      <c r="I34" s="171" t="s">
        <v>44</v>
      </c>
      <c r="J34" s="170" t="s">
        <v>46</v>
      </c>
      <c r="K34" s="40"/>
      <c r="L34" s="65"/>
      <c r="S34" s="40"/>
      <c r="T34" s="40"/>
      <c r="U34" s="40"/>
      <c r="V34" s="40"/>
      <c r="W34" s="40"/>
      <c r="X34" s="40"/>
      <c r="Y34" s="40"/>
      <c r="Z34" s="40"/>
      <c r="AA34" s="40"/>
      <c r="AB34" s="40"/>
      <c r="AC34" s="40"/>
      <c r="AD34" s="40"/>
      <c r="AE34" s="40"/>
    </row>
    <row r="35" s="2" customFormat="1" ht="14.4" customHeight="1">
      <c r="A35" s="40"/>
      <c r="B35" s="46"/>
      <c r="C35" s="40"/>
      <c r="D35" s="172" t="s">
        <v>47</v>
      </c>
      <c r="E35" s="155" t="s">
        <v>48</v>
      </c>
      <c r="F35" s="173">
        <f>ROUND((SUM(BE122:BE132)),  2)</f>
        <v>0</v>
      </c>
      <c r="G35" s="40"/>
      <c r="H35" s="40"/>
      <c r="I35" s="174">
        <v>0.20999999999999999</v>
      </c>
      <c r="J35" s="173">
        <f>ROUND(((SUM(BE122:BE132))*I35),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5" t="s">
        <v>49</v>
      </c>
      <c r="F36" s="173">
        <f>ROUND((SUM(BF122:BF132)),  2)</f>
        <v>0</v>
      </c>
      <c r="G36" s="40"/>
      <c r="H36" s="40"/>
      <c r="I36" s="174">
        <v>0.14999999999999999</v>
      </c>
      <c r="J36" s="173">
        <f>ROUND(((SUM(BF122:BF132))*I36),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50</v>
      </c>
      <c r="F37" s="173">
        <f>ROUND((SUM(BG122:BG132)),  2)</f>
        <v>0</v>
      </c>
      <c r="G37" s="40"/>
      <c r="H37" s="40"/>
      <c r="I37" s="174">
        <v>0.20999999999999999</v>
      </c>
      <c r="J37" s="173">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5" t="s">
        <v>51</v>
      </c>
      <c r="F38" s="173">
        <f>ROUND((SUM(BH122:BH132)),  2)</f>
        <v>0</v>
      </c>
      <c r="G38" s="40"/>
      <c r="H38" s="40"/>
      <c r="I38" s="174">
        <v>0.14999999999999999</v>
      </c>
      <c r="J38" s="173">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52</v>
      </c>
      <c r="F39" s="173">
        <f>ROUND((SUM(BI122:BI132)),  2)</f>
        <v>0</v>
      </c>
      <c r="G39" s="40"/>
      <c r="H39" s="40"/>
      <c r="I39" s="174">
        <v>0</v>
      </c>
      <c r="J39" s="173">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2" customFormat="1" ht="25.44" customHeight="1">
      <c r="A41" s="40"/>
      <c r="B41" s="46"/>
      <c r="C41" s="175"/>
      <c r="D41" s="176" t="s">
        <v>53</v>
      </c>
      <c r="E41" s="177"/>
      <c r="F41" s="177"/>
      <c r="G41" s="178" t="s">
        <v>54</v>
      </c>
      <c r="H41" s="179" t="s">
        <v>55</v>
      </c>
      <c r="I41" s="180"/>
      <c r="J41" s="181">
        <f>SUM(J32:J39)</f>
        <v>0</v>
      </c>
      <c r="K41" s="182"/>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2" customFormat="1" ht="16.5" customHeight="1">
      <c r="A87" s="40"/>
      <c r="B87" s="41"/>
      <c r="C87" s="42"/>
      <c r="D87" s="42"/>
      <c r="E87" s="199" t="s">
        <v>4752</v>
      </c>
      <c r="F87" s="42"/>
      <c r="G87" s="42"/>
      <c r="H87" s="42"/>
      <c r="I87" s="157"/>
      <c r="J87" s="42"/>
      <c r="K87" s="42"/>
      <c r="L87" s="65"/>
      <c r="S87" s="40"/>
      <c r="T87" s="40"/>
      <c r="U87" s="40"/>
      <c r="V87" s="40"/>
      <c r="W87" s="40"/>
      <c r="X87" s="40"/>
      <c r="Y87" s="40"/>
      <c r="Z87" s="40"/>
      <c r="AA87" s="40"/>
      <c r="AB87" s="40"/>
      <c r="AC87" s="40"/>
      <c r="AD87" s="40"/>
      <c r="AE87" s="40"/>
    </row>
    <row r="88" s="2" customFormat="1" ht="12" customHeight="1">
      <c r="A88" s="40"/>
      <c r="B88" s="41"/>
      <c r="C88" s="33" t="s">
        <v>1980</v>
      </c>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14a - Ozelenění_ real_ trávníku</v>
      </c>
      <c r="F89" s="42"/>
      <c r="G89" s="42"/>
      <c r="H89" s="42"/>
      <c r="I89" s="157"/>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 xml:space="preserve"> </v>
      </c>
      <c r="G91" s="42"/>
      <c r="H91" s="42"/>
      <c r="I91" s="159" t="s">
        <v>24</v>
      </c>
      <c r="J91" s="81" t="str">
        <f>IF(J14="","",J14)</f>
        <v>27. 2. 2020</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Statutární město Karviná </v>
      </c>
      <c r="G93" s="42"/>
      <c r="H93" s="42"/>
      <c r="I93" s="159" t="s">
        <v>36</v>
      </c>
      <c r="J93" s="38" t="str">
        <f>E23</f>
        <v>ADEA projekt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159" t="s">
        <v>39</v>
      </c>
      <c r="J94" s="38" t="str">
        <f>E26</f>
        <v>Specialista</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9.28" customHeight="1">
      <c r="A96" s="40"/>
      <c r="B96" s="41"/>
      <c r="C96" s="200" t="s">
        <v>225</v>
      </c>
      <c r="D96" s="201"/>
      <c r="E96" s="201"/>
      <c r="F96" s="201"/>
      <c r="G96" s="201"/>
      <c r="H96" s="201"/>
      <c r="I96" s="202"/>
      <c r="J96" s="203" t="s">
        <v>226</v>
      </c>
      <c r="K96" s="201"/>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2.8" customHeight="1">
      <c r="A98" s="40"/>
      <c r="B98" s="41"/>
      <c r="C98" s="204" t="s">
        <v>227</v>
      </c>
      <c r="D98" s="42"/>
      <c r="E98" s="42"/>
      <c r="F98" s="42"/>
      <c r="G98" s="42"/>
      <c r="H98" s="42"/>
      <c r="I98" s="157"/>
      <c r="J98" s="112">
        <f>J122</f>
        <v>0</v>
      </c>
      <c r="K98" s="42"/>
      <c r="L98" s="65"/>
      <c r="S98" s="40"/>
      <c r="T98" s="40"/>
      <c r="U98" s="40"/>
      <c r="V98" s="40"/>
      <c r="W98" s="40"/>
      <c r="X98" s="40"/>
      <c r="Y98" s="40"/>
      <c r="Z98" s="40"/>
      <c r="AA98" s="40"/>
      <c r="AB98" s="40"/>
      <c r="AC98" s="40"/>
      <c r="AD98" s="40"/>
      <c r="AE98" s="40"/>
      <c r="AU98" s="18" t="s">
        <v>228</v>
      </c>
    </row>
    <row r="99" s="9" customFormat="1" ht="24.96" customHeight="1">
      <c r="A99" s="9"/>
      <c r="B99" s="205"/>
      <c r="C99" s="206"/>
      <c r="D99" s="207" t="s">
        <v>4754</v>
      </c>
      <c r="E99" s="208"/>
      <c r="F99" s="208"/>
      <c r="G99" s="208"/>
      <c r="H99" s="208"/>
      <c r="I99" s="209"/>
      <c r="J99" s="210">
        <f>J123</f>
        <v>0</v>
      </c>
      <c r="K99" s="206"/>
      <c r="L99" s="211"/>
      <c r="S99" s="9"/>
      <c r="T99" s="9"/>
      <c r="U99" s="9"/>
      <c r="V99" s="9"/>
      <c r="W99" s="9"/>
      <c r="X99" s="9"/>
      <c r="Y99" s="9"/>
      <c r="Z99" s="9"/>
      <c r="AA99" s="9"/>
      <c r="AB99" s="9"/>
      <c r="AC99" s="9"/>
      <c r="AD99" s="9"/>
      <c r="AE99" s="9"/>
    </row>
    <row r="100" s="9" customFormat="1" ht="24.96" customHeight="1">
      <c r="A100" s="9"/>
      <c r="B100" s="205"/>
      <c r="C100" s="206"/>
      <c r="D100" s="207" t="s">
        <v>4755</v>
      </c>
      <c r="E100" s="208"/>
      <c r="F100" s="208"/>
      <c r="G100" s="208"/>
      <c r="H100" s="208"/>
      <c r="I100" s="209"/>
      <c r="J100" s="210">
        <f>J131</f>
        <v>0</v>
      </c>
      <c r="K100" s="206"/>
      <c r="L100" s="211"/>
      <c r="S100" s="9"/>
      <c r="T100" s="9"/>
      <c r="U100" s="9"/>
      <c r="V100" s="9"/>
      <c r="W100" s="9"/>
      <c r="X100" s="9"/>
      <c r="Y100" s="9"/>
      <c r="Z100" s="9"/>
      <c r="AA100" s="9"/>
      <c r="AB100" s="9"/>
      <c r="AC100" s="9"/>
      <c r="AD100" s="9"/>
      <c r="AE100" s="9"/>
    </row>
    <row r="101" s="2" customFormat="1" ht="21.84" customHeight="1">
      <c r="A101" s="40"/>
      <c r="B101" s="41"/>
      <c r="C101" s="42"/>
      <c r="D101" s="42"/>
      <c r="E101" s="42"/>
      <c r="F101" s="42"/>
      <c r="G101" s="42"/>
      <c r="H101" s="42"/>
      <c r="I101" s="157"/>
      <c r="J101" s="42"/>
      <c r="K101" s="42"/>
      <c r="L101" s="65"/>
      <c r="S101" s="40"/>
      <c r="T101" s="40"/>
      <c r="U101" s="40"/>
      <c r="V101" s="40"/>
      <c r="W101" s="40"/>
      <c r="X101" s="40"/>
      <c r="Y101" s="40"/>
      <c r="Z101" s="40"/>
      <c r="AA101" s="40"/>
      <c r="AB101" s="40"/>
      <c r="AC101" s="40"/>
      <c r="AD101" s="40"/>
      <c r="AE101" s="40"/>
    </row>
    <row r="102" s="2" customFormat="1" ht="6.96" customHeight="1">
      <c r="A102" s="40"/>
      <c r="B102" s="68"/>
      <c r="C102" s="69"/>
      <c r="D102" s="69"/>
      <c r="E102" s="69"/>
      <c r="F102" s="69"/>
      <c r="G102" s="69"/>
      <c r="H102" s="69"/>
      <c r="I102" s="195"/>
      <c r="J102" s="69"/>
      <c r="K102" s="69"/>
      <c r="L102" s="65"/>
      <c r="S102" s="40"/>
      <c r="T102" s="40"/>
      <c r="U102" s="40"/>
      <c r="V102" s="40"/>
      <c r="W102" s="40"/>
      <c r="X102" s="40"/>
      <c r="Y102" s="40"/>
      <c r="Z102" s="40"/>
      <c r="AA102" s="40"/>
      <c r="AB102" s="40"/>
      <c r="AC102" s="40"/>
      <c r="AD102" s="40"/>
      <c r="AE102" s="40"/>
    </row>
    <row r="106" s="2" customFormat="1" ht="6.96" customHeight="1">
      <c r="A106" s="40"/>
      <c r="B106" s="70"/>
      <c r="C106" s="71"/>
      <c r="D106" s="71"/>
      <c r="E106" s="71"/>
      <c r="F106" s="71"/>
      <c r="G106" s="71"/>
      <c r="H106" s="71"/>
      <c r="I106" s="198"/>
      <c r="J106" s="71"/>
      <c r="K106" s="71"/>
      <c r="L106" s="65"/>
      <c r="S106" s="40"/>
      <c r="T106" s="40"/>
      <c r="U106" s="40"/>
      <c r="V106" s="40"/>
      <c r="W106" s="40"/>
      <c r="X106" s="40"/>
      <c r="Y106" s="40"/>
      <c r="Z106" s="40"/>
      <c r="AA106" s="40"/>
      <c r="AB106" s="40"/>
      <c r="AC106" s="40"/>
      <c r="AD106" s="40"/>
      <c r="AE106" s="40"/>
    </row>
    <row r="107" s="2" customFormat="1" ht="24.96" customHeight="1">
      <c r="A107" s="40"/>
      <c r="B107" s="41"/>
      <c r="C107" s="24" t="s">
        <v>236</v>
      </c>
      <c r="D107" s="42"/>
      <c r="E107" s="42"/>
      <c r="F107" s="42"/>
      <c r="G107" s="42"/>
      <c r="H107" s="42"/>
      <c r="I107" s="157"/>
      <c r="J107" s="42"/>
      <c r="K107" s="42"/>
      <c r="L107" s="65"/>
      <c r="S107" s="40"/>
      <c r="T107" s="40"/>
      <c r="U107" s="40"/>
      <c r="V107" s="40"/>
      <c r="W107" s="40"/>
      <c r="X107" s="40"/>
      <c r="Y107" s="40"/>
      <c r="Z107" s="40"/>
      <c r="AA107" s="40"/>
      <c r="AB107" s="40"/>
      <c r="AC107" s="40"/>
      <c r="AD107" s="40"/>
      <c r="AE107" s="40"/>
    </row>
    <row r="108" s="2" customFormat="1" ht="6.96" customHeight="1">
      <c r="A108" s="40"/>
      <c r="B108" s="41"/>
      <c r="C108" s="42"/>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12" customHeight="1">
      <c r="A109" s="40"/>
      <c r="B109" s="41"/>
      <c r="C109" s="33" t="s">
        <v>16</v>
      </c>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6.5" customHeight="1">
      <c r="A110" s="40"/>
      <c r="B110" s="41"/>
      <c r="C110" s="42"/>
      <c r="D110" s="42"/>
      <c r="E110" s="199" t="str">
        <f>E7</f>
        <v>Sportovní areál ul. Leonovova, Karviná - Hranice</v>
      </c>
      <c r="F110" s="33"/>
      <c r="G110" s="33"/>
      <c r="H110" s="33"/>
      <c r="I110" s="157"/>
      <c r="J110" s="42"/>
      <c r="K110" s="42"/>
      <c r="L110" s="65"/>
      <c r="S110" s="40"/>
      <c r="T110" s="40"/>
      <c r="U110" s="40"/>
      <c r="V110" s="40"/>
      <c r="W110" s="40"/>
      <c r="X110" s="40"/>
      <c r="Y110" s="40"/>
      <c r="Z110" s="40"/>
      <c r="AA110" s="40"/>
      <c r="AB110" s="40"/>
      <c r="AC110" s="40"/>
      <c r="AD110" s="40"/>
      <c r="AE110" s="40"/>
    </row>
    <row r="111" s="1" customFormat="1" ht="12" customHeight="1">
      <c r="B111" s="22"/>
      <c r="C111" s="33" t="s">
        <v>222</v>
      </c>
      <c r="D111" s="23"/>
      <c r="E111" s="23"/>
      <c r="F111" s="23"/>
      <c r="G111" s="23"/>
      <c r="H111" s="23"/>
      <c r="I111" s="149"/>
      <c r="J111" s="23"/>
      <c r="K111" s="23"/>
      <c r="L111" s="21"/>
    </row>
    <row r="112" s="2" customFormat="1" ht="16.5" customHeight="1">
      <c r="A112" s="40"/>
      <c r="B112" s="41"/>
      <c r="C112" s="42"/>
      <c r="D112" s="42"/>
      <c r="E112" s="199" t="s">
        <v>4752</v>
      </c>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1980</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78" t="str">
        <f>E11</f>
        <v>SO 14a - Ozelenění_ real_ trávníku</v>
      </c>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v>
      </c>
      <c r="D116" s="42"/>
      <c r="E116" s="42"/>
      <c r="F116" s="28" t="str">
        <f>F14</f>
        <v xml:space="preserve"> </v>
      </c>
      <c r="G116" s="42"/>
      <c r="H116" s="42"/>
      <c r="I116" s="159" t="s">
        <v>24</v>
      </c>
      <c r="J116" s="81" t="str">
        <f>IF(J14="","",J14)</f>
        <v>27. 2. 2020</v>
      </c>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5.15" customHeight="1">
      <c r="A118" s="40"/>
      <c r="B118" s="41"/>
      <c r="C118" s="33" t="s">
        <v>30</v>
      </c>
      <c r="D118" s="42"/>
      <c r="E118" s="42"/>
      <c r="F118" s="28" t="str">
        <f>E17</f>
        <v xml:space="preserve">Statutární město Karviná </v>
      </c>
      <c r="G118" s="42"/>
      <c r="H118" s="42"/>
      <c r="I118" s="159" t="s">
        <v>36</v>
      </c>
      <c r="J118" s="38" t="str">
        <f>E23</f>
        <v>ADEA projekt s.r.o.</v>
      </c>
      <c r="K118" s="42"/>
      <c r="L118" s="65"/>
      <c r="S118" s="40"/>
      <c r="T118" s="40"/>
      <c r="U118" s="40"/>
      <c r="V118" s="40"/>
      <c r="W118" s="40"/>
      <c r="X118" s="40"/>
      <c r="Y118" s="40"/>
      <c r="Z118" s="40"/>
      <c r="AA118" s="40"/>
      <c r="AB118" s="40"/>
      <c r="AC118" s="40"/>
      <c r="AD118" s="40"/>
      <c r="AE118" s="40"/>
    </row>
    <row r="119" s="2" customFormat="1" ht="15.15" customHeight="1">
      <c r="A119" s="40"/>
      <c r="B119" s="41"/>
      <c r="C119" s="33" t="s">
        <v>34</v>
      </c>
      <c r="D119" s="42"/>
      <c r="E119" s="42"/>
      <c r="F119" s="28" t="str">
        <f>IF(E20="","",E20)</f>
        <v>Vyplň údaj</v>
      </c>
      <c r="G119" s="42"/>
      <c r="H119" s="42"/>
      <c r="I119" s="159" t="s">
        <v>39</v>
      </c>
      <c r="J119" s="38" t="str">
        <f>E26</f>
        <v>Specialista</v>
      </c>
      <c r="K119" s="42"/>
      <c r="L119" s="65"/>
      <c r="S119" s="40"/>
      <c r="T119" s="40"/>
      <c r="U119" s="40"/>
      <c r="V119" s="40"/>
      <c r="W119" s="40"/>
      <c r="X119" s="40"/>
      <c r="Y119" s="40"/>
      <c r="Z119" s="40"/>
      <c r="AA119" s="40"/>
      <c r="AB119" s="40"/>
      <c r="AC119" s="40"/>
      <c r="AD119" s="40"/>
      <c r="AE119" s="40"/>
    </row>
    <row r="120" s="2" customFormat="1" ht="10.32"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11" customFormat="1" ht="29.28" customHeight="1">
      <c r="A121" s="218"/>
      <c r="B121" s="219"/>
      <c r="C121" s="220" t="s">
        <v>237</v>
      </c>
      <c r="D121" s="221" t="s">
        <v>68</v>
      </c>
      <c r="E121" s="221" t="s">
        <v>64</v>
      </c>
      <c r="F121" s="221" t="s">
        <v>65</v>
      </c>
      <c r="G121" s="221" t="s">
        <v>238</v>
      </c>
      <c r="H121" s="221" t="s">
        <v>239</v>
      </c>
      <c r="I121" s="222" t="s">
        <v>240</v>
      </c>
      <c r="J121" s="221" t="s">
        <v>226</v>
      </c>
      <c r="K121" s="223" t="s">
        <v>241</v>
      </c>
      <c r="L121" s="224"/>
      <c r="M121" s="102" t="s">
        <v>1</v>
      </c>
      <c r="N121" s="103" t="s">
        <v>47</v>
      </c>
      <c r="O121" s="103" t="s">
        <v>242</v>
      </c>
      <c r="P121" s="103" t="s">
        <v>243</v>
      </c>
      <c r="Q121" s="103" t="s">
        <v>244</v>
      </c>
      <c r="R121" s="103" t="s">
        <v>245</v>
      </c>
      <c r="S121" s="103" t="s">
        <v>246</v>
      </c>
      <c r="T121" s="104" t="s">
        <v>247</v>
      </c>
      <c r="U121" s="218"/>
      <c r="V121" s="218"/>
      <c r="W121" s="218"/>
      <c r="X121" s="218"/>
      <c r="Y121" s="218"/>
      <c r="Z121" s="218"/>
      <c r="AA121" s="218"/>
      <c r="AB121" s="218"/>
      <c r="AC121" s="218"/>
      <c r="AD121" s="218"/>
      <c r="AE121" s="218"/>
    </row>
    <row r="122" s="2" customFormat="1" ht="22.8" customHeight="1">
      <c r="A122" s="40"/>
      <c r="B122" s="41"/>
      <c r="C122" s="109" t="s">
        <v>248</v>
      </c>
      <c r="D122" s="42"/>
      <c r="E122" s="42"/>
      <c r="F122" s="42"/>
      <c r="G122" s="42"/>
      <c r="H122" s="42"/>
      <c r="I122" s="157"/>
      <c r="J122" s="225">
        <f>BK122</f>
        <v>0</v>
      </c>
      <c r="K122" s="42"/>
      <c r="L122" s="46"/>
      <c r="M122" s="105"/>
      <c r="N122" s="226"/>
      <c r="O122" s="106"/>
      <c r="P122" s="227">
        <f>P123+P131</f>
        <v>0</v>
      </c>
      <c r="Q122" s="106"/>
      <c r="R122" s="227">
        <f>R123+R131</f>
        <v>0</v>
      </c>
      <c r="S122" s="106"/>
      <c r="T122" s="228">
        <f>T123+T131</f>
        <v>0</v>
      </c>
      <c r="U122" s="40"/>
      <c r="V122" s="40"/>
      <c r="W122" s="40"/>
      <c r="X122" s="40"/>
      <c r="Y122" s="40"/>
      <c r="Z122" s="40"/>
      <c r="AA122" s="40"/>
      <c r="AB122" s="40"/>
      <c r="AC122" s="40"/>
      <c r="AD122" s="40"/>
      <c r="AE122" s="40"/>
      <c r="AT122" s="18" t="s">
        <v>82</v>
      </c>
      <c r="AU122" s="18" t="s">
        <v>228</v>
      </c>
      <c r="BK122" s="229">
        <f>BK123+BK131</f>
        <v>0</v>
      </c>
    </row>
    <row r="123" s="12" customFormat="1" ht="25.92" customHeight="1">
      <c r="A123" s="12"/>
      <c r="B123" s="230"/>
      <c r="C123" s="231"/>
      <c r="D123" s="232" t="s">
        <v>82</v>
      </c>
      <c r="E123" s="233" t="s">
        <v>362</v>
      </c>
      <c r="F123" s="233" t="s">
        <v>4756</v>
      </c>
      <c r="G123" s="231"/>
      <c r="H123" s="231"/>
      <c r="I123" s="234"/>
      <c r="J123" s="235">
        <f>BK123</f>
        <v>0</v>
      </c>
      <c r="K123" s="231"/>
      <c r="L123" s="236"/>
      <c r="M123" s="237"/>
      <c r="N123" s="238"/>
      <c r="O123" s="238"/>
      <c r="P123" s="239">
        <f>SUM(P124:P130)</f>
        <v>0</v>
      </c>
      <c r="Q123" s="238"/>
      <c r="R123" s="239">
        <f>SUM(R124:R130)</f>
        <v>0</v>
      </c>
      <c r="S123" s="238"/>
      <c r="T123" s="240">
        <f>SUM(T124:T130)</f>
        <v>0</v>
      </c>
      <c r="U123" s="12"/>
      <c r="V123" s="12"/>
      <c r="W123" s="12"/>
      <c r="X123" s="12"/>
      <c r="Y123" s="12"/>
      <c r="Z123" s="12"/>
      <c r="AA123" s="12"/>
      <c r="AB123" s="12"/>
      <c r="AC123" s="12"/>
      <c r="AD123" s="12"/>
      <c r="AE123" s="12"/>
      <c r="AR123" s="241" t="s">
        <v>91</v>
      </c>
      <c r="AT123" s="242" t="s">
        <v>82</v>
      </c>
      <c r="AU123" s="242" t="s">
        <v>83</v>
      </c>
      <c r="AY123" s="241" t="s">
        <v>251</v>
      </c>
      <c r="BK123" s="243">
        <f>SUM(BK124:BK130)</f>
        <v>0</v>
      </c>
    </row>
    <row r="124" s="2" customFormat="1" ht="21.75" customHeight="1">
      <c r="A124" s="40"/>
      <c r="B124" s="41"/>
      <c r="C124" s="246" t="s">
        <v>91</v>
      </c>
      <c r="D124" s="246" t="s">
        <v>254</v>
      </c>
      <c r="E124" s="247" t="s">
        <v>4757</v>
      </c>
      <c r="F124" s="248" t="s">
        <v>4758</v>
      </c>
      <c r="G124" s="249" t="s">
        <v>342</v>
      </c>
      <c r="H124" s="250">
        <v>5767</v>
      </c>
      <c r="I124" s="251"/>
      <c r="J124" s="252">
        <f>ROUND(I124*H124,2)</f>
        <v>0</v>
      </c>
      <c r="K124" s="248" t="s">
        <v>307</v>
      </c>
      <c r="L124" s="46"/>
      <c r="M124" s="253" t="s">
        <v>1</v>
      </c>
      <c r="N124" s="254" t="s">
        <v>48</v>
      </c>
      <c r="O124" s="93"/>
      <c r="P124" s="255">
        <f>O124*H124</f>
        <v>0</v>
      </c>
      <c r="Q124" s="255">
        <v>0</v>
      </c>
      <c r="R124" s="255">
        <f>Q124*H124</f>
        <v>0</v>
      </c>
      <c r="S124" s="255">
        <v>0</v>
      </c>
      <c r="T124" s="256">
        <f>S124*H124</f>
        <v>0</v>
      </c>
      <c r="U124" s="40"/>
      <c r="V124" s="40"/>
      <c r="W124" s="40"/>
      <c r="X124" s="40"/>
      <c r="Y124" s="40"/>
      <c r="Z124" s="40"/>
      <c r="AA124" s="40"/>
      <c r="AB124" s="40"/>
      <c r="AC124" s="40"/>
      <c r="AD124" s="40"/>
      <c r="AE124" s="40"/>
      <c r="AR124" s="257" t="s">
        <v>182</v>
      </c>
      <c r="AT124" s="257" t="s">
        <v>254</v>
      </c>
      <c r="AU124" s="257" t="s">
        <v>91</v>
      </c>
      <c r="AY124" s="18" t="s">
        <v>251</v>
      </c>
      <c r="BE124" s="258">
        <f>IF(N124="základní",J124,0)</f>
        <v>0</v>
      </c>
      <c r="BF124" s="258">
        <f>IF(N124="snížená",J124,0)</f>
        <v>0</v>
      </c>
      <c r="BG124" s="258">
        <f>IF(N124="zákl. přenesená",J124,0)</f>
        <v>0</v>
      </c>
      <c r="BH124" s="258">
        <f>IF(N124="sníž. přenesená",J124,0)</f>
        <v>0</v>
      </c>
      <c r="BI124" s="258">
        <f>IF(N124="nulová",J124,0)</f>
        <v>0</v>
      </c>
      <c r="BJ124" s="18" t="s">
        <v>91</v>
      </c>
      <c r="BK124" s="258">
        <f>ROUND(I124*H124,2)</f>
        <v>0</v>
      </c>
      <c r="BL124" s="18" t="s">
        <v>182</v>
      </c>
      <c r="BM124" s="257" t="s">
        <v>93</v>
      </c>
    </row>
    <row r="125" s="2" customFormat="1" ht="21.75" customHeight="1">
      <c r="A125" s="40"/>
      <c r="B125" s="41"/>
      <c r="C125" s="246" t="s">
        <v>93</v>
      </c>
      <c r="D125" s="246" t="s">
        <v>254</v>
      </c>
      <c r="E125" s="247" t="s">
        <v>4759</v>
      </c>
      <c r="F125" s="248" t="s">
        <v>4760</v>
      </c>
      <c r="G125" s="249" t="s">
        <v>342</v>
      </c>
      <c r="H125" s="250">
        <v>5767</v>
      </c>
      <c r="I125" s="251"/>
      <c r="J125" s="252">
        <f>ROUND(I125*H125,2)</f>
        <v>0</v>
      </c>
      <c r="K125" s="248" t="s">
        <v>307</v>
      </c>
      <c r="L125" s="46"/>
      <c r="M125" s="253" t="s">
        <v>1</v>
      </c>
      <c r="N125" s="254" t="s">
        <v>48</v>
      </c>
      <c r="O125" s="93"/>
      <c r="P125" s="255">
        <f>O125*H125</f>
        <v>0</v>
      </c>
      <c r="Q125" s="255">
        <v>0</v>
      </c>
      <c r="R125" s="255">
        <f>Q125*H125</f>
        <v>0</v>
      </c>
      <c r="S125" s="255">
        <v>0</v>
      </c>
      <c r="T125" s="256">
        <f>S125*H125</f>
        <v>0</v>
      </c>
      <c r="U125" s="40"/>
      <c r="V125" s="40"/>
      <c r="W125" s="40"/>
      <c r="X125" s="40"/>
      <c r="Y125" s="40"/>
      <c r="Z125" s="40"/>
      <c r="AA125" s="40"/>
      <c r="AB125" s="40"/>
      <c r="AC125" s="40"/>
      <c r="AD125" s="40"/>
      <c r="AE125" s="40"/>
      <c r="AR125" s="257" t="s">
        <v>182</v>
      </c>
      <c r="AT125" s="257" t="s">
        <v>254</v>
      </c>
      <c r="AU125" s="257" t="s">
        <v>91</v>
      </c>
      <c r="AY125" s="18" t="s">
        <v>251</v>
      </c>
      <c r="BE125" s="258">
        <f>IF(N125="základní",J125,0)</f>
        <v>0</v>
      </c>
      <c r="BF125" s="258">
        <f>IF(N125="snížená",J125,0)</f>
        <v>0</v>
      </c>
      <c r="BG125" s="258">
        <f>IF(N125="zákl. přenesená",J125,0)</f>
        <v>0</v>
      </c>
      <c r="BH125" s="258">
        <f>IF(N125="sníž. přenesená",J125,0)</f>
        <v>0</v>
      </c>
      <c r="BI125" s="258">
        <f>IF(N125="nulová",J125,0)</f>
        <v>0</v>
      </c>
      <c r="BJ125" s="18" t="s">
        <v>91</v>
      </c>
      <c r="BK125" s="258">
        <f>ROUND(I125*H125,2)</f>
        <v>0</v>
      </c>
      <c r="BL125" s="18" t="s">
        <v>182</v>
      </c>
      <c r="BM125" s="257" t="s">
        <v>182</v>
      </c>
    </row>
    <row r="126" s="2" customFormat="1" ht="21.75" customHeight="1">
      <c r="A126" s="40"/>
      <c r="B126" s="41"/>
      <c r="C126" s="246" t="s">
        <v>174</v>
      </c>
      <c r="D126" s="246" t="s">
        <v>254</v>
      </c>
      <c r="E126" s="247" t="s">
        <v>1269</v>
      </c>
      <c r="F126" s="248" t="s">
        <v>4761</v>
      </c>
      <c r="G126" s="249" t="s">
        <v>342</v>
      </c>
      <c r="H126" s="250">
        <v>5767</v>
      </c>
      <c r="I126" s="251"/>
      <c r="J126" s="252">
        <f>ROUND(I126*H126,2)</f>
        <v>0</v>
      </c>
      <c r="K126" s="248" t="s">
        <v>307</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182</v>
      </c>
      <c r="AT126" s="257" t="s">
        <v>254</v>
      </c>
      <c r="AU126" s="257" t="s">
        <v>91</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278</v>
      </c>
    </row>
    <row r="127" s="2" customFormat="1" ht="33" customHeight="1">
      <c r="A127" s="40"/>
      <c r="B127" s="41"/>
      <c r="C127" s="246" t="s">
        <v>182</v>
      </c>
      <c r="D127" s="246" t="s">
        <v>254</v>
      </c>
      <c r="E127" s="247" t="s">
        <v>4762</v>
      </c>
      <c r="F127" s="248" t="s">
        <v>4763</v>
      </c>
      <c r="G127" s="249" t="s">
        <v>342</v>
      </c>
      <c r="H127" s="250">
        <v>5290</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292</v>
      </c>
    </row>
    <row r="128" s="2" customFormat="1" ht="33" customHeight="1">
      <c r="A128" s="40"/>
      <c r="B128" s="41"/>
      <c r="C128" s="246" t="s">
        <v>250</v>
      </c>
      <c r="D128" s="246" t="s">
        <v>254</v>
      </c>
      <c r="E128" s="247" t="s">
        <v>4764</v>
      </c>
      <c r="F128" s="248" t="s">
        <v>4765</v>
      </c>
      <c r="G128" s="249" t="s">
        <v>446</v>
      </c>
      <c r="H128" s="250">
        <v>13.529999999999999</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304</v>
      </c>
    </row>
    <row r="129" s="2" customFormat="1" ht="21.75" customHeight="1">
      <c r="A129" s="40"/>
      <c r="B129" s="41"/>
      <c r="C129" s="246" t="s">
        <v>278</v>
      </c>
      <c r="D129" s="246" t="s">
        <v>254</v>
      </c>
      <c r="E129" s="247" t="s">
        <v>4766</v>
      </c>
      <c r="F129" s="248" t="s">
        <v>4767</v>
      </c>
      <c r="G129" s="249" t="s">
        <v>342</v>
      </c>
      <c r="H129" s="250">
        <v>5767</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313</v>
      </c>
    </row>
    <row r="130" s="2" customFormat="1" ht="16.5" customHeight="1">
      <c r="A130" s="40"/>
      <c r="B130" s="41"/>
      <c r="C130" s="246" t="s">
        <v>285</v>
      </c>
      <c r="D130" s="246" t="s">
        <v>254</v>
      </c>
      <c r="E130" s="247" t="s">
        <v>4768</v>
      </c>
      <c r="F130" s="248" t="s">
        <v>4769</v>
      </c>
      <c r="G130" s="249" t="s">
        <v>975</v>
      </c>
      <c r="H130" s="250">
        <v>144.18000000000001</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325</v>
      </c>
    </row>
    <row r="131" s="12" customFormat="1" ht="25.92" customHeight="1">
      <c r="A131" s="12"/>
      <c r="B131" s="230"/>
      <c r="C131" s="231"/>
      <c r="D131" s="232" t="s">
        <v>82</v>
      </c>
      <c r="E131" s="233" t="s">
        <v>393</v>
      </c>
      <c r="F131" s="233" t="s">
        <v>569</v>
      </c>
      <c r="G131" s="231"/>
      <c r="H131" s="231"/>
      <c r="I131" s="234"/>
      <c r="J131" s="235">
        <f>BK131</f>
        <v>0</v>
      </c>
      <c r="K131" s="231"/>
      <c r="L131" s="236"/>
      <c r="M131" s="237"/>
      <c r="N131" s="238"/>
      <c r="O131" s="238"/>
      <c r="P131" s="239">
        <f>P132</f>
        <v>0</v>
      </c>
      <c r="Q131" s="238"/>
      <c r="R131" s="239">
        <f>R132</f>
        <v>0</v>
      </c>
      <c r="S131" s="238"/>
      <c r="T131" s="240">
        <f>T132</f>
        <v>0</v>
      </c>
      <c r="U131" s="12"/>
      <c r="V131" s="12"/>
      <c r="W131" s="12"/>
      <c r="X131" s="12"/>
      <c r="Y131" s="12"/>
      <c r="Z131" s="12"/>
      <c r="AA131" s="12"/>
      <c r="AB131" s="12"/>
      <c r="AC131" s="12"/>
      <c r="AD131" s="12"/>
      <c r="AE131" s="12"/>
      <c r="AR131" s="241" t="s">
        <v>91</v>
      </c>
      <c r="AT131" s="242" t="s">
        <v>82</v>
      </c>
      <c r="AU131" s="242" t="s">
        <v>83</v>
      </c>
      <c r="AY131" s="241" t="s">
        <v>251</v>
      </c>
      <c r="BK131" s="243">
        <f>BK132</f>
        <v>0</v>
      </c>
    </row>
    <row r="132" s="2" customFormat="1" ht="16.5" customHeight="1">
      <c r="A132" s="40"/>
      <c r="B132" s="41"/>
      <c r="C132" s="246" t="s">
        <v>292</v>
      </c>
      <c r="D132" s="246" t="s">
        <v>254</v>
      </c>
      <c r="E132" s="247" t="s">
        <v>4770</v>
      </c>
      <c r="F132" s="248" t="s">
        <v>4771</v>
      </c>
      <c r="G132" s="249" t="s">
        <v>398</v>
      </c>
      <c r="H132" s="250">
        <v>1</v>
      </c>
      <c r="I132" s="251"/>
      <c r="J132" s="252">
        <f>ROUND(I132*H132,2)</f>
        <v>0</v>
      </c>
      <c r="K132" s="248" t="s">
        <v>307</v>
      </c>
      <c r="L132" s="46"/>
      <c r="M132" s="267" t="s">
        <v>1</v>
      </c>
      <c r="N132" s="268" t="s">
        <v>48</v>
      </c>
      <c r="O132" s="265"/>
      <c r="P132" s="269">
        <f>O132*H132</f>
        <v>0</v>
      </c>
      <c r="Q132" s="269">
        <v>0</v>
      </c>
      <c r="R132" s="269">
        <f>Q132*H132</f>
        <v>0</v>
      </c>
      <c r="S132" s="269">
        <v>0</v>
      </c>
      <c r="T132" s="270">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359</v>
      </c>
    </row>
    <row r="133" s="2" customFormat="1" ht="6.96" customHeight="1">
      <c r="A133" s="40"/>
      <c r="B133" s="68"/>
      <c r="C133" s="69"/>
      <c r="D133" s="69"/>
      <c r="E133" s="69"/>
      <c r="F133" s="69"/>
      <c r="G133" s="69"/>
      <c r="H133" s="69"/>
      <c r="I133" s="195"/>
      <c r="J133" s="69"/>
      <c r="K133" s="69"/>
      <c r="L133" s="46"/>
      <c r="M133" s="40"/>
      <c r="O133" s="40"/>
      <c r="P133" s="40"/>
      <c r="Q133" s="40"/>
      <c r="R133" s="40"/>
      <c r="S133" s="40"/>
      <c r="T133" s="40"/>
      <c r="U133" s="40"/>
      <c r="V133" s="40"/>
      <c r="W133" s="40"/>
      <c r="X133" s="40"/>
      <c r="Y133" s="40"/>
      <c r="Z133" s="40"/>
      <c r="AA133" s="40"/>
      <c r="AB133" s="40"/>
      <c r="AC133" s="40"/>
      <c r="AD133" s="40"/>
      <c r="AE133" s="40"/>
    </row>
  </sheetData>
  <sheetProtection sheet="1" autoFilter="0" formatColumns="0" formatRows="0" objects="1" scenarios="1" spinCount="100000" saltValue="csvI/OiYW4+/pFPVjBLYoSyXMSH2sYv/nDfJ2cR+tP/7WOM8FnYp2fL0BZkEfJS2qOdYAk1qV3zXCadX6Lz2Vg==" hashValue="yz3bdkk8G8jM05N5mf3U3F+9MbHQKRMFMfUNllzbW/eYDRQwKlYZ607cp5E8h4uRYgfiKaErzy/OfX08E9B9xg==" algorithmName="SHA-512" password="E785"/>
  <autoFilter ref="C121:K13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99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400</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ROUND((SUM(BE123:BE237)),  2)</f>
        <v>0</v>
      </c>
      <c r="G33" s="40"/>
      <c r="H33" s="40"/>
      <c r="I33" s="174">
        <v>0.20999999999999999</v>
      </c>
      <c r="J33" s="173">
        <f>ROUND(((SUM(BE123:BE237))*I33),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ROUND((SUM(BF123:BF237)),  2)</f>
        <v>0</v>
      </c>
      <c r="G34" s="40"/>
      <c r="H34" s="40"/>
      <c r="I34" s="174">
        <v>0.14999999999999999</v>
      </c>
      <c r="J34" s="173">
        <f>ROUND(((SUM(BF123:BF237))*I34),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ROUND((SUM(BG123:BG237)),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ROUND((SUM(BH123:BH237)),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ROUND((SUM(BI123:BI237)),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02 - HTÚ a odstranění zpevněných ploch</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J124</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J125</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403</v>
      </c>
      <c r="E99" s="214"/>
      <c r="F99" s="214"/>
      <c r="G99" s="214"/>
      <c r="H99" s="214"/>
      <c r="I99" s="215"/>
      <c r="J99" s="216">
        <f>J193</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404</v>
      </c>
      <c r="E100" s="214"/>
      <c r="F100" s="214"/>
      <c r="G100" s="214"/>
      <c r="H100" s="214"/>
      <c r="I100" s="215"/>
      <c r="J100" s="216">
        <f>J202</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J214</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406</v>
      </c>
      <c r="E102" s="214"/>
      <c r="F102" s="214"/>
      <c r="G102" s="214"/>
      <c r="H102" s="214"/>
      <c r="I102" s="215"/>
      <c r="J102" s="216">
        <f>J229</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407</v>
      </c>
      <c r="E103" s="214"/>
      <c r="F103" s="214"/>
      <c r="G103" s="214"/>
      <c r="H103" s="214"/>
      <c r="I103" s="215"/>
      <c r="J103" s="216">
        <f>J236</f>
        <v>0</v>
      </c>
      <c r="K103" s="135"/>
      <c r="L103" s="217"/>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222</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SO 02 - HTÚ a odstranění zpevněných ploch</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F12</f>
        <v>Karviná - Hranice</v>
      </c>
      <c r="G117" s="42"/>
      <c r="H117" s="42"/>
      <c r="I117" s="159" t="s">
        <v>24</v>
      </c>
      <c r="J117" s="81" t="str">
        <f>IF(J12="","",J12)</f>
        <v>27. 2. 2020</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E15</f>
        <v xml:space="preserve">Statutární město Karviná </v>
      </c>
      <c r="G119" s="42"/>
      <c r="H119" s="42"/>
      <c r="I119" s="159" t="s">
        <v>36</v>
      </c>
      <c r="J119" s="38" t="str">
        <f>E21</f>
        <v>ADEA projekt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IF(E18="","",E18)</f>
        <v>Vyplň údaj</v>
      </c>
      <c r="G120" s="42"/>
      <c r="H120" s="42"/>
      <c r="I120" s="159" t="s">
        <v>39</v>
      </c>
      <c r="J120" s="38" t="str">
        <f>E24</f>
        <v xml:space="preserve"> </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11" customFormat="1" ht="29.28" customHeight="1">
      <c r="A122" s="218"/>
      <c r="B122" s="219"/>
      <c r="C122" s="220" t="s">
        <v>237</v>
      </c>
      <c r="D122" s="221" t="s">
        <v>68</v>
      </c>
      <c r="E122" s="221" t="s">
        <v>64</v>
      </c>
      <c r="F122" s="221" t="s">
        <v>65</v>
      </c>
      <c r="G122" s="221" t="s">
        <v>238</v>
      </c>
      <c r="H122" s="221" t="s">
        <v>239</v>
      </c>
      <c r="I122" s="222" t="s">
        <v>240</v>
      </c>
      <c r="J122" s="221" t="s">
        <v>226</v>
      </c>
      <c r="K122" s="223" t="s">
        <v>241</v>
      </c>
      <c r="L122" s="224"/>
      <c r="M122" s="102" t="s">
        <v>1</v>
      </c>
      <c r="N122" s="103" t="s">
        <v>47</v>
      </c>
      <c r="O122" s="103" t="s">
        <v>242</v>
      </c>
      <c r="P122" s="103" t="s">
        <v>243</v>
      </c>
      <c r="Q122" s="103" t="s">
        <v>244</v>
      </c>
      <c r="R122" s="103" t="s">
        <v>245</v>
      </c>
      <c r="S122" s="103" t="s">
        <v>246</v>
      </c>
      <c r="T122" s="104" t="s">
        <v>247</v>
      </c>
      <c r="U122" s="218"/>
      <c r="V122" s="218"/>
      <c r="W122" s="218"/>
      <c r="X122" s="218"/>
      <c r="Y122" s="218"/>
      <c r="Z122" s="218"/>
      <c r="AA122" s="218"/>
      <c r="AB122" s="218"/>
      <c r="AC122" s="218"/>
      <c r="AD122" s="218"/>
      <c r="AE122" s="218"/>
    </row>
    <row r="123" s="2" customFormat="1" ht="22.8" customHeight="1">
      <c r="A123" s="40"/>
      <c r="B123" s="41"/>
      <c r="C123" s="109" t="s">
        <v>248</v>
      </c>
      <c r="D123" s="42"/>
      <c r="E123" s="42"/>
      <c r="F123" s="42"/>
      <c r="G123" s="42"/>
      <c r="H123" s="42"/>
      <c r="I123" s="157"/>
      <c r="J123" s="225">
        <f>BK123</f>
        <v>0</v>
      </c>
      <c r="K123" s="42"/>
      <c r="L123" s="46"/>
      <c r="M123" s="105"/>
      <c r="N123" s="226"/>
      <c r="O123" s="106"/>
      <c r="P123" s="227">
        <f>P124</f>
        <v>0</v>
      </c>
      <c r="Q123" s="106"/>
      <c r="R123" s="227">
        <f>R124</f>
        <v>7122.3192950000002</v>
      </c>
      <c r="S123" s="106"/>
      <c r="T123" s="228">
        <f>T124</f>
        <v>1839.8833599999996</v>
      </c>
      <c r="U123" s="40"/>
      <c r="V123" s="40"/>
      <c r="W123" s="40"/>
      <c r="X123" s="40"/>
      <c r="Y123" s="40"/>
      <c r="Z123" s="40"/>
      <c r="AA123" s="40"/>
      <c r="AB123" s="40"/>
      <c r="AC123" s="40"/>
      <c r="AD123" s="40"/>
      <c r="AE123" s="40"/>
      <c r="AT123" s="18" t="s">
        <v>82</v>
      </c>
      <c r="AU123" s="18" t="s">
        <v>228</v>
      </c>
      <c r="BK123" s="229">
        <f>BK124</f>
        <v>0</v>
      </c>
    </row>
    <row r="124" s="12" customFormat="1" ht="25.92" customHeight="1">
      <c r="A124" s="12"/>
      <c r="B124" s="230"/>
      <c r="C124" s="231"/>
      <c r="D124" s="232" t="s">
        <v>82</v>
      </c>
      <c r="E124" s="233" t="s">
        <v>408</v>
      </c>
      <c r="F124" s="233" t="s">
        <v>409</v>
      </c>
      <c r="G124" s="231"/>
      <c r="H124" s="231"/>
      <c r="I124" s="234"/>
      <c r="J124" s="235">
        <f>BK124</f>
        <v>0</v>
      </c>
      <c r="K124" s="231"/>
      <c r="L124" s="236"/>
      <c r="M124" s="237"/>
      <c r="N124" s="238"/>
      <c r="O124" s="238"/>
      <c r="P124" s="239">
        <f>P125+P193+P202+P214+P229+P236</f>
        <v>0</v>
      </c>
      <c r="Q124" s="238"/>
      <c r="R124" s="239">
        <f>R125+R193+R202+R214+R229+R236</f>
        <v>7122.3192950000002</v>
      </c>
      <c r="S124" s="238"/>
      <c r="T124" s="240">
        <f>T125+T193+T202+T214+T229+T236</f>
        <v>1839.8833599999996</v>
      </c>
      <c r="U124" s="12"/>
      <c r="V124" s="12"/>
      <c r="W124" s="12"/>
      <c r="X124" s="12"/>
      <c r="Y124" s="12"/>
      <c r="Z124" s="12"/>
      <c r="AA124" s="12"/>
      <c r="AB124" s="12"/>
      <c r="AC124" s="12"/>
      <c r="AD124" s="12"/>
      <c r="AE124" s="12"/>
      <c r="AR124" s="241" t="s">
        <v>91</v>
      </c>
      <c r="AT124" s="242" t="s">
        <v>82</v>
      </c>
      <c r="AU124" s="242" t="s">
        <v>83</v>
      </c>
      <c r="AY124" s="241" t="s">
        <v>251</v>
      </c>
      <c r="BK124" s="243">
        <f>BK125+BK193+BK202+BK214+BK229+BK236</f>
        <v>0</v>
      </c>
    </row>
    <row r="125" s="12" customFormat="1" ht="22.8" customHeight="1">
      <c r="A125" s="12"/>
      <c r="B125" s="230"/>
      <c r="C125" s="231"/>
      <c r="D125" s="232" t="s">
        <v>82</v>
      </c>
      <c r="E125" s="244" t="s">
        <v>91</v>
      </c>
      <c r="F125" s="244" t="s">
        <v>410</v>
      </c>
      <c r="G125" s="231"/>
      <c r="H125" s="231"/>
      <c r="I125" s="234"/>
      <c r="J125" s="245">
        <f>BK125</f>
        <v>0</v>
      </c>
      <c r="K125" s="231"/>
      <c r="L125" s="236"/>
      <c r="M125" s="237"/>
      <c r="N125" s="238"/>
      <c r="O125" s="238"/>
      <c r="P125" s="239">
        <f>SUM(P126:P192)</f>
        <v>0</v>
      </c>
      <c r="Q125" s="238"/>
      <c r="R125" s="239">
        <f>SUM(R126:R192)</f>
        <v>0</v>
      </c>
      <c r="S125" s="238"/>
      <c r="T125" s="240">
        <f>SUM(T126:T192)</f>
        <v>1802.7799999999998</v>
      </c>
      <c r="U125" s="12"/>
      <c r="V125" s="12"/>
      <c r="W125" s="12"/>
      <c r="X125" s="12"/>
      <c r="Y125" s="12"/>
      <c r="Z125" s="12"/>
      <c r="AA125" s="12"/>
      <c r="AB125" s="12"/>
      <c r="AC125" s="12"/>
      <c r="AD125" s="12"/>
      <c r="AE125" s="12"/>
      <c r="AR125" s="241" t="s">
        <v>91</v>
      </c>
      <c r="AT125" s="242" t="s">
        <v>82</v>
      </c>
      <c r="AU125" s="242" t="s">
        <v>91</v>
      </c>
      <c r="AY125" s="241" t="s">
        <v>251</v>
      </c>
      <c r="BK125" s="243">
        <f>SUM(BK126:BK192)</f>
        <v>0</v>
      </c>
    </row>
    <row r="126" s="2" customFormat="1" ht="16.5" customHeight="1">
      <c r="A126" s="40"/>
      <c r="B126" s="41"/>
      <c r="C126" s="246" t="s">
        <v>91</v>
      </c>
      <c r="D126" s="246" t="s">
        <v>254</v>
      </c>
      <c r="E126" s="247" t="s">
        <v>411</v>
      </c>
      <c r="F126" s="248" t="s">
        <v>412</v>
      </c>
      <c r="G126" s="249" t="s">
        <v>342</v>
      </c>
      <c r="H126" s="250">
        <v>51</v>
      </c>
      <c r="I126" s="251"/>
      <c r="J126" s="252">
        <f>ROUND(I126*H126,2)</f>
        <v>0</v>
      </c>
      <c r="K126" s="248" t="s">
        <v>258</v>
      </c>
      <c r="L126" s="46"/>
      <c r="M126" s="253" t="s">
        <v>1</v>
      </c>
      <c r="N126" s="254" t="s">
        <v>48</v>
      </c>
      <c r="O126" s="93"/>
      <c r="P126" s="255">
        <f>O126*H126</f>
        <v>0</v>
      </c>
      <c r="Q126" s="255">
        <v>0</v>
      </c>
      <c r="R126" s="255">
        <f>Q126*H126</f>
        <v>0</v>
      </c>
      <c r="S126" s="255">
        <v>0.26000000000000001</v>
      </c>
      <c r="T126" s="256">
        <f>S126*H126</f>
        <v>13.26</v>
      </c>
      <c r="U126" s="40"/>
      <c r="V126" s="40"/>
      <c r="W126" s="40"/>
      <c r="X126" s="40"/>
      <c r="Y126" s="40"/>
      <c r="Z126" s="40"/>
      <c r="AA126" s="40"/>
      <c r="AB126" s="40"/>
      <c r="AC126" s="40"/>
      <c r="AD126" s="40"/>
      <c r="AE126" s="40"/>
      <c r="AR126" s="257" t="s">
        <v>182</v>
      </c>
      <c r="AT126" s="257" t="s">
        <v>254</v>
      </c>
      <c r="AU126" s="257" t="s">
        <v>93</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413</v>
      </c>
    </row>
    <row r="127" s="13" customFormat="1">
      <c r="A127" s="13"/>
      <c r="B127" s="271"/>
      <c r="C127" s="272"/>
      <c r="D127" s="259" t="s">
        <v>414</v>
      </c>
      <c r="E127" s="273" t="s">
        <v>1</v>
      </c>
      <c r="F127" s="274" t="s">
        <v>415</v>
      </c>
      <c r="G127" s="272"/>
      <c r="H127" s="275">
        <v>51</v>
      </c>
      <c r="I127" s="276"/>
      <c r="J127" s="272"/>
      <c r="K127" s="272"/>
      <c r="L127" s="277"/>
      <c r="M127" s="278"/>
      <c r="N127" s="279"/>
      <c r="O127" s="279"/>
      <c r="P127" s="279"/>
      <c r="Q127" s="279"/>
      <c r="R127" s="279"/>
      <c r="S127" s="279"/>
      <c r="T127" s="280"/>
      <c r="U127" s="13"/>
      <c r="V127" s="13"/>
      <c r="W127" s="13"/>
      <c r="X127" s="13"/>
      <c r="Y127" s="13"/>
      <c r="Z127" s="13"/>
      <c r="AA127" s="13"/>
      <c r="AB127" s="13"/>
      <c r="AC127" s="13"/>
      <c r="AD127" s="13"/>
      <c r="AE127" s="13"/>
      <c r="AT127" s="281" t="s">
        <v>414</v>
      </c>
      <c r="AU127" s="281" t="s">
        <v>93</v>
      </c>
      <c r="AV127" s="13" t="s">
        <v>93</v>
      </c>
      <c r="AW127" s="13" t="s">
        <v>38</v>
      </c>
      <c r="AX127" s="13" t="s">
        <v>83</v>
      </c>
      <c r="AY127" s="281" t="s">
        <v>251</v>
      </c>
    </row>
    <row r="128" s="14" customFormat="1">
      <c r="A128" s="14"/>
      <c r="B128" s="282"/>
      <c r="C128" s="283"/>
      <c r="D128" s="259" t="s">
        <v>414</v>
      </c>
      <c r="E128" s="284" t="s">
        <v>1</v>
      </c>
      <c r="F128" s="285" t="s">
        <v>416</v>
      </c>
      <c r="G128" s="283"/>
      <c r="H128" s="286">
        <v>51</v>
      </c>
      <c r="I128" s="287"/>
      <c r="J128" s="283"/>
      <c r="K128" s="283"/>
      <c r="L128" s="288"/>
      <c r="M128" s="289"/>
      <c r="N128" s="290"/>
      <c r="O128" s="290"/>
      <c r="P128" s="290"/>
      <c r="Q128" s="290"/>
      <c r="R128" s="290"/>
      <c r="S128" s="290"/>
      <c r="T128" s="291"/>
      <c r="U128" s="14"/>
      <c r="V128" s="14"/>
      <c r="W128" s="14"/>
      <c r="X128" s="14"/>
      <c r="Y128" s="14"/>
      <c r="Z128" s="14"/>
      <c r="AA128" s="14"/>
      <c r="AB128" s="14"/>
      <c r="AC128" s="14"/>
      <c r="AD128" s="14"/>
      <c r="AE128" s="14"/>
      <c r="AT128" s="292" t="s">
        <v>414</v>
      </c>
      <c r="AU128" s="292" t="s">
        <v>93</v>
      </c>
      <c r="AV128" s="14" t="s">
        <v>182</v>
      </c>
      <c r="AW128" s="14" t="s">
        <v>38</v>
      </c>
      <c r="AX128" s="14" t="s">
        <v>91</v>
      </c>
      <c r="AY128" s="292" t="s">
        <v>251</v>
      </c>
    </row>
    <row r="129" s="2" customFormat="1" ht="16.5" customHeight="1">
      <c r="A129" s="40"/>
      <c r="B129" s="41"/>
      <c r="C129" s="246" t="s">
        <v>93</v>
      </c>
      <c r="D129" s="246" t="s">
        <v>254</v>
      </c>
      <c r="E129" s="247" t="s">
        <v>417</v>
      </c>
      <c r="F129" s="248" t="s">
        <v>418</v>
      </c>
      <c r="G129" s="249" t="s">
        <v>342</v>
      </c>
      <c r="H129" s="250">
        <v>229</v>
      </c>
      <c r="I129" s="251"/>
      <c r="J129" s="252">
        <f>ROUND(I129*H129,2)</f>
        <v>0</v>
      </c>
      <c r="K129" s="248" t="s">
        <v>258</v>
      </c>
      <c r="L129" s="46"/>
      <c r="M129" s="253" t="s">
        <v>1</v>
      </c>
      <c r="N129" s="254" t="s">
        <v>48</v>
      </c>
      <c r="O129" s="93"/>
      <c r="P129" s="255">
        <f>O129*H129</f>
        <v>0</v>
      </c>
      <c r="Q129" s="255">
        <v>0</v>
      </c>
      <c r="R129" s="255">
        <f>Q129*H129</f>
        <v>0</v>
      </c>
      <c r="S129" s="255">
        <v>0.29999999999999999</v>
      </c>
      <c r="T129" s="256">
        <f>S129*H129</f>
        <v>68.700000000000003</v>
      </c>
      <c r="U129" s="40"/>
      <c r="V129" s="40"/>
      <c r="W129" s="40"/>
      <c r="X129" s="40"/>
      <c r="Y129" s="40"/>
      <c r="Z129" s="40"/>
      <c r="AA129" s="40"/>
      <c r="AB129" s="40"/>
      <c r="AC129" s="40"/>
      <c r="AD129" s="40"/>
      <c r="AE129" s="40"/>
      <c r="AR129" s="257" t="s">
        <v>182</v>
      </c>
      <c r="AT129" s="257" t="s">
        <v>254</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419</v>
      </c>
    </row>
    <row r="130" s="13" customFormat="1">
      <c r="A130" s="13"/>
      <c r="B130" s="271"/>
      <c r="C130" s="272"/>
      <c r="D130" s="259" t="s">
        <v>414</v>
      </c>
      <c r="E130" s="273" t="s">
        <v>1</v>
      </c>
      <c r="F130" s="274" t="s">
        <v>420</v>
      </c>
      <c r="G130" s="272"/>
      <c r="H130" s="275">
        <v>229</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38</v>
      </c>
      <c r="AX130" s="13" t="s">
        <v>83</v>
      </c>
      <c r="AY130" s="281" t="s">
        <v>251</v>
      </c>
    </row>
    <row r="131" s="14" customFormat="1">
      <c r="A131" s="14"/>
      <c r="B131" s="282"/>
      <c r="C131" s="283"/>
      <c r="D131" s="259" t="s">
        <v>414</v>
      </c>
      <c r="E131" s="284" t="s">
        <v>1</v>
      </c>
      <c r="F131" s="285" t="s">
        <v>416</v>
      </c>
      <c r="G131" s="283"/>
      <c r="H131" s="286">
        <v>229</v>
      </c>
      <c r="I131" s="287"/>
      <c r="J131" s="283"/>
      <c r="K131" s="283"/>
      <c r="L131" s="288"/>
      <c r="M131" s="289"/>
      <c r="N131" s="290"/>
      <c r="O131" s="290"/>
      <c r="P131" s="290"/>
      <c r="Q131" s="290"/>
      <c r="R131" s="290"/>
      <c r="S131" s="290"/>
      <c r="T131" s="291"/>
      <c r="U131" s="14"/>
      <c r="V131" s="14"/>
      <c r="W131" s="14"/>
      <c r="X131" s="14"/>
      <c r="Y131" s="14"/>
      <c r="Z131" s="14"/>
      <c r="AA131" s="14"/>
      <c r="AB131" s="14"/>
      <c r="AC131" s="14"/>
      <c r="AD131" s="14"/>
      <c r="AE131" s="14"/>
      <c r="AT131" s="292" t="s">
        <v>414</v>
      </c>
      <c r="AU131" s="292" t="s">
        <v>93</v>
      </c>
      <c r="AV131" s="14" t="s">
        <v>182</v>
      </c>
      <c r="AW131" s="14" t="s">
        <v>38</v>
      </c>
      <c r="AX131" s="14" t="s">
        <v>91</v>
      </c>
      <c r="AY131" s="292" t="s">
        <v>251</v>
      </c>
    </row>
    <row r="132" s="2" customFormat="1" ht="16.5" customHeight="1">
      <c r="A132" s="40"/>
      <c r="B132" s="41"/>
      <c r="C132" s="246" t="s">
        <v>174</v>
      </c>
      <c r="D132" s="246" t="s">
        <v>254</v>
      </c>
      <c r="E132" s="247" t="s">
        <v>421</v>
      </c>
      <c r="F132" s="248" t="s">
        <v>422</v>
      </c>
      <c r="G132" s="249" t="s">
        <v>342</v>
      </c>
      <c r="H132" s="250">
        <v>1288</v>
      </c>
      <c r="I132" s="251"/>
      <c r="J132" s="252">
        <f>ROUND(I132*H132,2)</f>
        <v>0</v>
      </c>
      <c r="K132" s="248" t="s">
        <v>258</v>
      </c>
      <c r="L132" s="46"/>
      <c r="M132" s="253" t="s">
        <v>1</v>
      </c>
      <c r="N132" s="254" t="s">
        <v>48</v>
      </c>
      <c r="O132" s="93"/>
      <c r="P132" s="255">
        <f>O132*H132</f>
        <v>0</v>
      </c>
      <c r="Q132" s="255">
        <v>0</v>
      </c>
      <c r="R132" s="255">
        <f>Q132*H132</f>
        <v>0</v>
      </c>
      <c r="S132" s="255">
        <v>0.28999999999999998</v>
      </c>
      <c r="T132" s="256">
        <f>S132*H132</f>
        <v>373.51999999999998</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423</v>
      </c>
    </row>
    <row r="133" s="13" customFormat="1">
      <c r="A133" s="13"/>
      <c r="B133" s="271"/>
      <c r="C133" s="272"/>
      <c r="D133" s="259" t="s">
        <v>414</v>
      </c>
      <c r="E133" s="273" t="s">
        <v>1</v>
      </c>
      <c r="F133" s="274" t="s">
        <v>424</v>
      </c>
      <c r="G133" s="272"/>
      <c r="H133" s="275">
        <v>1288</v>
      </c>
      <c r="I133" s="276"/>
      <c r="J133" s="272"/>
      <c r="K133" s="272"/>
      <c r="L133" s="277"/>
      <c r="M133" s="278"/>
      <c r="N133" s="279"/>
      <c r="O133" s="279"/>
      <c r="P133" s="279"/>
      <c r="Q133" s="279"/>
      <c r="R133" s="279"/>
      <c r="S133" s="279"/>
      <c r="T133" s="280"/>
      <c r="U133" s="13"/>
      <c r="V133" s="13"/>
      <c r="W133" s="13"/>
      <c r="X133" s="13"/>
      <c r="Y133" s="13"/>
      <c r="Z133" s="13"/>
      <c r="AA133" s="13"/>
      <c r="AB133" s="13"/>
      <c r="AC133" s="13"/>
      <c r="AD133" s="13"/>
      <c r="AE133" s="13"/>
      <c r="AT133" s="281" t="s">
        <v>414</v>
      </c>
      <c r="AU133" s="281" t="s">
        <v>93</v>
      </c>
      <c r="AV133" s="13" t="s">
        <v>93</v>
      </c>
      <c r="AW133" s="13" t="s">
        <v>38</v>
      </c>
      <c r="AX133" s="13" t="s">
        <v>83</v>
      </c>
      <c r="AY133" s="281" t="s">
        <v>251</v>
      </c>
    </row>
    <row r="134" s="14" customFormat="1">
      <c r="A134" s="14"/>
      <c r="B134" s="282"/>
      <c r="C134" s="283"/>
      <c r="D134" s="259" t="s">
        <v>414</v>
      </c>
      <c r="E134" s="284" t="s">
        <v>1</v>
      </c>
      <c r="F134" s="285" t="s">
        <v>416</v>
      </c>
      <c r="G134" s="283"/>
      <c r="H134" s="286">
        <v>1288</v>
      </c>
      <c r="I134" s="287"/>
      <c r="J134" s="283"/>
      <c r="K134" s="283"/>
      <c r="L134" s="288"/>
      <c r="M134" s="289"/>
      <c r="N134" s="290"/>
      <c r="O134" s="290"/>
      <c r="P134" s="290"/>
      <c r="Q134" s="290"/>
      <c r="R134" s="290"/>
      <c r="S134" s="290"/>
      <c r="T134" s="291"/>
      <c r="U134" s="14"/>
      <c r="V134" s="14"/>
      <c r="W134" s="14"/>
      <c r="X134" s="14"/>
      <c r="Y134" s="14"/>
      <c r="Z134" s="14"/>
      <c r="AA134" s="14"/>
      <c r="AB134" s="14"/>
      <c r="AC134" s="14"/>
      <c r="AD134" s="14"/>
      <c r="AE134" s="14"/>
      <c r="AT134" s="292" t="s">
        <v>414</v>
      </c>
      <c r="AU134" s="292" t="s">
        <v>93</v>
      </c>
      <c r="AV134" s="14" t="s">
        <v>182</v>
      </c>
      <c r="AW134" s="14" t="s">
        <v>38</v>
      </c>
      <c r="AX134" s="14" t="s">
        <v>91</v>
      </c>
      <c r="AY134" s="292" t="s">
        <v>251</v>
      </c>
    </row>
    <row r="135" s="2" customFormat="1" ht="16.5" customHeight="1">
      <c r="A135" s="40"/>
      <c r="B135" s="41"/>
      <c r="C135" s="246" t="s">
        <v>182</v>
      </c>
      <c r="D135" s="246" t="s">
        <v>254</v>
      </c>
      <c r="E135" s="247" t="s">
        <v>425</v>
      </c>
      <c r="F135" s="248" t="s">
        <v>426</v>
      </c>
      <c r="G135" s="249" t="s">
        <v>342</v>
      </c>
      <c r="H135" s="250">
        <v>1288</v>
      </c>
      <c r="I135" s="251"/>
      <c r="J135" s="252">
        <f>ROUND(I135*H135,2)</f>
        <v>0</v>
      </c>
      <c r="K135" s="248" t="s">
        <v>258</v>
      </c>
      <c r="L135" s="46"/>
      <c r="M135" s="253" t="s">
        <v>1</v>
      </c>
      <c r="N135" s="254" t="s">
        <v>48</v>
      </c>
      <c r="O135" s="93"/>
      <c r="P135" s="255">
        <f>O135*H135</f>
        <v>0</v>
      </c>
      <c r="Q135" s="255">
        <v>0</v>
      </c>
      <c r="R135" s="255">
        <f>Q135*H135</f>
        <v>0</v>
      </c>
      <c r="S135" s="255">
        <v>0.22</v>
      </c>
      <c r="T135" s="256">
        <f>S135*H135</f>
        <v>283.36000000000001</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427</v>
      </c>
    </row>
    <row r="136" s="13" customFormat="1">
      <c r="A136" s="13"/>
      <c r="B136" s="271"/>
      <c r="C136" s="272"/>
      <c r="D136" s="259" t="s">
        <v>414</v>
      </c>
      <c r="E136" s="273" t="s">
        <v>1</v>
      </c>
      <c r="F136" s="274" t="s">
        <v>424</v>
      </c>
      <c r="G136" s="272"/>
      <c r="H136" s="275">
        <v>1288</v>
      </c>
      <c r="I136" s="276"/>
      <c r="J136" s="272"/>
      <c r="K136" s="272"/>
      <c r="L136" s="277"/>
      <c r="M136" s="278"/>
      <c r="N136" s="279"/>
      <c r="O136" s="279"/>
      <c r="P136" s="279"/>
      <c r="Q136" s="279"/>
      <c r="R136" s="279"/>
      <c r="S136" s="279"/>
      <c r="T136" s="280"/>
      <c r="U136" s="13"/>
      <c r="V136" s="13"/>
      <c r="W136" s="13"/>
      <c r="X136" s="13"/>
      <c r="Y136" s="13"/>
      <c r="Z136" s="13"/>
      <c r="AA136" s="13"/>
      <c r="AB136" s="13"/>
      <c r="AC136" s="13"/>
      <c r="AD136" s="13"/>
      <c r="AE136" s="13"/>
      <c r="AT136" s="281" t="s">
        <v>414</v>
      </c>
      <c r="AU136" s="281" t="s">
        <v>93</v>
      </c>
      <c r="AV136" s="13" t="s">
        <v>93</v>
      </c>
      <c r="AW136" s="13" t="s">
        <v>38</v>
      </c>
      <c r="AX136" s="13" t="s">
        <v>83</v>
      </c>
      <c r="AY136" s="281" t="s">
        <v>251</v>
      </c>
    </row>
    <row r="137" s="14" customFormat="1">
      <c r="A137" s="14"/>
      <c r="B137" s="282"/>
      <c r="C137" s="283"/>
      <c r="D137" s="259" t="s">
        <v>414</v>
      </c>
      <c r="E137" s="284" t="s">
        <v>1</v>
      </c>
      <c r="F137" s="285" t="s">
        <v>416</v>
      </c>
      <c r="G137" s="283"/>
      <c r="H137" s="286">
        <v>1288</v>
      </c>
      <c r="I137" s="287"/>
      <c r="J137" s="283"/>
      <c r="K137" s="283"/>
      <c r="L137" s="288"/>
      <c r="M137" s="289"/>
      <c r="N137" s="290"/>
      <c r="O137" s="290"/>
      <c r="P137" s="290"/>
      <c r="Q137" s="290"/>
      <c r="R137" s="290"/>
      <c r="S137" s="290"/>
      <c r="T137" s="291"/>
      <c r="U137" s="14"/>
      <c r="V137" s="14"/>
      <c r="W137" s="14"/>
      <c r="X137" s="14"/>
      <c r="Y137" s="14"/>
      <c r="Z137" s="14"/>
      <c r="AA137" s="14"/>
      <c r="AB137" s="14"/>
      <c r="AC137" s="14"/>
      <c r="AD137" s="14"/>
      <c r="AE137" s="14"/>
      <c r="AT137" s="292" t="s">
        <v>414</v>
      </c>
      <c r="AU137" s="292" t="s">
        <v>93</v>
      </c>
      <c r="AV137" s="14" t="s">
        <v>182</v>
      </c>
      <c r="AW137" s="14" t="s">
        <v>38</v>
      </c>
      <c r="AX137" s="14" t="s">
        <v>91</v>
      </c>
      <c r="AY137" s="292" t="s">
        <v>251</v>
      </c>
    </row>
    <row r="138" s="2" customFormat="1" ht="16.5" customHeight="1">
      <c r="A138" s="40"/>
      <c r="B138" s="41"/>
      <c r="C138" s="246" t="s">
        <v>250</v>
      </c>
      <c r="D138" s="246" t="s">
        <v>254</v>
      </c>
      <c r="E138" s="247" t="s">
        <v>428</v>
      </c>
      <c r="F138" s="248" t="s">
        <v>429</v>
      </c>
      <c r="G138" s="249" t="s">
        <v>342</v>
      </c>
      <c r="H138" s="250">
        <v>2498</v>
      </c>
      <c r="I138" s="251"/>
      <c r="J138" s="252">
        <f>ROUND(I138*H138,2)</f>
        <v>0</v>
      </c>
      <c r="K138" s="248" t="s">
        <v>258</v>
      </c>
      <c r="L138" s="46"/>
      <c r="M138" s="253" t="s">
        <v>1</v>
      </c>
      <c r="N138" s="254" t="s">
        <v>48</v>
      </c>
      <c r="O138" s="93"/>
      <c r="P138" s="255">
        <f>O138*H138</f>
        <v>0</v>
      </c>
      <c r="Q138" s="255">
        <v>0</v>
      </c>
      <c r="R138" s="255">
        <f>Q138*H138</f>
        <v>0</v>
      </c>
      <c r="S138" s="255">
        <v>0.29999999999999999</v>
      </c>
      <c r="T138" s="256">
        <f>S138*H138</f>
        <v>749.39999999999998</v>
      </c>
      <c r="U138" s="40"/>
      <c r="V138" s="40"/>
      <c r="W138" s="40"/>
      <c r="X138" s="40"/>
      <c r="Y138" s="40"/>
      <c r="Z138" s="40"/>
      <c r="AA138" s="40"/>
      <c r="AB138" s="40"/>
      <c r="AC138" s="40"/>
      <c r="AD138" s="40"/>
      <c r="AE138" s="40"/>
      <c r="AR138" s="257" t="s">
        <v>182</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430</v>
      </c>
    </row>
    <row r="139" s="13" customFormat="1">
      <c r="A139" s="13"/>
      <c r="B139" s="271"/>
      <c r="C139" s="272"/>
      <c r="D139" s="259" t="s">
        <v>414</v>
      </c>
      <c r="E139" s="273" t="s">
        <v>1</v>
      </c>
      <c r="F139" s="274" t="s">
        <v>431</v>
      </c>
      <c r="G139" s="272"/>
      <c r="H139" s="275">
        <v>2498</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4" customFormat="1">
      <c r="A140" s="14"/>
      <c r="B140" s="282"/>
      <c r="C140" s="283"/>
      <c r="D140" s="259" t="s">
        <v>414</v>
      </c>
      <c r="E140" s="284" t="s">
        <v>1</v>
      </c>
      <c r="F140" s="285" t="s">
        <v>416</v>
      </c>
      <c r="G140" s="283"/>
      <c r="H140" s="286">
        <v>2498</v>
      </c>
      <c r="I140" s="287"/>
      <c r="J140" s="283"/>
      <c r="K140" s="283"/>
      <c r="L140" s="288"/>
      <c r="M140" s="289"/>
      <c r="N140" s="290"/>
      <c r="O140" s="290"/>
      <c r="P140" s="290"/>
      <c r="Q140" s="290"/>
      <c r="R140" s="290"/>
      <c r="S140" s="290"/>
      <c r="T140" s="291"/>
      <c r="U140" s="14"/>
      <c r="V140" s="14"/>
      <c r="W140" s="14"/>
      <c r="X140" s="14"/>
      <c r="Y140" s="14"/>
      <c r="Z140" s="14"/>
      <c r="AA140" s="14"/>
      <c r="AB140" s="14"/>
      <c r="AC140" s="14"/>
      <c r="AD140" s="14"/>
      <c r="AE140" s="14"/>
      <c r="AT140" s="292" t="s">
        <v>414</v>
      </c>
      <c r="AU140" s="292" t="s">
        <v>93</v>
      </c>
      <c r="AV140" s="14" t="s">
        <v>182</v>
      </c>
      <c r="AW140" s="14" t="s">
        <v>38</v>
      </c>
      <c r="AX140" s="14" t="s">
        <v>91</v>
      </c>
      <c r="AY140" s="292" t="s">
        <v>251</v>
      </c>
    </row>
    <row r="141" s="2" customFormat="1" ht="16.5" customHeight="1">
      <c r="A141" s="40"/>
      <c r="B141" s="41"/>
      <c r="C141" s="246" t="s">
        <v>278</v>
      </c>
      <c r="D141" s="246" t="s">
        <v>254</v>
      </c>
      <c r="E141" s="247" t="s">
        <v>432</v>
      </c>
      <c r="F141" s="248" t="s">
        <v>433</v>
      </c>
      <c r="G141" s="249" t="s">
        <v>342</v>
      </c>
      <c r="H141" s="250">
        <v>51</v>
      </c>
      <c r="I141" s="251"/>
      <c r="J141" s="252">
        <f>ROUND(I141*H141,2)</f>
        <v>0</v>
      </c>
      <c r="K141" s="248" t="s">
        <v>258</v>
      </c>
      <c r="L141" s="46"/>
      <c r="M141" s="253" t="s">
        <v>1</v>
      </c>
      <c r="N141" s="254" t="s">
        <v>48</v>
      </c>
      <c r="O141" s="93"/>
      <c r="P141" s="255">
        <f>O141*H141</f>
        <v>0</v>
      </c>
      <c r="Q141" s="255">
        <v>0</v>
      </c>
      <c r="R141" s="255">
        <f>Q141*H141</f>
        <v>0</v>
      </c>
      <c r="S141" s="255">
        <v>0.28999999999999998</v>
      </c>
      <c r="T141" s="256">
        <f>S141*H141</f>
        <v>14.789999999999999</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434</v>
      </c>
    </row>
    <row r="142" s="13" customFormat="1">
      <c r="A142" s="13"/>
      <c r="B142" s="271"/>
      <c r="C142" s="272"/>
      <c r="D142" s="259" t="s">
        <v>414</v>
      </c>
      <c r="E142" s="273" t="s">
        <v>1</v>
      </c>
      <c r="F142" s="274" t="s">
        <v>415</v>
      </c>
      <c r="G142" s="272"/>
      <c r="H142" s="275">
        <v>51</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4" customFormat="1">
      <c r="A143" s="14"/>
      <c r="B143" s="282"/>
      <c r="C143" s="283"/>
      <c r="D143" s="259" t="s">
        <v>414</v>
      </c>
      <c r="E143" s="284" t="s">
        <v>1</v>
      </c>
      <c r="F143" s="285" t="s">
        <v>416</v>
      </c>
      <c r="G143" s="283"/>
      <c r="H143" s="286">
        <v>51</v>
      </c>
      <c r="I143" s="287"/>
      <c r="J143" s="283"/>
      <c r="K143" s="283"/>
      <c r="L143" s="288"/>
      <c r="M143" s="289"/>
      <c r="N143" s="290"/>
      <c r="O143" s="290"/>
      <c r="P143" s="290"/>
      <c r="Q143" s="290"/>
      <c r="R143" s="290"/>
      <c r="S143" s="290"/>
      <c r="T143" s="291"/>
      <c r="U143" s="14"/>
      <c r="V143" s="14"/>
      <c r="W143" s="14"/>
      <c r="X143" s="14"/>
      <c r="Y143" s="14"/>
      <c r="Z143" s="14"/>
      <c r="AA143" s="14"/>
      <c r="AB143" s="14"/>
      <c r="AC143" s="14"/>
      <c r="AD143" s="14"/>
      <c r="AE143" s="14"/>
      <c r="AT143" s="292" t="s">
        <v>414</v>
      </c>
      <c r="AU143" s="292" t="s">
        <v>93</v>
      </c>
      <c r="AV143" s="14" t="s">
        <v>182</v>
      </c>
      <c r="AW143" s="14" t="s">
        <v>38</v>
      </c>
      <c r="AX143" s="14" t="s">
        <v>91</v>
      </c>
      <c r="AY143" s="292" t="s">
        <v>251</v>
      </c>
    </row>
    <row r="144" s="2" customFormat="1" ht="16.5" customHeight="1">
      <c r="A144" s="40"/>
      <c r="B144" s="41"/>
      <c r="C144" s="246" t="s">
        <v>285</v>
      </c>
      <c r="D144" s="246" t="s">
        <v>254</v>
      </c>
      <c r="E144" s="247" t="s">
        <v>435</v>
      </c>
      <c r="F144" s="248" t="s">
        <v>436</v>
      </c>
      <c r="G144" s="249" t="s">
        <v>342</v>
      </c>
      <c r="H144" s="250">
        <v>30</v>
      </c>
      <c r="I144" s="251"/>
      <c r="J144" s="252">
        <f>ROUND(I144*H144,2)</f>
        <v>0</v>
      </c>
      <c r="K144" s="248" t="s">
        <v>258</v>
      </c>
      <c r="L144" s="46"/>
      <c r="M144" s="253" t="s">
        <v>1</v>
      </c>
      <c r="N144" s="254" t="s">
        <v>48</v>
      </c>
      <c r="O144" s="93"/>
      <c r="P144" s="255">
        <f>O144*H144</f>
        <v>0</v>
      </c>
      <c r="Q144" s="255">
        <v>0</v>
      </c>
      <c r="R144" s="255">
        <f>Q144*H144</f>
        <v>0</v>
      </c>
      <c r="S144" s="255">
        <v>0.63</v>
      </c>
      <c r="T144" s="256">
        <f>S144*H144</f>
        <v>18.899999999999999</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437</v>
      </c>
    </row>
    <row r="145" s="13" customFormat="1">
      <c r="A145" s="13"/>
      <c r="B145" s="271"/>
      <c r="C145" s="272"/>
      <c r="D145" s="259" t="s">
        <v>414</v>
      </c>
      <c r="E145" s="273" t="s">
        <v>1</v>
      </c>
      <c r="F145" s="274" t="s">
        <v>438</v>
      </c>
      <c r="G145" s="272"/>
      <c r="H145" s="275">
        <v>30</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4" customFormat="1">
      <c r="A146" s="14"/>
      <c r="B146" s="282"/>
      <c r="C146" s="283"/>
      <c r="D146" s="259" t="s">
        <v>414</v>
      </c>
      <c r="E146" s="284" t="s">
        <v>1</v>
      </c>
      <c r="F146" s="285" t="s">
        <v>416</v>
      </c>
      <c r="G146" s="283"/>
      <c r="H146" s="286">
        <v>30</v>
      </c>
      <c r="I146" s="287"/>
      <c r="J146" s="283"/>
      <c r="K146" s="283"/>
      <c r="L146" s="288"/>
      <c r="M146" s="289"/>
      <c r="N146" s="290"/>
      <c r="O146" s="290"/>
      <c r="P146" s="290"/>
      <c r="Q146" s="290"/>
      <c r="R146" s="290"/>
      <c r="S146" s="290"/>
      <c r="T146" s="291"/>
      <c r="U146" s="14"/>
      <c r="V146" s="14"/>
      <c r="W146" s="14"/>
      <c r="X146" s="14"/>
      <c r="Y146" s="14"/>
      <c r="Z146" s="14"/>
      <c r="AA146" s="14"/>
      <c r="AB146" s="14"/>
      <c r="AC146" s="14"/>
      <c r="AD146" s="14"/>
      <c r="AE146" s="14"/>
      <c r="AT146" s="292" t="s">
        <v>414</v>
      </c>
      <c r="AU146" s="292" t="s">
        <v>93</v>
      </c>
      <c r="AV146" s="14" t="s">
        <v>182</v>
      </c>
      <c r="AW146" s="14" t="s">
        <v>38</v>
      </c>
      <c r="AX146" s="14" t="s">
        <v>91</v>
      </c>
      <c r="AY146" s="292" t="s">
        <v>251</v>
      </c>
    </row>
    <row r="147" s="2" customFormat="1" ht="16.5" customHeight="1">
      <c r="A147" s="40"/>
      <c r="B147" s="41"/>
      <c r="C147" s="246" t="s">
        <v>292</v>
      </c>
      <c r="D147" s="246" t="s">
        <v>254</v>
      </c>
      <c r="E147" s="247" t="s">
        <v>439</v>
      </c>
      <c r="F147" s="248" t="s">
        <v>440</v>
      </c>
      <c r="G147" s="249" t="s">
        <v>441</v>
      </c>
      <c r="H147" s="250">
        <v>1370</v>
      </c>
      <c r="I147" s="251"/>
      <c r="J147" s="252">
        <f>ROUND(I147*H147,2)</f>
        <v>0</v>
      </c>
      <c r="K147" s="248" t="s">
        <v>258</v>
      </c>
      <c r="L147" s="46"/>
      <c r="M147" s="253" t="s">
        <v>1</v>
      </c>
      <c r="N147" s="254" t="s">
        <v>48</v>
      </c>
      <c r="O147" s="93"/>
      <c r="P147" s="255">
        <f>O147*H147</f>
        <v>0</v>
      </c>
      <c r="Q147" s="255">
        <v>0</v>
      </c>
      <c r="R147" s="255">
        <f>Q147*H147</f>
        <v>0</v>
      </c>
      <c r="S147" s="255">
        <v>0.20499999999999999</v>
      </c>
      <c r="T147" s="256">
        <f>S147*H147</f>
        <v>280.84999999999997</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442</v>
      </c>
    </row>
    <row r="148" s="13" customFormat="1">
      <c r="A148" s="13"/>
      <c r="B148" s="271"/>
      <c r="C148" s="272"/>
      <c r="D148" s="259" t="s">
        <v>414</v>
      </c>
      <c r="E148" s="273" t="s">
        <v>1</v>
      </c>
      <c r="F148" s="274" t="s">
        <v>443</v>
      </c>
      <c r="G148" s="272"/>
      <c r="H148" s="275">
        <v>1370</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4" customFormat="1">
      <c r="A149" s="14"/>
      <c r="B149" s="282"/>
      <c r="C149" s="283"/>
      <c r="D149" s="259" t="s">
        <v>414</v>
      </c>
      <c r="E149" s="284" t="s">
        <v>1</v>
      </c>
      <c r="F149" s="285" t="s">
        <v>416</v>
      </c>
      <c r="G149" s="283"/>
      <c r="H149" s="286">
        <v>1370</v>
      </c>
      <c r="I149" s="287"/>
      <c r="J149" s="283"/>
      <c r="K149" s="283"/>
      <c r="L149" s="288"/>
      <c r="M149" s="289"/>
      <c r="N149" s="290"/>
      <c r="O149" s="290"/>
      <c r="P149" s="290"/>
      <c r="Q149" s="290"/>
      <c r="R149" s="290"/>
      <c r="S149" s="290"/>
      <c r="T149" s="291"/>
      <c r="U149" s="14"/>
      <c r="V149" s="14"/>
      <c r="W149" s="14"/>
      <c r="X149" s="14"/>
      <c r="Y149" s="14"/>
      <c r="Z149" s="14"/>
      <c r="AA149" s="14"/>
      <c r="AB149" s="14"/>
      <c r="AC149" s="14"/>
      <c r="AD149" s="14"/>
      <c r="AE149" s="14"/>
      <c r="AT149" s="292" t="s">
        <v>414</v>
      </c>
      <c r="AU149" s="292" t="s">
        <v>93</v>
      </c>
      <c r="AV149" s="14" t="s">
        <v>182</v>
      </c>
      <c r="AW149" s="14" t="s">
        <v>38</v>
      </c>
      <c r="AX149" s="14" t="s">
        <v>91</v>
      </c>
      <c r="AY149" s="292" t="s">
        <v>251</v>
      </c>
    </row>
    <row r="150" s="2" customFormat="1" ht="16.5" customHeight="1">
      <c r="A150" s="40"/>
      <c r="B150" s="41"/>
      <c r="C150" s="246" t="s">
        <v>297</v>
      </c>
      <c r="D150" s="246" t="s">
        <v>254</v>
      </c>
      <c r="E150" s="247" t="s">
        <v>444</v>
      </c>
      <c r="F150" s="248" t="s">
        <v>445</v>
      </c>
      <c r="G150" s="249" t="s">
        <v>446</v>
      </c>
      <c r="H150" s="250">
        <v>1380</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447</v>
      </c>
    </row>
    <row r="151" s="13" customFormat="1">
      <c r="A151" s="13"/>
      <c r="B151" s="271"/>
      <c r="C151" s="272"/>
      <c r="D151" s="259" t="s">
        <v>414</v>
      </c>
      <c r="E151" s="273" t="s">
        <v>1</v>
      </c>
      <c r="F151" s="274" t="s">
        <v>448</v>
      </c>
      <c r="G151" s="272"/>
      <c r="H151" s="275">
        <v>1380</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4" customFormat="1">
      <c r="A152" s="14"/>
      <c r="B152" s="282"/>
      <c r="C152" s="283"/>
      <c r="D152" s="259" t="s">
        <v>414</v>
      </c>
      <c r="E152" s="284" t="s">
        <v>1</v>
      </c>
      <c r="F152" s="285" t="s">
        <v>416</v>
      </c>
      <c r="G152" s="283"/>
      <c r="H152" s="286">
        <v>1380</v>
      </c>
      <c r="I152" s="287"/>
      <c r="J152" s="283"/>
      <c r="K152" s="283"/>
      <c r="L152" s="288"/>
      <c r="M152" s="289"/>
      <c r="N152" s="290"/>
      <c r="O152" s="290"/>
      <c r="P152" s="290"/>
      <c r="Q152" s="290"/>
      <c r="R152" s="290"/>
      <c r="S152" s="290"/>
      <c r="T152" s="291"/>
      <c r="U152" s="14"/>
      <c r="V152" s="14"/>
      <c r="W152" s="14"/>
      <c r="X152" s="14"/>
      <c r="Y152" s="14"/>
      <c r="Z152" s="14"/>
      <c r="AA152" s="14"/>
      <c r="AB152" s="14"/>
      <c r="AC152" s="14"/>
      <c r="AD152" s="14"/>
      <c r="AE152" s="14"/>
      <c r="AT152" s="292" t="s">
        <v>414</v>
      </c>
      <c r="AU152" s="292" t="s">
        <v>93</v>
      </c>
      <c r="AV152" s="14" t="s">
        <v>182</v>
      </c>
      <c r="AW152" s="14" t="s">
        <v>38</v>
      </c>
      <c r="AX152" s="14" t="s">
        <v>91</v>
      </c>
      <c r="AY152" s="292" t="s">
        <v>251</v>
      </c>
    </row>
    <row r="153" s="2" customFormat="1" ht="16.5" customHeight="1">
      <c r="A153" s="40"/>
      <c r="B153" s="41"/>
      <c r="C153" s="246" t="s">
        <v>304</v>
      </c>
      <c r="D153" s="246" t="s">
        <v>254</v>
      </c>
      <c r="E153" s="247" t="s">
        <v>449</v>
      </c>
      <c r="F153" s="248" t="s">
        <v>450</v>
      </c>
      <c r="G153" s="249" t="s">
        <v>446</v>
      </c>
      <c r="H153" s="250">
        <v>1875</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451</v>
      </c>
    </row>
    <row r="154" s="13" customFormat="1">
      <c r="A154" s="13"/>
      <c r="B154" s="271"/>
      <c r="C154" s="272"/>
      <c r="D154" s="259" t="s">
        <v>414</v>
      </c>
      <c r="E154" s="273" t="s">
        <v>1</v>
      </c>
      <c r="F154" s="274" t="s">
        <v>452</v>
      </c>
      <c r="G154" s="272"/>
      <c r="H154" s="275">
        <v>1875</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5" customFormat="1">
      <c r="A155" s="15"/>
      <c r="B155" s="293"/>
      <c r="C155" s="294"/>
      <c r="D155" s="259" t="s">
        <v>414</v>
      </c>
      <c r="E155" s="295" t="s">
        <v>1</v>
      </c>
      <c r="F155" s="296" t="s">
        <v>453</v>
      </c>
      <c r="G155" s="294"/>
      <c r="H155" s="295" t="s">
        <v>1</v>
      </c>
      <c r="I155" s="297"/>
      <c r="J155" s="294"/>
      <c r="K155" s="294"/>
      <c r="L155" s="298"/>
      <c r="M155" s="299"/>
      <c r="N155" s="300"/>
      <c r="O155" s="300"/>
      <c r="P155" s="300"/>
      <c r="Q155" s="300"/>
      <c r="R155" s="300"/>
      <c r="S155" s="300"/>
      <c r="T155" s="301"/>
      <c r="U155" s="15"/>
      <c r="V155" s="15"/>
      <c r="W155" s="15"/>
      <c r="X155" s="15"/>
      <c r="Y155" s="15"/>
      <c r="Z155" s="15"/>
      <c r="AA155" s="15"/>
      <c r="AB155" s="15"/>
      <c r="AC155" s="15"/>
      <c r="AD155" s="15"/>
      <c r="AE155" s="15"/>
      <c r="AT155" s="302" t="s">
        <v>414</v>
      </c>
      <c r="AU155" s="302" t="s">
        <v>93</v>
      </c>
      <c r="AV155" s="15" t="s">
        <v>91</v>
      </c>
      <c r="AW155" s="15" t="s">
        <v>38</v>
      </c>
      <c r="AX155" s="15" t="s">
        <v>83</v>
      </c>
      <c r="AY155" s="302" t="s">
        <v>251</v>
      </c>
    </row>
    <row r="156" s="14" customFormat="1">
      <c r="A156" s="14"/>
      <c r="B156" s="282"/>
      <c r="C156" s="283"/>
      <c r="D156" s="259" t="s">
        <v>414</v>
      </c>
      <c r="E156" s="284" t="s">
        <v>1</v>
      </c>
      <c r="F156" s="285" t="s">
        <v>416</v>
      </c>
      <c r="G156" s="283"/>
      <c r="H156" s="286">
        <v>1875</v>
      </c>
      <c r="I156" s="287"/>
      <c r="J156" s="283"/>
      <c r="K156" s="283"/>
      <c r="L156" s="288"/>
      <c r="M156" s="289"/>
      <c r="N156" s="290"/>
      <c r="O156" s="290"/>
      <c r="P156" s="290"/>
      <c r="Q156" s="290"/>
      <c r="R156" s="290"/>
      <c r="S156" s="290"/>
      <c r="T156" s="291"/>
      <c r="U156" s="14"/>
      <c r="V156" s="14"/>
      <c r="W156" s="14"/>
      <c r="X156" s="14"/>
      <c r="Y156" s="14"/>
      <c r="Z156" s="14"/>
      <c r="AA156" s="14"/>
      <c r="AB156" s="14"/>
      <c r="AC156" s="14"/>
      <c r="AD156" s="14"/>
      <c r="AE156" s="14"/>
      <c r="AT156" s="292" t="s">
        <v>414</v>
      </c>
      <c r="AU156" s="292" t="s">
        <v>93</v>
      </c>
      <c r="AV156" s="14" t="s">
        <v>182</v>
      </c>
      <c r="AW156" s="14" t="s">
        <v>38</v>
      </c>
      <c r="AX156" s="14" t="s">
        <v>91</v>
      </c>
      <c r="AY156" s="292" t="s">
        <v>251</v>
      </c>
    </row>
    <row r="157" s="2" customFormat="1" ht="16.5" customHeight="1">
      <c r="A157" s="40"/>
      <c r="B157" s="41"/>
      <c r="C157" s="246" t="s">
        <v>309</v>
      </c>
      <c r="D157" s="246" t="s">
        <v>254</v>
      </c>
      <c r="E157" s="247" t="s">
        <v>454</v>
      </c>
      <c r="F157" s="248" t="s">
        <v>455</v>
      </c>
      <c r="G157" s="249" t="s">
        <v>446</v>
      </c>
      <c r="H157" s="250">
        <v>5200</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456</v>
      </c>
    </row>
    <row r="158" s="13" customFormat="1">
      <c r="A158" s="13"/>
      <c r="B158" s="271"/>
      <c r="C158" s="272"/>
      <c r="D158" s="259" t="s">
        <v>414</v>
      </c>
      <c r="E158" s="273" t="s">
        <v>1</v>
      </c>
      <c r="F158" s="274" t="s">
        <v>457</v>
      </c>
      <c r="G158" s="272"/>
      <c r="H158" s="275">
        <v>5200</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5200</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313</v>
      </c>
      <c r="D160" s="246" t="s">
        <v>254</v>
      </c>
      <c r="E160" s="247" t="s">
        <v>458</v>
      </c>
      <c r="F160" s="248" t="s">
        <v>459</v>
      </c>
      <c r="G160" s="249" t="s">
        <v>446</v>
      </c>
      <c r="H160" s="250">
        <v>154</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460</v>
      </c>
    </row>
    <row r="161" s="2" customFormat="1">
      <c r="A161" s="40"/>
      <c r="B161" s="41"/>
      <c r="C161" s="42"/>
      <c r="D161" s="259" t="s">
        <v>261</v>
      </c>
      <c r="E161" s="42"/>
      <c r="F161" s="260" t="s">
        <v>461</v>
      </c>
      <c r="G161" s="42"/>
      <c r="H161" s="42"/>
      <c r="I161" s="157"/>
      <c r="J161" s="42"/>
      <c r="K161" s="42"/>
      <c r="L161" s="46"/>
      <c r="M161" s="261"/>
      <c r="N161" s="262"/>
      <c r="O161" s="93"/>
      <c r="P161" s="93"/>
      <c r="Q161" s="93"/>
      <c r="R161" s="93"/>
      <c r="S161" s="93"/>
      <c r="T161" s="94"/>
      <c r="U161" s="40"/>
      <c r="V161" s="40"/>
      <c r="W161" s="40"/>
      <c r="X161" s="40"/>
      <c r="Y161" s="40"/>
      <c r="Z161" s="40"/>
      <c r="AA161" s="40"/>
      <c r="AB161" s="40"/>
      <c r="AC161" s="40"/>
      <c r="AD161" s="40"/>
      <c r="AE161" s="40"/>
      <c r="AT161" s="18" t="s">
        <v>261</v>
      </c>
      <c r="AU161" s="18" t="s">
        <v>93</v>
      </c>
    </row>
    <row r="162" s="13" customFormat="1">
      <c r="A162" s="13"/>
      <c r="B162" s="271"/>
      <c r="C162" s="272"/>
      <c r="D162" s="259" t="s">
        <v>414</v>
      </c>
      <c r="E162" s="272"/>
      <c r="F162" s="274" t="s">
        <v>462</v>
      </c>
      <c r="G162" s="272"/>
      <c r="H162" s="275">
        <v>154</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4</v>
      </c>
      <c r="AX162" s="13" t="s">
        <v>91</v>
      </c>
      <c r="AY162" s="281" t="s">
        <v>251</v>
      </c>
    </row>
    <row r="163" s="2" customFormat="1" ht="16.5" customHeight="1">
      <c r="A163" s="40"/>
      <c r="B163" s="41"/>
      <c r="C163" s="246" t="s">
        <v>318</v>
      </c>
      <c r="D163" s="246" t="s">
        <v>254</v>
      </c>
      <c r="E163" s="247" t="s">
        <v>463</v>
      </c>
      <c r="F163" s="248" t="s">
        <v>464</v>
      </c>
      <c r="G163" s="249" t="s">
        <v>446</v>
      </c>
      <c r="H163" s="250">
        <v>6998</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465</v>
      </c>
    </row>
    <row r="164" s="15" customFormat="1">
      <c r="A164" s="15"/>
      <c r="B164" s="293"/>
      <c r="C164" s="294"/>
      <c r="D164" s="259" t="s">
        <v>414</v>
      </c>
      <c r="E164" s="295" t="s">
        <v>1</v>
      </c>
      <c r="F164" s="296" t="s">
        <v>466</v>
      </c>
      <c r="G164" s="294"/>
      <c r="H164" s="295" t="s">
        <v>1</v>
      </c>
      <c r="I164" s="297"/>
      <c r="J164" s="294"/>
      <c r="K164" s="294"/>
      <c r="L164" s="298"/>
      <c r="M164" s="299"/>
      <c r="N164" s="300"/>
      <c r="O164" s="300"/>
      <c r="P164" s="300"/>
      <c r="Q164" s="300"/>
      <c r="R164" s="300"/>
      <c r="S164" s="300"/>
      <c r="T164" s="301"/>
      <c r="U164" s="15"/>
      <c r="V164" s="15"/>
      <c r="W164" s="15"/>
      <c r="X164" s="15"/>
      <c r="Y164" s="15"/>
      <c r="Z164" s="15"/>
      <c r="AA164" s="15"/>
      <c r="AB164" s="15"/>
      <c r="AC164" s="15"/>
      <c r="AD164" s="15"/>
      <c r="AE164" s="15"/>
      <c r="AT164" s="302" t="s">
        <v>414</v>
      </c>
      <c r="AU164" s="302" t="s">
        <v>93</v>
      </c>
      <c r="AV164" s="15" t="s">
        <v>91</v>
      </c>
      <c r="AW164" s="15" t="s">
        <v>38</v>
      </c>
      <c r="AX164" s="15" t="s">
        <v>83</v>
      </c>
      <c r="AY164" s="302" t="s">
        <v>251</v>
      </c>
    </row>
    <row r="165" s="13" customFormat="1">
      <c r="A165" s="13"/>
      <c r="B165" s="271"/>
      <c r="C165" s="272"/>
      <c r="D165" s="259" t="s">
        <v>414</v>
      </c>
      <c r="E165" s="273" t="s">
        <v>1</v>
      </c>
      <c r="F165" s="274" t="s">
        <v>467</v>
      </c>
      <c r="G165" s="272"/>
      <c r="H165" s="275">
        <v>803</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83</v>
      </c>
      <c r="AY165" s="281" t="s">
        <v>251</v>
      </c>
    </row>
    <row r="166" s="13" customFormat="1">
      <c r="A166" s="13"/>
      <c r="B166" s="271"/>
      <c r="C166" s="272"/>
      <c r="D166" s="259" t="s">
        <v>414</v>
      </c>
      <c r="E166" s="273" t="s">
        <v>1</v>
      </c>
      <c r="F166" s="274" t="s">
        <v>468</v>
      </c>
      <c r="G166" s="272"/>
      <c r="H166" s="275">
        <v>4320</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6" customFormat="1">
      <c r="A167" s="16"/>
      <c r="B167" s="303"/>
      <c r="C167" s="304"/>
      <c r="D167" s="259" t="s">
        <v>414</v>
      </c>
      <c r="E167" s="305" t="s">
        <v>1</v>
      </c>
      <c r="F167" s="306" t="s">
        <v>469</v>
      </c>
      <c r="G167" s="304"/>
      <c r="H167" s="307">
        <v>5123</v>
      </c>
      <c r="I167" s="308"/>
      <c r="J167" s="304"/>
      <c r="K167" s="304"/>
      <c r="L167" s="309"/>
      <c r="M167" s="310"/>
      <c r="N167" s="311"/>
      <c r="O167" s="311"/>
      <c r="P167" s="311"/>
      <c r="Q167" s="311"/>
      <c r="R167" s="311"/>
      <c r="S167" s="311"/>
      <c r="T167" s="312"/>
      <c r="U167" s="16"/>
      <c r="V167" s="16"/>
      <c r="W167" s="16"/>
      <c r="X167" s="16"/>
      <c r="Y167" s="16"/>
      <c r="Z167" s="16"/>
      <c r="AA167" s="16"/>
      <c r="AB167" s="16"/>
      <c r="AC167" s="16"/>
      <c r="AD167" s="16"/>
      <c r="AE167" s="16"/>
      <c r="AT167" s="313" t="s">
        <v>414</v>
      </c>
      <c r="AU167" s="313" t="s">
        <v>93</v>
      </c>
      <c r="AV167" s="16" t="s">
        <v>174</v>
      </c>
      <c r="AW167" s="16" t="s">
        <v>38</v>
      </c>
      <c r="AX167" s="16" t="s">
        <v>83</v>
      </c>
      <c r="AY167" s="313" t="s">
        <v>251</v>
      </c>
    </row>
    <row r="168" s="13" customFormat="1">
      <c r="A168" s="13"/>
      <c r="B168" s="271"/>
      <c r="C168" s="272"/>
      <c r="D168" s="259" t="s">
        <v>414</v>
      </c>
      <c r="E168" s="273" t="s">
        <v>1</v>
      </c>
      <c r="F168" s="274" t="s">
        <v>452</v>
      </c>
      <c r="G168" s="272"/>
      <c r="H168" s="275">
        <v>1875</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5" customFormat="1">
      <c r="A169" s="15"/>
      <c r="B169" s="293"/>
      <c r="C169" s="294"/>
      <c r="D169" s="259" t="s">
        <v>414</v>
      </c>
      <c r="E169" s="295" t="s">
        <v>1</v>
      </c>
      <c r="F169" s="296" t="s">
        <v>453</v>
      </c>
      <c r="G169" s="294"/>
      <c r="H169" s="295" t="s">
        <v>1</v>
      </c>
      <c r="I169" s="297"/>
      <c r="J169" s="294"/>
      <c r="K169" s="294"/>
      <c r="L169" s="298"/>
      <c r="M169" s="299"/>
      <c r="N169" s="300"/>
      <c r="O169" s="300"/>
      <c r="P169" s="300"/>
      <c r="Q169" s="300"/>
      <c r="R169" s="300"/>
      <c r="S169" s="300"/>
      <c r="T169" s="301"/>
      <c r="U169" s="15"/>
      <c r="V169" s="15"/>
      <c r="W169" s="15"/>
      <c r="X169" s="15"/>
      <c r="Y169" s="15"/>
      <c r="Z169" s="15"/>
      <c r="AA169" s="15"/>
      <c r="AB169" s="15"/>
      <c r="AC169" s="15"/>
      <c r="AD169" s="15"/>
      <c r="AE169" s="15"/>
      <c r="AT169" s="302" t="s">
        <v>414</v>
      </c>
      <c r="AU169" s="302" t="s">
        <v>93</v>
      </c>
      <c r="AV169" s="15" t="s">
        <v>91</v>
      </c>
      <c r="AW169" s="15" t="s">
        <v>38</v>
      </c>
      <c r="AX169" s="15" t="s">
        <v>83</v>
      </c>
      <c r="AY169" s="302" t="s">
        <v>251</v>
      </c>
    </row>
    <row r="170" s="14" customFormat="1">
      <c r="A170" s="14"/>
      <c r="B170" s="282"/>
      <c r="C170" s="283"/>
      <c r="D170" s="259" t="s">
        <v>414</v>
      </c>
      <c r="E170" s="284" t="s">
        <v>1</v>
      </c>
      <c r="F170" s="285" t="s">
        <v>416</v>
      </c>
      <c r="G170" s="283"/>
      <c r="H170" s="286">
        <v>6998</v>
      </c>
      <c r="I170" s="287"/>
      <c r="J170" s="283"/>
      <c r="K170" s="283"/>
      <c r="L170" s="288"/>
      <c r="M170" s="289"/>
      <c r="N170" s="290"/>
      <c r="O170" s="290"/>
      <c r="P170" s="290"/>
      <c r="Q170" s="290"/>
      <c r="R170" s="290"/>
      <c r="S170" s="290"/>
      <c r="T170" s="291"/>
      <c r="U170" s="14"/>
      <c r="V170" s="14"/>
      <c r="W170" s="14"/>
      <c r="X170" s="14"/>
      <c r="Y170" s="14"/>
      <c r="Z170" s="14"/>
      <c r="AA170" s="14"/>
      <c r="AB170" s="14"/>
      <c r="AC170" s="14"/>
      <c r="AD170" s="14"/>
      <c r="AE170" s="14"/>
      <c r="AT170" s="292" t="s">
        <v>414</v>
      </c>
      <c r="AU170" s="292" t="s">
        <v>93</v>
      </c>
      <c r="AV170" s="14" t="s">
        <v>182</v>
      </c>
      <c r="AW170" s="14" t="s">
        <v>38</v>
      </c>
      <c r="AX170" s="14" t="s">
        <v>91</v>
      </c>
      <c r="AY170" s="292" t="s">
        <v>251</v>
      </c>
    </row>
    <row r="171" s="2" customFormat="1" ht="16.5" customHeight="1">
      <c r="A171" s="40"/>
      <c r="B171" s="41"/>
      <c r="C171" s="246" t="s">
        <v>325</v>
      </c>
      <c r="D171" s="246" t="s">
        <v>254</v>
      </c>
      <c r="E171" s="247" t="s">
        <v>470</v>
      </c>
      <c r="F171" s="248" t="s">
        <v>471</v>
      </c>
      <c r="G171" s="249" t="s">
        <v>446</v>
      </c>
      <c r="H171" s="250">
        <v>350</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472</v>
      </c>
    </row>
    <row r="172" s="2" customFormat="1">
      <c r="A172" s="40"/>
      <c r="B172" s="41"/>
      <c r="C172" s="42"/>
      <c r="D172" s="259" t="s">
        <v>261</v>
      </c>
      <c r="E172" s="42"/>
      <c r="F172" s="260" t="s">
        <v>473</v>
      </c>
      <c r="G172" s="42"/>
      <c r="H172" s="42"/>
      <c r="I172" s="157"/>
      <c r="J172" s="42"/>
      <c r="K172" s="42"/>
      <c r="L172" s="46"/>
      <c r="M172" s="261"/>
      <c r="N172" s="262"/>
      <c r="O172" s="93"/>
      <c r="P172" s="93"/>
      <c r="Q172" s="93"/>
      <c r="R172" s="93"/>
      <c r="S172" s="93"/>
      <c r="T172" s="94"/>
      <c r="U172" s="40"/>
      <c r="V172" s="40"/>
      <c r="W172" s="40"/>
      <c r="X172" s="40"/>
      <c r="Y172" s="40"/>
      <c r="Z172" s="40"/>
      <c r="AA172" s="40"/>
      <c r="AB172" s="40"/>
      <c r="AC172" s="40"/>
      <c r="AD172" s="40"/>
      <c r="AE172" s="40"/>
      <c r="AT172" s="18" t="s">
        <v>261</v>
      </c>
      <c r="AU172" s="18" t="s">
        <v>93</v>
      </c>
    </row>
    <row r="173" s="13" customFormat="1">
      <c r="A173" s="13"/>
      <c r="B173" s="271"/>
      <c r="C173" s="272"/>
      <c r="D173" s="259" t="s">
        <v>414</v>
      </c>
      <c r="E173" s="273" t="s">
        <v>1</v>
      </c>
      <c r="F173" s="274" t="s">
        <v>474</v>
      </c>
      <c r="G173" s="272"/>
      <c r="H173" s="275">
        <v>350</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38</v>
      </c>
      <c r="AX173" s="13" t="s">
        <v>83</v>
      </c>
      <c r="AY173" s="281" t="s">
        <v>251</v>
      </c>
    </row>
    <row r="174" s="14" customFormat="1">
      <c r="A174" s="14"/>
      <c r="B174" s="282"/>
      <c r="C174" s="283"/>
      <c r="D174" s="259" t="s">
        <v>414</v>
      </c>
      <c r="E174" s="284" t="s">
        <v>1</v>
      </c>
      <c r="F174" s="285" t="s">
        <v>416</v>
      </c>
      <c r="G174" s="283"/>
      <c r="H174" s="286">
        <v>350</v>
      </c>
      <c r="I174" s="287"/>
      <c r="J174" s="283"/>
      <c r="K174" s="283"/>
      <c r="L174" s="288"/>
      <c r="M174" s="289"/>
      <c r="N174" s="290"/>
      <c r="O174" s="290"/>
      <c r="P174" s="290"/>
      <c r="Q174" s="290"/>
      <c r="R174" s="290"/>
      <c r="S174" s="290"/>
      <c r="T174" s="291"/>
      <c r="U174" s="14"/>
      <c r="V174" s="14"/>
      <c r="W174" s="14"/>
      <c r="X174" s="14"/>
      <c r="Y174" s="14"/>
      <c r="Z174" s="14"/>
      <c r="AA174" s="14"/>
      <c r="AB174" s="14"/>
      <c r="AC174" s="14"/>
      <c r="AD174" s="14"/>
      <c r="AE174" s="14"/>
      <c r="AT174" s="292" t="s">
        <v>414</v>
      </c>
      <c r="AU174" s="292" t="s">
        <v>93</v>
      </c>
      <c r="AV174" s="14" t="s">
        <v>182</v>
      </c>
      <c r="AW174" s="14" t="s">
        <v>38</v>
      </c>
      <c r="AX174" s="14" t="s">
        <v>91</v>
      </c>
      <c r="AY174" s="292" t="s">
        <v>251</v>
      </c>
    </row>
    <row r="175" s="2" customFormat="1" ht="16.5" customHeight="1">
      <c r="A175" s="40"/>
      <c r="B175" s="41"/>
      <c r="C175" s="246" t="s">
        <v>8</v>
      </c>
      <c r="D175" s="246" t="s">
        <v>254</v>
      </c>
      <c r="E175" s="247" t="s">
        <v>475</v>
      </c>
      <c r="F175" s="248" t="s">
        <v>476</v>
      </c>
      <c r="G175" s="249" t="s">
        <v>446</v>
      </c>
      <c r="H175" s="250">
        <v>5123</v>
      </c>
      <c r="I175" s="251"/>
      <c r="J175" s="252">
        <f>ROUND(I175*H175,2)</f>
        <v>0</v>
      </c>
      <c r="K175" s="248" t="s">
        <v>258</v>
      </c>
      <c r="L175" s="46"/>
      <c r="M175" s="253" t="s">
        <v>1</v>
      </c>
      <c r="N175" s="254" t="s">
        <v>48</v>
      </c>
      <c r="O175" s="93"/>
      <c r="P175" s="255">
        <f>O175*H175</f>
        <v>0</v>
      </c>
      <c r="Q175" s="255">
        <v>0</v>
      </c>
      <c r="R175" s="255">
        <f>Q175*H175</f>
        <v>0</v>
      </c>
      <c r="S175" s="255">
        <v>0</v>
      </c>
      <c r="T175" s="256">
        <f>S175*H175</f>
        <v>0</v>
      </c>
      <c r="U175" s="40"/>
      <c r="V175" s="40"/>
      <c r="W175" s="40"/>
      <c r="X175" s="40"/>
      <c r="Y175" s="40"/>
      <c r="Z175" s="40"/>
      <c r="AA175" s="40"/>
      <c r="AB175" s="40"/>
      <c r="AC175" s="40"/>
      <c r="AD175" s="40"/>
      <c r="AE175" s="40"/>
      <c r="AR175" s="257" t="s">
        <v>182</v>
      </c>
      <c r="AT175" s="257" t="s">
        <v>254</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182</v>
      </c>
      <c r="BM175" s="257" t="s">
        <v>477</v>
      </c>
    </row>
    <row r="176" s="2" customFormat="1" ht="16.5" customHeight="1">
      <c r="A176" s="40"/>
      <c r="B176" s="41"/>
      <c r="C176" s="246" t="s">
        <v>359</v>
      </c>
      <c r="D176" s="246" t="s">
        <v>254</v>
      </c>
      <c r="E176" s="247" t="s">
        <v>478</v>
      </c>
      <c r="F176" s="248" t="s">
        <v>479</v>
      </c>
      <c r="G176" s="249" t="s">
        <v>398</v>
      </c>
      <c r="H176" s="250">
        <v>9221.3999999999996</v>
      </c>
      <c r="I176" s="251"/>
      <c r="J176" s="252">
        <f>ROUND(I176*H176,2)</f>
        <v>0</v>
      </c>
      <c r="K176" s="248" t="s">
        <v>307</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182</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480</v>
      </c>
    </row>
    <row r="177" s="13" customFormat="1">
      <c r="A177" s="13"/>
      <c r="B177" s="271"/>
      <c r="C177" s="272"/>
      <c r="D177" s="259" t="s">
        <v>414</v>
      </c>
      <c r="E177" s="272"/>
      <c r="F177" s="274" t="s">
        <v>481</v>
      </c>
      <c r="G177" s="272"/>
      <c r="H177" s="275">
        <v>9221.3999999999996</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4</v>
      </c>
      <c r="AX177" s="13" t="s">
        <v>91</v>
      </c>
      <c r="AY177" s="281" t="s">
        <v>251</v>
      </c>
    </row>
    <row r="178" s="2" customFormat="1" ht="16.5" customHeight="1">
      <c r="A178" s="40"/>
      <c r="B178" s="41"/>
      <c r="C178" s="246" t="s">
        <v>386</v>
      </c>
      <c r="D178" s="246" t="s">
        <v>254</v>
      </c>
      <c r="E178" s="247" t="s">
        <v>482</v>
      </c>
      <c r="F178" s="248" t="s">
        <v>483</v>
      </c>
      <c r="G178" s="249" t="s">
        <v>446</v>
      </c>
      <c r="H178" s="250">
        <v>1107</v>
      </c>
      <c r="I178" s="251"/>
      <c r="J178" s="252">
        <f>ROUND(I178*H178,2)</f>
        <v>0</v>
      </c>
      <c r="K178" s="248" t="s">
        <v>484</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485</v>
      </c>
    </row>
    <row r="179" s="2" customFormat="1">
      <c r="A179" s="40"/>
      <c r="B179" s="41"/>
      <c r="C179" s="42"/>
      <c r="D179" s="259" t="s">
        <v>261</v>
      </c>
      <c r="E179" s="42"/>
      <c r="F179" s="260" t="s">
        <v>486</v>
      </c>
      <c r="G179" s="42"/>
      <c r="H179" s="42"/>
      <c r="I179" s="157"/>
      <c r="J179" s="42"/>
      <c r="K179" s="42"/>
      <c r="L179" s="46"/>
      <c r="M179" s="261"/>
      <c r="N179" s="262"/>
      <c r="O179" s="93"/>
      <c r="P179" s="93"/>
      <c r="Q179" s="93"/>
      <c r="R179" s="93"/>
      <c r="S179" s="93"/>
      <c r="T179" s="94"/>
      <c r="U179" s="40"/>
      <c r="V179" s="40"/>
      <c r="W179" s="40"/>
      <c r="X179" s="40"/>
      <c r="Y179" s="40"/>
      <c r="Z179" s="40"/>
      <c r="AA179" s="40"/>
      <c r="AB179" s="40"/>
      <c r="AC179" s="40"/>
      <c r="AD179" s="40"/>
      <c r="AE179" s="40"/>
      <c r="AT179" s="18" t="s">
        <v>261</v>
      </c>
      <c r="AU179" s="18" t="s">
        <v>93</v>
      </c>
    </row>
    <row r="180" s="15" customFormat="1">
      <c r="A180" s="15"/>
      <c r="B180" s="293"/>
      <c r="C180" s="294"/>
      <c r="D180" s="259" t="s">
        <v>414</v>
      </c>
      <c r="E180" s="295" t="s">
        <v>1</v>
      </c>
      <c r="F180" s="296" t="s">
        <v>466</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487</v>
      </c>
      <c r="G181" s="272"/>
      <c r="H181" s="275">
        <v>577</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3" customFormat="1">
      <c r="A182" s="13"/>
      <c r="B182" s="271"/>
      <c r="C182" s="272"/>
      <c r="D182" s="259" t="s">
        <v>414</v>
      </c>
      <c r="E182" s="273" t="s">
        <v>1</v>
      </c>
      <c r="F182" s="274" t="s">
        <v>488</v>
      </c>
      <c r="G182" s="272"/>
      <c r="H182" s="275">
        <v>530</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4" customFormat="1">
      <c r="A183" s="14"/>
      <c r="B183" s="282"/>
      <c r="C183" s="283"/>
      <c r="D183" s="259" t="s">
        <v>414</v>
      </c>
      <c r="E183" s="284" t="s">
        <v>1</v>
      </c>
      <c r="F183" s="285" t="s">
        <v>416</v>
      </c>
      <c r="G183" s="283"/>
      <c r="H183" s="286">
        <v>1107</v>
      </c>
      <c r="I183" s="287"/>
      <c r="J183" s="283"/>
      <c r="K183" s="283"/>
      <c r="L183" s="288"/>
      <c r="M183" s="289"/>
      <c r="N183" s="290"/>
      <c r="O183" s="290"/>
      <c r="P183" s="290"/>
      <c r="Q183" s="290"/>
      <c r="R183" s="290"/>
      <c r="S183" s="290"/>
      <c r="T183" s="291"/>
      <c r="U183" s="14"/>
      <c r="V183" s="14"/>
      <c r="W183" s="14"/>
      <c r="X183" s="14"/>
      <c r="Y183" s="14"/>
      <c r="Z183" s="14"/>
      <c r="AA183" s="14"/>
      <c r="AB183" s="14"/>
      <c r="AC183" s="14"/>
      <c r="AD183" s="14"/>
      <c r="AE183" s="14"/>
      <c r="AT183" s="292" t="s">
        <v>414</v>
      </c>
      <c r="AU183" s="292" t="s">
        <v>93</v>
      </c>
      <c r="AV183" s="14" t="s">
        <v>182</v>
      </c>
      <c r="AW183" s="14" t="s">
        <v>38</v>
      </c>
      <c r="AX183" s="14" t="s">
        <v>91</v>
      </c>
      <c r="AY183" s="292" t="s">
        <v>251</v>
      </c>
    </row>
    <row r="184" s="2" customFormat="1" ht="16.5" customHeight="1">
      <c r="A184" s="40"/>
      <c r="B184" s="41"/>
      <c r="C184" s="246" t="s">
        <v>362</v>
      </c>
      <c r="D184" s="246" t="s">
        <v>254</v>
      </c>
      <c r="E184" s="247" t="s">
        <v>475</v>
      </c>
      <c r="F184" s="248" t="s">
        <v>476</v>
      </c>
      <c r="G184" s="249" t="s">
        <v>446</v>
      </c>
      <c r="H184" s="250">
        <v>1107</v>
      </c>
      <c r="I184" s="251"/>
      <c r="J184" s="252">
        <f>ROUND(I184*H184,2)</f>
        <v>0</v>
      </c>
      <c r="K184" s="248" t="s">
        <v>258</v>
      </c>
      <c r="L184" s="46"/>
      <c r="M184" s="253" t="s">
        <v>1</v>
      </c>
      <c r="N184" s="254" t="s">
        <v>48</v>
      </c>
      <c r="O184" s="93"/>
      <c r="P184" s="255">
        <f>O184*H184</f>
        <v>0</v>
      </c>
      <c r="Q184" s="255">
        <v>0</v>
      </c>
      <c r="R184" s="255">
        <f>Q184*H184</f>
        <v>0</v>
      </c>
      <c r="S184" s="255">
        <v>0</v>
      </c>
      <c r="T184" s="256">
        <f>S184*H184</f>
        <v>0</v>
      </c>
      <c r="U184" s="40"/>
      <c r="V184" s="40"/>
      <c r="W184" s="40"/>
      <c r="X184" s="40"/>
      <c r="Y184" s="40"/>
      <c r="Z184" s="40"/>
      <c r="AA184" s="40"/>
      <c r="AB184" s="40"/>
      <c r="AC184" s="40"/>
      <c r="AD184" s="40"/>
      <c r="AE184" s="40"/>
      <c r="AR184" s="257" t="s">
        <v>182</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182</v>
      </c>
      <c r="BM184" s="257" t="s">
        <v>489</v>
      </c>
    </row>
    <row r="185" s="2" customFormat="1">
      <c r="A185" s="40"/>
      <c r="B185" s="41"/>
      <c r="C185" s="42"/>
      <c r="D185" s="259" t="s">
        <v>261</v>
      </c>
      <c r="E185" s="42"/>
      <c r="F185" s="260" t="s">
        <v>490</v>
      </c>
      <c r="G185" s="42"/>
      <c r="H185" s="42"/>
      <c r="I185" s="157"/>
      <c r="J185" s="42"/>
      <c r="K185" s="42"/>
      <c r="L185" s="46"/>
      <c r="M185" s="261"/>
      <c r="N185" s="262"/>
      <c r="O185" s="93"/>
      <c r="P185" s="93"/>
      <c r="Q185" s="93"/>
      <c r="R185" s="93"/>
      <c r="S185" s="93"/>
      <c r="T185" s="94"/>
      <c r="U185" s="40"/>
      <c r="V185" s="40"/>
      <c r="W185" s="40"/>
      <c r="X185" s="40"/>
      <c r="Y185" s="40"/>
      <c r="Z185" s="40"/>
      <c r="AA185" s="40"/>
      <c r="AB185" s="40"/>
      <c r="AC185" s="40"/>
      <c r="AD185" s="40"/>
      <c r="AE185" s="40"/>
      <c r="AT185" s="18" t="s">
        <v>261</v>
      </c>
      <c r="AU185" s="18" t="s">
        <v>93</v>
      </c>
    </row>
    <row r="186" s="2" customFormat="1" ht="16.5" customHeight="1">
      <c r="A186" s="40"/>
      <c r="B186" s="41"/>
      <c r="C186" s="246" t="s">
        <v>395</v>
      </c>
      <c r="D186" s="246" t="s">
        <v>254</v>
      </c>
      <c r="E186" s="247" t="s">
        <v>491</v>
      </c>
      <c r="F186" s="248" t="s">
        <v>492</v>
      </c>
      <c r="G186" s="249" t="s">
        <v>446</v>
      </c>
      <c r="H186" s="250">
        <v>77</v>
      </c>
      <c r="I186" s="251"/>
      <c r="J186" s="252">
        <f>ROUND(I186*H186,2)</f>
        <v>0</v>
      </c>
      <c r="K186" s="248" t="s">
        <v>258</v>
      </c>
      <c r="L186" s="46"/>
      <c r="M186" s="253" t="s">
        <v>1</v>
      </c>
      <c r="N186" s="254"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182</v>
      </c>
      <c r="AT186" s="257" t="s">
        <v>254</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182</v>
      </c>
      <c r="BM186" s="257" t="s">
        <v>493</v>
      </c>
    </row>
    <row r="187" s="13" customFormat="1">
      <c r="A187" s="13"/>
      <c r="B187" s="271"/>
      <c r="C187" s="272"/>
      <c r="D187" s="259" t="s">
        <v>414</v>
      </c>
      <c r="E187" s="273" t="s">
        <v>1</v>
      </c>
      <c r="F187" s="274" t="s">
        <v>494</v>
      </c>
      <c r="G187" s="272"/>
      <c r="H187" s="275">
        <v>77</v>
      </c>
      <c r="I187" s="276"/>
      <c r="J187" s="272"/>
      <c r="K187" s="272"/>
      <c r="L187" s="277"/>
      <c r="M187" s="278"/>
      <c r="N187" s="279"/>
      <c r="O187" s="279"/>
      <c r="P187" s="279"/>
      <c r="Q187" s="279"/>
      <c r="R187" s="279"/>
      <c r="S187" s="279"/>
      <c r="T187" s="280"/>
      <c r="U187" s="13"/>
      <c r="V187" s="13"/>
      <c r="W187" s="13"/>
      <c r="X187" s="13"/>
      <c r="Y187" s="13"/>
      <c r="Z187" s="13"/>
      <c r="AA187" s="13"/>
      <c r="AB187" s="13"/>
      <c r="AC187" s="13"/>
      <c r="AD187" s="13"/>
      <c r="AE187" s="13"/>
      <c r="AT187" s="281" t="s">
        <v>414</v>
      </c>
      <c r="AU187" s="281" t="s">
        <v>93</v>
      </c>
      <c r="AV187" s="13" t="s">
        <v>93</v>
      </c>
      <c r="AW187" s="13" t="s">
        <v>38</v>
      </c>
      <c r="AX187" s="13" t="s">
        <v>83</v>
      </c>
      <c r="AY187" s="281" t="s">
        <v>251</v>
      </c>
    </row>
    <row r="188" s="14" customFormat="1">
      <c r="A188" s="14"/>
      <c r="B188" s="282"/>
      <c r="C188" s="283"/>
      <c r="D188" s="259" t="s">
        <v>414</v>
      </c>
      <c r="E188" s="284" t="s">
        <v>1</v>
      </c>
      <c r="F188" s="285" t="s">
        <v>416</v>
      </c>
      <c r="G188" s="283"/>
      <c r="H188" s="286">
        <v>77</v>
      </c>
      <c r="I188" s="287"/>
      <c r="J188" s="283"/>
      <c r="K188" s="283"/>
      <c r="L188" s="288"/>
      <c r="M188" s="289"/>
      <c r="N188" s="290"/>
      <c r="O188" s="290"/>
      <c r="P188" s="290"/>
      <c r="Q188" s="290"/>
      <c r="R188" s="290"/>
      <c r="S188" s="290"/>
      <c r="T188" s="291"/>
      <c r="U188" s="14"/>
      <c r="V188" s="14"/>
      <c r="W188" s="14"/>
      <c r="X188" s="14"/>
      <c r="Y188" s="14"/>
      <c r="Z188" s="14"/>
      <c r="AA188" s="14"/>
      <c r="AB188" s="14"/>
      <c r="AC188" s="14"/>
      <c r="AD188" s="14"/>
      <c r="AE188" s="14"/>
      <c r="AT188" s="292" t="s">
        <v>414</v>
      </c>
      <c r="AU188" s="292" t="s">
        <v>93</v>
      </c>
      <c r="AV188" s="14" t="s">
        <v>182</v>
      </c>
      <c r="AW188" s="14" t="s">
        <v>38</v>
      </c>
      <c r="AX188" s="14" t="s">
        <v>91</v>
      </c>
      <c r="AY188" s="292" t="s">
        <v>251</v>
      </c>
    </row>
    <row r="189" s="2" customFormat="1" ht="16.5" customHeight="1">
      <c r="A189" s="40"/>
      <c r="B189" s="41"/>
      <c r="C189" s="246" t="s">
        <v>366</v>
      </c>
      <c r="D189" s="246" t="s">
        <v>254</v>
      </c>
      <c r="E189" s="247" t="s">
        <v>495</v>
      </c>
      <c r="F189" s="248" t="s">
        <v>496</v>
      </c>
      <c r="G189" s="249" t="s">
        <v>342</v>
      </c>
      <c r="H189" s="250">
        <v>22270</v>
      </c>
      <c r="I189" s="251"/>
      <c r="J189" s="252">
        <f>ROUND(I189*H189,2)</f>
        <v>0</v>
      </c>
      <c r="K189" s="248" t="s">
        <v>258</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182</v>
      </c>
      <c r="AT189" s="257" t="s">
        <v>254</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497</v>
      </c>
    </row>
    <row r="190" s="13" customFormat="1">
      <c r="A190" s="13"/>
      <c r="B190" s="271"/>
      <c r="C190" s="272"/>
      <c r="D190" s="259" t="s">
        <v>414</v>
      </c>
      <c r="E190" s="273" t="s">
        <v>1</v>
      </c>
      <c r="F190" s="274" t="s">
        <v>498</v>
      </c>
      <c r="G190" s="272"/>
      <c r="H190" s="275">
        <v>22270</v>
      </c>
      <c r="I190" s="276"/>
      <c r="J190" s="272"/>
      <c r="K190" s="272"/>
      <c r="L190" s="277"/>
      <c r="M190" s="278"/>
      <c r="N190" s="279"/>
      <c r="O190" s="279"/>
      <c r="P190" s="279"/>
      <c r="Q190" s="279"/>
      <c r="R190" s="279"/>
      <c r="S190" s="279"/>
      <c r="T190" s="280"/>
      <c r="U190" s="13"/>
      <c r="V190" s="13"/>
      <c r="W190" s="13"/>
      <c r="X190" s="13"/>
      <c r="Y190" s="13"/>
      <c r="Z190" s="13"/>
      <c r="AA190" s="13"/>
      <c r="AB190" s="13"/>
      <c r="AC190" s="13"/>
      <c r="AD190" s="13"/>
      <c r="AE190" s="13"/>
      <c r="AT190" s="281" t="s">
        <v>414</v>
      </c>
      <c r="AU190" s="281" t="s">
        <v>93</v>
      </c>
      <c r="AV190" s="13" t="s">
        <v>93</v>
      </c>
      <c r="AW190" s="13" t="s">
        <v>38</v>
      </c>
      <c r="AX190" s="13" t="s">
        <v>83</v>
      </c>
      <c r="AY190" s="281" t="s">
        <v>251</v>
      </c>
    </row>
    <row r="191" s="14" customFormat="1">
      <c r="A191" s="14"/>
      <c r="B191" s="282"/>
      <c r="C191" s="283"/>
      <c r="D191" s="259" t="s">
        <v>414</v>
      </c>
      <c r="E191" s="284" t="s">
        <v>1</v>
      </c>
      <c r="F191" s="285" t="s">
        <v>416</v>
      </c>
      <c r="G191" s="283"/>
      <c r="H191" s="286">
        <v>22270</v>
      </c>
      <c r="I191" s="287"/>
      <c r="J191" s="283"/>
      <c r="K191" s="283"/>
      <c r="L191" s="288"/>
      <c r="M191" s="289"/>
      <c r="N191" s="290"/>
      <c r="O191" s="290"/>
      <c r="P191" s="290"/>
      <c r="Q191" s="290"/>
      <c r="R191" s="290"/>
      <c r="S191" s="290"/>
      <c r="T191" s="291"/>
      <c r="U191" s="14"/>
      <c r="V191" s="14"/>
      <c r="W191" s="14"/>
      <c r="X191" s="14"/>
      <c r="Y191" s="14"/>
      <c r="Z191" s="14"/>
      <c r="AA191" s="14"/>
      <c r="AB191" s="14"/>
      <c r="AC191" s="14"/>
      <c r="AD191" s="14"/>
      <c r="AE191" s="14"/>
      <c r="AT191" s="292" t="s">
        <v>414</v>
      </c>
      <c r="AU191" s="292" t="s">
        <v>93</v>
      </c>
      <c r="AV191" s="14" t="s">
        <v>182</v>
      </c>
      <c r="AW191" s="14" t="s">
        <v>38</v>
      </c>
      <c r="AX191" s="14" t="s">
        <v>91</v>
      </c>
      <c r="AY191" s="292" t="s">
        <v>251</v>
      </c>
    </row>
    <row r="192" s="2" customFormat="1" ht="16.5" customHeight="1">
      <c r="A192" s="40"/>
      <c r="B192" s="41"/>
      <c r="C192" s="246" t="s">
        <v>7</v>
      </c>
      <c r="D192" s="246" t="s">
        <v>254</v>
      </c>
      <c r="E192" s="247" t="s">
        <v>499</v>
      </c>
      <c r="F192" s="248" t="s">
        <v>500</v>
      </c>
      <c r="G192" s="249" t="s">
        <v>446</v>
      </c>
      <c r="H192" s="250">
        <v>77</v>
      </c>
      <c r="I192" s="251"/>
      <c r="J192" s="252">
        <f>ROUND(I192*H192,2)</f>
        <v>0</v>
      </c>
      <c r="K192" s="248" t="s">
        <v>258</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501</v>
      </c>
      <c r="AT192" s="257" t="s">
        <v>254</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501</v>
      </c>
      <c r="BM192" s="257" t="s">
        <v>502</v>
      </c>
    </row>
    <row r="193" s="12" customFormat="1" ht="22.8" customHeight="1">
      <c r="A193" s="12"/>
      <c r="B193" s="230"/>
      <c r="C193" s="231"/>
      <c r="D193" s="232" t="s">
        <v>82</v>
      </c>
      <c r="E193" s="244" t="s">
        <v>250</v>
      </c>
      <c r="F193" s="244" t="s">
        <v>503</v>
      </c>
      <c r="G193" s="231"/>
      <c r="H193" s="231"/>
      <c r="I193" s="234"/>
      <c r="J193" s="245">
        <f>BK193</f>
        <v>0</v>
      </c>
      <c r="K193" s="231"/>
      <c r="L193" s="236"/>
      <c r="M193" s="237"/>
      <c r="N193" s="238"/>
      <c r="O193" s="238"/>
      <c r="P193" s="239">
        <f>SUM(P194:P201)</f>
        <v>0</v>
      </c>
      <c r="Q193" s="238"/>
      <c r="R193" s="239">
        <f>SUM(R194:R201)</f>
        <v>7116.5625</v>
      </c>
      <c r="S193" s="238"/>
      <c r="T193" s="240">
        <f>SUM(T194:T201)</f>
        <v>0</v>
      </c>
      <c r="U193" s="12"/>
      <c r="V193" s="12"/>
      <c r="W193" s="12"/>
      <c r="X193" s="12"/>
      <c r="Y193" s="12"/>
      <c r="Z193" s="12"/>
      <c r="AA193" s="12"/>
      <c r="AB193" s="12"/>
      <c r="AC193" s="12"/>
      <c r="AD193" s="12"/>
      <c r="AE193" s="12"/>
      <c r="AR193" s="241" t="s">
        <v>91</v>
      </c>
      <c r="AT193" s="242" t="s">
        <v>82</v>
      </c>
      <c r="AU193" s="242" t="s">
        <v>91</v>
      </c>
      <c r="AY193" s="241" t="s">
        <v>251</v>
      </c>
      <c r="BK193" s="243">
        <f>SUM(BK194:BK201)</f>
        <v>0</v>
      </c>
    </row>
    <row r="194" s="2" customFormat="1" ht="16.5" customHeight="1">
      <c r="A194" s="40"/>
      <c r="B194" s="41"/>
      <c r="C194" s="246" t="s">
        <v>369</v>
      </c>
      <c r="D194" s="246" t="s">
        <v>254</v>
      </c>
      <c r="E194" s="247" t="s">
        <v>504</v>
      </c>
      <c r="F194" s="248" t="s">
        <v>505</v>
      </c>
      <c r="G194" s="249" t="s">
        <v>342</v>
      </c>
      <c r="H194" s="250">
        <v>9250</v>
      </c>
      <c r="I194" s="251"/>
      <c r="J194" s="252">
        <f>ROUND(I194*H194,2)</f>
        <v>0</v>
      </c>
      <c r="K194" s="248" t="s">
        <v>258</v>
      </c>
      <c r="L194" s="46"/>
      <c r="M194" s="253" t="s">
        <v>1</v>
      </c>
      <c r="N194" s="254" t="s">
        <v>48</v>
      </c>
      <c r="O194" s="93"/>
      <c r="P194" s="255">
        <f>O194*H194</f>
        <v>0</v>
      </c>
      <c r="Q194" s="255">
        <v>0.38624999999999998</v>
      </c>
      <c r="R194" s="255">
        <f>Q194*H194</f>
        <v>3572.8125</v>
      </c>
      <c r="S194" s="255">
        <v>0</v>
      </c>
      <c r="T194" s="256">
        <f>S194*H194</f>
        <v>0</v>
      </c>
      <c r="U194" s="40"/>
      <c r="V194" s="40"/>
      <c r="W194" s="40"/>
      <c r="X194" s="40"/>
      <c r="Y194" s="40"/>
      <c r="Z194" s="40"/>
      <c r="AA194" s="40"/>
      <c r="AB194" s="40"/>
      <c r="AC194" s="40"/>
      <c r="AD194" s="40"/>
      <c r="AE194" s="40"/>
      <c r="AR194" s="257" t="s">
        <v>182</v>
      </c>
      <c r="AT194" s="257" t="s">
        <v>254</v>
      </c>
      <c r="AU194" s="257" t="s">
        <v>93</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182</v>
      </c>
      <c r="BM194" s="257" t="s">
        <v>506</v>
      </c>
    </row>
    <row r="195" s="2" customFormat="1">
      <c r="A195" s="40"/>
      <c r="B195" s="41"/>
      <c r="C195" s="42"/>
      <c r="D195" s="259" t="s">
        <v>261</v>
      </c>
      <c r="E195" s="42"/>
      <c r="F195" s="260" t="s">
        <v>507</v>
      </c>
      <c r="G195" s="42"/>
      <c r="H195" s="42"/>
      <c r="I195" s="157"/>
      <c r="J195" s="42"/>
      <c r="K195" s="42"/>
      <c r="L195" s="46"/>
      <c r="M195" s="261"/>
      <c r="N195" s="262"/>
      <c r="O195" s="93"/>
      <c r="P195" s="93"/>
      <c r="Q195" s="93"/>
      <c r="R195" s="93"/>
      <c r="S195" s="93"/>
      <c r="T195" s="94"/>
      <c r="U195" s="40"/>
      <c r="V195" s="40"/>
      <c r="W195" s="40"/>
      <c r="X195" s="40"/>
      <c r="Y195" s="40"/>
      <c r="Z195" s="40"/>
      <c r="AA195" s="40"/>
      <c r="AB195" s="40"/>
      <c r="AC195" s="40"/>
      <c r="AD195" s="40"/>
      <c r="AE195" s="40"/>
      <c r="AT195" s="18" t="s">
        <v>261</v>
      </c>
      <c r="AU195" s="18" t="s">
        <v>93</v>
      </c>
    </row>
    <row r="196" s="13" customFormat="1">
      <c r="A196" s="13"/>
      <c r="B196" s="271"/>
      <c r="C196" s="272"/>
      <c r="D196" s="259" t="s">
        <v>414</v>
      </c>
      <c r="E196" s="273" t="s">
        <v>1</v>
      </c>
      <c r="F196" s="274" t="s">
        <v>508</v>
      </c>
      <c r="G196" s="272"/>
      <c r="H196" s="275">
        <v>9250</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38</v>
      </c>
      <c r="AX196" s="13" t="s">
        <v>83</v>
      </c>
      <c r="AY196" s="281" t="s">
        <v>251</v>
      </c>
    </row>
    <row r="197" s="14" customFormat="1">
      <c r="A197" s="14"/>
      <c r="B197" s="282"/>
      <c r="C197" s="283"/>
      <c r="D197" s="259" t="s">
        <v>414</v>
      </c>
      <c r="E197" s="284" t="s">
        <v>1</v>
      </c>
      <c r="F197" s="285" t="s">
        <v>416</v>
      </c>
      <c r="G197" s="283"/>
      <c r="H197" s="286">
        <v>9250</v>
      </c>
      <c r="I197" s="287"/>
      <c r="J197" s="283"/>
      <c r="K197" s="283"/>
      <c r="L197" s="288"/>
      <c r="M197" s="289"/>
      <c r="N197" s="290"/>
      <c r="O197" s="290"/>
      <c r="P197" s="290"/>
      <c r="Q197" s="290"/>
      <c r="R197" s="290"/>
      <c r="S197" s="290"/>
      <c r="T197" s="291"/>
      <c r="U197" s="14"/>
      <c r="V197" s="14"/>
      <c r="W197" s="14"/>
      <c r="X197" s="14"/>
      <c r="Y197" s="14"/>
      <c r="Z197" s="14"/>
      <c r="AA197" s="14"/>
      <c r="AB197" s="14"/>
      <c r="AC197" s="14"/>
      <c r="AD197" s="14"/>
      <c r="AE197" s="14"/>
      <c r="AT197" s="292" t="s">
        <v>414</v>
      </c>
      <c r="AU197" s="292" t="s">
        <v>93</v>
      </c>
      <c r="AV197" s="14" t="s">
        <v>182</v>
      </c>
      <c r="AW197" s="14" t="s">
        <v>38</v>
      </c>
      <c r="AX197" s="14" t="s">
        <v>91</v>
      </c>
      <c r="AY197" s="292" t="s">
        <v>251</v>
      </c>
    </row>
    <row r="198" s="2" customFormat="1" ht="16.5" customHeight="1">
      <c r="A198" s="40"/>
      <c r="B198" s="41"/>
      <c r="C198" s="246" t="s">
        <v>509</v>
      </c>
      <c r="D198" s="246" t="s">
        <v>254</v>
      </c>
      <c r="E198" s="247" t="s">
        <v>510</v>
      </c>
      <c r="F198" s="248" t="s">
        <v>511</v>
      </c>
      <c r="G198" s="249" t="s">
        <v>342</v>
      </c>
      <c r="H198" s="250">
        <v>6250</v>
      </c>
      <c r="I198" s="251"/>
      <c r="J198" s="252">
        <f>ROUND(I198*H198,2)</f>
        <v>0</v>
      </c>
      <c r="K198" s="248" t="s">
        <v>258</v>
      </c>
      <c r="L198" s="46"/>
      <c r="M198" s="253" t="s">
        <v>1</v>
      </c>
      <c r="N198" s="254" t="s">
        <v>48</v>
      </c>
      <c r="O198" s="93"/>
      <c r="P198" s="255">
        <f>O198*H198</f>
        <v>0</v>
      </c>
      <c r="Q198" s="255">
        <v>0.56699999999999995</v>
      </c>
      <c r="R198" s="255">
        <f>Q198*H198</f>
        <v>3543.7499999999995</v>
      </c>
      <c r="S198" s="255">
        <v>0</v>
      </c>
      <c r="T198" s="256">
        <f>S198*H198</f>
        <v>0</v>
      </c>
      <c r="U198" s="40"/>
      <c r="V198" s="40"/>
      <c r="W198" s="40"/>
      <c r="X198" s="40"/>
      <c r="Y198" s="40"/>
      <c r="Z198" s="40"/>
      <c r="AA198" s="40"/>
      <c r="AB198" s="40"/>
      <c r="AC198" s="40"/>
      <c r="AD198" s="40"/>
      <c r="AE198" s="40"/>
      <c r="AR198" s="257" t="s">
        <v>182</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182</v>
      </c>
      <c r="BM198" s="257" t="s">
        <v>512</v>
      </c>
    </row>
    <row r="199" s="13" customFormat="1">
      <c r="A199" s="13"/>
      <c r="B199" s="271"/>
      <c r="C199" s="272"/>
      <c r="D199" s="259" t="s">
        <v>414</v>
      </c>
      <c r="E199" s="273" t="s">
        <v>1</v>
      </c>
      <c r="F199" s="274" t="s">
        <v>513</v>
      </c>
      <c r="G199" s="272"/>
      <c r="H199" s="275">
        <v>6250</v>
      </c>
      <c r="I199" s="276"/>
      <c r="J199" s="272"/>
      <c r="K199" s="272"/>
      <c r="L199" s="277"/>
      <c r="M199" s="278"/>
      <c r="N199" s="279"/>
      <c r="O199" s="279"/>
      <c r="P199" s="279"/>
      <c r="Q199" s="279"/>
      <c r="R199" s="279"/>
      <c r="S199" s="279"/>
      <c r="T199" s="280"/>
      <c r="U199" s="13"/>
      <c r="V199" s="13"/>
      <c r="W199" s="13"/>
      <c r="X199" s="13"/>
      <c r="Y199" s="13"/>
      <c r="Z199" s="13"/>
      <c r="AA199" s="13"/>
      <c r="AB199" s="13"/>
      <c r="AC199" s="13"/>
      <c r="AD199" s="13"/>
      <c r="AE199" s="13"/>
      <c r="AT199" s="281" t="s">
        <v>414</v>
      </c>
      <c r="AU199" s="281" t="s">
        <v>93</v>
      </c>
      <c r="AV199" s="13" t="s">
        <v>93</v>
      </c>
      <c r="AW199" s="13" t="s">
        <v>38</v>
      </c>
      <c r="AX199" s="13" t="s">
        <v>83</v>
      </c>
      <c r="AY199" s="281" t="s">
        <v>251</v>
      </c>
    </row>
    <row r="200" s="15" customFormat="1">
      <c r="A200" s="15"/>
      <c r="B200" s="293"/>
      <c r="C200" s="294"/>
      <c r="D200" s="259" t="s">
        <v>414</v>
      </c>
      <c r="E200" s="295" t="s">
        <v>1</v>
      </c>
      <c r="F200" s="296" t="s">
        <v>453</v>
      </c>
      <c r="G200" s="294"/>
      <c r="H200" s="295" t="s">
        <v>1</v>
      </c>
      <c r="I200" s="297"/>
      <c r="J200" s="294"/>
      <c r="K200" s="294"/>
      <c r="L200" s="298"/>
      <c r="M200" s="299"/>
      <c r="N200" s="300"/>
      <c r="O200" s="300"/>
      <c r="P200" s="300"/>
      <c r="Q200" s="300"/>
      <c r="R200" s="300"/>
      <c r="S200" s="300"/>
      <c r="T200" s="301"/>
      <c r="U200" s="15"/>
      <c r="V200" s="15"/>
      <c r="W200" s="15"/>
      <c r="X200" s="15"/>
      <c r="Y200" s="15"/>
      <c r="Z200" s="15"/>
      <c r="AA200" s="15"/>
      <c r="AB200" s="15"/>
      <c r="AC200" s="15"/>
      <c r="AD200" s="15"/>
      <c r="AE200" s="15"/>
      <c r="AT200" s="302" t="s">
        <v>414</v>
      </c>
      <c r="AU200" s="302" t="s">
        <v>93</v>
      </c>
      <c r="AV200" s="15" t="s">
        <v>91</v>
      </c>
      <c r="AW200" s="15" t="s">
        <v>38</v>
      </c>
      <c r="AX200" s="15" t="s">
        <v>83</v>
      </c>
      <c r="AY200" s="302" t="s">
        <v>251</v>
      </c>
    </row>
    <row r="201" s="14" customFormat="1">
      <c r="A201" s="14"/>
      <c r="B201" s="282"/>
      <c r="C201" s="283"/>
      <c r="D201" s="259" t="s">
        <v>414</v>
      </c>
      <c r="E201" s="284" t="s">
        <v>1</v>
      </c>
      <c r="F201" s="285" t="s">
        <v>416</v>
      </c>
      <c r="G201" s="283"/>
      <c r="H201" s="286">
        <v>6250</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93</v>
      </c>
      <c r="AV201" s="14" t="s">
        <v>182</v>
      </c>
      <c r="AW201" s="14" t="s">
        <v>38</v>
      </c>
      <c r="AX201" s="14" t="s">
        <v>91</v>
      </c>
      <c r="AY201" s="292" t="s">
        <v>251</v>
      </c>
    </row>
    <row r="202" s="12" customFormat="1" ht="22.8" customHeight="1">
      <c r="A202" s="12"/>
      <c r="B202" s="230"/>
      <c r="C202" s="231"/>
      <c r="D202" s="232" t="s">
        <v>82</v>
      </c>
      <c r="E202" s="244" t="s">
        <v>292</v>
      </c>
      <c r="F202" s="244" t="s">
        <v>514</v>
      </c>
      <c r="G202" s="231"/>
      <c r="H202" s="231"/>
      <c r="I202" s="234"/>
      <c r="J202" s="245">
        <f>BK202</f>
        <v>0</v>
      </c>
      <c r="K202" s="231"/>
      <c r="L202" s="236"/>
      <c r="M202" s="237"/>
      <c r="N202" s="238"/>
      <c r="O202" s="238"/>
      <c r="P202" s="239">
        <f>SUM(P203:P213)</f>
        <v>0</v>
      </c>
      <c r="Q202" s="238"/>
      <c r="R202" s="239">
        <f>SUM(R203:R213)</f>
        <v>0</v>
      </c>
      <c r="S202" s="238"/>
      <c r="T202" s="240">
        <f>SUM(T203:T213)</f>
        <v>15.887360000000001</v>
      </c>
      <c r="U202" s="12"/>
      <c r="V202" s="12"/>
      <c r="W202" s="12"/>
      <c r="X202" s="12"/>
      <c r="Y202" s="12"/>
      <c r="Z202" s="12"/>
      <c r="AA202" s="12"/>
      <c r="AB202" s="12"/>
      <c r="AC202" s="12"/>
      <c r="AD202" s="12"/>
      <c r="AE202" s="12"/>
      <c r="AR202" s="241" t="s">
        <v>91</v>
      </c>
      <c r="AT202" s="242" t="s">
        <v>82</v>
      </c>
      <c r="AU202" s="242" t="s">
        <v>91</v>
      </c>
      <c r="AY202" s="241" t="s">
        <v>251</v>
      </c>
      <c r="BK202" s="243">
        <f>SUM(BK203:BK213)</f>
        <v>0</v>
      </c>
    </row>
    <row r="203" s="2" customFormat="1" ht="16.5" customHeight="1">
      <c r="A203" s="40"/>
      <c r="B203" s="41"/>
      <c r="C203" s="246" t="s">
        <v>372</v>
      </c>
      <c r="D203" s="246" t="s">
        <v>254</v>
      </c>
      <c r="E203" s="247" t="s">
        <v>515</v>
      </c>
      <c r="F203" s="248" t="s">
        <v>516</v>
      </c>
      <c r="G203" s="249" t="s">
        <v>441</v>
      </c>
      <c r="H203" s="250">
        <v>47</v>
      </c>
      <c r="I203" s="251"/>
      <c r="J203" s="252">
        <f>ROUND(I203*H203,2)</f>
        <v>0</v>
      </c>
      <c r="K203" s="248" t="s">
        <v>258</v>
      </c>
      <c r="L203" s="46"/>
      <c r="M203" s="253" t="s">
        <v>1</v>
      </c>
      <c r="N203" s="254" t="s">
        <v>48</v>
      </c>
      <c r="O203" s="93"/>
      <c r="P203" s="255">
        <f>O203*H203</f>
        <v>0</v>
      </c>
      <c r="Q203" s="255">
        <v>0</v>
      </c>
      <c r="R203" s="255">
        <f>Q203*H203</f>
        <v>0</v>
      </c>
      <c r="S203" s="255">
        <v>0.32000000000000001</v>
      </c>
      <c r="T203" s="256">
        <f>S203*H203</f>
        <v>15.040000000000001</v>
      </c>
      <c r="U203" s="40"/>
      <c r="V203" s="40"/>
      <c r="W203" s="40"/>
      <c r="X203" s="40"/>
      <c r="Y203" s="40"/>
      <c r="Z203" s="40"/>
      <c r="AA203" s="40"/>
      <c r="AB203" s="40"/>
      <c r="AC203" s="40"/>
      <c r="AD203" s="40"/>
      <c r="AE203" s="40"/>
      <c r="AR203" s="257" t="s">
        <v>182</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182</v>
      </c>
      <c r="BM203" s="257" t="s">
        <v>517</v>
      </c>
    </row>
    <row r="204" s="13" customFormat="1">
      <c r="A204" s="13"/>
      <c r="B204" s="271"/>
      <c r="C204" s="272"/>
      <c r="D204" s="259" t="s">
        <v>414</v>
      </c>
      <c r="E204" s="273" t="s">
        <v>1</v>
      </c>
      <c r="F204" s="274" t="s">
        <v>518</v>
      </c>
      <c r="G204" s="272"/>
      <c r="H204" s="275">
        <v>47</v>
      </c>
      <c r="I204" s="276"/>
      <c r="J204" s="272"/>
      <c r="K204" s="272"/>
      <c r="L204" s="277"/>
      <c r="M204" s="278"/>
      <c r="N204" s="279"/>
      <c r="O204" s="279"/>
      <c r="P204" s="279"/>
      <c r="Q204" s="279"/>
      <c r="R204" s="279"/>
      <c r="S204" s="279"/>
      <c r="T204" s="280"/>
      <c r="U204" s="13"/>
      <c r="V204" s="13"/>
      <c r="W204" s="13"/>
      <c r="X204" s="13"/>
      <c r="Y204" s="13"/>
      <c r="Z204" s="13"/>
      <c r="AA204" s="13"/>
      <c r="AB204" s="13"/>
      <c r="AC204" s="13"/>
      <c r="AD204" s="13"/>
      <c r="AE204" s="13"/>
      <c r="AT204" s="281" t="s">
        <v>414</v>
      </c>
      <c r="AU204" s="281" t="s">
        <v>93</v>
      </c>
      <c r="AV204" s="13" t="s">
        <v>93</v>
      </c>
      <c r="AW204" s="13" t="s">
        <v>38</v>
      </c>
      <c r="AX204" s="13" t="s">
        <v>83</v>
      </c>
      <c r="AY204" s="281" t="s">
        <v>251</v>
      </c>
    </row>
    <row r="205" s="14" customFormat="1">
      <c r="A205" s="14"/>
      <c r="B205" s="282"/>
      <c r="C205" s="283"/>
      <c r="D205" s="259" t="s">
        <v>414</v>
      </c>
      <c r="E205" s="284" t="s">
        <v>1</v>
      </c>
      <c r="F205" s="285" t="s">
        <v>416</v>
      </c>
      <c r="G205" s="283"/>
      <c r="H205" s="286">
        <v>47</v>
      </c>
      <c r="I205" s="287"/>
      <c r="J205" s="283"/>
      <c r="K205" s="283"/>
      <c r="L205" s="288"/>
      <c r="M205" s="289"/>
      <c r="N205" s="290"/>
      <c r="O205" s="290"/>
      <c r="P205" s="290"/>
      <c r="Q205" s="290"/>
      <c r="R205" s="290"/>
      <c r="S205" s="290"/>
      <c r="T205" s="291"/>
      <c r="U205" s="14"/>
      <c r="V205" s="14"/>
      <c r="W205" s="14"/>
      <c r="X205" s="14"/>
      <c r="Y205" s="14"/>
      <c r="Z205" s="14"/>
      <c r="AA205" s="14"/>
      <c r="AB205" s="14"/>
      <c r="AC205" s="14"/>
      <c r="AD205" s="14"/>
      <c r="AE205" s="14"/>
      <c r="AT205" s="292" t="s">
        <v>414</v>
      </c>
      <c r="AU205" s="292" t="s">
        <v>93</v>
      </c>
      <c r="AV205" s="14" t="s">
        <v>182</v>
      </c>
      <c r="AW205" s="14" t="s">
        <v>38</v>
      </c>
      <c r="AX205" s="14" t="s">
        <v>91</v>
      </c>
      <c r="AY205" s="292" t="s">
        <v>251</v>
      </c>
    </row>
    <row r="206" s="2" customFormat="1" ht="16.5" customHeight="1">
      <c r="A206" s="40"/>
      <c r="B206" s="41"/>
      <c r="C206" s="246" t="s">
        <v>519</v>
      </c>
      <c r="D206" s="246" t="s">
        <v>254</v>
      </c>
      <c r="E206" s="247" t="s">
        <v>520</v>
      </c>
      <c r="F206" s="248" t="s">
        <v>521</v>
      </c>
      <c r="G206" s="249" t="s">
        <v>346</v>
      </c>
      <c r="H206" s="250">
        <v>2</v>
      </c>
      <c r="I206" s="251"/>
      <c r="J206" s="252">
        <f>ROUND(I206*H206,2)</f>
        <v>0</v>
      </c>
      <c r="K206" s="248" t="s">
        <v>307</v>
      </c>
      <c r="L206" s="46"/>
      <c r="M206" s="253" t="s">
        <v>1</v>
      </c>
      <c r="N206" s="254" t="s">
        <v>48</v>
      </c>
      <c r="O206" s="93"/>
      <c r="P206" s="255">
        <f>O206*H206</f>
        <v>0</v>
      </c>
      <c r="Q206" s="255">
        <v>0</v>
      </c>
      <c r="R206" s="255">
        <f>Q206*H206</f>
        <v>0</v>
      </c>
      <c r="S206" s="255">
        <v>0.42368</v>
      </c>
      <c r="T206" s="256">
        <f>S206*H206</f>
        <v>0.84736</v>
      </c>
      <c r="U206" s="40"/>
      <c r="V206" s="40"/>
      <c r="W206" s="40"/>
      <c r="X206" s="40"/>
      <c r="Y206" s="40"/>
      <c r="Z206" s="40"/>
      <c r="AA206" s="40"/>
      <c r="AB206" s="40"/>
      <c r="AC206" s="40"/>
      <c r="AD206" s="40"/>
      <c r="AE206" s="40"/>
      <c r="AR206" s="257" t="s">
        <v>182</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522</v>
      </c>
    </row>
    <row r="207" s="2" customFormat="1">
      <c r="A207" s="40"/>
      <c r="B207" s="41"/>
      <c r="C207" s="42"/>
      <c r="D207" s="259" t="s">
        <v>261</v>
      </c>
      <c r="E207" s="42"/>
      <c r="F207" s="260" t="s">
        <v>523</v>
      </c>
      <c r="G207" s="42"/>
      <c r="H207" s="42"/>
      <c r="I207" s="157"/>
      <c r="J207" s="42"/>
      <c r="K207" s="42"/>
      <c r="L207" s="46"/>
      <c r="M207" s="261"/>
      <c r="N207" s="262"/>
      <c r="O207" s="93"/>
      <c r="P207" s="93"/>
      <c r="Q207" s="93"/>
      <c r="R207" s="93"/>
      <c r="S207" s="93"/>
      <c r="T207" s="94"/>
      <c r="U207" s="40"/>
      <c r="V207" s="40"/>
      <c r="W207" s="40"/>
      <c r="X207" s="40"/>
      <c r="Y207" s="40"/>
      <c r="Z207" s="40"/>
      <c r="AA207" s="40"/>
      <c r="AB207" s="40"/>
      <c r="AC207" s="40"/>
      <c r="AD207" s="40"/>
      <c r="AE207" s="40"/>
      <c r="AT207" s="18" t="s">
        <v>261</v>
      </c>
      <c r="AU207" s="18" t="s">
        <v>93</v>
      </c>
    </row>
    <row r="208" s="13" customFormat="1">
      <c r="A208" s="13"/>
      <c r="B208" s="271"/>
      <c r="C208" s="272"/>
      <c r="D208" s="259" t="s">
        <v>414</v>
      </c>
      <c r="E208" s="273" t="s">
        <v>1</v>
      </c>
      <c r="F208" s="274" t="s">
        <v>524</v>
      </c>
      <c r="G208" s="272"/>
      <c r="H208" s="275">
        <v>2</v>
      </c>
      <c r="I208" s="276"/>
      <c r="J208" s="272"/>
      <c r="K208" s="272"/>
      <c r="L208" s="277"/>
      <c r="M208" s="278"/>
      <c r="N208" s="279"/>
      <c r="O208" s="279"/>
      <c r="P208" s="279"/>
      <c r="Q208" s="279"/>
      <c r="R208" s="279"/>
      <c r="S208" s="279"/>
      <c r="T208" s="280"/>
      <c r="U208" s="13"/>
      <c r="V208" s="13"/>
      <c r="W208" s="13"/>
      <c r="X208" s="13"/>
      <c r="Y208" s="13"/>
      <c r="Z208" s="13"/>
      <c r="AA208" s="13"/>
      <c r="AB208" s="13"/>
      <c r="AC208" s="13"/>
      <c r="AD208" s="13"/>
      <c r="AE208" s="13"/>
      <c r="AT208" s="281" t="s">
        <v>414</v>
      </c>
      <c r="AU208" s="281" t="s">
        <v>93</v>
      </c>
      <c r="AV208" s="13" t="s">
        <v>93</v>
      </c>
      <c r="AW208" s="13" t="s">
        <v>38</v>
      </c>
      <c r="AX208" s="13" t="s">
        <v>83</v>
      </c>
      <c r="AY208" s="281" t="s">
        <v>251</v>
      </c>
    </row>
    <row r="209" s="14" customFormat="1">
      <c r="A209" s="14"/>
      <c r="B209" s="282"/>
      <c r="C209" s="283"/>
      <c r="D209" s="259" t="s">
        <v>414</v>
      </c>
      <c r="E209" s="284" t="s">
        <v>1</v>
      </c>
      <c r="F209" s="285" t="s">
        <v>416</v>
      </c>
      <c r="G209" s="283"/>
      <c r="H209" s="286">
        <v>2</v>
      </c>
      <c r="I209" s="287"/>
      <c r="J209" s="283"/>
      <c r="K209" s="283"/>
      <c r="L209" s="288"/>
      <c r="M209" s="289"/>
      <c r="N209" s="290"/>
      <c r="O209" s="290"/>
      <c r="P209" s="290"/>
      <c r="Q209" s="290"/>
      <c r="R209" s="290"/>
      <c r="S209" s="290"/>
      <c r="T209" s="291"/>
      <c r="U209" s="14"/>
      <c r="V209" s="14"/>
      <c r="W209" s="14"/>
      <c r="X209" s="14"/>
      <c r="Y209" s="14"/>
      <c r="Z209" s="14"/>
      <c r="AA209" s="14"/>
      <c r="AB209" s="14"/>
      <c r="AC209" s="14"/>
      <c r="AD209" s="14"/>
      <c r="AE209" s="14"/>
      <c r="AT209" s="292" t="s">
        <v>414</v>
      </c>
      <c r="AU209" s="292" t="s">
        <v>93</v>
      </c>
      <c r="AV209" s="14" t="s">
        <v>182</v>
      </c>
      <c r="AW209" s="14" t="s">
        <v>38</v>
      </c>
      <c r="AX209" s="14" t="s">
        <v>91</v>
      </c>
      <c r="AY209" s="292" t="s">
        <v>251</v>
      </c>
    </row>
    <row r="210" s="2" customFormat="1" ht="16.5" customHeight="1">
      <c r="A210" s="40"/>
      <c r="B210" s="41"/>
      <c r="C210" s="246" t="s">
        <v>375</v>
      </c>
      <c r="D210" s="246" t="s">
        <v>254</v>
      </c>
      <c r="E210" s="247" t="s">
        <v>525</v>
      </c>
      <c r="F210" s="248" t="s">
        <v>526</v>
      </c>
      <c r="G210" s="249" t="s">
        <v>346</v>
      </c>
      <c r="H210" s="250">
        <v>1</v>
      </c>
      <c r="I210" s="251"/>
      <c r="J210" s="252">
        <f>ROUND(I210*H210,2)</f>
        <v>0</v>
      </c>
      <c r="K210" s="248" t="s">
        <v>307</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182</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182</v>
      </c>
      <c r="BM210" s="257" t="s">
        <v>527</v>
      </c>
    </row>
    <row r="211" s="2" customFormat="1">
      <c r="A211" s="40"/>
      <c r="B211" s="41"/>
      <c r="C211" s="42"/>
      <c r="D211" s="259" t="s">
        <v>261</v>
      </c>
      <c r="E211" s="42"/>
      <c r="F211" s="260" t="s">
        <v>528</v>
      </c>
      <c r="G211" s="42"/>
      <c r="H211" s="42"/>
      <c r="I211" s="157"/>
      <c r="J211" s="42"/>
      <c r="K211" s="42"/>
      <c r="L211" s="46"/>
      <c r="M211" s="261"/>
      <c r="N211" s="262"/>
      <c r="O211" s="93"/>
      <c r="P211" s="93"/>
      <c r="Q211" s="93"/>
      <c r="R211" s="93"/>
      <c r="S211" s="93"/>
      <c r="T211" s="94"/>
      <c r="U211" s="40"/>
      <c r="V211" s="40"/>
      <c r="W211" s="40"/>
      <c r="X211" s="40"/>
      <c r="Y211" s="40"/>
      <c r="Z211" s="40"/>
      <c r="AA211" s="40"/>
      <c r="AB211" s="40"/>
      <c r="AC211" s="40"/>
      <c r="AD211" s="40"/>
      <c r="AE211" s="40"/>
      <c r="AT211" s="18" t="s">
        <v>261</v>
      </c>
      <c r="AU211" s="18" t="s">
        <v>93</v>
      </c>
    </row>
    <row r="212" s="13" customFormat="1">
      <c r="A212" s="13"/>
      <c r="B212" s="271"/>
      <c r="C212" s="272"/>
      <c r="D212" s="259" t="s">
        <v>414</v>
      </c>
      <c r="E212" s="273" t="s">
        <v>1</v>
      </c>
      <c r="F212" s="274" t="s">
        <v>529</v>
      </c>
      <c r="G212" s="272"/>
      <c r="H212" s="275">
        <v>1</v>
      </c>
      <c r="I212" s="276"/>
      <c r="J212" s="272"/>
      <c r="K212" s="272"/>
      <c r="L212" s="277"/>
      <c r="M212" s="278"/>
      <c r="N212" s="279"/>
      <c r="O212" s="279"/>
      <c r="P212" s="279"/>
      <c r="Q212" s="279"/>
      <c r="R212" s="279"/>
      <c r="S212" s="279"/>
      <c r="T212" s="280"/>
      <c r="U212" s="13"/>
      <c r="V212" s="13"/>
      <c r="W212" s="13"/>
      <c r="X212" s="13"/>
      <c r="Y212" s="13"/>
      <c r="Z212" s="13"/>
      <c r="AA212" s="13"/>
      <c r="AB212" s="13"/>
      <c r="AC212" s="13"/>
      <c r="AD212" s="13"/>
      <c r="AE212" s="13"/>
      <c r="AT212" s="281" t="s">
        <v>414</v>
      </c>
      <c r="AU212" s="281" t="s">
        <v>93</v>
      </c>
      <c r="AV212" s="13" t="s">
        <v>93</v>
      </c>
      <c r="AW212" s="13" t="s">
        <v>38</v>
      </c>
      <c r="AX212" s="13" t="s">
        <v>83</v>
      </c>
      <c r="AY212" s="281" t="s">
        <v>251</v>
      </c>
    </row>
    <row r="213" s="14" customFormat="1">
      <c r="A213" s="14"/>
      <c r="B213" s="282"/>
      <c r="C213" s="283"/>
      <c r="D213" s="259" t="s">
        <v>414</v>
      </c>
      <c r="E213" s="284" t="s">
        <v>1</v>
      </c>
      <c r="F213" s="285" t="s">
        <v>416</v>
      </c>
      <c r="G213" s="283"/>
      <c r="H213" s="286">
        <v>1</v>
      </c>
      <c r="I213" s="287"/>
      <c r="J213" s="283"/>
      <c r="K213" s="283"/>
      <c r="L213" s="288"/>
      <c r="M213" s="289"/>
      <c r="N213" s="290"/>
      <c r="O213" s="290"/>
      <c r="P213" s="290"/>
      <c r="Q213" s="290"/>
      <c r="R213" s="290"/>
      <c r="S213" s="290"/>
      <c r="T213" s="291"/>
      <c r="U213" s="14"/>
      <c r="V213" s="14"/>
      <c r="W213" s="14"/>
      <c r="X213" s="14"/>
      <c r="Y213" s="14"/>
      <c r="Z213" s="14"/>
      <c r="AA213" s="14"/>
      <c r="AB213" s="14"/>
      <c r="AC213" s="14"/>
      <c r="AD213" s="14"/>
      <c r="AE213" s="14"/>
      <c r="AT213" s="292" t="s">
        <v>414</v>
      </c>
      <c r="AU213" s="292" t="s">
        <v>93</v>
      </c>
      <c r="AV213" s="14" t="s">
        <v>182</v>
      </c>
      <c r="AW213" s="14" t="s">
        <v>38</v>
      </c>
      <c r="AX213" s="14" t="s">
        <v>91</v>
      </c>
      <c r="AY213" s="292" t="s">
        <v>251</v>
      </c>
    </row>
    <row r="214" s="12" customFormat="1" ht="22.8" customHeight="1">
      <c r="A214" s="12"/>
      <c r="B214" s="230"/>
      <c r="C214" s="231"/>
      <c r="D214" s="232" t="s">
        <v>82</v>
      </c>
      <c r="E214" s="244" t="s">
        <v>297</v>
      </c>
      <c r="F214" s="244" t="s">
        <v>530</v>
      </c>
      <c r="G214" s="231"/>
      <c r="H214" s="231"/>
      <c r="I214" s="234"/>
      <c r="J214" s="245">
        <f>BK214</f>
        <v>0</v>
      </c>
      <c r="K214" s="231"/>
      <c r="L214" s="236"/>
      <c r="M214" s="237"/>
      <c r="N214" s="238"/>
      <c r="O214" s="238"/>
      <c r="P214" s="239">
        <f>SUM(P215:P228)</f>
        <v>0</v>
      </c>
      <c r="Q214" s="238"/>
      <c r="R214" s="239">
        <f>SUM(R215:R228)</f>
        <v>5.7567949999999994</v>
      </c>
      <c r="S214" s="238"/>
      <c r="T214" s="240">
        <f>SUM(T215:T228)</f>
        <v>21.216000000000001</v>
      </c>
      <c r="U214" s="12"/>
      <c r="V214" s="12"/>
      <c r="W214" s="12"/>
      <c r="X214" s="12"/>
      <c r="Y214" s="12"/>
      <c r="Z214" s="12"/>
      <c r="AA214" s="12"/>
      <c r="AB214" s="12"/>
      <c r="AC214" s="12"/>
      <c r="AD214" s="12"/>
      <c r="AE214" s="12"/>
      <c r="AR214" s="241" t="s">
        <v>91</v>
      </c>
      <c r="AT214" s="242" t="s">
        <v>82</v>
      </c>
      <c r="AU214" s="242" t="s">
        <v>91</v>
      </c>
      <c r="AY214" s="241" t="s">
        <v>251</v>
      </c>
      <c r="BK214" s="243">
        <f>SUM(BK215:BK228)</f>
        <v>0</v>
      </c>
    </row>
    <row r="215" s="2" customFormat="1" ht="16.5" customHeight="1">
      <c r="A215" s="40"/>
      <c r="B215" s="41"/>
      <c r="C215" s="246" t="s">
        <v>531</v>
      </c>
      <c r="D215" s="246" t="s">
        <v>254</v>
      </c>
      <c r="E215" s="247" t="s">
        <v>532</v>
      </c>
      <c r="F215" s="248" t="s">
        <v>533</v>
      </c>
      <c r="G215" s="249" t="s">
        <v>342</v>
      </c>
      <c r="H215" s="250">
        <v>12248.5</v>
      </c>
      <c r="I215" s="251"/>
      <c r="J215" s="252">
        <f>ROUND(I215*H215,2)</f>
        <v>0</v>
      </c>
      <c r="K215" s="248" t="s">
        <v>258</v>
      </c>
      <c r="L215" s="46"/>
      <c r="M215" s="253" t="s">
        <v>1</v>
      </c>
      <c r="N215" s="254" t="s">
        <v>48</v>
      </c>
      <c r="O215" s="93"/>
      <c r="P215" s="255">
        <f>O215*H215</f>
        <v>0</v>
      </c>
      <c r="Q215" s="255">
        <v>0.00046999999999999999</v>
      </c>
      <c r="R215" s="255">
        <f>Q215*H215</f>
        <v>5.7567949999999994</v>
      </c>
      <c r="S215" s="255">
        <v>0</v>
      </c>
      <c r="T215" s="256">
        <f>S215*H215</f>
        <v>0</v>
      </c>
      <c r="U215" s="40"/>
      <c r="V215" s="40"/>
      <c r="W215" s="40"/>
      <c r="X215" s="40"/>
      <c r="Y215" s="40"/>
      <c r="Z215" s="40"/>
      <c r="AA215" s="40"/>
      <c r="AB215" s="40"/>
      <c r="AC215" s="40"/>
      <c r="AD215" s="40"/>
      <c r="AE215" s="40"/>
      <c r="AR215" s="257" t="s">
        <v>182</v>
      </c>
      <c r="AT215" s="257" t="s">
        <v>254</v>
      </c>
      <c r="AU215" s="257" t="s">
        <v>93</v>
      </c>
      <c r="AY215" s="18" t="s">
        <v>251</v>
      </c>
      <c r="BE215" s="258">
        <f>IF(N215="základní",J215,0)</f>
        <v>0</v>
      </c>
      <c r="BF215" s="258">
        <f>IF(N215="snížená",J215,0)</f>
        <v>0</v>
      </c>
      <c r="BG215" s="258">
        <f>IF(N215="zákl. přenesená",J215,0)</f>
        <v>0</v>
      </c>
      <c r="BH215" s="258">
        <f>IF(N215="sníž. přenesená",J215,0)</f>
        <v>0</v>
      </c>
      <c r="BI215" s="258">
        <f>IF(N215="nulová",J215,0)</f>
        <v>0</v>
      </c>
      <c r="BJ215" s="18" t="s">
        <v>91</v>
      </c>
      <c r="BK215" s="258">
        <f>ROUND(I215*H215,2)</f>
        <v>0</v>
      </c>
      <c r="BL215" s="18" t="s">
        <v>182</v>
      </c>
      <c r="BM215" s="257" t="s">
        <v>534</v>
      </c>
    </row>
    <row r="216" s="13" customFormat="1">
      <c r="A216" s="13"/>
      <c r="B216" s="271"/>
      <c r="C216" s="272"/>
      <c r="D216" s="259" t="s">
        <v>414</v>
      </c>
      <c r="E216" s="273" t="s">
        <v>1</v>
      </c>
      <c r="F216" s="274" t="s">
        <v>535</v>
      </c>
      <c r="G216" s="272"/>
      <c r="H216" s="275">
        <v>12248.5</v>
      </c>
      <c r="I216" s="276"/>
      <c r="J216" s="272"/>
      <c r="K216" s="272"/>
      <c r="L216" s="277"/>
      <c r="M216" s="278"/>
      <c r="N216" s="279"/>
      <c r="O216" s="279"/>
      <c r="P216" s="279"/>
      <c r="Q216" s="279"/>
      <c r="R216" s="279"/>
      <c r="S216" s="279"/>
      <c r="T216" s="280"/>
      <c r="U216" s="13"/>
      <c r="V216" s="13"/>
      <c r="W216" s="13"/>
      <c r="X216" s="13"/>
      <c r="Y216" s="13"/>
      <c r="Z216" s="13"/>
      <c r="AA216" s="13"/>
      <c r="AB216" s="13"/>
      <c r="AC216" s="13"/>
      <c r="AD216" s="13"/>
      <c r="AE216" s="13"/>
      <c r="AT216" s="281" t="s">
        <v>414</v>
      </c>
      <c r="AU216" s="281" t="s">
        <v>93</v>
      </c>
      <c r="AV216" s="13" t="s">
        <v>93</v>
      </c>
      <c r="AW216" s="13" t="s">
        <v>38</v>
      </c>
      <c r="AX216" s="13" t="s">
        <v>83</v>
      </c>
      <c r="AY216" s="281" t="s">
        <v>251</v>
      </c>
    </row>
    <row r="217" s="14" customFormat="1">
      <c r="A217" s="14"/>
      <c r="B217" s="282"/>
      <c r="C217" s="283"/>
      <c r="D217" s="259" t="s">
        <v>414</v>
      </c>
      <c r="E217" s="284" t="s">
        <v>1</v>
      </c>
      <c r="F217" s="285" t="s">
        <v>416</v>
      </c>
      <c r="G217" s="283"/>
      <c r="H217" s="286">
        <v>12248.5</v>
      </c>
      <c r="I217" s="287"/>
      <c r="J217" s="283"/>
      <c r="K217" s="283"/>
      <c r="L217" s="288"/>
      <c r="M217" s="289"/>
      <c r="N217" s="290"/>
      <c r="O217" s="290"/>
      <c r="P217" s="290"/>
      <c r="Q217" s="290"/>
      <c r="R217" s="290"/>
      <c r="S217" s="290"/>
      <c r="T217" s="291"/>
      <c r="U217" s="14"/>
      <c r="V217" s="14"/>
      <c r="W217" s="14"/>
      <c r="X217" s="14"/>
      <c r="Y217" s="14"/>
      <c r="Z217" s="14"/>
      <c r="AA217" s="14"/>
      <c r="AB217" s="14"/>
      <c r="AC217" s="14"/>
      <c r="AD217" s="14"/>
      <c r="AE217" s="14"/>
      <c r="AT217" s="292" t="s">
        <v>414</v>
      </c>
      <c r="AU217" s="292" t="s">
        <v>93</v>
      </c>
      <c r="AV217" s="14" t="s">
        <v>182</v>
      </c>
      <c r="AW217" s="14" t="s">
        <v>38</v>
      </c>
      <c r="AX217" s="14" t="s">
        <v>91</v>
      </c>
      <c r="AY217" s="292" t="s">
        <v>251</v>
      </c>
    </row>
    <row r="218" s="2" customFormat="1" ht="16.5" customHeight="1">
      <c r="A218" s="40"/>
      <c r="B218" s="41"/>
      <c r="C218" s="246" t="s">
        <v>378</v>
      </c>
      <c r="D218" s="246" t="s">
        <v>254</v>
      </c>
      <c r="E218" s="247" t="s">
        <v>536</v>
      </c>
      <c r="F218" s="248" t="s">
        <v>537</v>
      </c>
      <c r="G218" s="249" t="s">
        <v>441</v>
      </c>
      <c r="H218" s="250">
        <v>62</v>
      </c>
      <c r="I218" s="251"/>
      <c r="J218" s="252">
        <f>ROUND(I218*H218,2)</f>
        <v>0</v>
      </c>
      <c r="K218" s="248" t="s">
        <v>258</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538</v>
      </c>
    </row>
    <row r="219" s="13" customFormat="1">
      <c r="A219" s="13"/>
      <c r="B219" s="271"/>
      <c r="C219" s="272"/>
      <c r="D219" s="259" t="s">
        <v>414</v>
      </c>
      <c r="E219" s="273" t="s">
        <v>1</v>
      </c>
      <c r="F219" s="274" t="s">
        <v>539</v>
      </c>
      <c r="G219" s="272"/>
      <c r="H219" s="275">
        <v>62</v>
      </c>
      <c r="I219" s="276"/>
      <c r="J219" s="272"/>
      <c r="K219" s="272"/>
      <c r="L219" s="277"/>
      <c r="M219" s="278"/>
      <c r="N219" s="279"/>
      <c r="O219" s="279"/>
      <c r="P219" s="279"/>
      <c r="Q219" s="279"/>
      <c r="R219" s="279"/>
      <c r="S219" s="279"/>
      <c r="T219" s="280"/>
      <c r="U219" s="13"/>
      <c r="V219" s="13"/>
      <c r="W219" s="13"/>
      <c r="X219" s="13"/>
      <c r="Y219" s="13"/>
      <c r="Z219" s="13"/>
      <c r="AA219" s="13"/>
      <c r="AB219" s="13"/>
      <c r="AC219" s="13"/>
      <c r="AD219" s="13"/>
      <c r="AE219" s="13"/>
      <c r="AT219" s="281" t="s">
        <v>414</v>
      </c>
      <c r="AU219" s="281" t="s">
        <v>93</v>
      </c>
      <c r="AV219" s="13" t="s">
        <v>93</v>
      </c>
      <c r="AW219" s="13" t="s">
        <v>38</v>
      </c>
      <c r="AX219" s="13" t="s">
        <v>83</v>
      </c>
      <c r="AY219" s="281" t="s">
        <v>251</v>
      </c>
    </row>
    <row r="220" s="14" customFormat="1">
      <c r="A220" s="14"/>
      <c r="B220" s="282"/>
      <c r="C220" s="283"/>
      <c r="D220" s="259" t="s">
        <v>414</v>
      </c>
      <c r="E220" s="284" t="s">
        <v>1</v>
      </c>
      <c r="F220" s="285" t="s">
        <v>416</v>
      </c>
      <c r="G220" s="283"/>
      <c r="H220" s="286">
        <v>62</v>
      </c>
      <c r="I220" s="287"/>
      <c r="J220" s="283"/>
      <c r="K220" s="283"/>
      <c r="L220" s="288"/>
      <c r="M220" s="289"/>
      <c r="N220" s="290"/>
      <c r="O220" s="290"/>
      <c r="P220" s="290"/>
      <c r="Q220" s="290"/>
      <c r="R220" s="290"/>
      <c r="S220" s="290"/>
      <c r="T220" s="291"/>
      <c r="U220" s="14"/>
      <c r="V220" s="14"/>
      <c r="W220" s="14"/>
      <c r="X220" s="14"/>
      <c r="Y220" s="14"/>
      <c r="Z220" s="14"/>
      <c r="AA220" s="14"/>
      <c r="AB220" s="14"/>
      <c r="AC220" s="14"/>
      <c r="AD220" s="14"/>
      <c r="AE220" s="14"/>
      <c r="AT220" s="292" t="s">
        <v>414</v>
      </c>
      <c r="AU220" s="292" t="s">
        <v>93</v>
      </c>
      <c r="AV220" s="14" t="s">
        <v>182</v>
      </c>
      <c r="AW220" s="14" t="s">
        <v>38</v>
      </c>
      <c r="AX220" s="14" t="s">
        <v>91</v>
      </c>
      <c r="AY220" s="292" t="s">
        <v>251</v>
      </c>
    </row>
    <row r="221" s="2" customFormat="1" ht="16.5" customHeight="1">
      <c r="A221" s="40"/>
      <c r="B221" s="41"/>
      <c r="C221" s="246" t="s">
        <v>540</v>
      </c>
      <c r="D221" s="246" t="s">
        <v>254</v>
      </c>
      <c r="E221" s="247" t="s">
        <v>541</v>
      </c>
      <c r="F221" s="248" t="s">
        <v>542</v>
      </c>
      <c r="G221" s="249" t="s">
        <v>446</v>
      </c>
      <c r="H221" s="250">
        <v>3.8399999999999999</v>
      </c>
      <c r="I221" s="251"/>
      <c r="J221" s="252">
        <f>ROUND(I221*H221,2)</f>
        <v>0</v>
      </c>
      <c r="K221" s="248" t="s">
        <v>258</v>
      </c>
      <c r="L221" s="46"/>
      <c r="M221" s="253" t="s">
        <v>1</v>
      </c>
      <c r="N221" s="254" t="s">
        <v>48</v>
      </c>
      <c r="O221" s="93"/>
      <c r="P221" s="255">
        <f>O221*H221</f>
        <v>0</v>
      </c>
      <c r="Q221" s="255">
        <v>0</v>
      </c>
      <c r="R221" s="255">
        <f>Q221*H221</f>
        <v>0</v>
      </c>
      <c r="S221" s="255">
        <v>2.3999999999999999</v>
      </c>
      <c r="T221" s="256">
        <f>S221*H221</f>
        <v>9.2159999999999993</v>
      </c>
      <c r="U221" s="40"/>
      <c r="V221" s="40"/>
      <c r="W221" s="40"/>
      <c r="X221" s="40"/>
      <c r="Y221" s="40"/>
      <c r="Z221" s="40"/>
      <c r="AA221" s="40"/>
      <c r="AB221" s="40"/>
      <c r="AC221" s="40"/>
      <c r="AD221" s="40"/>
      <c r="AE221" s="40"/>
      <c r="AR221" s="257" t="s">
        <v>182</v>
      </c>
      <c r="AT221" s="257" t="s">
        <v>254</v>
      </c>
      <c r="AU221" s="257" t="s">
        <v>93</v>
      </c>
      <c r="AY221" s="18" t="s">
        <v>251</v>
      </c>
      <c r="BE221" s="258">
        <f>IF(N221="základní",J221,0)</f>
        <v>0</v>
      </c>
      <c r="BF221" s="258">
        <f>IF(N221="snížená",J221,0)</f>
        <v>0</v>
      </c>
      <c r="BG221" s="258">
        <f>IF(N221="zákl. přenesená",J221,0)</f>
        <v>0</v>
      </c>
      <c r="BH221" s="258">
        <f>IF(N221="sníž. přenesená",J221,0)</f>
        <v>0</v>
      </c>
      <c r="BI221" s="258">
        <f>IF(N221="nulová",J221,0)</f>
        <v>0</v>
      </c>
      <c r="BJ221" s="18" t="s">
        <v>91</v>
      </c>
      <c r="BK221" s="258">
        <f>ROUND(I221*H221,2)</f>
        <v>0</v>
      </c>
      <c r="BL221" s="18" t="s">
        <v>182</v>
      </c>
      <c r="BM221" s="257" t="s">
        <v>543</v>
      </c>
    </row>
    <row r="222" s="15" customFormat="1">
      <c r="A222" s="15"/>
      <c r="B222" s="293"/>
      <c r="C222" s="294"/>
      <c r="D222" s="259" t="s">
        <v>414</v>
      </c>
      <c r="E222" s="295" t="s">
        <v>1</v>
      </c>
      <c r="F222" s="296" t="s">
        <v>544</v>
      </c>
      <c r="G222" s="294"/>
      <c r="H222" s="295" t="s">
        <v>1</v>
      </c>
      <c r="I222" s="297"/>
      <c r="J222" s="294"/>
      <c r="K222" s="294"/>
      <c r="L222" s="298"/>
      <c r="M222" s="299"/>
      <c r="N222" s="300"/>
      <c r="O222" s="300"/>
      <c r="P222" s="300"/>
      <c r="Q222" s="300"/>
      <c r="R222" s="300"/>
      <c r="S222" s="300"/>
      <c r="T222" s="301"/>
      <c r="U222" s="15"/>
      <c r="V222" s="15"/>
      <c r="W222" s="15"/>
      <c r="X222" s="15"/>
      <c r="Y222" s="15"/>
      <c r="Z222" s="15"/>
      <c r="AA222" s="15"/>
      <c r="AB222" s="15"/>
      <c r="AC222" s="15"/>
      <c r="AD222" s="15"/>
      <c r="AE222" s="15"/>
      <c r="AT222" s="302" t="s">
        <v>414</v>
      </c>
      <c r="AU222" s="302" t="s">
        <v>93</v>
      </c>
      <c r="AV222" s="15" t="s">
        <v>91</v>
      </c>
      <c r="AW222" s="15" t="s">
        <v>38</v>
      </c>
      <c r="AX222" s="15" t="s">
        <v>83</v>
      </c>
      <c r="AY222" s="302" t="s">
        <v>251</v>
      </c>
    </row>
    <row r="223" s="13" customFormat="1">
      <c r="A223" s="13"/>
      <c r="B223" s="271"/>
      <c r="C223" s="272"/>
      <c r="D223" s="259" t="s">
        <v>414</v>
      </c>
      <c r="E223" s="273" t="s">
        <v>1</v>
      </c>
      <c r="F223" s="274" t="s">
        <v>545</v>
      </c>
      <c r="G223" s="272"/>
      <c r="H223" s="275">
        <v>3.8399999999999999</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4" customFormat="1">
      <c r="A224" s="14"/>
      <c r="B224" s="282"/>
      <c r="C224" s="283"/>
      <c r="D224" s="259" t="s">
        <v>414</v>
      </c>
      <c r="E224" s="284" t="s">
        <v>1</v>
      </c>
      <c r="F224" s="285" t="s">
        <v>416</v>
      </c>
      <c r="G224" s="283"/>
      <c r="H224" s="286">
        <v>3.8399999999999999</v>
      </c>
      <c r="I224" s="287"/>
      <c r="J224" s="283"/>
      <c r="K224" s="283"/>
      <c r="L224" s="288"/>
      <c r="M224" s="289"/>
      <c r="N224" s="290"/>
      <c r="O224" s="290"/>
      <c r="P224" s="290"/>
      <c r="Q224" s="290"/>
      <c r="R224" s="290"/>
      <c r="S224" s="290"/>
      <c r="T224" s="291"/>
      <c r="U224" s="14"/>
      <c r="V224" s="14"/>
      <c r="W224" s="14"/>
      <c r="X224" s="14"/>
      <c r="Y224" s="14"/>
      <c r="Z224" s="14"/>
      <c r="AA224" s="14"/>
      <c r="AB224" s="14"/>
      <c r="AC224" s="14"/>
      <c r="AD224" s="14"/>
      <c r="AE224" s="14"/>
      <c r="AT224" s="292" t="s">
        <v>414</v>
      </c>
      <c r="AU224" s="292" t="s">
        <v>93</v>
      </c>
      <c r="AV224" s="14" t="s">
        <v>182</v>
      </c>
      <c r="AW224" s="14" t="s">
        <v>38</v>
      </c>
      <c r="AX224" s="14" t="s">
        <v>91</v>
      </c>
      <c r="AY224" s="292" t="s">
        <v>251</v>
      </c>
    </row>
    <row r="225" s="2" customFormat="1" ht="16.5" customHeight="1">
      <c r="A225" s="40"/>
      <c r="B225" s="41"/>
      <c r="C225" s="246" t="s">
        <v>381</v>
      </c>
      <c r="D225" s="246" t="s">
        <v>254</v>
      </c>
      <c r="E225" s="247" t="s">
        <v>546</v>
      </c>
      <c r="F225" s="248" t="s">
        <v>547</v>
      </c>
      <c r="G225" s="249" t="s">
        <v>446</v>
      </c>
      <c r="H225" s="250">
        <v>5</v>
      </c>
      <c r="I225" s="251"/>
      <c r="J225" s="252">
        <f>ROUND(I225*H225,2)</f>
        <v>0</v>
      </c>
      <c r="K225" s="248" t="s">
        <v>258</v>
      </c>
      <c r="L225" s="46"/>
      <c r="M225" s="253" t="s">
        <v>1</v>
      </c>
      <c r="N225" s="254" t="s">
        <v>48</v>
      </c>
      <c r="O225" s="93"/>
      <c r="P225" s="255">
        <f>O225*H225</f>
        <v>0</v>
      </c>
      <c r="Q225" s="255">
        <v>0</v>
      </c>
      <c r="R225" s="255">
        <f>Q225*H225</f>
        <v>0</v>
      </c>
      <c r="S225" s="255">
        <v>2.3999999999999999</v>
      </c>
      <c r="T225" s="256">
        <f>S225*H225</f>
        <v>12</v>
      </c>
      <c r="U225" s="40"/>
      <c r="V225" s="40"/>
      <c r="W225" s="40"/>
      <c r="X225" s="40"/>
      <c r="Y225" s="40"/>
      <c r="Z225" s="40"/>
      <c r="AA225" s="40"/>
      <c r="AB225" s="40"/>
      <c r="AC225" s="40"/>
      <c r="AD225" s="40"/>
      <c r="AE225" s="40"/>
      <c r="AR225" s="257" t="s">
        <v>182</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182</v>
      </c>
      <c r="BM225" s="257" t="s">
        <v>548</v>
      </c>
    </row>
    <row r="226" s="15" customFormat="1">
      <c r="A226" s="15"/>
      <c r="B226" s="293"/>
      <c r="C226" s="294"/>
      <c r="D226" s="259" t="s">
        <v>414</v>
      </c>
      <c r="E226" s="295" t="s">
        <v>1</v>
      </c>
      <c r="F226" s="296" t="s">
        <v>466</v>
      </c>
      <c r="G226" s="294"/>
      <c r="H226" s="295" t="s">
        <v>1</v>
      </c>
      <c r="I226" s="297"/>
      <c r="J226" s="294"/>
      <c r="K226" s="294"/>
      <c r="L226" s="298"/>
      <c r="M226" s="299"/>
      <c r="N226" s="300"/>
      <c r="O226" s="300"/>
      <c r="P226" s="300"/>
      <c r="Q226" s="300"/>
      <c r="R226" s="300"/>
      <c r="S226" s="300"/>
      <c r="T226" s="301"/>
      <c r="U226" s="15"/>
      <c r="V226" s="15"/>
      <c r="W226" s="15"/>
      <c r="X226" s="15"/>
      <c r="Y226" s="15"/>
      <c r="Z226" s="15"/>
      <c r="AA226" s="15"/>
      <c r="AB226" s="15"/>
      <c r="AC226" s="15"/>
      <c r="AD226" s="15"/>
      <c r="AE226" s="15"/>
      <c r="AT226" s="302" t="s">
        <v>414</v>
      </c>
      <c r="AU226" s="302" t="s">
        <v>93</v>
      </c>
      <c r="AV226" s="15" t="s">
        <v>91</v>
      </c>
      <c r="AW226" s="15" t="s">
        <v>38</v>
      </c>
      <c r="AX226" s="15" t="s">
        <v>83</v>
      </c>
      <c r="AY226" s="302" t="s">
        <v>251</v>
      </c>
    </row>
    <row r="227" s="13" customFormat="1">
      <c r="A227" s="13"/>
      <c r="B227" s="271"/>
      <c r="C227" s="272"/>
      <c r="D227" s="259" t="s">
        <v>414</v>
      </c>
      <c r="E227" s="273" t="s">
        <v>1</v>
      </c>
      <c r="F227" s="274" t="s">
        <v>549</v>
      </c>
      <c r="G227" s="272"/>
      <c r="H227" s="275">
        <v>5</v>
      </c>
      <c r="I227" s="276"/>
      <c r="J227" s="272"/>
      <c r="K227" s="272"/>
      <c r="L227" s="277"/>
      <c r="M227" s="278"/>
      <c r="N227" s="279"/>
      <c r="O227" s="279"/>
      <c r="P227" s="279"/>
      <c r="Q227" s="279"/>
      <c r="R227" s="279"/>
      <c r="S227" s="279"/>
      <c r="T227" s="280"/>
      <c r="U227" s="13"/>
      <c r="V227" s="13"/>
      <c r="W227" s="13"/>
      <c r="X227" s="13"/>
      <c r="Y227" s="13"/>
      <c r="Z227" s="13"/>
      <c r="AA227" s="13"/>
      <c r="AB227" s="13"/>
      <c r="AC227" s="13"/>
      <c r="AD227" s="13"/>
      <c r="AE227" s="13"/>
      <c r="AT227" s="281" t="s">
        <v>414</v>
      </c>
      <c r="AU227" s="281" t="s">
        <v>93</v>
      </c>
      <c r="AV227" s="13" t="s">
        <v>93</v>
      </c>
      <c r="AW227" s="13" t="s">
        <v>38</v>
      </c>
      <c r="AX227" s="13" t="s">
        <v>83</v>
      </c>
      <c r="AY227" s="281" t="s">
        <v>251</v>
      </c>
    </row>
    <row r="228" s="14" customFormat="1">
      <c r="A228" s="14"/>
      <c r="B228" s="282"/>
      <c r="C228" s="283"/>
      <c r="D228" s="259" t="s">
        <v>414</v>
      </c>
      <c r="E228" s="284" t="s">
        <v>1</v>
      </c>
      <c r="F228" s="285" t="s">
        <v>416</v>
      </c>
      <c r="G228" s="283"/>
      <c r="H228" s="286">
        <v>5</v>
      </c>
      <c r="I228" s="287"/>
      <c r="J228" s="283"/>
      <c r="K228" s="283"/>
      <c r="L228" s="288"/>
      <c r="M228" s="289"/>
      <c r="N228" s="290"/>
      <c r="O228" s="290"/>
      <c r="P228" s="290"/>
      <c r="Q228" s="290"/>
      <c r="R228" s="290"/>
      <c r="S228" s="290"/>
      <c r="T228" s="291"/>
      <c r="U228" s="14"/>
      <c r="V228" s="14"/>
      <c r="W228" s="14"/>
      <c r="X228" s="14"/>
      <c r="Y228" s="14"/>
      <c r="Z228" s="14"/>
      <c r="AA228" s="14"/>
      <c r="AB228" s="14"/>
      <c r="AC228" s="14"/>
      <c r="AD228" s="14"/>
      <c r="AE228" s="14"/>
      <c r="AT228" s="292" t="s">
        <v>414</v>
      </c>
      <c r="AU228" s="292" t="s">
        <v>93</v>
      </c>
      <c r="AV228" s="14" t="s">
        <v>182</v>
      </c>
      <c r="AW228" s="14" t="s">
        <v>38</v>
      </c>
      <c r="AX228" s="14" t="s">
        <v>91</v>
      </c>
      <c r="AY228" s="292" t="s">
        <v>251</v>
      </c>
    </row>
    <row r="229" s="12" customFormat="1" ht="22.8" customHeight="1">
      <c r="A229" s="12"/>
      <c r="B229" s="230"/>
      <c r="C229" s="231"/>
      <c r="D229" s="232" t="s">
        <v>82</v>
      </c>
      <c r="E229" s="244" t="s">
        <v>550</v>
      </c>
      <c r="F229" s="244" t="s">
        <v>551</v>
      </c>
      <c r="G229" s="231"/>
      <c r="H229" s="231"/>
      <c r="I229" s="234"/>
      <c r="J229" s="245">
        <f>BK229</f>
        <v>0</v>
      </c>
      <c r="K229" s="231"/>
      <c r="L229" s="236"/>
      <c r="M229" s="237"/>
      <c r="N229" s="238"/>
      <c r="O229" s="238"/>
      <c r="P229" s="239">
        <f>SUM(P230:P235)</f>
        <v>0</v>
      </c>
      <c r="Q229" s="238"/>
      <c r="R229" s="239">
        <f>SUM(R230:R235)</f>
        <v>0</v>
      </c>
      <c r="S229" s="238"/>
      <c r="T229" s="240">
        <f>SUM(T230:T235)</f>
        <v>0</v>
      </c>
      <c r="U229" s="12"/>
      <c r="V229" s="12"/>
      <c r="W229" s="12"/>
      <c r="X229" s="12"/>
      <c r="Y229" s="12"/>
      <c r="Z229" s="12"/>
      <c r="AA229" s="12"/>
      <c r="AB229" s="12"/>
      <c r="AC229" s="12"/>
      <c r="AD229" s="12"/>
      <c r="AE229" s="12"/>
      <c r="AR229" s="241" t="s">
        <v>91</v>
      </c>
      <c r="AT229" s="242" t="s">
        <v>82</v>
      </c>
      <c r="AU229" s="242" t="s">
        <v>91</v>
      </c>
      <c r="AY229" s="241" t="s">
        <v>251</v>
      </c>
      <c r="BK229" s="243">
        <f>SUM(BK230:BK235)</f>
        <v>0</v>
      </c>
    </row>
    <row r="230" s="2" customFormat="1" ht="16.5" customHeight="1">
      <c r="A230" s="40"/>
      <c r="B230" s="41"/>
      <c r="C230" s="246" t="s">
        <v>552</v>
      </c>
      <c r="D230" s="246" t="s">
        <v>254</v>
      </c>
      <c r="E230" s="247" t="s">
        <v>553</v>
      </c>
      <c r="F230" s="248" t="s">
        <v>554</v>
      </c>
      <c r="G230" s="249" t="s">
        <v>398</v>
      </c>
      <c r="H230" s="250">
        <v>1839.883</v>
      </c>
      <c r="I230" s="251"/>
      <c r="J230" s="252">
        <f>ROUND(I230*H230,2)</f>
        <v>0</v>
      </c>
      <c r="K230" s="248" t="s">
        <v>307</v>
      </c>
      <c r="L230" s="46"/>
      <c r="M230" s="253" t="s">
        <v>1</v>
      </c>
      <c r="N230" s="254" t="s">
        <v>48</v>
      </c>
      <c r="O230" s="93"/>
      <c r="P230" s="255">
        <f>O230*H230</f>
        <v>0</v>
      </c>
      <c r="Q230" s="255">
        <v>0</v>
      </c>
      <c r="R230" s="255">
        <f>Q230*H230</f>
        <v>0</v>
      </c>
      <c r="S230" s="255">
        <v>0</v>
      </c>
      <c r="T230" s="256">
        <f>S230*H230</f>
        <v>0</v>
      </c>
      <c r="U230" s="40"/>
      <c r="V230" s="40"/>
      <c r="W230" s="40"/>
      <c r="X230" s="40"/>
      <c r="Y230" s="40"/>
      <c r="Z230" s="40"/>
      <c r="AA230" s="40"/>
      <c r="AB230" s="40"/>
      <c r="AC230" s="40"/>
      <c r="AD230" s="40"/>
      <c r="AE230" s="40"/>
      <c r="AR230" s="257" t="s">
        <v>182</v>
      </c>
      <c r="AT230" s="257" t="s">
        <v>254</v>
      </c>
      <c r="AU230" s="257" t="s">
        <v>93</v>
      </c>
      <c r="AY230" s="18" t="s">
        <v>251</v>
      </c>
      <c r="BE230" s="258">
        <f>IF(N230="základní",J230,0)</f>
        <v>0</v>
      </c>
      <c r="BF230" s="258">
        <f>IF(N230="snížená",J230,0)</f>
        <v>0</v>
      </c>
      <c r="BG230" s="258">
        <f>IF(N230="zákl. přenesená",J230,0)</f>
        <v>0</v>
      </c>
      <c r="BH230" s="258">
        <f>IF(N230="sníž. přenesená",J230,0)</f>
        <v>0</v>
      </c>
      <c r="BI230" s="258">
        <f>IF(N230="nulová",J230,0)</f>
        <v>0</v>
      </c>
      <c r="BJ230" s="18" t="s">
        <v>91</v>
      </c>
      <c r="BK230" s="258">
        <f>ROUND(I230*H230,2)</f>
        <v>0</v>
      </c>
      <c r="BL230" s="18" t="s">
        <v>182</v>
      </c>
      <c r="BM230" s="257" t="s">
        <v>555</v>
      </c>
    </row>
    <row r="231" s="2" customFormat="1">
      <c r="A231" s="40"/>
      <c r="B231" s="41"/>
      <c r="C231" s="42"/>
      <c r="D231" s="259" t="s">
        <v>261</v>
      </c>
      <c r="E231" s="42"/>
      <c r="F231" s="260" t="s">
        <v>556</v>
      </c>
      <c r="G231" s="42"/>
      <c r="H231" s="42"/>
      <c r="I231" s="157"/>
      <c r="J231" s="42"/>
      <c r="K231" s="42"/>
      <c r="L231" s="46"/>
      <c r="M231" s="261"/>
      <c r="N231" s="262"/>
      <c r="O231" s="93"/>
      <c r="P231" s="93"/>
      <c r="Q231" s="93"/>
      <c r="R231" s="93"/>
      <c r="S231" s="93"/>
      <c r="T231" s="94"/>
      <c r="U231" s="40"/>
      <c r="V231" s="40"/>
      <c r="W231" s="40"/>
      <c r="X231" s="40"/>
      <c r="Y231" s="40"/>
      <c r="Z231" s="40"/>
      <c r="AA231" s="40"/>
      <c r="AB231" s="40"/>
      <c r="AC231" s="40"/>
      <c r="AD231" s="40"/>
      <c r="AE231" s="40"/>
      <c r="AT231" s="18" t="s">
        <v>261</v>
      </c>
      <c r="AU231" s="18" t="s">
        <v>93</v>
      </c>
    </row>
    <row r="232" s="2" customFormat="1" ht="16.5" customHeight="1">
      <c r="A232" s="40"/>
      <c r="B232" s="41"/>
      <c r="C232" s="246" t="s">
        <v>384</v>
      </c>
      <c r="D232" s="246" t="s">
        <v>254</v>
      </c>
      <c r="E232" s="247" t="s">
        <v>557</v>
      </c>
      <c r="F232" s="248" t="s">
        <v>558</v>
      </c>
      <c r="G232" s="249" t="s">
        <v>398</v>
      </c>
      <c r="H232" s="250">
        <v>1839.883</v>
      </c>
      <c r="I232" s="251"/>
      <c r="J232" s="252">
        <f>ROUND(I232*H232,2)</f>
        <v>0</v>
      </c>
      <c r="K232" s="248" t="s">
        <v>258</v>
      </c>
      <c r="L232" s="46"/>
      <c r="M232" s="253" t="s">
        <v>1</v>
      </c>
      <c r="N232" s="254" t="s">
        <v>48</v>
      </c>
      <c r="O232" s="93"/>
      <c r="P232" s="255">
        <f>O232*H232</f>
        <v>0</v>
      </c>
      <c r="Q232" s="255">
        <v>0</v>
      </c>
      <c r="R232" s="255">
        <f>Q232*H232</f>
        <v>0</v>
      </c>
      <c r="S232" s="255">
        <v>0</v>
      </c>
      <c r="T232" s="256">
        <f>S232*H232</f>
        <v>0</v>
      </c>
      <c r="U232" s="40"/>
      <c r="V232" s="40"/>
      <c r="W232" s="40"/>
      <c r="X232" s="40"/>
      <c r="Y232" s="40"/>
      <c r="Z232" s="40"/>
      <c r="AA232" s="40"/>
      <c r="AB232" s="40"/>
      <c r="AC232" s="40"/>
      <c r="AD232" s="40"/>
      <c r="AE232" s="40"/>
      <c r="AR232" s="257" t="s">
        <v>182</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182</v>
      </c>
      <c r="BM232" s="257" t="s">
        <v>559</v>
      </c>
    </row>
    <row r="233" s="2" customFormat="1" ht="16.5" customHeight="1">
      <c r="A233" s="40"/>
      <c r="B233" s="41"/>
      <c r="C233" s="246" t="s">
        <v>560</v>
      </c>
      <c r="D233" s="246" t="s">
        <v>254</v>
      </c>
      <c r="E233" s="247" t="s">
        <v>561</v>
      </c>
      <c r="F233" s="248" t="s">
        <v>562</v>
      </c>
      <c r="G233" s="249" t="s">
        <v>398</v>
      </c>
      <c r="H233" s="250">
        <v>18398.830000000002</v>
      </c>
      <c r="I233" s="251"/>
      <c r="J233" s="252">
        <f>ROUND(I233*H233,2)</f>
        <v>0</v>
      </c>
      <c r="K233" s="248" t="s">
        <v>258</v>
      </c>
      <c r="L233" s="46"/>
      <c r="M233" s="253" t="s">
        <v>1</v>
      </c>
      <c r="N233" s="254" t="s">
        <v>48</v>
      </c>
      <c r="O233" s="93"/>
      <c r="P233" s="255">
        <f>O233*H233</f>
        <v>0</v>
      </c>
      <c r="Q233" s="255">
        <v>0</v>
      </c>
      <c r="R233" s="255">
        <f>Q233*H233</f>
        <v>0</v>
      </c>
      <c r="S233" s="255">
        <v>0</v>
      </c>
      <c r="T233" s="256">
        <f>S233*H233</f>
        <v>0</v>
      </c>
      <c r="U233" s="40"/>
      <c r="V233" s="40"/>
      <c r="W233" s="40"/>
      <c r="X233" s="40"/>
      <c r="Y233" s="40"/>
      <c r="Z233" s="40"/>
      <c r="AA233" s="40"/>
      <c r="AB233" s="40"/>
      <c r="AC233" s="40"/>
      <c r="AD233" s="40"/>
      <c r="AE233" s="40"/>
      <c r="AR233" s="257" t="s">
        <v>182</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182</v>
      </c>
      <c r="BM233" s="257" t="s">
        <v>563</v>
      </c>
    </row>
    <row r="234" s="13" customFormat="1">
      <c r="A234" s="13"/>
      <c r="B234" s="271"/>
      <c r="C234" s="272"/>
      <c r="D234" s="259" t="s">
        <v>414</v>
      </c>
      <c r="E234" s="272"/>
      <c r="F234" s="274" t="s">
        <v>564</v>
      </c>
      <c r="G234" s="272"/>
      <c r="H234" s="275">
        <v>18398.830000000002</v>
      </c>
      <c r="I234" s="276"/>
      <c r="J234" s="272"/>
      <c r="K234" s="272"/>
      <c r="L234" s="277"/>
      <c r="M234" s="278"/>
      <c r="N234" s="279"/>
      <c r="O234" s="279"/>
      <c r="P234" s="279"/>
      <c r="Q234" s="279"/>
      <c r="R234" s="279"/>
      <c r="S234" s="279"/>
      <c r="T234" s="280"/>
      <c r="U234" s="13"/>
      <c r="V234" s="13"/>
      <c r="W234" s="13"/>
      <c r="X234" s="13"/>
      <c r="Y234" s="13"/>
      <c r="Z234" s="13"/>
      <c r="AA234" s="13"/>
      <c r="AB234" s="13"/>
      <c r="AC234" s="13"/>
      <c r="AD234" s="13"/>
      <c r="AE234" s="13"/>
      <c r="AT234" s="281" t="s">
        <v>414</v>
      </c>
      <c r="AU234" s="281" t="s">
        <v>93</v>
      </c>
      <c r="AV234" s="13" t="s">
        <v>93</v>
      </c>
      <c r="AW234" s="13" t="s">
        <v>4</v>
      </c>
      <c r="AX234" s="13" t="s">
        <v>91</v>
      </c>
      <c r="AY234" s="281" t="s">
        <v>251</v>
      </c>
    </row>
    <row r="235" s="2" customFormat="1" ht="16.5" customHeight="1">
      <c r="A235" s="40"/>
      <c r="B235" s="41"/>
      <c r="C235" s="246" t="s">
        <v>388</v>
      </c>
      <c r="D235" s="246" t="s">
        <v>254</v>
      </c>
      <c r="E235" s="247" t="s">
        <v>565</v>
      </c>
      <c r="F235" s="248" t="s">
        <v>566</v>
      </c>
      <c r="G235" s="249" t="s">
        <v>398</v>
      </c>
      <c r="H235" s="250">
        <v>1839.883</v>
      </c>
      <c r="I235" s="251"/>
      <c r="J235" s="252">
        <f>ROUND(I235*H235,2)</f>
        <v>0</v>
      </c>
      <c r="K235" s="248" t="s">
        <v>258</v>
      </c>
      <c r="L235" s="46"/>
      <c r="M235" s="253" t="s">
        <v>1</v>
      </c>
      <c r="N235" s="254" t="s">
        <v>48</v>
      </c>
      <c r="O235" s="93"/>
      <c r="P235" s="255">
        <f>O235*H235</f>
        <v>0</v>
      </c>
      <c r="Q235" s="255">
        <v>0</v>
      </c>
      <c r="R235" s="255">
        <f>Q235*H235</f>
        <v>0</v>
      </c>
      <c r="S235" s="255">
        <v>0</v>
      </c>
      <c r="T235" s="256">
        <f>S235*H235</f>
        <v>0</v>
      </c>
      <c r="U235" s="40"/>
      <c r="V235" s="40"/>
      <c r="W235" s="40"/>
      <c r="X235" s="40"/>
      <c r="Y235" s="40"/>
      <c r="Z235" s="40"/>
      <c r="AA235" s="40"/>
      <c r="AB235" s="40"/>
      <c r="AC235" s="40"/>
      <c r="AD235" s="40"/>
      <c r="AE235" s="40"/>
      <c r="AR235" s="257" t="s">
        <v>182</v>
      </c>
      <c r="AT235" s="257" t="s">
        <v>254</v>
      </c>
      <c r="AU235" s="257" t="s">
        <v>93</v>
      </c>
      <c r="AY235" s="18" t="s">
        <v>251</v>
      </c>
      <c r="BE235" s="258">
        <f>IF(N235="základní",J235,0)</f>
        <v>0</v>
      </c>
      <c r="BF235" s="258">
        <f>IF(N235="snížená",J235,0)</f>
        <v>0</v>
      </c>
      <c r="BG235" s="258">
        <f>IF(N235="zákl. přenesená",J235,0)</f>
        <v>0</v>
      </c>
      <c r="BH235" s="258">
        <f>IF(N235="sníž. přenesená",J235,0)</f>
        <v>0</v>
      </c>
      <c r="BI235" s="258">
        <f>IF(N235="nulová",J235,0)</f>
        <v>0</v>
      </c>
      <c r="BJ235" s="18" t="s">
        <v>91</v>
      </c>
      <c r="BK235" s="258">
        <f>ROUND(I235*H235,2)</f>
        <v>0</v>
      </c>
      <c r="BL235" s="18" t="s">
        <v>182</v>
      </c>
      <c r="BM235" s="257" t="s">
        <v>567</v>
      </c>
    </row>
    <row r="236" s="12" customFormat="1" ht="22.8" customHeight="1">
      <c r="A236" s="12"/>
      <c r="B236" s="230"/>
      <c r="C236" s="231"/>
      <c r="D236" s="232" t="s">
        <v>82</v>
      </c>
      <c r="E236" s="244" t="s">
        <v>568</v>
      </c>
      <c r="F236" s="244" t="s">
        <v>569</v>
      </c>
      <c r="G236" s="231"/>
      <c r="H236" s="231"/>
      <c r="I236" s="234"/>
      <c r="J236" s="245">
        <f>BK236</f>
        <v>0</v>
      </c>
      <c r="K236" s="231"/>
      <c r="L236" s="236"/>
      <c r="M236" s="237"/>
      <c r="N236" s="238"/>
      <c r="O236" s="238"/>
      <c r="P236" s="239">
        <f>P237</f>
        <v>0</v>
      </c>
      <c r="Q236" s="238"/>
      <c r="R236" s="239">
        <f>R237</f>
        <v>0</v>
      </c>
      <c r="S236" s="238"/>
      <c r="T236" s="240">
        <f>T237</f>
        <v>0</v>
      </c>
      <c r="U236" s="12"/>
      <c r="V236" s="12"/>
      <c r="W236" s="12"/>
      <c r="X236" s="12"/>
      <c r="Y236" s="12"/>
      <c r="Z236" s="12"/>
      <c r="AA236" s="12"/>
      <c r="AB236" s="12"/>
      <c r="AC236" s="12"/>
      <c r="AD236" s="12"/>
      <c r="AE236" s="12"/>
      <c r="AR236" s="241" t="s">
        <v>91</v>
      </c>
      <c r="AT236" s="242" t="s">
        <v>82</v>
      </c>
      <c r="AU236" s="242" t="s">
        <v>91</v>
      </c>
      <c r="AY236" s="241" t="s">
        <v>251</v>
      </c>
      <c r="BK236" s="243">
        <f>BK237</f>
        <v>0</v>
      </c>
    </row>
    <row r="237" s="2" customFormat="1" ht="16.5" customHeight="1">
      <c r="A237" s="40"/>
      <c r="B237" s="41"/>
      <c r="C237" s="246" t="s">
        <v>570</v>
      </c>
      <c r="D237" s="246" t="s">
        <v>254</v>
      </c>
      <c r="E237" s="247" t="s">
        <v>571</v>
      </c>
      <c r="F237" s="248" t="s">
        <v>572</v>
      </c>
      <c r="G237" s="249" t="s">
        <v>398</v>
      </c>
      <c r="H237" s="250">
        <v>7122.3190000000004</v>
      </c>
      <c r="I237" s="251"/>
      <c r="J237" s="252">
        <f>ROUND(I237*H237,2)</f>
        <v>0</v>
      </c>
      <c r="K237" s="248" t="s">
        <v>258</v>
      </c>
      <c r="L237" s="46"/>
      <c r="M237" s="267" t="s">
        <v>1</v>
      </c>
      <c r="N237" s="268" t="s">
        <v>48</v>
      </c>
      <c r="O237" s="265"/>
      <c r="P237" s="269">
        <f>O237*H237</f>
        <v>0</v>
      </c>
      <c r="Q237" s="269">
        <v>0</v>
      </c>
      <c r="R237" s="269">
        <f>Q237*H237</f>
        <v>0</v>
      </c>
      <c r="S237" s="269">
        <v>0</v>
      </c>
      <c r="T237" s="270">
        <f>S237*H237</f>
        <v>0</v>
      </c>
      <c r="U237" s="40"/>
      <c r="V237" s="40"/>
      <c r="W237" s="40"/>
      <c r="X237" s="40"/>
      <c r="Y237" s="40"/>
      <c r="Z237" s="40"/>
      <c r="AA237" s="40"/>
      <c r="AB237" s="40"/>
      <c r="AC237" s="40"/>
      <c r="AD237" s="40"/>
      <c r="AE237" s="40"/>
      <c r="AR237" s="257" t="s">
        <v>182</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182</v>
      </c>
      <c r="BM237" s="257" t="s">
        <v>573</v>
      </c>
    </row>
    <row r="238" s="2" customFormat="1" ht="6.96" customHeight="1">
      <c r="A238" s="40"/>
      <c r="B238" s="68"/>
      <c r="C238" s="69"/>
      <c r="D238" s="69"/>
      <c r="E238" s="69"/>
      <c r="F238" s="69"/>
      <c r="G238" s="69"/>
      <c r="H238" s="69"/>
      <c r="I238" s="195"/>
      <c r="J238" s="69"/>
      <c r="K238" s="69"/>
      <c r="L238" s="46"/>
      <c r="M238" s="40"/>
      <c r="O238" s="40"/>
      <c r="P238" s="40"/>
      <c r="Q238" s="40"/>
      <c r="R238" s="40"/>
      <c r="S238" s="40"/>
      <c r="T238" s="40"/>
      <c r="U238" s="40"/>
      <c r="V238" s="40"/>
      <c r="W238" s="40"/>
      <c r="X238" s="40"/>
      <c r="Y238" s="40"/>
      <c r="Z238" s="40"/>
      <c r="AA238" s="40"/>
      <c r="AB238" s="40"/>
      <c r="AC238" s="40"/>
      <c r="AD238" s="40"/>
      <c r="AE238" s="40"/>
    </row>
  </sheetData>
  <sheetProtection sheet="1" autoFilter="0" formatColumns="0" formatRows="0" objects="1" scenarios="1" spinCount="100000" saltValue="lfGhuDfrqCLma2Ihpu0CqG7syCiPuzAXjR2FSUsgIumW+J1kJlfX8sPEK+GsIxv1OQX/0Io+pmv/rt5fGYXOfw==" hashValue="bXXvpCz92AB/wZsRr8+uP4B2fNcokRe6hR1sFJGd2EItuPTqWfO/YDQuVrwkGhrMa7WU/DxPdZlN4oaKU+f9oA==" algorithmName="SHA-512" password="E785"/>
  <autoFilter ref="C122:K237"/>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102</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574</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ROUND(J124,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ROUND((SUM(BE124:BE228)),  2)</f>
        <v>0</v>
      </c>
      <c r="G33" s="40"/>
      <c r="H33" s="40"/>
      <c r="I33" s="174">
        <v>0.20999999999999999</v>
      </c>
      <c r="J33" s="173">
        <f>ROUND(((SUM(BE124:BE228))*I33),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ROUND((SUM(BF124:BF228)),  2)</f>
        <v>0</v>
      </c>
      <c r="G34" s="40"/>
      <c r="H34" s="40"/>
      <c r="I34" s="174">
        <v>0.14999999999999999</v>
      </c>
      <c r="J34" s="173">
        <f>ROUND(((SUM(BF124:BF228))*I34),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ROUND((SUM(BG124:BG228)),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ROUND((SUM(BH124:BH228)),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ROUND((SUM(BI124:BI228)),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02.1 - Streetbalové hřiště</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J124</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J125</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J126</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575</v>
      </c>
      <c r="E99" s="214"/>
      <c r="F99" s="214"/>
      <c r="G99" s="214"/>
      <c r="H99" s="214"/>
      <c r="I99" s="215"/>
      <c r="J99" s="216">
        <f>J165</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576</v>
      </c>
      <c r="E100" s="214"/>
      <c r="F100" s="214"/>
      <c r="G100" s="214"/>
      <c r="H100" s="214"/>
      <c r="I100" s="215"/>
      <c r="J100" s="216">
        <f>J174</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J199</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407</v>
      </c>
      <c r="E102" s="214"/>
      <c r="F102" s="214"/>
      <c r="G102" s="214"/>
      <c r="H102" s="214"/>
      <c r="I102" s="215"/>
      <c r="J102" s="216">
        <f>J216</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577</v>
      </c>
      <c r="E103" s="208"/>
      <c r="F103" s="208"/>
      <c r="G103" s="208"/>
      <c r="H103" s="208"/>
      <c r="I103" s="209"/>
      <c r="J103" s="210">
        <f>J219</f>
        <v>0</v>
      </c>
      <c r="K103" s="206"/>
      <c r="L103" s="211"/>
      <c r="S103" s="9"/>
      <c r="T103" s="9"/>
      <c r="U103" s="9"/>
      <c r="V103" s="9"/>
      <c r="W103" s="9"/>
      <c r="X103" s="9"/>
      <c r="Y103" s="9"/>
      <c r="Z103" s="9"/>
      <c r="AA103" s="9"/>
      <c r="AB103" s="9"/>
      <c r="AC103" s="9"/>
      <c r="AD103" s="9"/>
      <c r="AE103" s="9"/>
    </row>
    <row r="104" s="10" customFormat="1" ht="19.92" customHeight="1">
      <c r="A104" s="10"/>
      <c r="B104" s="212"/>
      <c r="C104" s="135"/>
      <c r="D104" s="213" t="s">
        <v>578</v>
      </c>
      <c r="E104" s="214"/>
      <c r="F104" s="214"/>
      <c r="G104" s="214"/>
      <c r="H104" s="214"/>
      <c r="I104" s="215"/>
      <c r="J104" s="216">
        <f>J220</f>
        <v>0</v>
      </c>
      <c r="K104" s="135"/>
      <c r="L104" s="217"/>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195"/>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198"/>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236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99" t="str">
        <f>E7</f>
        <v>Sportovní areál ul. Leonovova, Karviná - Hranice</v>
      </c>
      <c r="F114" s="33"/>
      <c r="G114" s="33"/>
      <c r="H114" s="33"/>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222</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E9</f>
        <v>SO 02.1 - Streetbalové hřiště</v>
      </c>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v>
      </c>
      <c r="D118" s="42"/>
      <c r="E118" s="42"/>
      <c r="F118" s="28" t="str">
        <f>F12</f>
        <v>Karviná - Hranice</v>
      </c>
      <c r="G118" s="42"/>
      <c r="H118" s="42"/>
      <c r="I118" s="159" t="s">
        <v>24</v>
      </c>
      <c r="J118" s="81" t="str">
        <f>IF(J12="","",J12)</f>
        <v>27. 2. 2020</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3" t="s">
        <v>30</v>
      </c>
      <c r="D120" s="42"/>
      <c r="E120" s="42"/>
      <c r="F120" s="28" t="str">
        <f>E15</f>
        <v xml:space="preserve">Statutární město Karviná </v>
      </c>
      <c r="G120" s="42"/>
      <c r="H120" s="42"/>
      <c r="I120" s="159" t="s">
        <v>36</v>
      </c>
      <c r="J120" s="38" t="str">
        <f>E21</f>
        <v>ADEA projekt s.r.o.</v>
      </c>
      <c r="K120" s="42"/>
      <c r="L120" s="65"/>
      <c r="S120" s="40"/>
      <c r="T120" s="40"/>
      <c r="U120" s="40"/>
      <c r="V120" s="40"/>
      <c r="W120" s="40"/>
      <c r="X120" s="40"/>
      <c r="Y120" s="40"/>
      <c r="Z120" s="40"/>
      <c r="AA120" s="40"/>
      <c r="AB120" s="40"/>
      <c r="AC120" s="40"/>
      <c r="AD120" s="40"/>
      <c r="AE120" s="40"/>
    </row>
    <row r="121" s="2" customFormat="1" ht="15.15" customHeight="1">
      <c r="A121" s="40"/>
      <c r="B121" s="41"/>
      <c r="C121" s="33" t="s">
        <v>34</v>
      </c>
      <c r="D121" s="42"/>
      <c r="E121" s="42"/>
      <c r="F121" s="28" t="str">
        <f>IF(E18="","",E18)</f>
        <v>Vyplň údaj</v>
      </c>
      <c r="G121" s="42"/>
      <c r="H121" s="42"/>
      <c r="I121" s="159" t="s">
        <v>39</v>
      </c>
      <c r="J121" s="38" t="str">
        <f>E24</f>
        <v xml:space="preserve"> </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11" customFormat="1" ht="29.28" customHeight="1">
      <c r="A123" s="218"/>
      <c r="B123" s="219"/>
      <c r="C123" s="220" t="s">
        <v>237</v>
      </c>
      <c r="D123" s="221" t="s">
        <v>68</v>
      </c>
      <c r="E123" s="221" t="s">
        <v>64</v>
      </c>
      <c r="F123" s="221" t="s">
        <v>65</v>
      </c>
      <c r="G123" s="221" t="s">
        <v>238</v>
      </c>
      <c r="H123" s="221" t="s">
        <v>239</v>
      </c>
      <c r="I123" s="222" t="s">
        <v>240</v>
      </c>
      <c r="J123" s="221" t="s">
        <v>226</v>
      </c>
      <c r="K123" s="223" t="s">
        <v>241</v>
      </c>
      <c r="L123" s="224"/>
      <c r="M123" s="102" t="s">
        <v>1</v>
      </c>
      <c r="N123" s="103" t="s">
        <v>47</v>
      </c>
      <c r="O123" s="103" t="s">
        <v>242</v>
      </c>
      <c r="P123" s="103" t="s">
        <v>243</v>
      </c>
      <c r="Q123" s="103" t="s">
        <v>244</v>
      </c>
      <c r="R123" s="103" t="s">
        <v>245</v>
      </c>
      <c r="S123" s="103" t="s">
        <v>246</v>
      </c>
      <c r="T123" s="104" t="s">
        <v>247</v>
      </c>
      <c r="U123" s="218"/>
      <c r="V123" s="218"/>
      <c r="W123" s="218"/>
      <c r="X123" s="218"/>
      <c r="Y123" s="218"/>
      <c r="Z123" s="218"/>
      <c r="AA123" s="218"/>
      <c r="AB123" s="218"/>
      <c r="AC123" s="218"/>
      <c r="AD123" s="218"/>
      <c r="AE123" s="218"/>
    </row>
    <row r="124" s="2" customFormat="1" ht="22.8" customHeight="1">
      <c r="A124" s="40"/>
      <c r="B124" s="41"/>
      <c r="C124" s="109" t="s">
        <v>248</v>
      </c>
      <c r="D124" s="42"/>
      <c r="E124" s="42"/>
      <c r="F124" s="42"/>
      <c r="G124" s="42"/>
      <c r="H124" s="42"/>
      <c r="I124" s="157"/>
      <c r="J124" s="225">
        <f>BK124</f>
        <v>0</v>
      </c>
      <c r="K124" s="42"/>
      <c r="L124" s="46"/>
      <c r="M124" s="105"/>
      <c r="N124" s="226"/>
      <c r="O124" s="106"/>
      <c r="P124" s="227">
        <f>P125+P219</f>
        <v>0</v>
      </c>
      <c r="Q124" s="106"/>
      <c r="R124" s="227">
        <f>R125+R219</f>
        <v>187.97850854000001</v>
      </c>
      <c r="S124" s="106"/>
      <c r="T124" s="228">
        <f>T125+T219</f>
        <v>0</v>
      </c>
      <c r="U124" s="40"/>
      <c r="V124" s="40"/>
      <c r="W124" s="40"/>
      <c r="X124" s="40"/>
      <c r="Y124" s="40"/>
      <c r="Z124" s="40"/>
      <c r="AA124" s="40"/>
      <c r="AB124" s="40"/>
      <c r="AC124" s="40"/>
      <c r="AD124" s="40"/>
      <c r="AE124" s="40"/>
      <c r="AT124" s="18" t="s">
        <v>82</v>
      </c>
      <c r="AU124" s="18" t="s">
        <v>228</v>
      </c>
      <c r="BK124" s="229">
        <f>BK125+BK219</f>
        <v>0</v>
      </c>
    </row>
    <row r="125" s="12" customFormat="1" ht="25.92" customHeight="1">
      <c r="A125" s="12"/>
      <c r="B125" s="230"/>
      <c r="C125" s="231"/>
      <c r="D125" s="232" t="s">
        <v>82</v>
      </c>
      <c r="E125" s="233" t="s">
        <v>408</v>
      </c>
      <c r="F125" s="233" t="s">
        <v>409</v>
      </c>
      <c r="G125" s="231"/>
      <c r="H125" s="231"/>
      <c r="I125" s="234"/>
      <c r="J125" s="235">
        <f>BK125</f>
        <v>0</v>
      </c>
      <c r="K125" s="231"/>
      <c r="L125" s="236"/>
      <c r="M125" s="237"/>
      <c r="N125" s="238"/>
      <c r="O125" s="238"/>
      <c r="P125" s="239">
        <f>P126+P165+P174+P199+P216</f>
        <v>0</v>
      </c>
      <c r="Q125" s="238"/>
      <c r="R125" s="239">
        <f>R126+R165+R174+R199+R216</f>
        <v>187.97850854000001</v>
      </c>
      <c r="S125" s="238"/>
      <c r="T125" s="240">
        <f>T126+T165+T174+T199+T216</f>
        <v>0</v>
      </c>
      <c r="U125" s="12"/>
      <c r="V125" s="12"/>
      <c r="W125" s="12"/>
      <c r="X125" s="12"/>
      <c r="Y125" s="12"/>
      <c r="Z125" s="12"/>
      <c r="AA125" s="12"/>
      <c r="AB125" s="12"/>
      <c r="AC125" s="12"/>
      <c r="AD125" s="12"/>
      <c r="AE125" s="12"/>
      <c r="AR125" s="241" t="s">
        <v>91</v>
      </c>
      <c r="AT125" s="242" t="s">
        <v>82</v>
      </c>
      <c r="AU125" s="242" t="s">
        <v>83</v>
      </c>
      <c r="AY125" s="241" t="s">
        <v>251</v>
      </c>
      <c r="BK125" s="243">
        <f>BK126+BK165+BK174+BK199+BK216</f>
        <v>0</v>
      </c>
    </row>
    <row r="126" s="12" customFormat="1" ht="22.8" customHeight="1">
      <c r="A126" s="12"/>
      <c r="B126" s="230"/>
      <c r="C126" s="231"/>
      <c r="D126" s="232" t="s">
        <v>82</v>
      </c>
      <c r="E126" s="244" t="s">
        <v>91</v>
      </c>
      <c r="F126" s="244" t="s">
        <v>410</v>
      </c>
      <c r="G126" s="231"/>
      <c r="H126" s="231"/>
      <c r="I126" s="234"/>
      <c r="J126" s="245">
        <f>BK126</f>
        <v>0</v>
      </c>
      <c r="K126" s="231"/>
      <c r="L126" s="236"/>
      <c r="M126" s="237"/>
      <c r="N126" s="238"/>
      <c r="O126" s="238"/>
      <c r="P126" s="239">
        <f>SUM(P127:P164)</f>
        <v>0</v>
      </c>
      <c r="Q126" s="238"/>
      <c r="R126" s="239">
        <f>SUM(R127:R164)</f>
        <v>0</v>
      </c>
      <c r="S126" s="238"/>
      <c r="T126" s="240">
        <f>SUM(T127:T164)</f>
        <v>0</v>
      </c>
      <c r="U126" s="12"/>
      <c r="V126" s="12"/>
      <c r="W126" s="12"/>
      <c r="X126" s="12"/>
      <c r="Y126" s="12"/>
      <c r="Z126" s="12"/>
      <c r="AA126" s="12"/>
      <c r="AB126" s="12"/>
      <c r="AC126" s="12"/>
      <c r="AD126" s="12"/>
      <c r="AE126" s="12"/>
      <c r="AR126" s="241" t="s">
        <v>91</v>
      </c>
      <c r="AT126" s="242" t="s">
        <v>82</v>
      </c>
      <c r="AU126" s="242" t="s">
        <v>91</v>
      </c>
      <c r="AY126" s="241" t="s">
        <v>251</v>
      </c>
      <c r="BK126" s="243">
        <f>SUM(BK127:BK164)</f>
        <v>0</v>
      </c>
    </row>
    <row r="127" s="2" customFormat="1" ht="16.5" customHeight="1">
      <c r="A127" s="40"/>
      <c r="B127" s="41"/>
      <c r="C127" s="246" t="s">
        <v>91</v>
      </c>
      <c r="D127" s="246" t="s">
        <v>254</v>
      </c>
      <c r="E127" s="247" t="s">
        <v>579</v>
      </c>
      <c r="F127" s="248" t="s">
        <v>580</v>
      </c>
      <c r="G127" s="249" t="s">
        <v>446</v>
      </c>
      <c r="H127" s="250">
        <v>76.599999999999994</v>
      </c>
      <c r="I127" s="251"/>
      <c r="J127" s="252">
        <f>ROUND(I127*H127,2)</f>
        <v>0</v>
      </c>
      <c r="K127" s="248" t="s">
        <v>258</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93</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581</v>
      </c>
    </row>
    <row r="128" s="15" customFormat="1">
      <c r="A128" s="15"/>
      <c r="B128" s="293"/>
      <c r="C128" s="294"/>
      <c r="D128" s="259" t="s">
        <v>414</v>
      </c>
      <c r="E128" s="295" t="s">
        <v>1</v>
      </c>
      <c r="F128" s="296" t="s">
        <v>582</v>
      </c>
      <c r="G128" s="294"/>
      <c r="H128" s="295" t="s">
        <v>1</v>
      </c>
      <c r="I128" s="297"/>
      <c r="J128" s="294"/>
      <c r="K128" s="294"/>
      <c r="L128" s="298"/>
      <c r="M128" s="299"/>
      <c r="N128" s="300"/>
      <c r="O128" s="300"/>
      <c r="P128" s="300"/>
      <c r="Q128" s="300"/>
      <c r="R128" s="300"/>
      <c r="S128" s="300"/>
      <c r="T128" s="301"/>
      <c r="U128" s="15"/>
      <c r="V128" s="15"/>
      <c r="W128" s="15"/>
      <c r="X128" s="15"/>
      <c r="Y128" s="15"/>
      <c r="Z128" s="15"/>
      <c r="AA128" s="15"/>
      <c r="AB128" s="15"/>
      <c r="AC128" s="15"/>
      <c r="AD128" s="15"/>
      <c r="AE128" s="15"/>
      <c r="AT128" s="302" t="s">
        <v>414</v>
      </c>
      <c r="AU128" s="302" t="s">
        <v>93</v>
      </c>
      <c r="AV128" s="15" t="s">
        <v>91</v>
      </c>
      <c r="AW128" s="15" t="s">
        <v>38</v>
      </c>
      <c r="AX128" s="15" t="s">
        <v>83</v>
      </c>
      <c r="AY128" s="302" t="s">
        <v>251</v>
      </c>
    </row>
    <row r="129" s="13" customFormat="1">
      <c r="A129" s="13"/>
      <c r="B129" s="271"/>
      <c r="C129" s="272"/>
      <c r="D129" s="259" t="s">
        <v>414</v>
      </c>
      <c r="E129" s="273" t="s">
        <v>1</v>
      </c>
      <c r="F129" s="274" t="s">
        <v>583</v>
      </c>
      <c r="G129" s="272"/>
      <c r="H129" s="275">
        <v>76.599999999999994</v>
      </c>
      <c r="I129" s="276"/>
      <c r="J129" s="272"/>
      <c r="K129" s="272"/>
      <c r="L129" s="277"/>
      <c r="M129" s="278"/>
      <c r="N129" s="279"/>
      <c r="O129" s="279"/>
      <c r="P129" s="279"/>
      <c r="Q129" s="279"/>
      <c r="R129" s="279"/>
      <c r="S129" s="279"/>
      <c r="T129" s="280"/>
      <c r="U129" s="13"/>
      <c r="V129" s="13"/>
      <c r="W129" s="13"/>
      <c r="X129" s="13"/>
      <c r="Y129" s="13"/>
      <c r="Z129" s="13"/>
      <c r="AA129" s="13"/>
      <c r="AB129" s="13"/>
      <c r="AC129" s="13"/>
      <c r="AD129" s="13"/>
      <c r="AE129" s="13"/>
      <c r="AT129" s="281" t="s">
        <v>414</v>
      </c>
      <c r="AU129" s="281" t="s">
        <v>93</v>
      </c>
      <c r="AV129" s="13" t="s">
        <v>93</v>
      </c>
      <c r="AW129" s="13" t="s">
        <v>38</v>
      </c>
      <c r="AX129" s="13" t="s">
        <v>83</v>
      </c>
      <c r="AY129" s="281" t="s">
        <v>251</v>
      </c>
    </row>
    <row r="130" s="14" customFormat="1">
      <c r="A130" s="14"/>
      <c r="B130" s="282"/>
      <c r="C130" s="283"/>
      <c r="D130" s="259" t="s">
        <v>414</v>
      </c>
      <c r="E130" s="284" t="s">
        <v>1</v>
      </c>
      <c r="F130" s="285" t="s">
        <v>416</v>
      </c>
      <c r="G130" s="283"/>
      <c r="H130" s="286">
        <v>76.599999999999994</v>
      </c>
      <c r="I130" s="287"/>
      <c r="J130" s="283"/>
      <c r="K130" s="283"/>
      <c r="L130" s="288"/>
      <c r="M130" s="289"/>
      <c r="N130" s="290"/>
      <c r="O130" s="290"/>
      <c r="P130" s="290"/>
      <c r="Q130" s="290"/>
      <c r="R130" s="290"/>
      <c r="S130" s="290"/>
      <c r="T130" s="291"/>
      <c r="U130" s="14"/>
      <c r="V130" s="14"/>
      <c r="W130" s="14"/>
      <c r="X130" s="14"/>
      <c r="Y130" s="14"/>
      <c r="Z130" s="14"/>
      <c r="AA130" s="14"/>
      <c r="AB130" s="14"/>
      <c r="AC130" s="14"/>
      <c r="AD130" s="14"/>
      <c r="AE130" s="14"/>
      <c r="AT130" s="292" t="s">
        <v>414</v>
      </c>
      <c r="AU130" s="292" t="s">
        <v>93</v>
      </c>
      <c r="AV130" s="14" t="s">
        <v>182</v>
      </c>
      <c r="AW130" s="14" t="s">
        <v>38</v>
      </c>
      <c r="AX130" s="14" t="s">
        <v>91</v>
      </c>
      <c r="AY130" s="292" t="s">
        <v>251</v>
      </c>
    </row>
    <row r="131" s="2" customFormat="1" ht="16.5" customHeight="1">
      <c r="A131" s="40"/>
      <c r="B131" s="41"/>
      <c r="C131" s="246" t="s">
        <v>93</v>
      </c>
      <c r="D131" s="246" t="s">
        <v>254</v>
      </c>
      <c r="E131" s="247" t="s">
        <v>584</v>
      </c>
      <c r="F131" s="248" t="s">
        <v>585</v>
      </c>
      <c r="G131" s="249" t="s">
        <v>446</v>
      </c>
      <c r="H131" s="250">
        <v>6.7510000000000003</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586</v>
      </c>
    </row>
    <row r="132" s="15" customFormat="1">
      <c r="A132" s="15"/>
      <c r="B132" s="293"/>
      <c r="C132" s="294"/>
      <c r="D132" s="259" t="s">
        <v>414</v>
      </c>
      <c r="E132" s="295" t="s">
        <v>1</v>
      </c>
      <c r="F132" s="296" t="s">
        <v>582</v>
      </c>
      <c r="G132" s="294"/>
      <c r="H132" s="295" t="s">
        <v>1</v>
      </c>
      <c r="I132" s="297"/>
      <c r="J132" s="294"/>
      <c r="K132" s="294"/>
      <c r="L132" s="298"/>
      <c r="M132" s="299"/>
      <c r="N132" s="300"/>
      <c r="O132" s="300"/>
      <c r="P132" s="300"/>
      <c r="Q132" s="300"/>
      <c r="R132" s="300"/>
      <c r="S132" s="300"/>
      <c r="T132" s="301"/>
      <c r="U132" s="15"/>
      <c r="V132" s="15"/>
      <c r="W132" s="15"/>
      <c r="X132" s="15"/>
      <c r="Y132" s="15"/>
      <c r="Z132" s="15"/>
      <c r="AA132" s="15"/>
      <c r="AB132" s="15"/>
      <c r="AC132" s="15"/>
      <c r="AD132" s="15"/>
      <c r="AE132" s="15"/>
      <c r="AT132" s="302" t="s">
        <v>414</v>
      </c>
      <c r="AU132" s="302" t="s">
        <v>93</v>
      </c>
      <c r="AV132" s="15" t="s">
        <v>91</v>
      </c>
      <c r="AW132" s="15" t="s">
        <v>38</v>
      </c>
      <c r="AX132" s="15" t="s">
        <v>83</v>
      </c>
      <c r="AY132" s="302" t="s">
        <v>251</v>
      </c>
    </row>
    <row r="133" s="13" customFormat="1">
      <c r="A133" s="13"/>
      <c r="B133" s="271"/>
      <c r="C133" s="272"/>
      <c r="D133" s="259" t="s">
        <v>414</v>
      </c>
      <c r="E133" s="273" t="s">
        <v>1</v>
      </c>
      <c r="F133" s="274" t="s">
        <v>587</v>
      </c>
      <c r="G133" s="272"/>
      <c r="H133" s="275">
        <v>6.1749999999999998</v>
      </c>
      <c r="I133" s="276"/>
      <c r="J133" s="272"/>
      <c r="K133" s="272"/>
      <c r="L133" s="277"/>
      <c r="M133" s="278"/>
      <c r="N133" s="279"/>
      <c r="O133" s="279"/>
      <c r="P133" s="279"/>
      <c r="Q133" s="279"/>
      <c r="R133" s="279"/>
      <c r="S133" s="279"/>
      <c r="T133" s="280"/>
      <c r="U133" s="13"/>
      <c r="V133" s="13"/>
      <c r="W133" s="13"/>
      <c r="X133" s="13"/>
      <c r="Y133" s="13"/>
      <c r="Z133" s="13"/>
      <c r="AA133" s="13"/>
      <c r="AB133" s="13"/>
      <c r="AC133" s="13"/>
      <c r="AD133" s="13"/>
      <c r="AE133" s="13"/>
      <c r="AT133" s="281" t="s">
        <v>414</v>
      </c>
      <c r="AU133" s="281" t="s">
        <v>93</v>
      </c>
      <c r="AV133" s="13" t="s">
        <v>93</v>
      </c>
      <c r="AW133" s="13" t="s">
        <v>38</v>
      </c>
      <c r="AX133" s="13" t="s">
        <v>83</v>
      </c>
      <c r="AY133" s="281" t="s">
        <v>251</v>
      </c>
    </row>
    <row r="134" s="13" customFormat="1">
      <c r="A134" s="13"/>
      <c r="B134" s="271"/>
      <c r="C134" s="272"/>
      <c r="D134" s="259" t="s">
        <v>414</v>
      </c>
      <c r="E134" s="273" t="s">
        <v>1</v>
      </c>
      <c r="F134" s="274" t="s">
        <v>588</v>
      </c>
      <c r="G134" s="272"/>
      <c r="H134" s="275">
        <v>0.57599999999999996</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6.7510000000000003</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174</v>
      </c>
      <c r="D136" s="246" t="s">
        <v>254</v>
      </c>
      <c r="E136" s="247" t="s">
        <v>589</v>
      </c>
      <c r="F136" s="248" t="s">
        <v>590</v>
      </c>
      <c r="G136" s="249" t="s">
        <v>446</v>
      </c>
      <c r="H136" s="250">
        <v>11.699999999999999</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591</v>
      </c>
    </row>
    <row r="137" s="15" customFormat="1">
      <c r="A137" s="15"/>
      <c r="B137" s="293"/>
      <c r="C137" s="294"/>
      <c r="D137" s="259" t="s">
        <v>414</v>
      </c>
      <c r="E137" s="295" t="s">
        <v>1</v>
      </c>
      <c r="F137" s="296" t="s">
        <v>582</v>
      </c>
      <c r="G137" s="294"/>
      <c r="H137" s="295" t="s">
        <v>1</v>
      </c>
      <c r="I137" s="297"/>
      <c r="J137" s="294"/>
      <c r="K137" s="294"/>
      <c r="L137" s="298"/>
      <c r="M137" s="299"/>
      <c r="N137" s="300"/>
      <c r="O137" s="300"/>
      <c r="P137" s="300"/>
      <c r="Q137" s="300"/>
      <c r="R137" s="300"/>
      <c r="S137" s="300"/>
      <c r="T137" s="301"/>
      <c r="U137" s="15"/>
      <c r="V137" s="15"/>
      <c r="W137" s="15"/>
      <c r="X137" s="15"/>
      <c r="Y137" s="15"/>
      <c r="Z137" s="15"/>
      <c r="AA137" s="15"/>
      <c r="AB137" s="15"/>
      <c r="AC137" s="15"/>
      <c r="AD137" s="15"/>
      <c r="AE137" s="15"/>
      <c r="AT137" s="302" t="s">
        <v>414</v>
      </c>
      <c r="AU137" s="302" t="s">
        <v>93</v>
      </c>
      <c r="AV137" s="15" t="s">
        <v>91</v>
      </c>
      <c r="AW137" s="15" t="s">
        <v>38</v>
      </c>
      <c r="AX137" s="15" t="s">
        <v>83</v>
      </c>
      <c r="AY137" s="302" t="s">
        <v>251</v>
      </c>
    </row>
    <row r="138" s="13" customFormat="1">
      <c r="A138" s="13"/>
      <c r="B138" s="271"/>
      <c r="C138" s="272"/>
      <c r="D138" s="259" t="s">
        <v>414</v>
      </c>
      <c r="E138" s="273" t="s">
        <v>1</v>
      </c>
      <c r="F138" s="274" t="s">
        <v>592</v>
      </c>
      <c r="G138" s="272"/>
      <c r="H138" s="275">
        <v>11.699999999999999</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4" customFormat="1">
      <c r="A139" s="14"/>
      <c r="B139" s="282"/>
      <c r="C139" s="283"/>
      <c r="D139" s="259" t="s">
        <v>414</v>
      </c>
      <c r="E139" s="284" t="s">
        <v>1</v>
      </c>
      <c r="F139" s="285" t="s">
        <v>416</v>
      </c>
      <c r="G139" s="283"/>
      <c r="H139" s="286">
        <v>11.699999999999999</v>
      </c>
      <c r="I139" s="287"/>
      <c r="J139" s="283"/>
      <c r="K139" s="283"/>
      <c r="L139" s="288"/>
      <c r="M139" s="289"/>
      <c r="N139" s="290"/>
      <c r="O139" s="290"/>
      <c r="P139" s="290"/>
      <c r="Q139" s="290"/>
      <c r="R139" s="290"/>
      <c r="S139" s="290"/>
      <c r="T139" s="291"/>
      <c r="U139" s="14"/>
      <c r="V139" s="14"/>
      <c r="W139" s="14"/>
      <c r="X139" s="14"/>
      <c r="Y139" s="14"/>
      <c r="Z139" s="14"/>
      <c r="AA139" s="14"/>
      <c r="AB139" s="14"/>
      <c r="AC139" s="14"/>
      <c r="AD139" s="14"/>
      <c r="AE139" s="14"/>
      <c r="AT139" s="292" t="s">
        <v>414</v>
      </c>
      <c r="AU139" s="292" t="s">
        <v>93</v>
      </c>
      <c r="AV139" s="14" t="s">
        <v>182</v>
      </c>
      <c r="AW139" s="14" t="s">
        <v>38</v>
      </c>
      <c r="AX139" s="14" t="s">
        <v>91</v>
      </c>
      <c r="AY139" s="292" t="s">
        <v>251</v>
      </c>
    </row>
    <row r="140" s="2" customFormat="1" ht="16.5" customHeight="1">
      <c r="A140" s="40"/>
      <c r="B140" s="41"/>
      <c r="C140" s="246" t="s">
        <v>182</v>
      </c>
      <c r="D140" s="246" t="s">
        <v>254</v>
      </c>
      <c r="E140" s="247" t="s">
        <v>458</v>
      </c>
      <c r="F140" s="248" t="s">
        <v>459</v>
      </c>
      <c r="G140" s="249" t="s">
        <v>446</v>
      </c>
      <c r="H140" s="250">
        <v>7.0199999999999996</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593</v>
      </c>
    </row>
    <row r="141" s="2" customFormat="1">
      <c r="A141" s="40"/>
      <c r="B141" s="41"/>
      <c r="C141" s="42"/>
      <c r="D141" s="259" t="s">
        <v>261</v>
      </c>
      <c r="E141" s="42"/>
      <c r="F141" s="260" t="s">
        <v>461</v>
      </c>
      <c r="G141" s="42"/>
      <c r="H141" s="42"/>
      <c r="I141" s="157"/>
      <c r="J141" s="42"/>
      <c r="K141" s="42"/>
      <c r="L141" s="46"/>
      <c r="M141" s="261"/>
      <c r="N141" s="262"/>
      <c r="O141" s="93"/>
      <c r="P141" s="93"/>
      <c r="Q141" s="93"/>
      <c r="R141" s="93"/>
      <c r="S141" s="93"/>
      <c r="T141" s="94"/>
      <c r="U141" s="40"/>
      <c r="V141" s="40"/>
      <c r="W141" s="40"/>
      <c r="X141" s="40"/>
      <c r="Y141" s="40"/>
      <c r="Z141" s="40"/>
      <c r="AA141" s="40"/>
      <c r="AB141" s="40"/>
      <c r="AC141" s="40"/>
      <c r="AD141" s="40"/>
      <c r="AE141" s="40"/>
      <c r="AT141" s="18" t="s">
        <v>261</v>
      </c>
      <c r="AU141" s="18" t="s">
        <v>93</v>
      </c>
    </row>
    <row r="142" s="13" customFormat="1">
      <c r="A142" s="13"/>
      <c r="B142" s="271"/>
      <c r="C142" s="272"/>
      <c r="D142" s="259" t="s">
        <v>414</v>
      </c>
      <c r="E142" s="272"/>
      <c r="F142" s="274" t="s">
        <v>594</v>
      </c>
      <c r="G142" s="272"/>
      <c r="H142" s="275">
        <v>7.0199999999999996</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4</v>
      </c>
      <c r="AX142" s="13" t="s">
        <v>91</v>
      </c>
      <c r="AY142" s="281" t="s">
        <v>251</v>
      </c>
    </row>
    <row r="143" s="2" customFormat="1" ht="16.5" customHeight="1">
      <c r="A143" s="40"/>
      <c r="B143" s="41"/>
      <c r="C143" s="246" t="s">
        <v>250</v>
      </c>
      <c r="D143" s="246" t="s">
        <v>254</v>
      </c>
      <c r="E143" s="247" t="s">
        <v>463</v>
      </c>
      <c r="F143" s="248" t="s">
        <v>464</v>
      </c>
      <c r="G143" s="249" t="s">
        <v>446</v>
      </c>
      <c r="H143" s="250">
        <v>91.540999999999997</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595</v>
      </c>
    </row>
    <row r="144" s="15" customFormat="1">
      <c r="A144" s="15"/>
      <c r="B144" s="293"/>
      <c r="C144" s="294"/>
      <c r="D144" s="259" t="s">
        <v>414</v>
      </c>
      <c r="E144" s="295" t="s">
        <v>1</v>
      </c>
      <c r="F144" s="296" t="s">
        <v>582</v>
      </c>
      <c r="G144" s="294"/>
      <c r="H144" s="295" t="s">
        <v>1</v>
      </c>
      <c r="I144" s="297"/>
      <c r="J144" s="294"/>
      <c r="K144" s="294"/>
      <c r="L144" s="298"/>
      <c r="M144" s="299"/>
      <c r="N144" s="300"/>
      <c r="O144" s="300"/>
      <c r="P144" s="300"/>
      <c r="Q144" s="300"/>
      <c r="R144" s="300"/>
      <c r="S144" s="300"/>
      <c r="T144" s="301"/>
      <c r="U144" s="15"/>
      <c r="V144" s="15"/>
      <c r="W144" s="15"/>
      <c r="X144" s="15"/>
      <c r="Y144" s="15"/>
      <c r="Z144" s="15"/>
      <c r="AA144" s="15"/>
      <c r="AB144" s="15"/>
      <c r="AC144" s="15"/>
      <c r="AD144" s="15"/>
      <c r="AE144" s="15"/>
      <c r="AT144" s="302" t="s">
        <v>414</v>
      </c>
      <c r="AU144" s="302" t="s">
        <v>93</v>
      </c>
      <c r="AV144" s="15" t="s">
        <v>91</v>
      </c>
      <c r="AW144" s="15" t="s">
        <v>38</v>
      </c>
      <c r="AX144" s="15" t="s">
        <v>83</v>
      </c>
      <c r="AY144" s="302" t="s">
        <v>251</v>
      </c>
    </row>
    <row r="145" s="13" customFormat="1">
      <c r="A145" s="13"/>
      <c r="B145" s="271"/>
      <c r="C145" s="272"/>
      <c r="D145" s="259" t="s">
        <v>414</v>
      </c>
      <c r="E145" s="273" t="s">
        <v>1</v>
      </c>
      <c r="F145" s="274" t="s">
        <v>583</v>
      </c>
      <c r="G145" s="272"/>
      <c r="H145" s="275">
        <v>76.599999999999994</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3" customFormat="1">
      <c r="A146" s="13"/>
      <c r="B146" s="271"/>
      <c r="C146" s="272"/>
      <c r="D146" s="259" t="s">
        <v>414</v>
      </c>
      <c r="E146" s="273" t="s">
        <v>1</v>
      </c>
      <c r="F146" s="274" t="s">
        <v>596</v>
      </c>
      <c r="G146" s="272"/>
      <c r="H146" s="275">
        <v>8.1899999999999995</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3" customFormat="1">
      <c r="A147" s="13"/>
      <c r="B147" s="271"/>
      <c r="C147" s="272"/>
      <c r="D147" s="259" t="s">
        <v>414</v>
      </c>
      <c r="E147" s="273" t="s">
        <v>1</v>
      </c>
      <c r="F147" s="274" t="s">
        <v>587</v>
      </c>
      <c r="G147" s="272"/>
      <c r="H147" s="275">
        <v>6.1749999999999998</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3" customFormat="1">
      <c r="A148" s="13"/>
      <c r="B148" s="271"/>
      <c r="C148" s="272"/>
      <c r="D148" s="259" t="s">
        <v>414</v>
      </c>
      <c r="E148" s="273" t="s">
        <v>1</v>
      </c>
      <c r="F148" s="274" t="s">
        <v>588</v>
      </c>
      <c r="G148" s="272"/>
      <c r="H148" s="275">
        <v>0.57599999999999996</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4" customFormat="1">
      <c r="A149" s="14"/>
      <c r="B149" s="282"/>
      <c r="C149" s="283"/>
      <c r="D149" s="259" t="s">
        <v>414</v>
      </c>
      <c r="E149" s="284" t="s">
        <v>1</v>
      </c>
      <c r="F149" s="285" t="s">
        <v>416</v>
      </c>
      <c r="G149" s="283"/>
      <c r="H149" s="286">
        <v>91.540999999999997</v>
      </c>
      <c r="I149" s="287"/>
      <c r="J149" s="283"/>
      <c r="K149" s="283"/>
      <c r="L149" s="288"/>
      <c r="M149" s="289"/>
      <c r="N149" s="290"/>
      <c r="O149" s="290"/>
      <c r="P149" s="290"/>
      <c r="Q149" s="290"/>
      <c r="R149" s="290"/>
      <c r="S149" s="290"/>
      <c r="T149" s="291"/>
      <c r="U149" s="14"/>
      <c r="V149" s="14"/>
      <c r="W149" s="14"/>
      <c r="X149" s="14"/>
      <c r="Y149" s="14"/>
      <c r="Z149" s="14"/>
      <c r="AA149" s="14"/>
      <c r="AB149" s="14"/>
      <c r="AC149" s="14"/>
      <c r="AD149" s="14"/>
      <c r="AE149" s="14"/>
      <c r="AT149" s="292" t="s">
        <v>414</v>
      </c>
      <c r="AU149" s="292" t="s">
        <v>93</v>
      </c>
      <c r="AV149" s="14" t="s">
        <v>182</v>
      </c>
      <c r="AW149" s="14" t="s">
        <v>38</v>
      </c>
      <c r="AX149" s="14" t="s">
        <v>91</v>
      </c>
      <c r="AY149" s="292" t="s">
        <v>251</v>
      </c>
    </row>
    <row r="150" s="2" customFormat="1" ht="16.5" customHeight="1">
      <c r="A150" s="40"/>
      <c r="B150" s="41"/>
      <c r="C150" s="246" t="s">
        <v>278</v>
      </c>
      <c r="D150" s="246" t="s">
        <v>254</v>
      </c>
      <c r="E150" s="247" t="s">
        <v>475</v>
      </c>
      <c r="F150" s="248" t="s">
        <v>476</v>
      </c>
      <c r="G150" s="249" t="s">
        <v>446</v>
      </c>
      <c r="H150" s="250">
        <v>91.540999999999997</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597</v>
      </c>
    </row>
    <row r="151" s="2" customFormat="1" ht="16.5" customHeight="1">
      <c r="A151" s="40"/>
      <c r="B151" s="41"/>
      <c r="C151" s="246" t="s">
        <v>285</v>
      </c>
      <c r="D151" s="246" t="s">
        <v>254</v>
      </c>
      <c r="E151" s="247" t="s">
        <v>598</v>
      </c>
      <c r="F151" s="248" t="s">
        <v>599</v>
      </c>
      <c r="G151" s="249" t="s">
        <v>398</v>
      </c>
      <c r="H151" s="250">
        <v>164.774</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600</v>
      </c>
    </row>
    <row r="152" s="13" customFormat="1">
      <c r="A152" s="13"/>
      <c r="B152" s="271"/>
      <c r="C152" s="272"/>
      <c r="D152" s="259" t="s">
        <v>414</v>
      </c>
      <c r="E152" s="272"/>
      <c r="F152" s="274" t="s">
        <v>601</v>
      </c>
      <c r="G152" s="272"/>
      <c r="H152" s="275">
        <v>164.774</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4</v>
      </c>
      <c r="AX152" s="13" t="s">
        <v>91</v>
      </c>
      <c r="AY152" s="281" t="s">
        <v>251</v>
      </c>
    </row>
    <row r="153" s="2" customFormat="1" ht="16.5" customHeight="1">
      <c r="A153" s="40"/>
      <c r="B153" s="41"/>
      <c r="C153" s="246" t="s">
        <v>292</v>
      </c>
      <c r="D153" s="246" t="s">
        <v>254</v>
      </c>
      <c r="E153" s="247" t="s">
        <v>491</v>
      </c>
      <c r="F153" s="248" t="s">
        <v>492</v>
      </c>
      <c r="G153" s="249" t="s">
        <v>446</v>
      </c>
      <c r="H153" s="250">
        <v>3.5099999999999998</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602</v>
      </c>
    </row>
    <row r="154" s="13" customFormat="1">
      <c r="A154" s="13"/>
      <c r="B154" s="271"/>
      <c r="C154" s="272"/>
      <c r="D154" s="259" t="s">
        <v>414</v>
      </c>
      <c r="E154" s="273" t="s">
        <v>1</v>
      </c>
      <c r="F154" s="274" t="s">
        <v>603</v>
      </c>
      <c r="G154" s="272"/>
      <c r="H154" s="275">
        <v>3.5099999999999998</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4" customFormat="1">
      <c r="A155" s="14"/>
      <c r="B155" s="282"/>
      <c r="C155" s="283"/>
      <c r="D155" s="259" t="s">
        <v>414</v>
      </c>
      <c r="E155" s="284" t="s">
        <v>1</v>
      </c>
      <c r="F155" s="285" t="s">
        <v>416</v>
      </c>
      <c r="G155" s="283"/>
      <c r="H155" s="286">
        <v>3.5099999999999998</v>
      </c>
      <c r="I155" s="287"/>
      <c r="J155" s="283"/>
      <c r="K155" s="283"/>
      <c r="L155" s="288"/>
      <c r="M155" s="289"/>
      <c r="N155" s="290"/>
      <c r="O155" s="290"/>
      <c r="P155" s="290"/>
      <c r="Q155" s="290"/>
      <c r="R155" s="290"/>
      <c r="S155" s="290"/>
      <c r="T155" s="291"/>
      <c r="U155" s="14"/>
      <c r="V155" s="14"/>
      <c r="W155" s="14"/>
      <c r="X155" s="14"/>
      <c r="Y155" s="14"/>
      <c r="Z155" s="14"/>
      <c r="AA155" s="14"/>
      <c r="AB155" s="14"/>
      <c r="AC155" s="14"/>
      <c r="AD155" s="14"/>
      <c r="AE155" s="14"/>
      <c r="AT155" s="292" t="s">
        <v>414</v>
      </c>
      <c r="AU155" s="292" t="s">
        <v>93</v>
      </c>
      <c r="AV155" s="14" t="s">
        <v>182</v>
      </c>
      <c r="AW155" s="14" t="s">
        <v>38</v>
      </c>
      <c r="AX155" s="14" t="s">
        <v>91</v>
      </c>
      <c r="AY155" s="292" t="s">
        <v>251</v>
      </c>
    </row>
    <row r="156" s="2" customFormat="1" ht="16.5" customHeight="1">
      <c r="A156" s="40"/>
      <c r="B156" s="41"/>
      <c r="C156" s="246" t="s">
        <v>297</v>
      </c>
      <c r="D156" s="246" t="s">
        <v>254</v>
      </c>
      <c r="E156" s="247" t="s">
        <v>495</v>
      </c>
      <c r="F156" s="248" t="s">
        <v>496</v>
      </c>
      <c r="G156" s="249" t="s">
        <v>342</v>
      </c>
      <c r="H156" s="250">
        <v>191.5</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604</v>
      </c>
    </row>
    <row r="157" s="15" customFormat="1">
      <c r="A157" s="15"/>
      <c r="B157" s="293"/>
      <c r="C157" s="294"/>
      <c r="D157" s="259" t="s">
        <v>414</v>
      </c>
      <c r="E157" s="295" t="s">
        <v>1</v>
      </c>
      <c r="F157" s="296" t="s">
        <v>582</v>
      </c>
      <c r="G157" s="294"/>
      <c r="H157" s="295" t="s">
        <v>1</v>
      </c>
      <c r="I157" s="297"/>
      <c r="J157" s="294"/>
      <c r="K157" s="294"/>
      <c r="L157" s="298"/>
      <c r="M157" s="299"/>
      <c r="N157" s="300"/>
      <c r="O157" s="300"/>
      <c r="P157" s="300"/>
      <c r="Q157" s="300"/>
      <c r="R157" s="300"/>
      <c r="S157" s="300"/>
      <c r="T157" s="301"/>
      <c r="U157" s="15"/>
      <c r="V157" s="15"/>
      <c r="W157" s="15"/>
      <c r="X157" s="15"/>
      <c r="Y157" s="15"/>
      <c r="Z157" s="15"/>
      <c r="AA157" s="15"/>
      <c r="AB157" s="15"/>
      <c r="AC157" s="15"/>
      <c r="AD157" s="15"/>
      <c r="AE157" s="15"/>
      <c r="AT157" s="302" t="s">
        <v>414</v>
      </c>
      <c r="AU157" s="302" t="s">
        <v>93</v>
      </c>
      <c r="AV157" s="15" t="s">
        <v>91</v>
      </c>
      <c r="AW157" s="15" t="s">
        <v>38</v>
      </c>
      <c r="AX157" s="15" t="s">
        <v>83</v>
      </c>
      <c r="AY157" s="302" t="s">
        <v>251</v>
      </c>
    </row>
    <row r="158" s="13" customFormat="1">
      <c r="A158" s="13"/>
      <c r="B158" s="271"/>
      <c r="C158" s="272"/>
      <c r="D158" s="259" t="s">
        <v>414</v>
      </c>
      <c r="E158" s="273" t="s">
        <v>1</v>
      </c>
      <c r="F158" s="274" t="s">
        <v>605</v>
      </c>
      <c r="G158" s="272"/>
      <c r="H158" s="275">
        <v>191.5</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191.5</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304</v>
      </c>
      <c r="D160" s="246" t="s">
        <v>254</v>
      </c>
      <c r="E160" s="247" t="s">
        <v>606</v>
      </c>
      <c r="F160" s="248" t="s">
        <v>607</v>
      </c>
      <c r="G160" s="249" t="s">
        <v>342</v>
      </c>
      <c r="H160" s="250">
        <v>29.25</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608</v>
      </c>
    </row>
    <row r="161" s="15" customFormat="1">
      <c r="A161" s="15"/>
      <c r="B161" s="293"/>
      <c r="C161" s="294"/>
      <c r="D161" s="259" t="s">
        <v>414</v>
      </c>
      <c r="E161" s="295" t="s">
        <v>1</v>
      </c>
      <c r="F161" s="296" t="s">
        <v>582</v>
      </c>
      <c r="G161" s="294"/>
      <c r="H161" s="295" t="s">
        <v>1</v>
      </c>
      <c r="I161" s="297"/>
      <c r="J161" s="294"/>
      <c r="K161" s="294"/>
      <c r="L161" s="298"/>
      <c r="M161" s="299"/>
      <c r="N161" s="300"/>
      <c r="O161" s="300"/>
      <c r="P161" s="300"/>
      <c r="Q161" s="300"/>
      <c r="R161" s="300"/>
      <c r="S161" s="300"/>
      <c r="T161" s="301"/>
      <c r="U161" s="15"/>
      <c r="V161" s="15"/>
      <c r="W161" s="15"/>
      <c r="X161" s="15"/>
      <c r="Y161" s="15"/>
      <c r="Z161" s="15"/>
      <c r="AA161" s="15"/>
      <c r="AB161" s="15"/>
      <c r="AC161" s="15"/>
      <c r="AD161" s="15"/>
      <c r="AE161" s="15"/>
      <c r="AT161" s="302" t="s">
        <v>414</v>
      </c>
      <c r="AU161" s="302" t="s">
        <v>93</v>
      </c>
      <c r="AV161" s="15" t="s">
        <v>91</v>
      </c>
      <c r="AW161" s="15" t="s">
        <v>38</v>
      </c>
      <c r="AX161" s="15" t="s">
        <v>83</v>
      </c>
      <c r="AY161" s="302" t="s">
        <v>251</v>
      </c>
    </row>
    <row r="162" s="13" customFormat="1">
      <c r="A162" s="13"/>
      <c r="B162" s="271"/>
      <c r="C162" s="272"/>
      <c r="D162" s="259" t="s">
        <v>414</v>
      </c>
      <c r="E162" s="273" t="s">
        <v>1</v>
      </c>
      <c r="F162" s="274" t="s">
        <v>609</v>
      </c>
      <c r="G162" s="272"/>
      <c r="H162" s="275">
        <v>29.25</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4" customFormat="1">
      <c r="A163" s="14"/>
      <c r="B163" s="282"/>
      <c r="C163" s="283"/>
      <c r="D163" s="259" t="s">
        <v>414</v>
      </c>
      <c r="E163" s="284" t="s">
        <v>1</v>
      </c>
      <c r="F163" s="285" t="s">
        <v>416</v>
      </c>
      <c r="G163" s="283"/>
      <c r="H163" s="286">
        <v>29.25</v>
      </c>
      <c r="I163" s="287"/>
      <c r="J163" s="283"/>
      <c r="K163" s="283"/>
      <c r="L163" s="288"/>
      <c r="M163" s="289"/>
      <c r="N163" s="290"/>
      <c r="O163" s="290"/>
      <c r="P163" s="290"/>
      <c r="Q163" s="290"/>
      <c r="R163" s="290"/>
      <c r="S163" s="290"/>
      <c r="T163" s="291"/>
      <c r="U163" s="14"/>
      <c r="V163" s="14"/>
      <c r="W163" s="14"/>
      <c r="X163" s="14"/>
      <c r="Y163" s="14"/>
      <c r="Z163" s="14"/>
      <c r="AA163" s="14"/>
      <c r="AB163" s="14"/>
      <c r="AC163" s="14"/>
      <c r="AD163" s="14"/>
      <c r="AE163" s="14"/>
      <c r="AT163" s="292" t="s">
        <v>414</v>
      </c>
      <c r="AU163" s="292" t="s">
        <v>93</v>
      </c>
      <c r="AV163" s="14" t="s">
        <v>182</v>
      </c>
      <c r="AW163" s="14" t="s">
        <v>38</v>
      </c>
      <c r="AX163" s="14" t="s">
        <v>91</v>
      </c>
      <c r="AY163" s="292" t="s">
        <v>251</v>
      </c>
    </row>
    <row r="164" s="2" customFormat="1" ht="16.5" customHeight="1">
      <c r="A164" s="40"/>
      <c r="B164" s="41"/>
      <c r="C164" s="246" t="s">
        <v>309</v>
      </c>
      <c r="D164" s="246" t="s">
        <v>254</v>
      </c>
      <c r="E164" s="247" t="s">
        <v>499</v>
      </c>
      <c r="F164" s="248" t="s">
        <v>500</v>
      </c>
      <c r="G164" s="249" t="s">
        <v>446</v>
      </c>
      <c r="H164" s="250">
        <v>3.5099999999999998</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501</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501</v>
      </c>
      <c r="BM164" s="257" t="s">
        <v>610</v>
      </c>
    </row>
    <row r="165" s="12" customFormat="1" ht="22.8" customHeight="1">
      <c r="A165" s="12"/>
      <c r="B165" s="230"/>
      <c r="C165" s="231"/>
      <c r="D165" s="232" t="s">
        <v>82</v>
      </c>
      <c r="E165" s="244" t="s">
        <v>93</v>
      </c>
      <c r="F165" s="244" t="s">
        <v>611</v>
      </c>
      <c r="G165" s="231"/>
      <c r="H165" s="231"/>
      <c r="I165" s="234"/>
      <c r="J165" s="245">
        <f>BK165</f>
        <v>0</v>
      </c>
      <c r="K165" s="231"/>
      <c r="L165" s="236"/>
      <c r="M165" s="237"/>
      <c r="N165" s="238"/>
      <c r="O165" s="238"/>
      <c r="P165" s="239">
        <f>SUM(P166:P173)</f>
        <v>0</v>
      </c>
      <c r="Q165" s="238"/>
      <c r="R165" s="239">
        <f>SUM(R166:R173)</f>
        <v>18.27861034</v>
      </c>
      <c r="S165" s="238"/>
      <c r="T165" s="240">
        <f>SUM(T166:T173)</f>
        <v>0</v>
      </c>
      <c r="U165" s="12"/>
      <c r="V165" s="12"/>
      <c r="W165" s="12"/>
      <c r="X165" s="12"/>
      <c r="Y165" s="12"/>
      <c r="Z165" s="12"/>
      <c r="AA165" s="12"/>
      <c r="AB165" s="12"/>
      <c r="AC165" s="12"/>
      <c r="AD165" s="12"/>
      <c r="AE165" s="12"/>
      <c r="AR165" s="241" t="s">
        <v>91</v>
      </c>
      <c r="AT165" s="242" t="s">
        <v>82</v>
      </c>
      <c r="AU165" s="242" t="s">
        <v>91</v>
      </c>
      <c r="AY165" s="241" t="s">
        <v>251</v>
      </c>
      <c r="BK165" s="243">
        <f>SUM(BK166:BK173)</f>
        <v>0</v>
      </c>
    </row>
    <row r="166" s="2" customFormat="1" ht="16.5" customHeight="1">
      <c r="A166" s="40"/>
      <c r="B166" s="41"/>
      <c r="C166" s="246" t="s">
        <v>313</v>
      </c>
      <c r="D166" s="246" t="s">
        <v>254</v>
      </c>
      <c r="E166" s="247" t="s">
        <v>612</v>
      </c>
      <c r="F166" s="248" t="s">
        <v>613</v>
      </c>
      <c r="G166" s="249" t="s">
        <v>446</v>
      </c>
      <c r="H166" s="250">
        <v>8.1010000000000009</v>
      </c>
      <c r="I166" s="251"/>
      <c r="J166" s="252">
        <f>ROUND(I166*H166,2)</f>
        <v>0</v>
      </c>
      <c r="K166" s="248" t="s">
        <v>258</v>
      </c>
      <c r="L166" s="46"/>
      <c r="M166" s="253" t="s">
        <v>1</v>
      </c>
      <c r="N166" s="254" t="s">
        <v>48</v>
      </c>
      <c r="O166" s="93"/>
      <c r="P166" s="255">
        <f>O166*H166</f>
        <v>0</v>
      </c>
      <c r="Q166" s="255">
        <v>2.2563399999999998</v>
      </c>
      <c r="R166" s="255">
        <f>Q166*H166</f>
        <v>18.27861034</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614</v>
      </c>
    </row>
    <row r="167" s="2" customFormat="1">
      <c r="A167" s="40"/>
      <c r="B167" s="41"/>
      <c r="C167" s="42"/>
      <c r="D167" s="259" t="s">
        <v>261</v>
      </c>
      <c r="E167" s="42"/>
      <c r="F167" s="260" t="s">
        <v>615</v>
      </c>
      <c r="G167" s="42"/>
      <c r="H167" s="42"/>
      <c r="I167" s="157"/>
      <c r="J167" s="42"/>
      <c r="K167" s="42"/>
      <c r="L167" s="46"/>
      <c r="M167" s="261"/>
      <c r="N167" s="262"/>
      <c r="O167" s="93"/>
      <c r="P167" s="93"/>
      <c r="Q167" s="93"/>
      <c r="R167" s="93"/>
      <c r="S167" s="93"/>
      <c r="T167" s="94"/>
      <c r="U167" s="40"/>
      <c r="V167" s="40"/>
      <c r="W167" s="40"/>
      <c r="X167" s="40"/>
      <c r="Y167" s="40"/>
      <c r="Z167" s="40"/>
      <c r="AA167" s="40"/>
      <c r="AB167" s="40"/>
      <c r="AC167" s="40"/>
      <c r="AD167" s="40"/>
      <c r="AE167" s="40"/>
      <c r="AT167" s="18" t="s">
        <v>261</v>
      </c>
      <c r="AU167" s="18" t="s">
        <v>93</v>
      </c>
    </row>
    <row r="168" s="15" customFormat="1">
      <c r="A168" s="15"/>
      <c r="B168" s="293"/>
      <c r="C168" s="294"/>
      <c r="D168" s="259" t="s">
        <v>414</v>
      </c>
      <c r="E168" s="295" t="s">
        <v>1</v>
      </c>
      <c r="F168" s="296" t="s">
        <v>582</v>
      </c>
      <c r="G168" s="294"/>
      <c r="H168" s="295" t="s">
        <v>1</v>
      </c>
      <c r="I168" s="297"/>
      <c r="J168" s="294"/>
      <c r="K168" s="294"/>
      <c r="L168" s="298"/>
      <c r="M168" s="299"/>
      <c r="N168" s="300"/>
      <c r="O168" s="300"/>
      <c r="P168" s="300"/>
      <c r="Q168" s="300"/>
      <c r="R168" s="300"/>
      <c r="S168" s="300"/>
      <c r="T168" s="301"/>
      <c r="U168" s="15"/>
      <c r="V168" s="15"/>
      <c r="W168" s="15"/>
      <c r="X168" s="15"/>
      <c r="Y168" s="15"/>
      <c r="Z168" s="15"/>
      <c r="AA168" s="15"/>
      <c r="AB168" s="15"/>
      <c r="AC168" s="15"/>
      <c r="AD168" s="15"/>
      <c r="AE168" s="15"/>
      <c r="AT168" s="302" t="s">
        <v>414</v>
      </c>
      <c r="AU168" s="302" t="s">
        <v>93</v>
      </c>
      <c r="AV168" s="15" t="s">
        <v>91</v>
      </c>
      <c r="AW168" s="15" t="s">
        <v>38</v>
      </c>
      <c r="AX168" s="15" t="s">
        <v>83</v>
      </c>
      <c r="AY168" s="302" t="s">
        <v>251</v>
      </c>
    </row>
    <row r="169" s="13" customFormat="1">
      <c r="A169" s="13"/>
      <c r="B169" s="271"/>
      <c r="C169" s="272"/>
      <c r="D169" s="259" t="s">
        <v>414</v>
      </c>
      <c r="E169" s="273" t="s">
        <v>1</v>
      </c>
      <c r="F169" s="274" t="s">
        <v>616</v>
      </c>
      <c r="G169" s="272"/>
      <c r="H169" s="275">
        <v>6.1749999999999998</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3" customFormat="1">
      <c r="A170" s="13"/>
      <c r="B170" s="271"/>
      <c r="C170" s="272"/>
      <c r="D170" s="259" t="s">
        <v>414</v>
      </c>
      <c r="E170" s="273" t="s">
        <v>1</v>
      </c>
      <c r="F170" s="274" t="s">
        <v>588</v>
      </c>
      <c r="G170" s="272"/>
      <c r="H170" s="275">
        <v>0.57599999999999996</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6" customFormat="1">
      <c r="A171" s="16"/>
      <c r="B171" s="303"/>
      <c r="C171" s="304"/>
      <c r="D171" s="259" t="s">
        <v>414</v>
      </c>
      <c r="E171" s="305" t="s">
        <v>1</v>
      </c>
      <c r="F171" s="306" t="s">
        <v>469</v>
      </c>
      <c r="G171" s="304"/>
      <c r="H171" s="307">
        <v>6.7510000000000003</v>
      </c>
      <c r="I171" s="308"/>
      <c r="J171" s="304"/>
      <c r="K171" s="304"/>
      <c r="L171" s="309"/>
      <c r="M171" s="310"/>
      <c r="N171" s="311"/>
      <c r="O171" s="311"/>
      <c r="P171" s="311"/>
      <c r="Q171" s="311"/>
      <c r="R171" s="311"/>
      <c r="S171" s="311"/>
      <c r="T171" s="312"/>
      <c r="U171" s="16"/>
      <c r="V171" s="16"/>
      <c r="W171" s="16"/>
      <c r="X171" s="16"/>
      <c r="Y171" s="16"/>
      <c r="Z171" s="16"/>
      <c r="AA171" s="16"/>
      <c r="AB171" s="16"/>
      <c r="AC171" s="16"/>
      <c r="AD171" s="16"/>
      <c r="AE171" s="16"/>
      <c r="AT171" s="313" t="s">
        <v>414</v>
      </c>
      <c r="AU171" s="313" t="s">
        <v>93</v>
      </c>
      <c r="AV171" s="16" t="s">
        <v>174</v>
      </c>
      <c r="AW171" s="16" t="s">
        <v>38</v>
      </c>
      <c r="AX171" s="16" t="s">
        <v>83</v>
      </c>
      <c r="AY171" s="313" t="s">
        <v>251</v>
      </c>
    </row>
    <row r="172" s="13" customFormat="1">
      <c r="A172" s="13"/>
      <c r="B172" s="271"/>
      <c r="C172" s="272"/>
      <c r="D172" s="259" t="s">
        <v>414</v>
      </c>
      <c r="E172" s="273" t="s">
        <v>1</v>
      </c>
      <c r="F172" s="274" t="s">
        <v>617</v>
      </c>
      <c r="G172" s="272"/>
      <c r="H172" s="275">
        <v>1.3500000000000001</v>
      </c>
      <c r="I172" s="276"/>
      <c r="J172" s="272"/>
      <c r="K172" s="272"/>
      <c r="L172" s="277"/>
      <c r="M172" s="278"/>
      <c r="N172" s="279"/>
      <c r="O172" s="279"/>
      <c r="P172" s="279"/>
      <c r="Q172" s="279"/>
      <c r="R172" s="279"/>
      <c r="S172" s="279"/>
      <c r="T172" s="280"/>
      <c r="U172" s="13"/>
      <c r="V172" s="13"/>
      <c r="W172" s="13"/>
      <c r="X172" s="13"/>
      <c r="Y172" s="13"/>
      <c r="Z172" s="13"/>
      <c r="AA172" s="13"/>
      <c r="AB172" s="13"/>
      <c r="AC172" s="13"/>
      <c r="AD172" s="13"/>
      <c r="AE172" s="13"/>
      <c r="AT172" s="281" t="s">
        <v>414</v>
      </c>
      <c r="AU172" s="281" t="s">
        <v>93</v>
      </c>
      <c r="AV172" s="13" t="s">
        <v>93</v>
      </c>
      <c r="AW172" s="13" t="s">
        <v>38</v>
      </c>
      <c r="AX172" s="13" t="s">
        <v>83</v>
      </c>
      <c r="AY172" s="281" t="s">
        <v>251</v>
      </c>
    </row>
    <row r="173" s="14" customFormat="1">
      <c r="A173" s="14"/>
      <c r="B173" s="282"/>
      <c r="C173" s="283"/>
      <c r="D173" s="259" t="s">
        <v>414</v>
      </c>
      <c r="E173" s="284" t="s">
        <v>1</v>
      </c>
      <c r="F173" s="285" t="s">
        <v>416</v>
      </c>
      <c r="G173" s="283"/>
      <c r="H173" s="286">
        <v>8.1010000000000009</v>
      </c>
      <c r="I173" s="287"/>
      <c r="J173" s="283"/>
      <c r="K173" s="283"/>
      <c r="L173" s="288"/>
      <c r="M173" s="289"/>
      <c r="N173" s="290"/>
      <c r="O173" s="290"/>
      <c r="P173" s="290"/>
      <c r="Q173" s="290"/>
      <c r="R173" s="290"/>
      <c r="S173" s="290"/>
      <c r="T173" s="291"/>
      <c r="U173" s="14"/>
      <c r="V173" s="14"/>
      <c r="W173" s="14"/>
      <c r="X173" s="14"/>
      <c r="Y173" s="14"/>
      <c r="Z173" s="14"/>
      <c r="AA173" s="14"/>
      <c r="AB173" s="14"/>
      <c r="AC173" s="14"/>
      <c r="AD173" s="14"/>
      <c r="AE173" s="14"/>
      <c r="AT173" s="292" t="s">
        <v>414</v>
      </c>
      <c r="AU173" s="292" t="s">
        <v>93</v>
      </c>
      <c r="AV173" s="14" t="s">
        <v>182</v>
      </c>
      <c r="AW173" s="14" t="s">
        <v>38</v>
      </c>
      <c r="AX173" s="14" t="s">
        <v>91</v>
      </c>
      <c r="AY173" s="292" t="s">
        <v>251</v>
      </c>
    </row>
    <row r="174" s="12" customFormat="1" ht="22.8" customHeight="1">
      <c r="A174" s="12"/>
      <c r="B174" s="230"/>
      <c r="C174" s="231"/>
      <c r="D174" s="232" t="s">
        <v>82</v>
      </c>
      <c r="E174" s="244" t="s">
        <v>250</v>
      </c>
      <c r="F174" s="244" t="s">
        <v>618</v>
      </c>
      <c r="G174" s="231"/>
      <c r="H174" s="231"/>
      <c r="I174" s="234"/>
      <c r="J174" s="245">
        <f>BK174</f>
        <v>0</v>
      </c>
      <c r="K174" s="231"/>
      <c r="L174" s="236"/>
      <c r="M174" s="237"/>
      <c r="N174" s="238"/>
      <c r="O174" s="238"/>
      <c r="P174" s="239">
        <f>SUM(P175:P198)</f>
        <v>0</v>
      </c>
      <c r="Q174" s="238"/>
      <c r="R174" s="239">
        <f>SUM(R175:R198)</f>
        <v>153.5681582</v>
      </c>
      <c r="S174" s="238"/>
      <c r="T174" s="240">
        <f>SUM(T175:T198)</f>
        <v>0</v>
      </c>
      <c r="U174" s="12"/>
      <c r="V174" s="12"/>
      <c r="W174" s="12"/>
      <c r="X174" s="12"/>
      <c r="Y174" s="12"/>
      <c r="Z174" s="12"/>
      <c r="AA174" s="12"/>
      <c r="AB174" s="12"/>
      <c r="AC174" s="12"/>
      <c r="AD174" s="12"/>
      <c r="AE174" s="12"/>
      <c r="AR174" s="241" t="s">
        <v>91</v>
      </c>
      <c r="AT174" s="242" t="s">
        <v>82</v>
      </c>
      <c r="AU174" s="242" t="s">
        <v>91</v>
      </c>
      <c r="AY174" s="241" t="s">
        <v>251</v>
      </c>
      <c r="BK174" s="243">
        <f>SUM(BK175:BK198)</f>
        <v>0</v>
      </c>
    </row>
    <row r="175" s="2" customFormat="1" ht="16.5" customHeight="1">
      <c r="A175" s="40"/>
      <c r="B175" s="41"/>
      <c r="C175" s="246" t="s">
        <v>318</v>
      </c>
      <c r="D175" s="246" t="s">
        <v>254</v>
      </c>
      <c r="E175" s="247" t="s">
        <v>619</v>
      </c>
      <c r="F175" s="248" t="s">
        <v>620</v>
      </c>
      <c r="G175" s="249" t="s">
        <v>342</v>
      </c>
      <c r="H175" s="250">
        <v>383</v>
      </c>
      <c r="I175" s="251"/>
      <c r="J175" s="252">
        <f>ROUND(I175*H175,2)</f>
        <v>0</v>
      </c>
      <c r="K175" s="248" t="s">
        <v>258</v>
      </c>
      <c r="L175" s="46"/>
      <c r="M175" s="253" t="s">
        <v>1</v>
      </c>
      <c r="N175" s="254" t="s">
        <v>48</v>
      </c>
      <c r="O175" s="93"/>
      <c r="P175" s="255">
        <f>O175*H175</f>
        <v>0</v>
      </c>
      <c r="Q175" s="255">
        <v>0.27994000000000002</v>
      </c>
      <c r="R175" s="255">
        <f>Q175*H175</f>
        <v>107.21702000000001</v>
      </c>
      <c r="S175" s="255">
        <v>0</v>
      </c>
      <c r="T175" s="256">
        <f>S175*H175</f>
        <v>0</v>
      </c>
      <c r="U175" s="40"/>
      <c r="V175" s="40"/>
      <c r="W175" s="40"/>
      <c r="X175" s="40"/>
      <c r="Y175" s="40"/>
      <c r="Z175" s="40"/>
      <c r="AA175" s="40"/>
      <c r="AB175" s="40"/>
      <c r="AC175" s="40"/>
      <c r="AD175" s="40"/>
      <c r="AE175" s="40"/>
      <c r="AR175" s="257" t="s">
        <v>182</v>
      </c>
      <c r="AT175" s="257" t="s">
        <v>254</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182</v>
      </c>
      <c r="BM175" s="257" t="s">
        <v>621</v>
      </c>
    </row>
    <row r="176" s="15" customFormat="1">
      <c r="A176" s="15"/>
      <c r="B176" s="293"/>
      <c r="C176" s="294"/>
      <c r="D176" s="259" t="s">
        <v>414</v>
      </c>
      <c r="E176" s="295" t="s">
        <v>1</v>
      </c>
      <c r="F176" s="296" t="s">
        <v>582</v>
      </c>
      <c r="G176" s="294"/>
      <c r="H176" s="295" t="s">
        <v>1</v>
      </c>
      <c r="I176" s="297"/>
      <c r="J176" s="294"/>
      <c r="K176" s="294"/>
      <c r="L176" s="298"/>
      <c r="M176" s="299"/>
      <c r="N176" s="300"/>
      <c r="O176" s="300"/>
      <c r="P176" s="300"/>
      <c r="Q176" s="300"/>
      <c r="R176" s="300"/>
      <c r="S176" s="300"/>
      <c r="T176" s="301"/>
      <c r="U176" s="15"/>
      <c r="V176" s="15"/>
      <c r="W176" s="15"/>
      <c r="X176" s="15"/>
      <c r="Y176" s="15"/>
      <c r="Z176" s="15"/>
      <c r="AA176" s="15"/>
      <c r="AB176" s="15"/>
      <c r="AC176" s="15"/>
      <c r="AD176" s="15"/>
      <c r="AE176" s="15"/>
      <c r="AT176" s="302" t="s">
        <v>414</v>
      </c>
      <c r="AU176" s="302" t="s">
        <v>93</v>
      </c>
      <c r="AV176" s="15" t="s">
        <v>91</v>
      </c>
      <c r="AW176" s="15" t="s">
        <v>38</v>
      </c>
      <c r="AX176" s="15" t="s">
        <v>83</v>
      </c>
      <c r="AY176" s="302" t="s">
        <v>251</v>
      </c>
    </row>
    <row r="177" s="13" customFormat="1">
      <c r="A177" s="13"/>
      <c r="B177" s="271"/>
      <c r="C177" s="272"/>
      <c r="D177" s="259" t="s">
        <v>414</v>
      </c>
      <c r="E177" s="273" t="s">
        <v>1</v>
      </c>
      <c r="F177" s="274" t="s">
        <v>622</v>
      </c>
      <c r="G177" s="272"/>
      <c r="H177" s="275">
        <v>383</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4" customFormat="1">
      <c r="A178" s="14"/>
      <c r="B178" s="282"/>
      <c r="C178" s="283"/>
      <c r="D178" s="259" t="s">
        <v>414</v>
      </c>
      <c r="E178" s="284" t="s">
        <v>1</v>
      </c>
      <c r="F178" s="285" t="s">
        <v>416</v>
      </c>
      <c r="G178" s="283"/>
      <c r="H178" s="286">
        <v>383</v>
      </c>
      <c r="I178" s="287"/>
      <c r="J178" s="283"/>
      <c r="K178" s="283"/>
      <c r="L178" s="288"/>
      <c r="M178" s="289"/>
      <c r="N178" s="290"/>
      <c r="O178" s="290"/>
      <c r="P178" s="290"/>
      <c r="Q178" s="290"/>
      <c r="R178" s="290"/>
      <c r="S178" s="290"/>
      <c r="T178" s="291"/>
      <c r="U178" s="14"/>
      <c r="V178" s="14"/>
      <c r="W178" s="14"/>
      <c r="X178" s="14"/>
      <c r="Y178" s="14"/>
      <c r="Z178" s="14"/>
      <c r="AA178" s="14"/>
      <c r="AB178" s="14"/>
      <c r="AC178" s="14"/>
      <c r="AD178" s="14"/>
      <c r="AE178" s="14"/>
      <c r="AT178" s="292" t="s">
        <v>414</v>
      </c>
      <c r="AU178" s="292" t="s">
        <v>93</v>
      </c>
      <c r="AV178" s="14" t="s">
        <v>182</v>
      </c>
      <c r="AW178" s="14" t="s">
        <v>38</v>
      </c>
      <c r="AX178" s="14" t="s">
        <v>91</v>
      </c>
      <c r="AY178" s="292" t="s">
        <v>251</v>
      </c>
    </row>
    <row r="179" s="2" customFormat="1" ht="16.5" customHeight="1">
      <c r="A179" s="40"/>
      <c r="B179" s="41"/>
      <c r="C179" s="246" t="s">
        <v>325</v>
      </c>
      <c r="D179" s="246" t="s">
        <v>254</v>
      </c>
      <c r="E179" s="247" t="s">
        <v>623</v>
      </c>
      <c r="F179" s="248" t="s">
        <v>624</v>
      </c>
      <c r="G179" s="249" t="s">
        <v>342</v>
      </c>
      <c r="H179" s="250">
        <v>191.5</v>
      </c>
      <c r="I179" s="251"/>
      <c r="J179" s="252">
        <f>ROUND(I179*H179,2)</f>
        <v>0</v>
      </c>
      <c r="K179" s="248" t="s">
        <v>258</v>
      </c>
      <c r="L179" s="46"/>
      <c r="M179" s="253" t="s">
        <v>1</v>
      </c>
      <c r="N179" s="254" t="s">
        <v>48</v>
      </c>
      <c r="O179" s="93"/>
      <c r="P179" s="255">
        <f>O179*H179</f>
        <v>0</v>
      </c>
      <c r="Q179" s="255">
        <v>0.13188</v>
      </c>
      <c r="R179" s="255">
        <f>Q179*H179</f>
        <v>25.255019999999998</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625</v>
      </c>
    </row>
    <row r="180" s="15" customFormat="1">
      <c r="A180" s="15"/>
      <c r="B180" s="293"/>
      <c r="C180" s="294"/>
      <c r="D180" s="259" t="s">
        <v>414</v>
      </c>
      <c r="E180" s="295" t="s">
        <v>1</v>
      </c>
      <c r="F180" s="296" t="s">
        <v>582</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605</v>
      </c>
      <c r="G181" s="272"/>
      <c r="H181" s="275">
        <v>191.5</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191.5</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91</v>
      </c>
      <c r="AY182" s="292" t="s">
        <v>251</v>
      </c>
    </row>
    <row r="183" s="2" customFormat="1" ht="16.5" customHeight="1">
      <c r="A183" s="40"/>
      <c r="B183" s="41"/>
      <c r="C183" s="246" t="s">
        <v>8</v>
      </c>
      <c r="D183" s="246" t="s">
        <v>254</v>
      </c>
      <c r="E183" s="247" t="s">
        <v>626</v>
      </c>
      <c r="F183" s="248" t="s">
        <v>627</v>
      </c>
      <c r="G183" s="249" t="s">
        <v>342</v>
      </c>
      <c r="H183" s="250">
        <v>191.5</v>
      </c>
      <c r="I183" s="251"/>
      <c r="J183" s="252">
        <f>ROUND(I183*H183,2)</f>
        <v>0</v>
      </c>
      <c r="K183" s="248" t="s">
        <v>258</v>
      </c>
      <c r="L183" s="46"/>
      <c r="M183" s="253" t="s">
        <v>1</v>
      </c>
      <c r="N183" s="254" t="s">
        <v>48</v>
      </c>
      <c r="O183" s="93"/>
      <c r="P183" s="255">
        <f>O183*H183</f>
        <v>0</v>
      </c>
      <c r="Q183" s="255">
        <v>0.0056100000000000004</v>
      </c>
      <c r="R183" s="255">
        <f>Q183*H183</f>
        <v>1.0743150000000001</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628</v>
      </c>
    </row>
    <row r="184" s="15" customFormat="1">
      <c r="A184" s="15"/>
      <c r="B184" s="293"/>
      <c r="C184" s="294"/>
      <c r="D184" s="259" t="s">
        <v>414</v>
      </c>
      <c r="E184" s="295" t="s">
        <v>1</v>
      </c>
      <c r="F184" s="296" t="s">
        <v>582</v>
      </c>
      <c r="G184" s="294"/>
      <c r="H184" s="295" t="s">
        <v>1</v>
      </c>
      <c r="I184" s="297"/>
      <c r="J184" s="294"/>
      <c r="K184" s="294"/>
      <c r="L184" s="298"/>
      <c r="M184" s="299"/>
      <c r="N184" s="300"/>
      <c r="O184" s="300"/>
      <c r="P184" s="300"/>
      <c r="Q184" s="300"/>
      <c r="R184" s="300"/>
      <c r="S184" s="300"/>
      <c r="T184" s="301"/>
      <c r="U184" s="15"/>
      <c r="V184" s="15"/>
      <c r="W184" s="15"/>
      <c r="X184" s="15"/>
      <c r="Y184" s="15"/>
      <c r="Z184" s="15"/>
      <c r="AA184" s="15"/>
      <c r="AB184" s="15"/>
      <c r="AC184" s="15"/>
      <c r="AD184" s="15"/>
      <c r="AE184" s="15"/>
      <c r="AT184" s="302" t="s">
        <v>414</v>
      </c>
      <c r="AU184" s="302" t="s">
        <v>93</v>
      </c>
      <c r="AV184" s="15" t="s">
        <v>91</v>
      </c>
      <c r="AW184" s="15" t="s">
        <v>38</v>
      </c>
      <c r="AX184" s="15" t="s">
        <v>83</v>
      </c>
      <c r="AY184" s="302" t="s">
        <v>251</v>
      </c>
    </row>
    <row r="185" s="13" customFormat="1">
      <c r="A185" s="13"/>
      <c r="B185" s="271"/>
      <c r="C185" s="272"/>
      <c r="D185" s="259" t="s">
        <v>414</v>
      </c>
      <c r="E185" s="273" t="s">
        <v>1</v>
      </c>
      <c r="F185" s="274" t="s">
        <v>605</v>
      </c>
      <c r="G185" s="272"/>
      <c r="H185" s="275">
        <v>191.5</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191.5</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246" t="s">
        <v>359</v>
      </c>
      <c r="D187" s="246" t="s">
        <v>254</v>
      </c>
      <c r="E187" s="247" t="s">
        <v>629</v>
      </c>
      <c r="F187" s="248" t="s">
        <v>630</v>
      </c>
      <c r="G187" s="249" t="s">
        <v>342</v>
      </c>
      <c r="H187" s="250">
        <v>191.5</v>
      </c>
      <c r="I187" s="251"/>
      <c r="J187" s="252">
        <f>ROUND(I187*H187,2)</f>
        <v>0</v>
      </c>
      <c r="K187" s="248" t="s">
        <v>258</v>
      </c>
      <c r="L187" s="46"/>
      <c r="M187" s="253" t="s">
        <v>1</v>
      </c>
      <c r="N187" s="254" t="s">
        <v>48</v>
      </c>
      <c r="O187" s="93"/>
      <c r="P187" s="255">
        <f>O187*H187</f>
        <v>0</v>
      </c>
      <c r="Q187" s="255">
        <v>0.00031</v>
      </c>
      <c r="R187" s="255">
        <f>Q187*H187</f>
        <v>0.059365000000000001</v>
      </c>
      <c r="S187" s="255">
        <v>0</v>
      </c>
      <c r="T187" s="256">
        <f>S187*H187</f>
        <v>0</v>
      </c>
      <c r="U187" s="40"/>
      <c r="V187" s="40"/>
      <c r="W187" s="40"/>
      <c r="X187" s="40"/>
      <c r="Y187" s="40"/>
      <c r="Z187" s="40"/>
      <c r="AA187" s="40"/>
      <c r="AB187" s="40"/>
      <c r="AC187" s="40"/>
      <c r="AD187" s="40"/>
      <c r="AE187" s="40"/>
      <c r="AR187" s="257" t="s">
        <v>182</v>
      </c>
      <c r="AT187" s="257" t="s">
        <v>254</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631</v>
      </c>
    </row>
    <row r="188" s="15" customFormat="1">
      <c r="A188" s="15"/>
      <c r="B188" s="293"/>
      <c r="C188" s="294"/>
      <c r="D188" s="259" t="s">
        <v>414</v>
      </c>
      <c r="E188" s="295" t="s">
        <v>1</v>
      </c>
      <c r="F188" s="296" t="s">
        <v>582</v>
      </c>
      <c r="G188" s="294"/>
      <c r="H188" s="295" t="s">
        <v>1</v>
      </c>
      <c r="I188" s="297"/>
      <c r="J188" s="294"/>
      <c r="K188" s="294"/>
      <c r="L188" s="298"/>
      <c r="M188" s="299"/>
      <c r="N188" s="300"/>
      <c r="O188" s="300"/>
      <c r="P188" s="300"/>
      <c r="Q188" s="300"/>
      <c r="R188" s="300"/>
      <c r="S188" s="300"/>
      <c r="T188" s="301"/>
      <c r="U188" s="15"/>
      <c r="V188" s="15"/>
      <c r="W188" s="15"/>
      <c r="X188" s="15"/>
      <c r="Y188" s="15"/>
      <c r="Z188" s="15"/>
      <c r="AA188" s="15"/>
      <c r="AB188" s="15"/>
      <c r="AC188" s="15"/>
      <c r="AD188" s="15"/>
      <c r="AE188" s="15"/>
      <c r="AT188" s="302" t="s">
        <v>414</v>
      </c>
      <c r="AU188" s="302" t="s">
        <v>93</v>
      </c>
      <c r="AV188" s="15" t="s">
        <v>91</v>
      </c>
      <c r="AW188" s="15" t="s">
        <v>38</v>
      </c>
      <c r="AX188" s="15" t="s">
        <v>83</v>
      </c>
      <c r="AY188" s="302" t="s">
        <v>251</v>
      </c>
    </row>
    <row r="189" s="13" customFormat="1">
      <c r="A189" s="13"/>
      <c r="B189" s="271"/>
      <c r="C189" s="272"/>
      <c r="D189" s="259" t="s">
        <v>414</v>
      </c>
      <c r="E189" s="273" t="s">
        <v>1</v>
      </c>
      <c r="F189" s="274" t="s">
        <v>605</v>
      </c>
      <c r="G189" s="272"/>
      <c r="H189" s="275">
        <v>191.5</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191.5</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246" t="s">
        <v>386</v>
      </c>
      <c r="D191" s="246" t="s">
        <v>254</v>
      </c>
      <c r="E191" s="247" t="s">
        <v>632</v>
      </c>
      <c r="F191" s="248" t="s">
        <v>633</v>
      </c>
      <c r="G191" s="249" t="s">
        <v>342</v>
      </c>
      <c r="H191" s="250">
        <v>191.5</v>
      </c>
      <c r="I191" s="251"/>
      <c r="J191" s="252">
        <f>ROUND(I191*H191,2)</f>
        <v>0</v>
      </c>
      <c r="K191" s="248" t="s">
        <v>258</v>
      </c>
      <c r="L191" s="46"/>
      <c r="M191" s="253" t="s">
        <v>1</v>
      </c>
      <c r="N191" s="254" t="s">
        <v>48</v>
      </c>
      <c r="O191" s="93"/>
      <c r="P191" s="255">
        <f>O191*H191</f>
        <v>0</v>
      </c>
      <c r="Q191" s="255">
        <v>0.10373</v>
      </c>
      <c r="R191" s="255">
        <f>Q191*H191</f>
        <v>19.864295000000002</v>
      </c>
      <c r="S191" s="255">
        <v>0</v>
      </c>
      <c r="T191" s="256">
        <f>S191*H191</f>
        <v>0</v>
      </c>
      <c r="U191" s="40"/>
      <c r="V191" s="40"/>
      <c r="W191" s="40"/>
      <c r="X191" s="40"/>
      <c r="Y191" s="40"/>
      <c r="Z191" s="40"/>
      <c r="AA191" s="40"/>
      <c r="AB191" s="40"/>
      <c r="AC191" s="40"/>
      <c r="AD191" s="40"/>
      <c r="AE191" s="40"/>
      <c r="AR191" s="257" t="s">
        <v>182</v>
      </c>
      <c r="AT191" s="257" t="s">
        <v>254</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634</v>
      </c>
    </row>
    <row r="192" s="15" customFormat="1">
      <c r="A192" s="15"/>
      <c r="B192" s="293"/>
      <c r="C192" s="294"/>
      <c r="D192" s="259" t="s">
        <v>414</v>
      </c>
      <c r="E192" s="295" t="s">
        <v>1</v>
      </c>
      <c r="F192" s="296" t="s">
        <v>582</v>
      </c>
      <c r="G192" s="294"/>
      <c r="H192" s="295" t="s">
        <v>1</v>
      </c>
      <c r="I192" s="297"/>
      <c r="J192" s="294"/>
      <c r="K192" s="294"/>
      <c r="L192" s="298"/>
      <c r="M192" s="299"/>
      <c r="N192" s="300"/>
      <c r="O192" s="300"/>
      <c r="P192" s="300"/>
      <c r="Q192" s="300"/>
      <c r="R192" s="300"/>
      <c r="S192" s="300"/>
      <c r="T192" s="301"/>
      <c r="U192" s="15"/>
      <c r="V192" s="15"/>
      <c r="W192" s="15"/>
      <c r="X192" s="15"/>
      <c r="Y192" s="15"/>
      <c r="Z192" s="15"/>
      <c r="AA192" s="15"/>
      <c r="AB192" s="15"/>
      <c r="AC192" s="15"/>
      <c r="AD192" s="15"/>
      <c r="AE192" s="15"/>
      <c r="AT192" s="302" t="s">
        <v>414</v>
      </c>
      <c r="AU192" s="302" t="s">
        <v>93</v>
      </c>
      <c r="AV192" s="15" t="s">
        <v>91</v>
      </c>
      <c r="AW192" s="15" t="s">
        <v>38</v>
      </c>
      <c r="AX192" s="15" t="s">
        <v>83</v>
      </c>
      <c r="AY192" s="302" t="s">
        <v>251</v>
      </c>
    </row>
    <row r="193" s="13" customFormat="1">
      <c r="A193" s="13"/>
      <c r="B193" s="271"/>
      <c r="C193" s="272"/>
      <c r="D193" s="259" t="s">
        <v>414</v>
      </c>
      <c r="E193" s="273" t="s">
        <v>1</v>
      </c>
      <c r="F193" s="274" t="s">
        <v>605</v>
      </c>
      <c r="G193" s="272"/>
      <c r="H193" s="275">
        <v>191.5</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191.5</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91</v>
      </c>
      <c r="AY194" s="292" t="s">
        <v>251</v>
      </c>
    </row>
    <row r="195" s="2" customFormat="1" ht="16.5" customHeight="1">
      <c r="A195" s="40"/>
      <c r="B195" s="41"/>
      <c r="C195" s="246" t="s">
        <v>362</v>
      </c>
      <c r="D195" s="246" t="s">
        <v>254</v>
      </c>
      <c r="E195" s="247" t="s">
        <v>635</v>
      </c>
      <c r="F195" s="248" t="s">
        <v>636</v>
      </c>
      <c r="G195" s="249" t="s">
        <v>441</v>
      </c>
      <c r="H195" s="250">
        <v>27.262</v>
      </c>
      <c r="I195" s="251"/>
      <c r="J195" s="252">
        <f>ROUND(I195*H195,2)</f>
        <v>0</v>
      </c>
      <c r="K195" s="248" t="s">
        <v>258</v>
      </c>
      <c r="L195" s="46"/>
      <c r="M195" s="253" t="s">
        <v>1</v>
      </c>
      <c r="N195" s="254" t="s">
        <v>48</v>
      </c>
      <c r="O195" s="93"/>
      <c r="P195" s="255">
        <f>O195*H195</f>
        <v>0</v>
      </c>
      <c r="Q195" s="255">
        <v>0.0035999999999999999</v>
      </c>
      <c r="R195" s="255">
        <f>Q195*H195</f>
        <v>0.0981432</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637</v>
      </c>
    </row>
    <row r="196" s="15" customFormat="1">
      <c r="A196" s="15"/>
      <c r="B196" s="293"/>
      <c r="C196" s="294"/>
      <c r="D196" s="259" t="s">
        <v>414</v>
      </c>
      <c r="E196" s="295" t="s">
        <v>1</v>
      </c>
      <c r="F196" s="296" t="s">
        <v>582</v>
      </c>
      <c r="G196" s="294"/>
      <c r="H196" s="295" t="s">
        <v>1</v>
      </c>
      <c r="I196" s="297"/>
      <c r="J196" s="294"/>
      <c r="K196" s="294"/>
      <c r="L196" s="298"/>
      <c r="M196" s="299"/>
      <c r="N196" s="300"/>
      <c r="O196" s="300"/>
      <c r="P196" s="300"/>
      <c r="Q196" s="300"/>
      <c r="R196" s="300"/>
      <c r="S196" s="300"/>
      <c r="T196" s="301"/>
      <c r="U196" s="15"/>
      <c r="V196" s="15"/>
      <c r="W196" s="15"/>
      <c r="X196" s="15"/>
      <c r="Y196" s="15"/>
      <c r="Z196" s="15"/>
      <c r="AA196" s="15"/>
      <c r="AB196" s="15"/>
      <c r="AC196" s="15"/>
      <c r="AD196" s="15"/>
      <c r="AE196" s="15"/>
      <c r="AT196" s="302" t="s">
        <v>414</v>
      </c>
      <c r="AU196" s="302" t="s">
        <v>93</v>
      </c>
      <c r="AV196" s="15" t="s">
        <v>91</v>
      </c>
      <c r="AW196" s="15" t="s">
        <v>38</v>
      </c>
      <c r="AX196" s="15" t="s">
        <v>83</v>
      </c>
      <c r="AY196" s="302" t="s">
        <v>251</v>
      </c>
    </row>
    <row r="197" s="13" customFormat="1">
      <c r="A197" s="13"/>
      <c r="B197" s="271"/>
      <c r="C197" s="272"/>
      <c r="D197" s="259" t="s">
        <v>414</v>
      </c>
      <c r="E197" s="273" t="s">
        <v>1</v>
      </c>
      <c r="F197" s="274" t="s">
        <v>638</v>
      </c>
      <c r="G197" s="272"/>
      <c r="H197" s="275">
        <v>27.262</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4" customFormat="1">
      <c r="A198" s="14"/>
      <c r="B198" s="282"/>
      <c r="C198" s="283"/>
      <c r="D198" s="259" t="s">
        <v>414</v>
      </c>
      <c r="E198" s="284" t="s">
        <v>1</v>
      </c>
      <c r="F198" s="285" t="s">
        <v>416</v>
      </c>
      <c r="G198" s="283"/>
      <c r="H198" s="286">
        <v>27.262</v>
      </c>
      <c r="I198" s="287"/>
      <c r="J198" s="283"/>
      <c r="K198" s="283"/>
      <c r="L198" s="288"/>
      <c r="M198" s="289"/>
      <c r="N198" s="290"/>
      <c r="O198" s="290"/>
      <c r="P198" s="290"/>
      <c r="Q198" s="290"/>
      <c r="R198" s="290"/>
      <c r="S198" s="290"/>
      <c r="T198" s="291"/>
      <c r="U198" s="14"/>
      <c r="V198" s="14"/>
      <c r="W198" s="14"/>
      <c r="X198" s="14"/>
      <c r="Y198" s="14"/>
      <c r="Z198" s="14"/>
      <c r="AA198" s="14"/>
      <c r="AB198" s="14"/>
      <c r="AC198" s="14"/>
      <c r="AD198" s="14"/>
      <c r="AE198" s="14"/>
      <c r="AT198" s="292" t="s">
        <v>414</v>
      </c>
      <c r="AU198" s="292" t="s">
        <v>93</v>
      </c>
      <c r="AV198" s="14" t="s">
        <v>182</v>
      </c>
      <c r="AW198" s="14" t="s">
        <v>38</v>
      </c>
      <c r="AX198" s="14" t="s">
        <v>91</v>
      </c>
      <c r="AY198" s="292" t="s">
        <v>251</v>
      </c>
    </row>
    <row r="199" s="12" customFormat="1" ht="22.8" customHeight="1">
      <c r="A199" s="12"/>
      <c r="B199" s="230"/>
      <c r="C199" s="231"/>
      <c r="D199" s="232" t="s">
        <v>82</v>
      </c>
      <c r="E199" s="244" t="s">
        <v>297</v>
      </c>
      <c r="F199" s="244" t="s">
        <v>530</v>
      </c>
      <c r="G199" s="231"/>
      <c r="H199" s="231"/>
      <c r="I199" s="234"/>
      <c r="J199" s="245">
        <f>BK199</f>
        <v>0</v>
      </c>
      <c r="K199" s="231"/>
      <c r="L199" s="236"/>
      <c r="M199" s="237"/>
      <c r="N199" s="238"/>
      <c r="O199" s="238"/>
      <c r="P199" s="239">
        <f>SUM(P200:P215)</f>
        <v>0</v>
      </c>
      <c r="Q199" s="238"/>
      <c r="R199" s="239">
        <f>SUM(R200:R215)</f>
        <v>16.131740000000001</v>
      </c>
      <c r="S199" s="238"/>
      <c r="T199" s="240">
        <f>SUM(T200:T215)</f>
        <v>0</v>
      </c>
      <c r="U199" s="12"/>
      <c r="V199" s="12"/>
      <c r="W199" s="12"/>
      <c r="X199" s="12"/>
      <c r="Y199" s="12"/>
      <c r="Z199" s="12"/>
      <c r="AA199" s="12"/>
      <c r="AB199" s="12"/>
      <c r="AC199" s="12"/>
      <c r="AD199" s="12"/>
      <c r="AE199" s="12"/>
      <c r="AR199" s="241" t="s">
        <v>91</v>
      </c>
      <c r="AT199" s="242" t="s">
        <v>82</v>
      </c>
      <c r="AU199" s="242" t="s">
        <v>91</v>
      </c>
      <c r="AY199" s="241" t="s">
        <v>251</v>
      </c>
      <c r="BK199" s="243">
        <f>SUM(BK200:BK215)</f>
        <v>0</v>
      </c>
    </row>
    <row r="200" s="2" customFormat="1" ht="16.5" customHeight="1">
      <c r="A200" s="40"/>
      <c r="B200" s="41"/>
      <c r="C200" s="246" t="s">
        <v>395</v>
      </c>
      <c r="D200" s="246" t="s">
        <v>254</v>
      </c>
      <c r="E200" s="247" t="s">
        <v>639</v>
      </c>
      <c r="F200" s="248" t="s">
        <v>640</v>
      </c>
      <c r="G200" s="249" t="s">
        <v>342</v>
      </c>
      <c r="H200" s="250">
        <v>191.5</v>
      </c>
      <c r="I200" s="251"/>
      <c r="J200" s="252">
        <f>ROUND(I200*H200,2)</f>
        <v>0</v>
      </c>
      <c r="K200" s="248" t="s">
        <v>307</v>
      </c>
      <c r="L200" s="46"/>
      <c r="M200" s="253" t="s">
        <v>1</v>
      </c>
      <c r="N200" s="254" t="s">
        <v>48</v>
      </c>
      <c r="O200" s="93"/>
      <c r="P200" s="255">
        <f>O200*H200</f>
        <v>0</v>
      </c>
      <c r="Q200" s="255">
        <v>8.0000000000000007E-05</v>
      </c>
      <c r="R200" s="255">
        <f>Q200*H200</f>
        <v>0.015320000000000002</v>
      </c>
      <c r="S200" s="255">
        <v>0</v>
      </c>
      <c r="T200" s="256">
        <f>S200*H200</f>
        <v>0</v>
      </c>
      <c r="U200" s="40"/>
      <c r="V200" s="40"/>
      <c r="W200" s="40"/>
      <c r="X200" s="40"/>
      <c r="Y200" s="40"/>
      <c r="Z200" s="40"/>
      <c r="AA200" s="40"/>
      <c r="AB200" s="40"/>
      <c r="AC200" s="40"/>
      <c r="AD200" s="40"/>
      <c r="AE200" s="40"/>
      <c r="AR200" s="257" t="s">
        <v>182</v>
      </c>
      <c r="AT200" s="257" t="s">
        <v>254</v>
      </c>
      <c r="AU200" s="257" t="s">
        <v>93</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182</v>
      </c>
      <c r="BM200" s="257" t="s">
        <v>641</v>
      </c>
    </row>
    <row r="201" s="2" customFormat="1">
      <c r="A201" s="40"/>
      <c r="B201" s="41"/>
      <c r="C201" s="42"/>
      <c r="D201" s="259" t="s">
        <v>261</v>
      </c>
      <c r="E201" s="42"/>
      <c r="F201" s="260" t="s">
        <v>642</v>
      </c>
      <c r="G201" s="42"/>
      <c r="H201" s="42"/>
      <c r="I201" s="157"/>
      <c r="J201" s="42"/>
      <c r="K201" s="42"/>
      <c r="L201" s="46"/>
      <c r="M201" s="261"/>
      <c r="N201" s="262"/>
      <c r="O201" s="93"/>
      <c r="P201" s="93"/>
      <c r="Q201" s="93"/>
      <c r="R201" s="93"/>
      <c r="S201" s="93"/>
      <c r="T201" s="94"/>
      <c r="U201" s="40"/>
      <c r="V201" s="40"/>
      <c r="W201" s="40"/>
      <c r="X201" s="40"/>
      <c r="Y201" s="40"/>
      <c r="Z201" s="40"/>
      <c r="AA201" s="40"/>
      <c r="AB201" s="40"/>
      <c r="AC201" s="40"/>
      <c r="AD201" s="40"/>
      <c r="AE201" s="40"/>
      <c r="AT201" s="18" t="s">
        <v>261</v>
      </c>
      <c r="AU201" s="18" t="s">
        <v>93</v>
      </c>
    </row>
    <row r="202" s="15" customFormat="1">
      <c r="A202" s="15"/>
      <c r="B202" s="293"/>
      <c r="C202" s="294"/>
      <c r="D202" s="259" t="s">
        <v>414</v>
      </c>
      <c r="E202" s="295" t="s">
        <v>1</v>
      </c>
      <c r="F202" s="296" t="s">
        <v>582</v>
      </c>
      <c r="G202" s="294"/>
      <c r="H202" s="295" t="s">
        <v>1</v>
      </c>
      <c r="I202" s="297"/>
      <c r="J202" s="294"/>
      <c r="K202" s="294"/>
      <c r="L202" s="298"/>
      <c r="M202" s="299"/>
      <c r="N202" s="300"/>
      <c r="O202" s="300"/>
      <c r="P202" s="300"/>
      <c r="Q202" s="300"/>
      <c r="R202" s="300"/>
      <c r="S202" s="300"/>
      <c r="T202" s="301"/>
      <c r="U202" s="15"/>
      <c r="V202" s="15"/>
      <c r="W202" s="15"/>
      <c r="X202" s="15"/>
      <c r="Y202" s="15"/>
      <c r="Z202" s="15"/>
      <c r="AA202" s="15"/>
      <c r="AB202" s="15"/>
      <c r="AC202" s="15"/>
      <c r="AD202" s="15"/>
      <c r="AE202" s="15"/>
      <c r="AT202" s="302" t="s">
        <v>414</v>
      </c>
      <c r="AU202" s="302" t="s">
        <v>93</v>
      </c>
      <c r="AV202" s="15" t="s">
        <v>91</v>
      </c>
      <c r="AW202" s="15" t="s">
        <v>38</v>
      </c>
      <c r="AX202" s="15" t="s">
        <v>83</v>
      </c>
      <c r="AY202" s="302" t="s">
        <v>251</v>
      </c>
    </row>
    <row r="203" s="13" customFormat="1">
      <c r="A203" s="13"/>
      <c r="B203" s="271"/>
      <c r="C203" s="272"/>
      <c r="D203" s="259" t="s">
        <v>414</v>
      </c>
      <c r="E203" s="273" t="s">
        <v>1</v>
      </c>
      <c r="F203" s="274" t="s">
        <v>605</v>
      </c>
      <c r="G203" s="272"/>
      <c r="H203" s="275">
        <v>191.5</v>
      </c>
      <c r="I203" s="276"/>
      <c r="J203" s="272"/>
      <c r="K203" s="272"/>
      <c r="L203" s="277"/>
      <c r="M203" s="278"/>
      <c r="N203" s="279"/>
      <c r="O203" s="279"/>
      <c r="P203" s="279"/>
      <c r="Q203" s="279"/>
      <c r="R203" s="279"/>
      <c r="S203" s="279"/>
      <c r="T203" s="280"/>
      <c r="U203" s="13"/>
      <c r="V203" s="13"/>
      <c r="W203" s="13"/>
      <c r="X203" s="13"/>
      <c r="Y203" s="13"/>
      <c r="Z203" s="13"/>
      <c r="AA203" s="13"/>
      <c r="AB203" s="13"/>
      <c r="AC203" s="13"/>
      <c r="AD203" s="13"/>
      <c r="AE203" s="13"/>
      <c r="AT203" s="281" t="s">
        <v>414</v>
      </c>
      <c r="AU203" s="281" t="s">
        <v>93</v>
      </c>
      <c r="AV203" s="13" t="s">
        <v>93</v>
      </c>
      <c r="AW203" s="13" t="s">
        <v>38</v>
      </c>
      <c r="AX203" s="13" t="s">
        <v>83</v>
      </c>
      <c r="AY203" s="281" t="s">
        <v>251</v>
      </c>
    </row>
    <row r="204" s="15" customFormat="1">
      <c r="A204" s="15"/>
      <c r="B204" s="293"/>
      <c r="C204" s="294"/>
      <c r="D204" s="259" t="s">
        <v>414</v>
      </c>
      <c r="E204" s="295" t="s">
        <v>1</v>
      </c>
      <c r="F204" s="296" t="s">
        <v>643</v>
      </c>
      <c r="G204" s="294"/>
      <c r="H204" s="295" t="s">
        <v>1</v>
      </c>
      <c r="I204" s="297"/>
      <c r="J204" s="294"/>
      <c r="K204" s="294"/>
      <c r="L204" s="298"/>
      <c r="M204" s="299"/>
      <c r="N204" s="300"/>
      <c r="O204" s="300"/>
      <c r="P204" s="300"/>
      <c r="Q204" s="300"/>
      <c r="R204" s="300"/>
      <c r="S204" s="300"/>
      <c r="T204" s="301"/>
      <c r="U204" s="15"/>
      <c r="V204" s="15"/>
      <c r="W204" s="15"/>
      <c r="X204" s="15"/>
      <c r="Y204" s="15"/>
      <c r="Z204" s="15"/>
      <c r="AA204" s="15"/>
      <c r="AB204" s="15"/>
      <c r="AC204" s="15"/>
      <c r="AD204" s="15"/>
      <c r="AE204" s="15"/>
      <c r="AT204" s="302" t="s">
        <v>414</v>
      </c>
      <c r="AU204" s="302" t="s">
        <v>93</v>
      </c>
      <c r="AV204" s="15" t="s">
        <v>91</v>
      </c>
      <c r="AW204" s="15" t="s">
        <v>38</v>
      </c>
      <c r="AX204" s="15" t="s">
        <v>83</v>
      </c>
      <c r="AY204" s="302" t="s">
        <v>251</v>
      </c>
    </row>
    <row r="205" s="14" customFormat="1">
      <c r="A205" s="14"/>
      <c r="B205" s="282"/>
      <c r="C205" s="283"/>
      <c r="D205" s="259" t="s">
        <v>414</v>
      </c>
      <c r="E205" s="284" t="s">
        <v>1</v>
      </c>
      <c r="F205" s="285" t="s">
        <v>416</v>
      </c>
      <c r="G205" s="283"/>
      <c r="H205" s="286">
        <v>191.5</v>
      </c>
      <c r="I205" s="287"/>
      <c r="J205" s="283"/>
      <c r="K205" s="283"/>
      <c r="L205" s="288"/>
      <c r="M205" s="289"/>
      <c r="N205" s="290"/>
      <c r="O205" s="290"/>
      <c r="P205" s="290"/>
      <c r="Q205" s="290"/>
      <c r="R205" s="290"/>
      <c r="S205" s="290"/>
      <c r="T205" s="291"/>
      <c r="U205" s="14"/>
      <c r="V205" s="14"/>
      <c r="W205" s="14"/>
      <c r="X205" s="14"/>
      <c r="Y205" s="14"/>
      <c r="Z205" s="14"/>
      <c r="AA205" s="14"/>
      <c r="AB205" s="14"/>
      <c r="AC205" s="14"/>
      <c r="AD205" s="14"/>
      <c r="AE205" s="14"/>
      <c r="AT205" s="292" t="s">
        <v>414</v>
      </c>
      <c r="AU205" s="292" t="s">
        <v>93</v>
      </c>
      <c r="AV205" s="14" t="s">
        <v>182</v>
      </c>
      <c r="AW205" s="14" t="s">
        <v>38</v>
      </c>
      <c r="AX205" s="14" t="s">
        <v>91</v>
      </c>
      <c r="AY205" s="292" t="s">
        <v>251</v>
      </c>
    </row>
    <row r="206" s="2" customFormat="1" ht="16.5" customHeight="1">
      <c r="A206" s="40"/>
      <c r="B206" s="41"/>
      <c r="C206" s="246" t="s">
        <v>366</v>
      </c>
      <c r="D206" s="246" t="s">
        <v>254</v>
      </c>
      <c r="E206" s="247" t="s">
        <v>644</v>
      </c>
      <c r="F206" s="248" t="s">
        <v>645</v>
      </c>
      <c r="G206" s="249" t="s">
        <v>441</v>
      </c>
      <c r="H206" s="250">
        <v>56.100000000000001</v>
      </c>
      <c r="I206" s="251"/>
      <c r="J206" s="252">
        <f>ROUND(I206*H206,2)</f>
        <v>0</v>
      </c>
      <c r="K206" s="248" t="s">
        <v>258</v>
      </c>
      <c r="L206" s="46"/>
      <c r="M206" s="253" t="s">
        <v>1</v>
      </c>
      <c r="N206" s="254" t="s">
        <v>48</v>
      </c>
      <c r="O206" s="93"/>
      <c r="P206" s="255">
        <f>O206*H206</f>
        <v>0</v>
      </c>
      <c r="Q206" s="255">
        <v>0.1295</v>
      </c>
      <c r="R206" s="255">
        <f>Q206*H206</f>
        <v>7.2649500000000007</v>
      </c>
      <c r="S206" s="255">
        <v>0</v>
      </c>
      <c r="T206" s="256">
        <f>S206*H206</f>
        <v>0</v>
      </c>
      <c r="U206" s="40"/>
      <c r="V206" s="40"/>
      <c r="W206" s="40"/>
      <c r="X206" s="40"/>
      <c r="Y206" s="40"/>
      <c r="Z206" s="40"/>
      <c r="AA206" s="40"/>
      <c r="AB206" s="40"/>
      <c r="AC206" s="40"/>
      <c r="AD206" s="40"/>
      <c r="AE206" s="40"/>
      <c r="AR206" s="257" t="s">
        <v>182</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646</v>
      </c>
    </row>
    <row r="207" s="13" customFormat="1">
      <c r="A207" s="13"/>
      <c r="B207" s="271"/>
      <c r="C207" s="272"/>
      <c r="D207" s="259" t="s">
        <v>414</v>
      </c>
      <c r="E207" s="273" t="s">
        <v>1</v>
      </c>
      <c r="F207" s="274" t="s">
        <v>647</v>
      </c>
      <c r="G207" s="272"/>
      <c r="H207" s="275">
        <v>56.100000000000001</v>
      </c>
      <c r="I207" s="276"/>
      <c r="J207" s="272"/>
      <c r="K207" s="272"/>
      <c r="L207" s="277"/>
      <c r="M207" s="278"/>
      <c r="N207" s="279"/>
      <c r="O207" s="279"/>
      <c r="P207" s="279"/>
      <c r="Q207" s="279"/>
      <c r="R207" s="279"/>
      <c r="S207" s="279"/>
      <c r="T207" s="280"/>
      <c r="U207" s="13"/>
      <c r="V207" s="13"/>
      <c r="W207" s="13"/>
      <c r="X207" s="13"/>
      <c r="Y207" s="13"/>
      <c r="Z207" s="13"/>
      <c r="AA207" s="13"/>
      <c r="AB207" s="13"/>
      <c r="AC207" s="13"/>
      <c r="AD207" s="13"/>
      <c r="AE207" s="13"/>
      <c r="AT207" s="281" t="s">
        <v>414</v>
      </c>
      <c r="AU207" s="281" t="s">
        <v>93</v>
      </c>
      <c r="AV207" s="13" t="s">
        <v>93</v>
      </c>
      <c r="AW207" s="13" t="s">
        <v>38</v>
      </c>
      <c r="AX207" s="13" t="s">
        <v>83</v>
      </c>
      <c r="AY207" s="281" t="s">
        <v>251</v>
      </c>
    </row>
    <row r="208" s="14" customFormat="1">
      <c r="A208" s="14"/>
      <c r="B208" s="282"/>
      <c r="C208" s="283"/>
      <c r="D208" s="259" t="s">
        <v>414</v>
      </c>
      <c r="E208" s="284" t="s">
        <v>1</v>
      </c>
      <c r="F208" s="285" t="s">
        <v>416</v>
      </c>
      <c r="G208" s="283"/>
      <c r="H208" s="286">
        <v>56.100000000000001</v>
      </c>
      <c r="I208" s="287"/>
      <c r="J208" s="283"/>
      <c r="K208" s="283"/>
      <c r="L208" s="288"/>
      <c r="M208" s="289"/>
      <c r="N208" s="290"/>
      <c r="O208" s="290"/>
      <c r="P208" s="290"/>
      <c r="Q208" s="290"/>
      <c r="R208" s="290"/>
      <c r="S208" s="290"/>
      <c r="T208" s="291"/>
      <c r="U208" s="14"/>
      <c r="V208" s="14"/>
      <c r="W208" s="14"/>
      <c r="X208" s="14"/>
      <c r="Y208" s="14"/>
      <c r="Z208" s="14"/>
      <c r="AA208" s="14"/>
      <c r="AB208" s="14"/>
      <c r="AC208" s="14"/>
      <c r="AD208" s="14"/>
      <c r="AE208" s="14"/>
      <c r="AT208" s="292" t="s">
        <v>414</v>
      </c>
      <c r="AU208" s="292" t="s">
        <v>93</v>
      </c>
      <c r="AV208" s="14" t="s">
        <v>182</v>
      </c>
      <c r="AW208" s="14" t="s">
        <v>38</v>
      </c>
      <c r="AX208" s="14" t="s">
        <v>91</v>
      </c>
      <c r="AY208" s="292" t="s">
        <v>251</v>
      </c>
    </row>
    <row r="209" s="2" customFormat="1" ht="16.5" customHeight="1">
      <c r="A209" s="40"/>
      <c r="B209" s="41"/>
      <c r="C209" s="314" t="s">
        <v>7</v>
      </c>
      <c r="D209" s="314" t="s">
        <v>648</v>
      </c>
      <c r="E209" s="315" t="s">
        <v>649</v>
      </c>
      <c r="F209" s="316" t="s">
        <v>650</v>
      </c>
      <c r="G209" s="317" t="s">
        <v>441</v>
      </c>
      <c r="H209" s="318">
        <v>61.710000000000001</v>
      </c>
      <c r="I209" s="319"/>
      <c r="J209" s="320">
        <f>ROUND(I209*H209,2)</f>
        <v>0</v>
      </c>
      <c r="K209" s="316" t="s">
        <v>258</v>
      </c>
      <c r="L209" s="321"/>
      <c r="M209" s="322" t="s">
        <v>1</v>
      </c>
      <c r="N209" s="323" t="s">
        <v>48</v>
      </c>
      <c r="O209" s="93"/>
      <c r="P209" s="255">
        <f>O209*H209</f>
        <v>0</v>
      </c>
      <c r="Q209" s="255">
        <v>0.058000000000000003</v>
      </c>
      <c r="R209" s="255">
        <f>Q209*H209</f>
        <v>3.57918</v>
      </c>
      <c r="S209" s="255">
        <v>0</v>
      </c>
      <c r="T209" s="256">
        <f>S209*H209</f>
        <v>0</v>
      </c>
      <c r="U209" s="40"/>
      <c r="V209" s="40"/>
      <c r="W209" s="40"/>
      <c r="X209" s="40"/>
      <c r="Y209" s="40"/>
      <c r="Z209" s="40"/>
      <c r="AA209" s="40"/>
      <c r="AB209" s="40"/>
      <c r="AC209" s="40"/>
      <c r="AD209" s="40"/>
      <c r="AE209" s="40"/>
      <c r="AR209" s="257" t="s">
        <v>292</v>
      </c>
      <c r="AT209" s="257" t="s">
        <v>648</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651</v>
      </c>
    </row>
    <row r="210" s="13" customFormat="1">
      <c r="A210" s="13"/>
      <c r="B210" s="271"/>
      <c r="C210" s="272"/>
      <c r="D210" s="259" t="s">
        <v>414</v>
      </c>
      <c r="E210" s="272"/>
      <c r="F210" s="274" t="s">
        <v>652</v>
      </c>
      <c r="G210" s="272"/>
      <c r="H210" s="275">
        <v>61.710000000000001</v>
      </c>
      <c r="I210" s="276"/>
      <c r="J210" s="272"/>
      <c r="K210" s="272"/>
      <c r="L210" s="277"/>
      <c r="M210" s="278"/>
      <c r="N210" s="279"/>
      <c r="O210" s="279"/>
      <c r="P210" s="279"/>
      <c r="Q210" s="279"/>
      <c r="R210" s="279"/>
      <c r="S210" s="279"/>
      <c r="T210" s="280"/>
      <c r="U210" s="13"/>
      <c r="V210" s="13"/>
      <c r="W210" s="13"/>
      <c r="X210" s="13"/>
      <c r="Y210" s="13"/>
      <c r="Z210" s="13"/>
      <c r="AA210" s="13"/>
      <c r="AB210" s="13"/>
      <c r="AC210" s="13"/>
      <c r="AD210" s="13"/>
      <c r="AE210" s="13"/>
      <c r="AT210" s="281" t="s">
        <v>414</v>
      </c>
      <c r="AU210" s="281" t="s">
        <v>93</v>
      </c>
      <c r="AV210" s="13" t="s">
        <v>93</v>
      </c>
      <c r="AW210" s="13" t="s">
        <v>4</v>
      </c>
      <c r="AX210" s="13" t="s">
        <v>91</v>
      </c>
      <c r="AY210" s="281" t="s">
        <v>251</v>
      </c>
    </row>
    <row r="211" s="2" customFormat="1" ht="16.5" customHeight="1">
      <c r="A211" s="40"/>
      <c r="B211" s="41"/>
      <c r="C211" s="246" t="s">
        <v>369</v>
      </c>
      <c r="D211" s="246" t="s">
        <v>254</v>
      </c>
      <c r="E211" s="247" t="s">
        <v>653</v>
      </c>
      <c r="F211" s="248" t="s">
        <v>654</v>
      </c>
      <c r="G211" s="249" t="s">
        <v>441</v>
      </c>
      <c r="H211" s="250">
        <v>41.399999999999999</v>
      </c>
      <c r="I211" s="251"/>
      <c r="J211" s="252">
        <f>ROUND(I211*H211,2)</f>
        <v>0</v>
      </c>
      <c r="K211" s="248" t="s">
        <v>258</v>
      </c>
      <c r="L211" s="46"/>
      <c r="M211" s="253" t="s">
        <v>1</v>
      </c>
      <c r="N211" s="254" t="s">
        <v>48</v>
      </c>
      <c r="O211" s="93"/>
      <c r="P211" s="255">
        <f>O211*H211</f>
        <v>0</v>
      </c>
      <c r="Q211" s="255">
        <v>0.10095</v>
      </c>
      <c r="R211" s="255">
        <f>Q211*H211</f>
        <v>4.1793300000000002</v>
      </c>
      <c r="S211" s="255">
        <v>0</v>
      </c>
      <c r="T211" s="256">
        <f>S211*H211</f>
        <v>0</v>
      </c>
      <c r="U211" s="40"/>
      <c r="V211" s="40"/>
      <c r="W211" s="40"/>
      <c r="X211" s="40"/>
      <c r="Y211" s="40"/>
      <c r="Z211" s="40"/>
      <c r="AA211" s="40"/>
      <c r="AB211" s="40"/>
      <c r="AC211" s="40"/>
      <c r="AD211" s="40"/>
      <c r="AE211" s="40"/>
      <c r="AR211" s="257" t="s">
        <v>182</v>
      </c>
      <c r="AT211" s="257" t="s">
        <v>254</v>
      </c>
      <c r="AU211" s="257" t="s">
        <v>93</v>
      </c>
      <c r="AY211" s="18" t="s">
        <v>251</v>
      </c>
      <c r="BE211" s="258">
        <f>IF(N211="základní",J211,0)</f>
        <v>0</v>
      </c>
      <c r="BF211" s="258">
        <f>IF(N211="snížená",J211,0)</f>
        <v>0</v>
      </c>
      <c r="BG211" s="258">
        <f>IF(N211="zákl. přenesená",J211,0)</f>
        <v>0</v>
      </c>
      <c r="BH211" s="258">
        <f>IF(N211="sníž. přenesená",J211,0)</f>
        <v>0</v>
      </c>
      <c r="BI211" s="258">
        <f>IF(N211="nulová",J211,0)</f>
        <v>0</v>
      </c>
      <c r="BJ211" s="18" t="s">
        <v>91</v>
      </c>
      <c r="BK211" s="258">
        <f>ROUND(I211*H211,2)</f>
        <v>0</v>
      </c>
      <c r="BL211" s="18" t="s">
        <v>182</v>
      </c>
      <c r="BM211" s="257" t="s">
        <v>655</v>
      </c>
    </row>
    <row r="212" s="13" customFormat="1">
      <c r="A212" s="13"/>
      <c r="B212" s="271"/>
      <c r="C212" s="272"/>
      <c r="D212" s="259" t="s">
        <v>414</v>
      </c>
      <c r="E212" s="273" t="s">
        <v>1</v>
      </c>
      <c r="F212" s="274" t="s">
        <v>656</v>
      </c>
      <c r="G212" s="272"/>
      <c r="H212" s="275">
        <v>41.399999999999999</v>
      </c>
      <c r="I212" s="276"/>
      <c r="J212" s="272"/>
      <c r="K212" s="272"/>
      <c r="L212" s="277"/>
      <c r="M212" s="278"/>
      <c r="N212" s="279"/>
      <c r="O212" s="279"/>
      <c r="P212" s="279"/>
      <c r="Q212" s="279"/>
      <c r="R212" s="279"/>
      <c r="S212" s="279"/>
      <c r="T212" s="280"/>
      <c r="U212" s="13"/>
      <c r="V212" s="13"/>
      <c r="W212" s="13"/>
      <c r="X212" s="13"/>
      <c r="Y212" s="13"/>
      <c r="Z212" s="13"/>
      <c r="AA212" s="13"/>
      <c r="AB212" s="13"/>
      <c r="AC212" s="13"/>
      <c r="AD212" s="13"/>
      <c r="AE212" s="13"/>
      <c r="AT212" s="281" t="s">
        <v>414</v>
      </c>
      <c r="AU212" s="281" t="s">
        <v>93</v>
      </c>
      <c r="AV212" s="13" t="s">
        <v>93</v>
      </c>
      <c r="AW212" s="13" t="s">
        <v>38</v>
      </c>
      <c r="AX212" s="13" t="s">
        <v>83</v>
      </c>
      <c r="AY212" s="281" t="s">
        <v>251</v>
      </c>
    </row>
    <row r="213" s="14" customFormat="1">
      <c r="A213" s="14"/>
      <c r="B213" s="282"/>
      <c r="C213" s="283"/>
      <c r="D213" s="259" t="s">
        <v>414</v>
      </c>
      <c r="E213" s="284" t="s">
        <v>1</v>
      </c>
      <c r="F213" s="285" t="s">
        <v>416</v>
      </c>
      <c r="G213" s="283"/>
      <c r="H213" s="286">
        <v>41.399999999999999</v>
      </c>
      <c r="I213" s="287"/>
      <c r="J213" s="283"/>
      <c r="K213" s="283"/>
      <c r="L213" s="288"/>
      <c r="M213" s="289"/>
      <c r="N213" s="290"/>
      <c r="O213" s="290"/>
      <c r="P213" s="290"/>
      <c r="Q213" s="290"/>
      <c r="R213" s="290"/>
      <c r="S213" s="290"/>
      <c r="T213" s="291"/>
      <c r="U213" s="14"/>
      <c r="V213" s="14"/>
      <c r="W213" s="14"/>
      <c r="X213" s="14"/>
      <c r="Y213" s="14"/>
      <c r="Z213" s="14"/>
      <c r="AA213" s="14"/>
      <c r="AB213" s="14"/>
      <c r="AC213" s="14"/>
      <c r="AD213" s="14"/>
      <c r="AE213" s="14"/>
      <c r="AT213" s="292" t="s">
        <v>414</v>
      </c>
      <c r="AU213" s="292" t="s">
        <v>93</v>
      </c>
      <c r="AV213" s="14" t="s">
        <v>182</v>
      </c>
      <c r="AW213" s="14" t="s">
        <v>38</v>
      </c>
      <c r="AX213" s="14" t="s">
        <v>91</v>
      </c>
      <c r="AY213" s="292" t="s">
        <v>251</v>
      </c>
    </row>
    <row r="214" s="2" customFormat="1" ht="16.5" customHeight="1">
      <c r="A214" s="40"/>
      <c r="B214" s="41"/>
      <c r="C214" s="314" t="s">
        <v>509</v>
      </c>
      <c r="D214" s="314" t="s">
        <v>648</v>
      </c>
      <c r="E214" s="315" t="s">
        <v>657</v>
      </c>
      <c r="F214" s="316" t="s">
        <v>658</v>
      </c>
      <c r="G214" s="317" t="s">
        <v>441</v>
      </c>
      <c r="H214" s="318">
        <v>45.539999999999999</v>
      </c>
      <c r="I214" s="319"/>
      <c r="J214" s="320">
        <f>ROUND(I214*H214,2)</f>
        <v>0</v>
      </c>
      <c r="K214" s="316" t="s">
        <v>258</v>
      </c>
      <c r="L214" s="321"/>
      <c r="M214" s="322" t="s">
        <v>1</v>
      </c>
      <c r="N214" s="323" t="s">
        <v>48</v>
      </c>
      <c r="O214" s="93"/>
      <c r="P214" s="255">
        <f>O214*H214</f>
        <v>0</v>
      </c>
      <c r="Q214" s="255">
        <v>0.024</v>
      </c>
      <c r="R214" s="255">
        <f>Q214*H214</f>
        <v>1.0929599999999999</v>
      </c>
      <c r="S214" s="255">
        <v>0</v>
      </c>
      <c r="T214" s="256">
        <f>S214*H214</f>
        <v>0</v>
      </c>
      <c r="U214" s="40"/>
      <c r="V214" s="40"/>
      <c r="W214" s="40"/>
      <c r="X214" s="40"/>
      <c r="Y214" s="40"/>
      <c r="Z214" s="40"/>
      <c r="AA214" s="40"/>
      <c r="AB214" s="40"/>
      <c r="AC214" s="40"/>
      <c r="AD214" s="40"/>
      <c r="AE214" s="40"/>
      <c r="AR214" s="257" t="s">
        <v>292</v>
      </c>
      <c r="AT214" s="257" t="s">
        <v>648</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659</v>
      </c>
    </row>
    <row r="215" s="13" customFormat="1">
      <c r="A215" s="13"/>
      <c r="B215" s="271"/>
      <c r="C215" s="272"/>
      <c r="D215" s="259" t="s">
        <v>414</v>
      </c>
      <c r="E215" s="272"/>
      <c r="F215" s="274" t="s">
        <v>660</v>
      </c>
      <c r="G215" s="272"/>
      <c r="H215" s="275">
        <v>45.539999999999999</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4</v>
      </c>
      <c r="AX215" s="13" t="s">
        <v>91</v>
      </c>
      <c r="AY215" s="281" t="s">
        <v>251</v>
      </c>
    </row>
    <row r="216" s="12" customFormat="1" ht="22.8" customHeight="1">
      <c r="A216" s="12"/>
      <c r="B216" s="230"/>
      <c r="C216" s="231"/>
      <c r="D216" s="232" t="s">
        <v>82</v>
      </c>
      <c r="E216" s="244" t="s">
        <v>568</v>
      </c>
      <c r="F216" s="244" t="s">
        <v>569</v>
      </c>
      <c r="G216" s="231"/>
      <c r="H216" s="231"/>
      <c r="I216" s="234"/>
      <c r="J216" s="245">
        <f>BK216</f>
        <v>0</v>
      </c>
      <c r="K216" s="231"/>
      <c r="L216" s="236"/>
      <c r="M216" s="237"/>
      <c r="N216" s="238"/>
      <c r="O216" s="238"/>
      <c r="P216" s="239">
        <f>SUM(P217:P218)</f>
        <v>0</v>
      </c>
      <c r="Q216" s="238"/>
      <c r="R216" s="239">
        <f>SUM(R217:R218)</f>
        <v>0</v>
      </c>
      <c r="S216" s="238"/>
      <c r="T216" s="240">
        <f>SUM(T217:T218)</f>
        <v>0</v>
      </c>
      <c r="U216" s="12"/>
      <c r="V216" s="12"/>
      <c r="W216" s="12"/>
      <c r="X216" s="12"/>
      <c r="Y216" s="12"/>
      <c r="Z216" s="12"/>
      <c r="AA216" s="12"/>
      <c r="AB216" s="12"/>
      <c r="AC216" s="12"/>
      <c r="AD216" s="12"/>
      <c r="AE216" s="12"/>
      <c r="AR216" s="241" t="s">
        <v>91</v>
      </c>
      <c r="AT216" s="242" t="s">
        <v>82</v>
      </c>
      <c r="AU216" s="242" t="s">
        <v>91</v>
      </c>
      <c r="AY216" s="241" t="s">
        <v>251</v>
      </c>
      <c r="BK216" s="243">
        <f>SUM(BK217:BK218)</f>
        <v>0</v>
      </c>
    </row>
    <row r="217" s="2" customFormat="1" ht="16.5" customHeight="1">
      <c r="A217" s="40"/>
      <c r="B217" s="41"/>
      <c r="C217" s="246" t="s">
        <v>372</v>
      </c>
      <c r="D217" s="246" t="s">
        <v>254</v>
      </c>
      <c r="E217" s="247" t="s">
        <v>571</v>
      </c>
      <c r="F217" s="248" t="s">
        <v>661</v>
      </c>
      <c r="G217" s="249" t="s">
        <v>398</v>
      </c>
      <c r="H217" s="250">
        <v>187.97900000000001</v>
      </c>
      <c r="I217" s="251"/>
      <c r="J217" s="252">
        <f>ROUND(I217*H217,2)</f>
        <v>0</v>
      </c>
      <c r="K217" s="248" t="s">
        <v>258</v>
      </c>
      <c r="L217" s="46"/>
      <c r="M217" s="253" t="s">
        <v>1</v>
      </c>
      <c r="N217" s="254" t="s">
        <v>48</v>
      </c>
      <c r="O217" s="93"/>
      <c r="P217" s="255">
        <f>O217*H217</f>
        <v>0</v>
      </c>
      <c r="Q217" s="255">
        <v>0</v>
      </c>
      <c r="R217" s="255">
        <f>Q217*H217</f>
        <v>0</v>
      </c>
      <c r="S217" s="255">
        <v>0</v>
      </c>
      <c r="T217" s="256">
        <f>S217*H217</f>
        <v>0</v>
      </c>
      <c r="U217" s="40"/>
      <c r="V217" s="40"/>
      <c r="W217" s="40"/>
      <c r="X217" s="40"/>
      <c r="Y217" s="40"/>
      <c r="Z217" s="40"/>
      <c r="AA217" s="40"/>
      <c r="AB217" s="40"/>
      <c r="AC217" s="40"/>
      <c r="AD217" s="40"/>
      <c r="AE217" s="40"/>
      <c r="AR217" s="257" t="s">
        <v>182</v>
      </c>
      <c r="AT217" s="257" t="s">
        <v>254</v>
      </c>
      <c r="AU217" s="257" t="s">
        <v>93</v>
      </c>
      <c r="AY217" s="18" t="s">
        <v>251</v>
      </c>
      <c r="BE217" s="258">
        <f>IF(N217="základní",J217,0)</f>
        <v>0</v>
      </c>
      <c r="BF217" s="258">
        <f>IF(N217="snížená",J217,0)</f>
        <v>0</v>
      </c>
      <c r="BG217" s="258">
        <f>IF(N217="zákl. přenesená",J217,0)</f>
        <v>0</v>
      </c>
      <c r="BH217" s="258">
        <f>IF(N217="sníž. přenesená",J217,0)</f>
        <v>0</v>
      </c>
      <c r="BI217" s="258">
        <f>IF(N217="nulová",J217,0)</f>
        <v>0</v>
      </c>
      <c r="BJ217" s="18" t="s">
        <v>91</v>
      </c>
      <c r="BK217" s="258">
        <f>ROUND(I217*H217,2)</f>
        <v>0</v>
      </c>
      <c r="BL217" s="18" t="s">
        <v>182</v>
      </c>
      <c r="BM217" s="257" t="s">
        <v>662</v>
      </c>
    </row>
    <row r="218" s="2" customFormat="1" ht="16.5" customHeight="1">
      <c r="A218" s="40"/>
      <c r="B218" s="41"/>
      <c r="C218" s="246" t="s">
        <v>519</v>
      </c>
      <c r="D218" s="246" t="s">
        <v>254</v>
      </c>
      <c r="E218" s="247" t="s">
        <v>663</v>
      </c>
      <c r="F218" s="248" t="s">
        <v>664</v>
      </c>
      <c r="G218" s="249" t="s">
        <v>398</v>
      </c>
      <c r="H218" s="250">
        <v>187.97900000000001</v>
      </c>
      <c r="I218" s="251"/>
      <c r="J218" s="252">
        <f>ROUND(I218*H218,2)</f>
        <v>0</v>
      </c>
      <c r="K218" s="248" t="s">
        <v>258</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665</v>
      </c>
    </row>
    <row r="219" s="12" customFormat="1" ht="25.92" customHeight="1">
      <c r="A219" s="12"/>
      <c r="B219" s="230"/>
      <c r="C219" s="231"/>
      <c r="D219" s="232" t="s">
        <v>82</v>
      </c>
      <c r="E219" s="233" t="s">
        <v>666</v>
      </c>
      <c r="F219" s="233" t="s">
        <v>667</v>
      </c>
      <c r="G219" s="231"/>
      <c r="H219" s="231"/>
      <c r="I219" s="234"/>
      <c r="J219" s="235">
        <f>BK219</f>
        <v>0</v>
      </c>
      <c r="K219" s="231"/>
      <c r="L219" s="236"/>
      <c r="M219" s="237"/>
      <c r="N219" s="238"/>
      <c r="O219" s="238"/>
      <c r="P219" s="239">
        <f>P220</f>
        <v>0</v>
      </c>
      <c r="Q219" s="238"/>
      <c r="R219" s="239">
        <f>R220</f>
        <v>0</v>
      </c>
      <c r="S219" s="238"/>
      <c r="T219" s="240">
        <f>T220</f>
        <v>0</v>
      </c>
      <c r="U219" s="12"/>
      <c r="V219" s="12"/>
      <c r="W219" s="12"/>
      <c r="X219" s="12"/>
      <c r="Y219" s="12"/>
      <c r="Z219" s="12"/>
      <c r="AA219" s="12"/>
      <c r="AB219" s="12"/>
      <c r="AC219" s="12"/>
      <c r="AD219" s="12"/>
      <c r="AE219" s="12"/>
      <c r="AR219" s="241" t="s">
        <v>93</v>
      </c>
      <c r="AT219" s="242" t="s">
        <v>82</v>
      </c>
      <c r="AU219" s="242" t="s">
        <v>83</v>
      </c>
      <c r="AY219" s="241" t="s">
        <v>251</v>
      </c>
      <c r="BK219" s="243">
        <f>BK220</f>
        <v>0</v>
      </c>
    </row>
    <row r="220" s="12" customFormat="1" ht="22.8" customHeight="1">
      <c r="A220" s="12"/>
      <c r="B220" s="230"/>
      <c r="C220" s="231"/>
      <c r="D220" s="232" t="s">
        <v>82</v>
      </c>
      <c r="E220" s="244" t="s">
        <v>668</v>
      </c>
      <c r="F220" s="244" t="s">
        <v>669</v>
      </c>
      <c r="G220" s="231"/>
      <c r="H220" s="231"/>
      <c r="I220" s="234"/>
      <c r="J220" s="245">
        <f>BK220</f>
        <v>0</v>
      </c>
      <c r="K220" s="231"/>
      <c r="L220" s="236"/>
      <c r="M220" s="237"/>
      <c r="N220" s="238"/>
      <c r="O220" s="238"/>
      <c r="P220" s="239">
        <f>SUM(P221:P228)</f>
        <v>0</v>
      </c>
      <c r="Q220" s="238"/>
      <c r="R220" s="239">
        <f>SUM(R221:R228)</f>
        <v>0</v>
      </c>
      <c r="S220" s="238"/>
      <c r="T220" s="240">
        <f>SUM(T221:T228)</f>
        <v>0</v>
      </c>
      <c r="U220" s="12"/>
      <c r="V220" s="12"/>
      <c r="W220" s="12"/>
      <c r="X220" s="12"/>
      <c r="Y220" s="12"/>
      <c r="Z220" s="12"/>
      <c r="AA220" s="12"/>
      <c r="AB220" s="12"/>
      <c r="AC220" s="12"/>
      <c r="AD220" s="12"/>
      <c r="AE220" s="12"/>
      <c r="AR220" s="241" t="s">
        <v>93</v>
      </c>
      <c r="AT220" s="242" t="s">
        <v>82</v>
      </c>
      <c r="AU220" s="242" t="s">
        <v>91</v>
      </c>
      <c r="AY220" s="241" t="s">
        <v>251</v>
      </c>
      <c r="BK220" s="243">
        <f>SUM(BK221:BK228)</f>
        <v>0</v>
      </c>
    </row>
    <row r="221" s="2" customFormat="1" ht="16.5" customHeight="1">
      <c r="A221" s="40"/>
      <c r="B221" s="41"/>
      <c r="C221" s="246" t="s">
        <v>375</v>
      </c>
      <c r="D221" s="246" t="s">
        <v>254</v>
      </c>
      <c r="E221" s="247" t="s">
        <v>670</v>
      </c>
      <c r="F221" s="248" t="s">
        <v>671</v>
      </c>
      <c r="G221" s="249" t="s">
        <v>342</v>
      </c>
      <c r="H221" s="250">
        <v>72</v>
      </c>
      <c r="I221" s="251"/>
      <c r="J221" s="252">
        <f>ROUND(I221*H221,2)</f>
        <v>0</v>
      </c>
      <c r="K221" s="248" t="s">
        <v>307</v>
      </c>
      <c r="L221" s="46"/>
      <c r="M221" s="253" t="s">
        <v>1</v>
      </c>
      <c r="N221" s="254" t="s">
        <v>48</v>
      </c>
      <c r="O221" s="93"/>
      <c r="P221" s="255">
        <f>O221*H221</f>
        <v>0</v>
      </c>
      <c r="Q221" s="255">
        <v>0</v>
      </c>
      <c r="R221" s="255">
        <f>Q221*H221</f>
        <v>0</v>
      </c>
      <c r="S221" s="255">
        <v>0</v>
      </c>
      <c r="T221" s="256">
        <f>S221*H221</f>
        <v>0</v>
      </c>
      <c r="U221" s="40"/>
      <c r="V221" s="40"/>
      <c r="W221" s="40"/>
      <c r="X221" s="40"/>
      <c r="Y221" s="40"/>
      <c r="Z221" s="40"/>
      <c r="AA221" s="40"/>
      <c r="AB221" s="40"/>
      <c r="AC221" s="40"/>
      <c r="AD221" s="40"/>
      <c r="AE221" s="40"/>
      <c r="AR221" s="257" t="s">
        <v>359</v>
      </c>
      <c r="AT221" s="257" t="s">
        <v>254</v>
      </c>
      <c r="AU221" s="257" t="s">
        <v>93</v>
      </c>
      <c r="AY221" s="18" t="s">
        <v>251</v>
      </c>
      <c r="BE221" s="258">
        <f>IF(N221="základní",J221,0)</f>
        <v>0</v>
      </c>
      <c r="BF221" s="258">
        <f>IF(N221="snížená",J221,0)</f>
        <v>0</v>
      </c>
      <c r="BG221" s="258">
        <f>IF(N221="zákl. přenesená",J221,0)</f>
        <v>0</v>
      </c>
      <c r="BH221" s="258">
        <f>IF(N221="sníž. přenesená",J221,0)</f>
        <v>0</v>
      </c>
      <c r="BI221" s="258">
        <f>IF(N221="nulová",J221,0)</f>
        <v>0</v>
      </c>
      <c r="BJ221" s="18" t="s">
        <v>91</v>
      </c>
      <c r="BK221" s="258">
        <f>ROUND(I221*H221,2)</f>
        <v>0</v>
      </c>
      <c r="BL221" s="18" t="s">
        <v>359</v>
      </c>
      <c r="BM221" s="257" t="s">
        <v>672</v>
      </c>
    </row>
    <row r="222" s="2" customFormat="1">
      <c r="A222" s="40"/>
      <c r="B222" s="41"/>
      <c r="C222" s="42"/>
      <c r="D222" s="259" t="s">
        <v>261</v>
      </c>
      <c r="E222" s="42"/>
      <c r="F222" s="260" t="s">
        <v>673</v>
      </c>
      <c r="G222" s="42"/>
      <c r="H222" s="42"/>
      <c r="I222" s="157"/>
      <c r="J222" s="42"/>
      <c r="K222" s="42"/>
      <c r="L222" s="46"/>
      <c r="M222" s="261"/>
      <c r="N222" s="262"/>
      <c r="O222" s="93"/>
      <c r="P222" s="93"/>
      <c r="Q222" s="93"/>
      <c r="R222" s="93"/>
      <c r="S222" s="93"/>
      <c r="T222" s="94"/>
      <c r="U222" s="40"/>
      <c r="V222" s="40"/>
      <c r="W222" s="40"/>
      <c r="X222" s="40"/>
      <c r="Y222" s="40"/>
      <c r="Z222" s="40"/>
      <c r="AA222" s="40"/>
      <c r="AB222" s="40"/>
      <c r="AC222" s="40"/>
      <c r="AD222" s="40"/>
      <c r="AE222" s="40"/>
      <c r="AT222" s="18" t="s">
        <v>261</v>
      </c>
      <c r="AU222" s="18" t="s">
        <v>93</v>
      </c>
    </row>
    <row r="223" s="13" customFormat="1">
      <c r="A223" s="13"/>
      <c r="B223" s="271"/>
      <c r="C223" s="272"/>
      <c r="D223" s="259" t="s">
        <v>414</v>
      </c>
      <c r="E223" s="273" t="s">
        <v>1</v>
      </c>
      <c r="F223" s="274" t="s">
        <v>674</v>
      </c>
      <c r="G223" s="272"/>
      <c r="H223" s="275">
        <v>72</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4" customFormat="1">
      <c r="A224" s="14"/>
      <c r="B224" s="282"/>
      <c r="C224" s="283"/>
      <c r="D224" s="259" t="s">
        <v>414</v>
      </c>
      <c r="E224" s="284" t="s">
        <v>1</v>
      </c>
      <c r="F224" s="285" t="s">
        <v>416</v>
      </c>
      <c r="G224" s="283"/>
      <c r="H224" s="286">
        <v>72</v>
      </c>
      <c r="I224" s="287"/>
      <c r="J224" s="283"/>
      <c r="K224" s="283"/>
      <c r="L224" s="288"/>
      <c r="M224" s="289"/>
      <c r="N224" s="290"/>
      <c r="O224" s="290"/>
      <c r="P224" s="290"/>
      <c r="Q224" s="290"/>
      <c r="R224" s="290"/>
      <c r="S224" s="290"/>
      <c r="T224" s="291"/>
      <c r="U224" s="14"/>
      <c r="V224" s="14"/>
      <c r="W224" s="14"/>
      <c r="X224" s="14"/>
      <c r="Y224" s="14"/>
      <c r="Z224" s="14"/>
      <c r="AA224" s="14"/>
      <c r="AB224" s="14"/>
      <c r="AC224" s="14"/>
      <c r="AD224" s="14"/>
      <c r="AE224" s="14"/>
      <c r="AT224" s="292" t="s">
        <v>414</v>
      </c>
      <c r="AU224" s="292" t="s">
        <v>93</v>
      </c>
      <c r="AV224" s="14" t="s">
        <v>182</v>
      </c>
      <c r="AW224" s="14" t="s">
        <v>38</v>
      </c>
      <c r="AX224" s="14" t="s">
        <v>91</v>
      </c>
      <c r="AY224" s="292" t="s">
        <v>251</v>
      </c>
    </row>
    <row r="225" s="2" customFormat="1" ht="16.5" customHeight="1">
      <c r="A225" s="40"/>
      <c r="B225" s="41"/>
      <c r="C225" s="246" t="s">
        <v>531</v>
      </c>
      <c r="D225" s="246" t="s">
        <v>254</v>
      </c>
      <c r="E225" s="247" t="s">
        <v>675</v>
      </c>
      <c r="F225" s="248" t="s">
        <v>676</v>
      </c>
      <c r="G225" s="249" t="s">
        <v>346</v>
      </c>
      <c r="H225" s="250">
        <v>1</v>
      </c>
      <c r="I225" s="251"/>
      <c r="J225" s="252">
        <f>ROUND(I225*H225,2)</f>
        <v>0</v>
      </c>
      <c r="K225" s="248" t="s">
        <v>307</v>
      </c>
      <c r="L225" s="46"/>
      <c r="M225" s="253" t="s">
        <v>1</v>
      </c>
      <c r="N225" s="254" t="s">
        <v>48</v>
      </c>
      <c r="O225" s="93"/>
      <c r="P225" s="255">
        <f>O225*H225</f>
        <v>0</v>
      </c>
      <c r="Q225" s="255">
        <v>0</v>
      </c>
      <c r="R225" s="255">
        <f>Q225*H225</f>
        <v>0</v>
      </c>
      <c r="S225" s="255">
        <v>0</v>
      </c>
      <c r="T225" s="256">
        <f>S225*H225</f>
        <v>0</v>
      </c>
      <c r="U225" s="40"/>
      <c r="V225" s="40"/>
      <c r="W225" s="40"/>
      <c r="X225" s="40"/>
      <c r="Y225" s="40"/>
      <c r="Z225" s="40"/>
      <c r="AA225" s="40"/>
      <c r="AB225" s="40"/>
      <c r="AC225" s="40"/>
      <c r="AD225" s="40"/>
      <c r="AE225" s="40"/>
      <c r="AR225" s="257" t="s">
        <v>359</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359</v>
      </c>
      <c r="BM225" s="257" t="s">
        <v>677</v>
      </c>
    </row>
    <row r="226" s="2" customFormat="1">
      <c r="A226" s="40"/>
      <c r="B226" s="41"/>
      <c r="C226" s="42"/>
      <c r="D226" s="259" t="s">
        <v>261</v>
      </c>
      <c r="E226" s="42"/>
      <c r="F226" s="260" t="s">
        <v>678</v>
      </c>
      <c r="G226" s="42"/>
      <c r="H226" s="42"/>
      <c r="I226" s="157"/>
      <c r="J226" s="42"/>
      <c r="K226" s="42"/>
      <c r="L226" s="46"/>
      <c r="M226" s="261"/>
      <c r="N226" s="262"/>
      <c r="O226" s="93"/>
      <c r="P226" s="93"/>
      <c r="Q226" s="93"/>
      <c r="R226" s="93"/>
      <c r="S226" s="93"/>
      <c r="T226" s="94"/>
      <c r="U226" s="40"/>
      <c r="V226" s="40"/>
      <c r="W226" s="40"/>
      <c r="X226" s="40"/>
      <c r="Y226" s="40"/>
      <c r="Z226" s="40"/>
      <c r="AA226" s="40"/>
      <c r="AB226" s="40"/>
      <c r="AC226" s="40"/>
      <c r="AD226" s="40"/>
      <c r="AE226" s="40"/>
      <c r="AT226" s="18" t="s">
        <v>261</v>
      </c>
      <c r="AU226" s="18" t="s">
        <v>93</v>
      </c>
    </row>
    <row r="227" s="13" customFormat="1">
      <c r="A227" s="13"/>
      <c r="B227" s="271"/>
      <c r="C227" s="272"/>
      <c r="D227" s="259" t="s">
        <v>414</v>
      </c>
      <c r="E227" s="273" t="s">
        <v>1</v>
      </c>
      <c r="F227" s="274" t="s">
        <v>679</v>
      </c>
      <c r="G227" s="272"/>
      <c r="H227" s="275">
        <v>1</v>
      </c>
      <c r="I227" s="276"/>
      <c r="J227" s="272"/>
      <c r="K227" s="272"/>
      <c r="L227" s="277"/>
      <c r="M227" s="278"/>
      <c r="N227" s="279"/>
      <c r="O227" s="279"/>
      <c r="P227" s="279"/>
      <c r="Q227" s="279"/>
      <c r="R227" s="279"/>
      <c r="S227" s="279"/>
      <c r="T227" s="280"/>
      <c r="U227" s="13"/>
      <c r="V227" s="13"/>
      <c r="W227" s="13"/>
      <c r="X227" s="13"/>
      <c r="Y227" s="13"/>
      <c r="Z227" s="13"/>
      <c r="AA227" s="13"/>
      <c r="AB227" s="13"/>
      <c r="AC227" s="13"/>
      <c r="AD227" s="13"/>
      <c r="AE227" s="13"/>
      <c r="AT227" s="281" t="s">
        <v>414</v>
      </c>
      <c r="AU227" s="281" t="s">
        <v>93</v>
      </c>
      <c r="AV227" s="13" t="s">
        <v>93</v>
      </c>
      <c r="AW227" s="13" t="s">
        <v>38</v>
      </c>
      <c r="AX227" s="13" t="s">
        <v>83</v>
      </c>
      <c r="AY227" s="281" t="s">
        <v>251</v>
      </c>
    </row>
    <row r="228" s="14" customFormat="1">
      <c r="A228" s="14"/>
      <c r="B228" s="282"/>
      <c r="C228" s="283"/>
      <c r="D228" s="259" t="s">
        <v>414</v>
      </c>
      <c r="E228" s="284" t="s">
        <v>1</v>
      </c>
      <c r="F228" s="285" t="s">
        <v>416</v>
      </c>
      <c r="G228" s="283"/>
      <c r="H228" s="286">
        <v>1</v>
      </c>
      <c r="I228" s="287"/>
      <c r="J228" s="283"/>
      <c r="K228" s="283"/>
      <c r="L228" s="288"/>
      <c r="M228" s="324"/>
      <c r="N228" s="325"/>
      <c r="O228" s="325"/>
      <c r="P228" s="325"/>
      <c r="Q228" s="325"/>
      <c r="R228" s="325"/>
      <c r="S228" s="325"/>
      <c r="T228" s="326"/>
      <c r="U228" s="14"/>
      <c r="V228" s="14"/>
      <c r="W228" s="14"/>
      <c r="X228" s="14"/>
      <c r="Y228" s="14"/>
      <c r="Z228" s="14"/>
      <c r="AA228" s="14"/>
      <c r="AB228" s="14"/>
      <c r="AC228" s="14"/>
      <c r="AD228" s="14"/>
      <c r="AE228" s="14"/>
      <c r="AT228" s="292" t="s">
        <v>414</v>
      </c>
      <c r="AU228" s="292" t="s">
        <v>93</v>
      </c>
      <c r="AV228" s="14" t="s">
        <v>182</v>
      </c>
      <c r="AW228" s="14" t="s">
        <v>38</v>
      </c>
      <c r="AX228" s="14" t="s">
        <v>91</v>
      </c>
      <c r="AY228" s="292" t="s">
        <v>251</v>
      </c>
    </row>
    <row r="229" s="2" customFormat="1" ht="6.96" customHeight="1">
      <c r="A229" s="40"/>
      <c r="B229" s="68"/>
      <c r="C229" s="69"/>
      <c r="D229" s="69"/>
      <c r="E229" s="69"/>
      <c r="F229" s="69"/>
      <c r="G229" s="69"/>
      <c r="H229" s="69"/>
      <c r="I229" s="195"/>
      <c r="J229" s="69"/>
      <c r="K229" s="69"/>
      <c r="L229" s="46"/>
      <c r="M229" s="40"/>
      <c r="O229" s="40"/>
      <c r="P229" s="40"/>
      <c r="Q229" s="40"/>
      <c r="R229" s="40"/>
      <c r="S229" s="40"/>
      <c r="T229" s="40"/>
      <c r="U229" s="40"/>
      <c r="V229" s="40"/>
      <c r="W229" s="40"/>
      <c r="X229" s="40"/>
      <c r="Y229" s="40"/>
      <c r="Z229" s="40"/>
      <c r="AA229" s="40"/>
      <c r="AB229" s="40"/>
      <c r="AC229" s="40"/>
      <c r="AD229" s="40"/>
      <c r="AE229" s="40"/>
    </row>
  </sheetData>
  <sheetProtection sheet="1" autoFilter="0" formatColumns="0" formatRows="0" objects="1" scenarios="1" spinCount="100000" saltValue="4VZR5QUyo2913LgatchHEbKG3eHtxuVqHqHP482uV7c67rhJMAzRdY5HxKv3zd9hzK6px1O6hmAz6S5Xlk7xig==" hashValue="Jcw0fe4fDxnRQHMaOJrj8MV6kX+7CGGsETNVUDhfOSyLcUuy/aWLZUKJrfPT4a6yhyv9vNC04t7qCTe0bqIVWw==" algorithmName="SHA-512" password="E785"/>
  <autoFilter ref="C123:K228"/>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105</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680</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ROUND(J126,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ROUND((SUM(BE126:BE365)),  2)</f>
        <v>0</v>
      </c>
      <c r="G33" s="40"/>
      <c r="H33" s="40"/>
      <c r="I33" s="174">
        <v>0.20999999999999999</v>
      </c>
      <c r="J33" s="173">
        <f>ROUND(((SUM(BE126:BE365))*I33),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ROUND((SUM(BF126:BF365)),  2)</f>
        <v>0</v>
      </c>
      <c r="G34" s="40"/>
      <c r="H34" s="40"/>
      <c r="I34" s="174">
        <v>0.14999999999999999</v>
      </c>
      <c r="J34" s="173">
        <f>ROUND(((SUM(BF126:BF365))*I34),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ROUND((SUM(BG126:BG365)),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ROUND((SUM(BH126:BH365)),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ROUND((SUM(BI126:BI365)),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03.3 - Oprava kanalizace</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J126</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J127</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J128</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681</v>
      </c>
      <c r="E99" s="214"/>
      <c r="F99" s="214"/>
      <c r="G99" s="214"/>
      <c r="H99" s="214"/>
      <c r="I99" s="215"/>
      <c r="J99" s="216">
        <f>J208</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682</v>
      </c>
      <c r="E100" s="214"/>
      <c r="F100" s="214"/>
      <c r="G100" s="214"/>
      <c r="H100" s="214"/>
      <c r="I100" s="215"/>
      <c r="J100" s="216">
        <f>J217</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404</v>
      </c>
      <c r="E101" s="214"/>
      <c r="F101" s="214"/>
      <c r="G101" s="214"/>
      <c r="H101" s="214"/>
      <c r="I101" s="215"/>
      <c r="J101" s="216">
        <f>J228</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405</v>
      </c>
      <c r="E102" s="214"/>
      <c r="F102" s="214"/>
      <c r="G102" s="214"/>
      <c r="H102" s="214"/>
      <c r="I102" s="215"/>
      <c r="J102" s="216">
        <f>J346</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406</v>
      </c>
      <c r="E103" s="214"/>
      <c r="F103" s="214"/>
      <c r="G103" s="214"/>
      <c r="H103" s="214"/>
      <c r="I103" s="215"/>
      <c r="J103" s="216">
        <f>J350</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407</v>
      </c>
      <c r="E104" s="214"/>
      <c r="F104" s="214"/>
      <c r="G104" s="214"/>
      <c r="H104" s="214"/>
      <c r="I104" s="215"/>
      <c r="J104" s="216">
        <f>J357</f>
        <v>0</v>
      </c>
      <c r="K104" s="135"/>
      <c r="L104" s="217"/>
      <c r="S104" s="10"/>
      <c r="T104" s="10"/>
      <c r="U104" s="10"/>
      <c r="V104" s="10"/>
      <c r="W104" s="10"/>
      <c r="X104" s="10"/>
      <c r="Y104" s="10"/>
      <c r="Z104" s="10"/>
      <c r="AA104" s="10"/>
      <c r="AB104" s="10"/>
      <c r="AC104" s="10"/>
      <c r="AD104" s="10"/>
      <c r="AE104" s="10"/>
    </row>
    <row r="105" s="9" customFormat="1" ht="24.96" customHeight="1">
      <c r="A105" s="9"/>
      <c r="B105" s="205"/>
      <c r="C105" s="206"/>
      <c r="D105" s="207" t="s">
        <v>683</v>
      </c>
      <c r="E105" s="208"/>
      <c r="F105" s="208"/>
      <c r="G105" s="208"/>
      <c r="H105" s="208"/>
      <c r="I105" s="209"/>
      <c r="J105" s="210">
        <f>J359</f>
        <v>0</v>
      </c>
      <c r="K105" s="206"/>
      <c r="L105" s="211"/>
      <c r="S105" s="9"/>
      <c r="T105" s="9"/>
      <c r="U105" s="9"/>
      <c r="V105" s="9"/>
      <c r="W105" s="9"/>
      <c r="X105" s="9"/>
      <c r="Y105" s="9"/>
      <c r="Z105" s="9"/>
      <c r="AA105" s="9"/>
      <c r="AB105" s="9"/>
      <c r="AC105" s="9"/>
      <c r="AD105" s="9"/>
      <c r="AE105" s="9"/>
    </row>
    <row r="106" s="10" customFormat="1" ht="19.92" customHeight="1">
      <c r="A106" s="10"/>
      <c r="B106" s="212"/>
      <c r="C106" s="135"/>
      <c r="D106" s="213" t="s">
        <v>684</v>
      </c>
      <c r="E106" s="214"/>
      <c r="F106" s="214"/>
      <c r="G106" s="214"/>
      <c r="H106" s="214"/>
      <c r="I106" s="215"/>
      <c r="J106" s="216">
        <f>J360</f>
        <v>0</v>
      </c>
      <c r="K106" s="135"/>
      <c r="L106" s="217"/>
      <c r="S106" s="10"/>
      <c r="T106" s="10"/>
      <c r="U106" s="10"/>
      <c r="V106" s="10"/>
      <c r="W106" s="10"/>
      <c r="X106" s="10"/>
      <c r="Y106" s="10"/>
      <c r="Z106" s="10"/>
      <c r="AA106" s="10"/>
      <c r="AB106" s="10"/>
      <c r="AC106" s="10"/>
      <c r="AD106" s="10"/>
      <c r="AE106" s="10"/>
    </row>
    <row r="107" s="2" customFormat="1" ht="21.84" customHeight="1">
      <c r="A107" s="40"/>
      <c r="B107" s="41"/>
      <c r="C107" s="42"/>
      <c r="D107" s="42"/>
      <c r="E107" s="42"/>
      <c r="F107" s="42"/>
      <c r="G107" s="42"/>
      <c r="H107" s="42"/>
      <c r="I107" s="157"/>
      <c r="J107" s="42"/>
      <c r="K107" s="42"/>
      <c r="L107" s="65"/>
      <c r="S107" s="40"/>
      <c r="T107" s="40"/>
      <c r="U107" s="40"/>
      <c r="V107" s="40"/>
      <c r="W107" s="40"/>
      <c r="X107" s="40"/>
      <c r="Y107" s="40"/>
      <c r="Z107" s="40"/>
      <c r="AA107" s="40"/>
      <c r="AB107" s="40"/>
      <c r="AC107" s="40"/>
      <c r="AD107" s="40"/>
      <c r="AE107" s="40"/>
    </row>
    <row r="108" s="2" customFormat="1" ht="6.96" customHeight="1">
      <c r="A108" s="40"/>
      <c r="B108" s="68"/>
      <c r="C108" s="69"/>
      <c r="D108" s="69"/>
      <c r="E108" s="69"/>
      <c r="F108" s="69"/>
      <c r="G108" s="69"/>
      <c r="H108" s="69"/>
      <c r="I108" s="195"/>
      <c r="J108" s="69"/>
      <c r="K108" s="69"/>
      <c r="L108" s="65"/>
      <c r="S108" s="40"/>
      <c r="T108" s="40"/>
      <c r="U108" s="40"/>
      <c r="V108" s="40"/>
      <c r="W108" s="40"/>
      <c r="X108" s="40"/>
      <c r="Y108" s="40"/>
      <c r="Z108" s="40"/>
      <c r="AA108" s="40"/>
      <c r="AB108" s="40"/>
      <c r="AC108" s="40"/>
      <c r="AD108" s="40"/>
      <c r="AE108" s="40"/>
    </row>
    <row r="112" s="2" customFormat="1" ht="6.96" customHeight="1">
      <c r="A112" s="40"/>
      <c r="B112" s="70"/>
      <c r="C112" s="71"/>
      <c r="D112" s="71"/>
      <c r="E112" s="71"/>
      <c r="F112" s="71"/>
      <c r="G112" s="71"/>
      <c r="H112" s="71"/>
      <c r="I112" s="198"/>
      <c r="J112" s="71"/>
      <c r="K112" s="71"/>
      <c r="L112" s="65"/>
      <c r="S112" s="40"/>
      <c r="T112" s="40"/>
      <c r="U112" s="40"/>
      <c r="V112" s="40"/>
      <c r="W112" s="40"/>
      <c r="X112" s="40"/>
      <c r="Y112" s="40"/>
      <c r="Z112" s="40"/>
      <c r="AA112" s="40"/>
      <c r="AB112" s="40"/>
      <c r="AC112" s="40"/>
      <c r="AD112" s="40"/>
      <c r="AE112" s="40"/>
    </row>
    <row r="113" s="2" customFormat="1" ht="24.96" customHeight="1">
      <c r="A113" s="40"/>
      <c r="B113" s="41"/>
      <c r="C113" s="24" t="s">
        <v>236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6.96" customHeight="1">
      <c r="A114" s="40"/>
      <c r="B114" s="41"/>
      <c r="C114" s="42"/>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16</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199" t="str">
        <f>E7</f>
        <v>Sportovní areál ul. Leonovova, Karviná - Hranice</v>
      </c>
      <c r="F116" s="33"/>
      <c r="G116" s="33"/>
      <c r="H116" s="33"/>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222</v>
      </c>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E9</f>
        <v>SO 03.3 - Oprava kanalizace</v>
      </c>
      <c r="F118" s="42"/>
      <c r="G118" s="42"/>
      <c r="H118" s="42"/>
      <c r="I118" s="157"/>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F12</f>
        <v>Karviná - Hranice</v>
      </c>
      <c r="G120" s="42"/>
      <c r="H120" s="42"/>
      <c r="I120" s="159" t="s">
        <v>24</v>
      </c>
      <c r="J120" s="81" t="str">
        <f>IF(J12="","",J12)</f>
        <v>27. 2. 2020</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E15</f>
        <v xml:space="preserve">Statutární město Karviná </v>
      </c>
      <c r="G122" s="42"/>
      <c r="H122" s="42"/>
      <c r="I122" s="159" t="s">
        <v>36</v>
      </c>
      <c r="J122" s="38" t="str">
        <f>E21</f>
        <v>ADEA projekt s.r.o.</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IF(E18="","",E18)</f>
        <v>Vyplň údaj</v>
      </c>
      <c r="G123" s="42"/>
      <c r="H123" s="42"/>
      <c r="I123" s="159" t="s">
        <v>39</v>
      </c>
      <c r="J123" s="38" t="str">
        <f>E24</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157"/>
      <c r="J124" s="42"/>
      <c r="K124" s="42"/>
      <c r="L124" s="65"/>
      <c r="S124" s="40"/>
      <c r="T124" s="40"/>
      <c r="U124" s="40"/>
      <c r="V124" s="40"/>
      <c r="W124" s="40"/>
      <c r="X124" s="40"/>
      <c r="Y124" s="40"/>
      <c r="Z124" s="40"/>
      <c r="AA124" s="40"/>
      <c r="AB124" s="40"/>
      <c r="AC124" s="40"/>
      <c r="AD124" s="40"/>
      <c r="AE124" s="40"/>
    </row>
    <row r="125" s="11" customFormat="1" ht="29.28" customHeight="1">
      <c r="A125" s="218"/>
      <c r="B125" s="219"/>
      <c r="C125" s="220" t="s">
        <v>237</v>
      </c>
      <c r="D125" s="221" t="s">
        <v>68</v>
      </c>
      <c r="E125" s="221" t="s">
        <v>64</v>
      </c>
      <c r="F125" s="221" t="s">
        <v>65</v>
      </c>
      <c r="G125" s="221" t="s">
        <v>238</v>
      </c>
      <c r="H125" s="221" t="s">
        <v>239</v>
      </c>
      <c r="I125" s="222" t="s">
        <v>240</v>
      </c>
      <c r="J125" s="221" t="s">
        <v>226</v>
      </c>
      <c r="K125" s="223" t="s">
        <v>241</v>
      </c>
      <c r="L125" s="224"/>
      <c r="M125" s="102" t="s">
        <v>1</v>
      </c>
      <c r="N125" s="103" t="s">
        <v>47</v>
      </c>
      <c r="O125" s="103" t="s">
        <v>242</v>
      </c>
      <c r="P125" s="103" t="s">
        <v>243</v>
      </c>
      <c r="Q125" s="103" t="s">
        <v>244</v>
      </c>
      <c r="R125" s="103" t="s">
        <v>245</v>
      </c>
      <c r="S125" s="103" t="s">
        <v>246</v>
      </c>
      <c r="T125" s="104" t="s">
        <v>247</v>
      </c>
      <c r="U125" s="218"/>
      <c r="V125" s="218"/>
      <c r="W125" s="218"/>
      <c r="X125" s="218"/>
      <c r="Y125" s="218"/>
      <c r="Z125" s="218"/>
      <c r="AA125" s="218"/>
      <c r="AB125" s="218"/>
      <c r="AC125" s="218"/>
      <c r="AD125" s="218"/>
      <c r="AE125" s="218"/>
    </row>
    <row r="126" s="2" customFormat="1" ht="22.8" customHeight="1">
      <c r="A126" s="40"/>
      <c r="B126" s="41"/>
      <c r="C126" s="109" t="s">
        <v>248</v>
      </c>
      <c r="D126" s="42"/>
      <c r="E126" s="42"/>
      <c r="F126" s="42"/>
      <c r="G126" s="42"/>
      <c r="H126" s="42"/>
      <c r="I126" s="157"/>
      <c r="J126" s="225">
        <f>BK126</f>
        <v>0</v>
      </c>
      <c r="K126" s="42"/>
      <c r="L126" s="46"/>
      <c r="M126" s="105"/>
      <c r="N126" s="226"/>
      <c r="O126" s="106"/>
      <c r="P126" s="227">
        <f>P127+P359</f>
        <v>0</v>
      </c>
      <c r="Q126" s="106"/>
      <c r="R126" s="227">
        <f>R127+R359</f>
        <v>485.90280491000004</v>
      </c>
      <c r="S126" s="106"/>
      <c r="T126" s="228">
        <f>T127+T359</f>
        <v>95.253999999999991</v>
      </c>
      <c r="U126" s="40"/>
      <c r="V126" s="40"/>
      <c r="W126" s="40"/>
      <c r="X126" s="40"/>
      <c r="Y126" s="40"/>
      <c r="Z126" s="40"/>
      <c r="AA126" s="40"/>
      <c r="AB126" s="40"/>
      <c r="AC126" s="40"/>
      <c r="AD126" s="40"/>
      <c r="AE126" s="40"/>
      <c r="AT126" s="18" t="s">
        <v>82</v>
      </c>
      <c r="AU126" s="18" t="s">
        <v>228</v>
      </c>
      <c r="BK126" s="229">
        <f>BK127+BK359</f>
        <v>0</v>
      </c>
    </row>
    <row r="127" s="12" customFormat="1" ht="25.92" customHeight="1">
      <c r="A127" s="12"/>
      <c r="B127" s="230"/>
      <c r="C127" s="231"/>
      <c r="D127" s="232" t="s">
        <v>82</v>
      </c>
      <c r="E127" s="233" t="s">
        <v>408</v>
      </c>
      <c r="F127" s="233" t="s">
        <v>409</v>
      </c>
      <c r="G127" s="231"/>
      <c r="H127" s="231"/>
      <c r="I127" s="234"/>
      <c r="J127" s="235">
        <f>BK127</f>
        <v>0</v>
      </c>
      <c r="K127" s="231"/>
      <c r="L127" s="236"/>
      <c r="M127" s="237"/>
      <c r="N127" s="238"/>
      <c r="O127" s="238"/>
      <c r="P127" s="239">
        <f>P128+P208+P217+P228+P346+P350+P357</f>
        <v>0</v>
      </c>
      <c r="Q127" s="238"/>
      <c r="R127" s="239">
        <f>R128+R208+R217+R228+R346+R350+R357</f>
        <v>485.90280491000004</v>
      </c>
      <c r="S127" s="238"/>
      <c r="T127" s="240">
        <f>T128+T208+T217+T228+T346+T350+T357</f>
        <v>95.253999999999991</v>
      </c>
      <c r="U127" s="12"/>
      <c r="V127" s="12"/>
      <c r="W127" s="12"/>
      <c r="X127" s="12"/>
      <c r="Y127" s="12"/>
      <c r="Z127" s="12"/>
      <c r="AA127" s="12"/>
      <c r="AB127" s="12"/>
      <c r="AC127" s="12"/>
      <c r="AD127" s="12"/>
      <c r="AE127" s="12"/>
      <c r="AR127" s="241" t="s">
        <v>91</v>
      </c>
      <c r="AT127" s="242" t="s">
        <v>82</v>
      </c>
      <c r="AU127" s="242" t="s">
        <v>83</v>
      </c>
      <c r="AY127" s="241" t="s">
        <v>251</v>
      </c>
      <c r="BK127" s="243">
        <f>BK128+BK208+BK217+BK228+BK346+BK350+BK357</f>
        <v>0</v>
      </c>
    </row>
    <row r="128" s="12" customFormat="1" ht="22.8" customHeight="1">
      <c r="A128" s="12"/>
      <c r="B128" s="230"/>
      <c r="C128" s="231"/>
      <c r="D128" s="232" t="s">
        <v>82</v>
      </c>
      <c r="E128" s="244" t="s">
        <v>91</v>
      </c>
      <c r="F128" s="244" t="s">
        <v>410</v>
      </c>
      <c r="G128" s="231"/>
      <c r="H128" s="231"/>
      <c r="I128" s="234"/>
      <c r="J128" s="245">
        <f>BK128</f>
        <v>0</v>
      </c>
      <c r="K128" s="231"/>
      <c r="L128" s="236"/>
      <c r="M128" s="237"/>
      <c r="N128" s="238"/>
      <c r="O128" s="238"/>
      <c r="P128" s="239">
        <f>SUM(P129:P207)</f>
        <v>0</v>
      </c>
      <c r="Q128" s="238"/>
      <c r="R128" s="239">
        <f>SUM(R129:R207)</f>
        <v>329.50460040000002</v>
      </c>
      <c r="S128" s="238"/>
      <c r="T128" s="240">
        <f>SUM(T129:T207)</f>
        <v>0</v>
      </c>
      <c r="U128" s="12"/>
      <c r="V128" s="12"/>
      <c r="W128" s="12"/>
      <c r="X128" s="12"/>
      <c r="Y128" s="12"/>
      <c r="Z128" s="12"/>
      <c r="AA128" s="12"/>
      <c r="AB128" s="12"/>
      <c r="AC128" s="12"/>
      <c r="AD128" s="12"/>
      <c r="AE128" s="12"/>
      <c r="AR128" s="241" t="s">
        <v>91</v>
      </c>
      <c r="AT128" s="242" t="s">
        <v>82</v>
      </c>
      <c r="AU128" s="242" t="s">
        <v>91</v>
      </c>
      <c r="AY128" s="241" t="s">
        <v>251</v>
      </c>
      <c r="BK128" s="243">
        <f>SUM(BK129:BK207)</f>
        <v>0</v>
      </c>
    </row>
    <row r="129" s="2" customFormat="1" ht="16.5" customHeight="1">
      <c r="A129" s="40"/>
      <c r="B129" s="41"/>
      <c r="C129" s="246" t="s">
        <v>91</v>
      </c>
      <c r="D129" s="246" t="s">
        <v>254</v>
      </c>
      <c r="E129" s="247" t="s">
        <v>685</v>
      </c>
      <c r="F129" s="248" t="s">
        <v>686</v>
      </c>
      <c r="G129" s="249" t="s">
        <v>687</v>
      </c>
      <c r="H129" s="250">
        <v>720</v>
      </c>
      <c r="I129" s="251"/>
      <c r="J129" s="252">
        <f>ROUND(I129*H129,2)</f>
        <v>0</v>
      </c>
      <c r="K129" s="248" t="s">
        <v>258</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688</v>
      </c>
    </row>
    <row r="130" s="13" customFormat="1">
      <c r="A130" s="13"/>
      <c r="B130" s="271"/>
      <c r="C130" s="272"/>
      <c r="D130" s="259" t="s">
        <v>414</v>
      </c>
      <c r="E130" s="273" t="s">
        <v>1</v>
      </c>
      <c r="F130" s="274" t="s">
        <v>689</v>
      </c>
      <c r="G130" s="272"/>
      <c r="H130" s="275">
        <v>720</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38</v>
      </c>
      <c r="AX130" s="13" t="s">
        <v>83</v>
      </c>
      <c r="AY130" s="281" t="s">
        <v>251</v>
      </c>
    </row>
    <row r="131" s="14" customFormat="1">
      <c r="A131" s="14"/>
      <c r="B131" s="282"/>
      <c r="C131" s="283"/>
      <c r="D131" s="259" t="s">
        <v>414</v>
      </c>
      <c r="E131" s="284" t="s">
        <v>1</v>
      </c>
      <c r="F131" s="285" t="s">
        <v>416</v>
      </c>
      <c r="G131" s="283"/>
      <c r="H131" s="286">
        <v>720</v>
      </c>
      <c r="I131" s="287"/>
      <c r="J131" s="283"/>
      <c r="K131" s="283"/>
      <c r="L131" s="288"/>
      <c r="M131" s="289"/>
      <c r="N131" s="290"/>
      <c r="O131" s="290"/>
      <c r="P131" s="290"/>
      <c r="Q131" s="290"/>
      <c r="R131" s="290"/>
      <c r="S131" s="290"/>
      <c r="T131" s="291"/>
      <c r="U131" s="14"/>
      <c r="V131" s="14"/>
      <c r="W131" s="14"/>
      <c r="X131" s="14"/>
      <c r="Y131" s="14"/>
      <c r="Z131" s="14"/>
      <c r="AA131" s="14"/>
      <c r="AB131" s="14"/>
      <c r="AC131" s="14"/>
      <c r="AD131" s="14"/>
      <c r="AE131" s="14"/>
      <c r="AT131" s="292" t="s">
        <v>414</v>
      </c>
      <c r="AU131" s="292" t="s">
        <v>93</v>
      </c>
      <c r="AV131" s="14" t="s">
        <v>182</v>
      </c>
      <c r="AW131" s="14" t="s">
        <v>38</v>
      </c>
      <c r="AX131" s="14" t="s">
        <v>91</v>
      </c>
      <c r="AY131" s="292" t="s">
        <v>251</v>
      </c>
    </row>
    <row r="132" s="2" customFormat="1" ht="16.5" customHeight="1">
      <c r="A132" s="40"/>
      <c r="B132" s="41"/>
      <c r="C132" s="246" t="s">
        <v>93</v>
      </c>
      <c r="D132" s="246" t="s">
        <v>254</v>
      </c>
      <c r="E132" s="247" t="s">
        <v>584</v>
      </c>
      <c r="F132" s="248" t="s">
        <v>585</v>
      </c>
      <c r="G132" s="249" t="s">
        <v>446</v>
      </c>
      <c r="H132" s="250">
        <v>5</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690</v>
      </c>
    </row>
    <row r="133" s="15" customFormat="1">
      <c r="A133" s="15"/>
      <c r="B133" s="293"/>
      <c r="C133" s="294"/>
      <c r="D133" s="259" t="s">
        <v>414</v>
      </c>
      <c r="E133" s="295" t="s">
        <v>1</v>
      </c>
      <c r="F133" s="296" t="s">
        <v>691</v>
      </c>
      <c r="G133" s="294"/>
      <c r="H133" s="295" t="s">
        <v>1</v>
      </c>
      <c r="I133" s="297"/>
      <c r="J133" s="294"/>
      <c r="K133" s="294"/>
      <c r="L133" s="298"/>
      <c r="M133" s="299"/>
      <c r="N133" s="300"/>
      <c r="O133" s="300"/>
      <c r="P133" s="300"/>
      <c r="Q133" s="300"/>
      <c r="R133" s="300"/>
      <c r="S133" s="300"/>
      <c r="T133" s="301"/>
      <c r="U133" s="15"/>
      <c r="V133" s="15"/>
      <c r="W133" s="15"/>
      <c r="X133" s="15"/>
      <c r="Y133" s="15"/>
      <c r="Z133" s="15"/>
      <c r="AA133" s="15"/>
      <c r="AB133" s="15"/>
      <c r="AC133" s="15"/>
      <c r="AD133" s="15"/>
      <c r="AE133" s="15"/>
      <c r="AT133" s="302" t="s">
        <v>414</v>
      </c>
      <c r="AU133" s="302" t="s">
        <v>93</v>
      </c>
      <c r="AV133" s="15" t="s">
        <v>91</v>
      </c>
      <c r="AW133" s="15" t="s">
        <v>38</v>
      </c>
      <c r="AX133" s="15" t="s">
        <v>83</v>
      </c>
      <c r="AY133" s="302" t="s">
        <v>251</v>
      </c>
    </row>
    <row r="134" s="13" customFormat="1">
      <c r="A134" s="13"/>
      <c r="B134" s="271"/>
      <c r="C134" s="272"/>
      <c r="D134" s="259" t="s">
        <v>414</v>
      </c>
      <c r="E134" s="273" t="s">
        <v>1</v>
      </c>
      <c r="F134" s="274" t="s">
        <v>692</v>
      </c>
      <c r="G134" s="272"/>
      <c r="H134" s="275">
        <v>5</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5</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174</v>
      </c>
      <c r="D136" s="246" t="s">
        <v>254</v>
      </c>
      <c r="E136" s="247" t="s">
        <v>693</v>
      </c>
      <c r="F136" s="248" t="s">
        <v>694</v>
      </c>
      <c r="G136" s="249" t="s">
        <v>446</v>
      </c>
      <c r="H136" s="250">
        <v>791.11800000000005</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695</v>
      </c>
    </row>
    <row r="137" s="15" customFormat="1">
      <c r="A137" s="15"/>
      <c r="B137" s="293"/>
      <c r="C137" s="294"/>
      <c r="D137" s="259" t="s">
        <v>414</v>
      </c>
      <c r="E137" s="295" t="s">
        <v>1</v>
      </c>
      <c r="F137" s="296" t="s">
        <v>691</v>
      </c>
      <c r="G137" s="294"/>
      <c r="H137" s="295" t="s">
        <v>1</v>
      </c>
      <c r="I137" s="297"/>
      <c r="J137" s="294"/>
      <c r="K137" s="294"/>
      <c r="L137" s="298"/>
      <c r="M137" s="299"/>
      <c r="N137" s="300"/>
      <c r="O137" s="300"/>
      <c r="P137" s="300"/>
      <c r="Q137" s="300"/>
      <c r="R137" s="300"/>
      <c r="S137" s="300"/>
      <c r="T137" s="301"/>
      <c r="U137" s="15"/>
      <c r="V137" s="15"/>
      <c r="W137" s="15"/>
      <c r="X137" s="15"/>
      <c r="Y137" s="15"/>
      <c r="Z137" s="15"/>
      <c r="AA137" s="15"/>
      <c r="AB137" s="15"/>
      <c r="AC137" s="15"/>
      <c r="AD137" s="15"/>
      <c r="AE137" s="15"/>
      <c r="AT137" s="302" t="s">
        <v>414</v>
      </c>
      <c r="AU137" s="302" t="s">
        <v>93</v>
      </c>
      <c r="AV137" s="15" t="s">
        <v>91</v>
      </c>
      <c r="AW137" s="15" t="s">
        <v>38</v>
      </c>
      <c r="AX137" s="15" t="s">
        <v>83</v>
      </c>
      <c r="AY137" s="302" t="s">
        <v>251</v>
      </c>
    </row>
    <row r="138" s="13" customFormat="1">
      <c r="A138" s="13"/>
      <c r="B138" s="271"/>
      <c r="C138" s="272"/>
      <c r="D138" s="259" t="s">
        <v>414</v>
      </c>
      <c r="E138" s="273" t="s">
        <v>1</v>
      </c>
      <c r="F138" s="274" t="s">
        <v>696</v>
      </c>
      <c r="G138" s="272"/>
      <c r="H138" s="275">
        <v>359.32799999999997</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3" customFormat="1">
      <c r="A139" s="13"/>
      <c r="B139" s="271"/>
      <c r="C139" s="272"/>
      <c r="D139" s="259" t="s">
        <v>414</v>
      </c>
      <c r="E139" s="273" t="s">
        <v>1</v>
      </c>
      <c r="F139" s="274" t="s">
        <v>697</v>
      </c>
      <c r="G139" s="272"/>
      <c r="H139" s="275">
        <v>263.61000000000001</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3" customFormat="1">
      <c r="A140" s="13"/>
      <c r="B140" s="271"/>
      <c r="C140" s="272"/>
      <c r="D140" s="259" t="s">
        <v>414</v>
      </c>
      <c r="E140" s="273" t="s">
        <v>1</v>
      </c>
      <c r="F140" s="274" t="s">
        <v>698</v>
      </c>
      <c r="G140" s="272"/>
      <c r="H140" s="275">
        <v>52.469999999999999</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3" customFormat="1">
      <c r="A141" s="13"/>
      <c r="B141" s="271"/>
      <c r="C141" s="272"/>
      <c r="D141" s="259" t="s">
        <v>414</v>
      </c>
      <c r="E141" s="273" t="s">
        <v>1</v>
      </c>
      <c r="F141" s="274" t="s">
        <v>699</v>
      </c>
      <c r="G141" s="272"/>
      <c r="H141" s="275">
        <v>21.420000000000002</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3" customFormat="1">
      <c r="A142" s="13"/>
      <c r="B142" s="271"/>
      <c r="C142" s="272"/>
      <c r="D142" s="259" t="s">
        <v>414</v>
      </c>
      <c r="E142" s="273" t="s">
        <v>1</v>
      </c>
      <c r="F142" s="274" t="s">
        <v>700</v>
      </c>
      <c r="G142" s="272"/>
      <c r="H142" s="275">
        <v>55.68</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3" customFormat="1">
      <c r="A143" s="13"/>
      <c r="B143" s="271"/>
      <c r="C143" s="272"/>
      <c r="D143" s="259" t="s">
        <v>414</v>
      </c>
      <c r="E143" s="273" t="s">
        <v>1</v>
      </c>
      <c r="F143" s="274" t="s">
        <v>701</v>
      </c>
      <c r="G143" s="272"/>
      <c r="H143" s="275">
        <v>25.379999999999999</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83</v>
      </c>
      <c r="AY143" s="281" t="s">
        <v>251</v>
      </c>
    </row>
    <row r="144" s="13" customFormat="1">
      <c r="A144" s="13"/>
      <c r="B144" s="271"/>
      <c r="C144" s="272"/>
      <c r="D144" s="259" t="s">
        <v>414</v>
      </c>
      <c r="E144" s="273" t="s">
        <v>1</v>
      </c>
      <c r="F144" s="274" t="s">
        <v>702</v>
      </c>
      <c r="G144" s="272"/>
      <c r="H144" s="275">
        <v>13.23</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38</v>
      </c>
      <c r="AX144" s="13" t="s">
        <v>83</v>
      </c>
      <c r="AY144" s="281" t="s">
        <v>251</v>
      </c>
    </row>
    <row r="145" s="14" customFormat="1">
      <c r="A145" s="14"/>
      <c r="B145" s="282"/>
      <c r="C145" s="283"/>
      <c r="D145" s="259" t="s">
        <v>414</v>
      </c>
      <c r="E145" s="284" t="s">
        <v>1</v>
      </c>
      <c r="F145" s="285" t="s">
        <v>416</v>
      </c>
      <c r="G145" s="283"/>
      <c r="H145" s="286">
        <v>791.11800000000005</v>
      </c>
      <c r="I145" s="287"/>
      <c r="J145" s="283"/>
      <c r="K145" s="283"/>
      <c r="L145" s="288"/>
      <c r="M145" s="289"/>
      <c r="N145" s="290"/>
      <c r="O145" s="290"/>
      <c r="P145" s="290"/>
      <c r="Q145" s="290"/>
      <c r="R145" s="290"/>
      <c r="S145" s="290"/>
      <c r="T145" s="291"/>
      <c r="U145" s="14"/>
      <c r="V145" s="14"/>
      <c r="W145" s="14"/>
      <c r="X145" s="14"/>
      <c r="Y145" s="14"/>
      <c r="Z145" s="14"/>
      <c r="AA145" s="14"/>
      <c r="AB145" s="14"/>
      <c r="AC145" s="14"/>
      <c r="AD145" s="14"/>
      <c r="AE145" s="14"/>
      <c r="AT145" s="292" t="s">
        <v>414</v>
      </c>
      <c r="AU145" s="292" t="s">
        <v>93</v>
      </c>
      <c r="AV145" s="14" t="s">
        <v>182</v>
      </c>
      <c r="AW145" s="14" t="s">
        <v>38</v>
      </c>
      <c r="AX145" s="14" t="s">
        <v>91</v>
      </c>
      <c r="AY145" s="292" t="s">
        <v>251</v>
      </c>
    </row>
    <row r="146" s="2" customFormat="1" ht="16.5" customHeight="1">
      <c r="A146" s="40"/>
      <c r="B146" s="41"/>
      <c r="C146" s="246" t="s">
        <v>182</v>
      </c>
      <c r="D146" s="246" t="s">
        <v>254</v>
      </c>
      <c r="E146" s="247" t="s">
        <v>703</v>
      </c>
      <c r="F146" s="248" t="s">
        <v>704</v>
      </c>
      <c r="G146" s="249" t="s">
        <v>446</v>
      </c>
      <c r="H146" s="250">
        <v>237.33500000000001</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705</v>
      </c>
    </row>
    <row r="147" s="13" customFormat="1">
      <c r="A147" s="13"/>
      <c r="B147" s="271"/>
      <c r="C147" s="272"/>
      <c r="D147" s="259" t="s">
        <v>414</v>
      </c>
      <c r="E147" s="272"/>
      <c r="F147" s="274" t="s">
        <v>706</v>
      </c>
      <c r="G147" s="272"/>
      <c r="H147" s="275">
        <v>237.33500000000001</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4</v>
      </c>
      <c r="AX147" s="13" t="s">
        <v>91</v>
      </c>
      <c r="AY147" s="281" t="s">
        <v>251</v>
      </c>
    </row>
    <row r="148" s="2" customFormat="1" ht="16.5" customHeight="1">
      <c r="A148" s="40"/>
      <c r="B148" s="41"/>
      <c r="C148" s="246" t="s">
        <v>250</v>
      </c>
      <c r="D148" s="246" t="s">
        <v>254</v>
      </c>
      <c r="E148" s="247" t="s">
        <v>707</v>
      </c>
      <c r="F148" s="248" t="s">
        <v>708</v>
      </c>
      <c r="G148" s="249" t="s">
        <v>342</v>
      </c>
      <c r="H148" s="250">
        <v>1054.8240000000001</v>
      </c>
      <c r="I148" s="251"/>
      <c r="J148" s="252">
        <f>ROUND(I148*H148,2)</f>
        <v>0</v>
      </c>
      <c r="K148" s="248" t="s">
        <v>258</v>
      </c>
      <c r="L148" s="46"/>
      <c r="M148" s="253" t="s">
        <v>1</v>
      </c>
      <c r="N148" s="254" t="s">
        <v>48</v>
      </c>
      <c r="O148" s="93"/>
      <c r="P148" s="255">
        <f>O148*H148</f>
        <v>0</v>
      </c>
      <c r="Q148" s="255">
        <v>0.00084999999999999995</v>
      </c>
      <c r="R148" s="255">
        <f>Q148*H148</f>
        <v>0.89660039999999996</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709</v>
      </c>
    </row>
    <row r="149" s="15" customFormat="1">
      <c r="A149" s="15"/>
      <c r="B149" s="293"/>
      <c r="C149" s="294"/>
      <c r="D149" s="259" t="s">
        <v>414</v>
      </c>
      <c r="E149" s="295" t="s">
        <v>1</v>
      </c>
      <c r="F149" s="296" t="s">
        <v>691</v>
      </c>
      <c r="G149" s="294"/>
      <c r="H149" s="295" t="s">
        <v>1</v>
      </c>
      <c r="I149" s="297"/>
      <c r="J149" s="294"/>
      <c r="K149" s="294"/>
      <c r="L149" s="298"/>
      <c r="M149" s="299"/>
      <c r="N149" s="300"/>
      <c r="O149" s="300"/>
      <c r="P149" s="300"/>
      <c r="Q149" s="300"/>
      <c r="R149" s="300"/>
      <c r="S149" s="300"/>
      <c r="T149" s="301"/>
      <c r="U149" s="15"/>
      <c r="V149" s="15"/>
      <c r="W149" s="15"/>
      <c r="X149" s="15"/>
      <c r="Y149" s="15"/>
      <c r="Z149" s="15"/>
      <c r="AA149" s="15"/>
      <c r="AB149" s="15"/>
      <c r="AC149" s="15"/>
      <c r="AD149" s="15"/>
      <c r="AE149" s="15"/>
      <c r="AT149" s="302" t="s">
        <v>414</v>
      </c>
      <c r="AU149" s="302" t="s">
        <v>93</v>
      </c>
      <c r="AV149" s="15" t="s">
        <v>91</v>
      </c>
      <c r="AW149" s="15" t="s">
        <v>38</v>
      </c>
      <c r="AX149" s="15" t="s">
        <v>83</v>
      </c>
      <c r="AY149" s="302" t="s">
        <v>251</v>
      </c>
    </row>
    <row r="150" s="13" customFormat="1">
      <c r="A150" s="13"/>
      <c r="B150" s="271"/>
      <c r="C150" s="272"/>
      <c r="D150" s="259" t="s">
        <v>414</v>
      </c>
      <c r="E150" s="273" t="s">
        <v>1</v>
      </c>
      <c r="F150" s="274" t="s">
        <v>710</v>
      </c>
      <c r="G150" s="272"/>
      <c r="H150" s="275">
        <v>479.10399999999998</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3" customFormat="1">
      <c r="A151" s="13"/>
      <c r="B151" s="271"/>
      <c r="C151" s="272"/>
      <c r="D151" s="259" t="s">
        <v>414</v>
      </c>
      <c r="E151" s="273" t="s">
        <v>1</v>
      </c>
      <c r="F151" s="274" t="s">
        <v>711</v>
      </c>
      <c r="G151" s="272"/>
      <c r="H151" s="275">
        <v>351.48000000000002</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3" customFormat="1">
      <c r="A152" s="13"/>
      <c r="B152" s="271"/>
      <c r="C152" s="272"/>
      <c r="D152" s="259" t="s">
        <v>414</v>
      </c>
      <c r="E152" s="273" t="s">
        <v>1</v>
      </c>
      <c r="F152" s="274" t="s">
        <v>712</v>
      </c>
      <c r="G152" s="272"/>
      <c r="H152" s="275">
        <v>69.959999999999994</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38</v>
      </c>
      <c r="AX152" s="13" t="s">
        <v>83</v>
      </c>
      <c r="AY152" s="281" t="s">
        <v>251</v>
      </c>
    </row>
    <row r="153" s="13" customFormat="1">
      <c r="A153" s="13"/>
      <c r="B153" s="271"/>
      <c r="C153" s="272"/>
      <c r="D153" s="259" t="s">
        <v>414</v>
      </c>
      <c r="E153" s="273" t="s">
        <v>1</v>
      </c>
      <c r="F153" s="274" t="s">
        <v>713</v>
      </c>
      <c r="G153" s="272"/>
      <c r="H153" s="275">
        <v>28.559999999999999</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38</v>
      </c>
      <c r="AX153" s="13" t="s">
        <v>83</v>
      </c>
      <c r="AY153" s="281" t="s">
        <v>251</v>
      </c>
    </row>
    <row r="154" s="13" customFormat="1">
      <c r="A154" s="13"/>
      <c r="B154" s="271"/>
      <c r="C154" s="272"/>
      <c r="D154" s="259" t="s">
        <v>414</v>
      </c>
      <c r="E154" s="273" t="s">
        <v>1</v>
      </c>
      <c r="F154" s="274" t="s">
        <v>714</v>
      </c>
      <c r="G154" s="272"/>
      <c r="H154" s="275">
        <v>74.239999999999995</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3" customFormat="1">
      <c r="A155" s="13"/>
      <c r="B155" s="271"/>
      <c r="C155" s="272"/>
      <c r="D155" s="259" t="s">
        <v>414</v>
      </c>
      <c r="E155" s="273" t="s">
        <v>1</v>
      </c>
      <c r="F155" s="274" t="s">
        <v>715</v>
      </c>
      <c r="G155" s="272"/>
      <c r="H155" s="275">
        <v>33.840000000000003</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3" customFormat="1">
      <c r="A156" s="13"/>
      <c r="B156" s="271"/>
      <c r="C156" s="272"/>
      <c r="D156" s="259" t="s">
        <v>414</v>
      </c>
      <c r="E156" s="273" t="s">
        <v>1</v>
      </c>
      <c r="F156" s="274" t="s">
        <v>716</v>
      </c>
      <c r="G156" s="272"/>
      <c r="H156" s="275">
        <v>17.640000000000001</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1054.8240000000001</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246" t="s">
        <v>278</v>
      </c>
      <c r="D158" s="246" t="s">
        <v>254</v>
      </c>
      <c r="E158" s="247" t="s">
        <v>717</v>
      </c>
      <c r="F158" s="248" t="s">
        <v>718</v>
      </c>
      <c r="G158" s="249" t="s">
        <v>342</v>
      </c>
      <c r="H158" s="250">
        <v>1054.8240000000001</v>
      </c>
      <c r="I158" s="251"/>
      <c r="J158" s="252">
        <f>ROUND(I158*H158,2)</f>
        <v>0</v>
      </c>
      <c r="K158" s="248" t="s">
        <v>258</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719</v>
      </c>
    </row>
    <row r="159" s="2" customFormat="1" ht="16.5" customHeight="1">
      <c r="A159" s="40"/>
      <c r="B159" s="41"/>
      <c r="C159" s="246" t="s">
        <v>285</v>
      </c>
      <c r="D159" s="246" t="s">
        <v>254</v>
      </c>
      <c r="E159" s="247" t="s">
        <v>720</v>
      </c>
      <c r="F159" s="248" t="s">
        <v>721</v>
      </c>
      <c r="G159" s="249" t="s">
        <v>446</v>
      </c>
      <c r="H159" s="250">
        <v>517.27800000000002</v>
      </c>
      <c r="I159" s="251"/>
      <c r="J159" s="252">
        <f>ROUND(I159*H159,2)</f>
        <v>0</v>
      </c>
      <c r="K159" s="248" t="s">
        <v>258</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722</v>
      </c>
    </row>
    <row r="160" s="15" customFormat="1">
      <c r="A160" s="15"/>
      <c r="B160" s="293"/>
      <c r="C160" s="294"/>
      <c r="D160" s="259" t="s">
        <v>414</v>
      </c>
      <c r="E160" s="295" t="s">
        <v>1</v>
      </c>
      <c r="F160" s="296" t="s">
        <v>691</v>
      </c>
      <c r="G160" s="294"/>
      <c r="H160" s="295" t="s">
        <v>1</v>
      </c>
      <c r="I160" s="297"/>
      <c r="J160" s="294"/>
      <c r="K160" s="294"/>
      <c r="L160" s="298"/>
      <c r="M160" s="299"/>
      <c r="N160" s="300"/>
      <c r="O160" s="300"/>
      <c r="P160" s="300"/>
      <c r="Q160" s="300"/>
      <c r="R160" s="300"/>
      <c r="S160" s="300"/>
      <c r="T160" s="301"/>
      <c r="U160" s="15"/>
      <c r="V160" s="15"/>
      <c r="W160" s="15"/>
      <c r="X160" s="15"/>
      <c r="Y160" s="15"/>
      <c r="Z160" s="15"/>
      <c r="AA160" s="15"/>
      <c r="AB160" s="15"/>
      <c r="AC160" s="15"/>
      <c r="AD160" s="15"/>
      <c r="AE160" s="15"/>
      <c r="AT160" s="302" t="s">
        <v>414</v>
      </c>
      <c r="AU160" s="302" t="s">
        <v>93</v>
      </c>
      <c r="AV160" s="15" t="s">
        <v>91</v>
      </c>
      <c r="AW160" s="15" t="s">
        <v>38</v>
      </c>
      <c r="AX160" s="15" t="s">
        <v>83</v>
      </c>
      <c r="AY160" s="302" t="s">
        <v>251</v>
      </c>
    </row>
    <row r="161" s="13" customFormat="1">
      <c r="A161" s="13"/>
      <c r="B161" s="271"/>
      <c r="C161" s="272"/>
      <c r="D161" s="259" t="s">
        <v>414</v>
      </c>
      <c r="E161" s="273" t="s">
        <v>1</v>
      </c>
      <c r="F161" s="274" t="s">
        <v>723</v>
      </c>
      <c r="G161" s="272"/>
      <c r="H161" s="275">
        <v>247.03800000000001</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3" customFormat="1">
      <c r="A162" s="13"/>
      <c r="B162" s="271"/>
      <c r="C162" s="272"/>
      <c r="D162" s="259" t="s">
        <v>414</v>
      </c>
      <c r="E162" s="273" t="s">
        <v>1</v>
      </c>
      <c r="F162" s="274" t="s">
        <v>724</v>
      </c>
      <c r="G162" s="272"/>
      <c r="H162" s="275">
        <v>172.71000000000001</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3" customFormat="1">
      <c r="A163" s="13"/>
      <c r="B163" s="271"/>
      <c r="C163" s="272"/>
      <c r="D163" s="259" t="s">
        <v>414</v>
      </c>
      <c r="E163" s="273" t="s">
        <v>1</v>
      </c>
      <c r="F163" s="274" t="s">
        <v>725</v>
      </c>
      <c r="G163" s="272"/>
      <c r="H163" s="275">
        <v>32.670000000000002</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38</v>
      </c>
      <c r="AX163" s="13" t="s">
        <v>83</v>
      </c>
      <c r="AY163" s="281" t="s">
        <v>251</v>
      </c>
    </row>
    <row r="164" s="13" customFormat="1">
      <c r="A164" s="13"/>
      <c r="B164" s="271"/>
      <c r="C164" s="272"/>
      <c r="D164" s="259" t="s">
        <v>414</v>
      </c>
      <c r="E164" s="273" t="s">
        <v>1</v>
      </c>
      <c r="F164" s="274" t="s">
        <v>726</v>
      </c>
      <c r="G164" s="272"/>
      <c r="H164" s="275">
        <v>11.220000000000001</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38</v>
      </c>
      <c r="AX164" s="13" t="s">
        <v>83</v>
      </c>
      <c r="AY164" s="281" t="s">
        <v>251</v>
      </c>
    </row>
    <row r="165" s="13" customFormat="1">
      <c r="A165" s="13"/>
      <c r="B165" s="271"/>
      <c r="C165" s="272"/>
      <c r="D165" s="259" t="s">
        <v>414</v>
      </c>
      <c r="E165" s="273" t="s">
        <v>1</v>
      </c>
      <c r="F165" s="274" t="s">
        <v>727</v>
      </c>
      <c r="G165" s="272"/>
      <c r="H165" s="275">
        <v>36.479999999999997</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83</v>
      </c>
      <c r="AY165" s="281" t="s">
        <v>251</v>
      </c>
    </row>
    <row r="166" s="13" customFormat="1">
      <c r="A166" s="13"/>
      <c r="B166" s="271"/>
      <c r="C166" s="272"/>
      <c r="D166" s="259" t="s">
        <v>414</v>
      </c>
      <c r="E166" s="273" t="s">
        <v>1</v>
      </c>
      <c r="F166" s="274" t="s">
        <v>728</v>
      </c>
      <c r="G166" s="272"/>
      <c r="H166" s="275">
        <v>11.279999999999999</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3" customFormat="1">
      <c r="A167" s="13"/>
      <c r="B167" s="271"/>
      <c r="C167" s="272"/>
      <c r="D167" s="259" t="s">
        <v>414</v>
      </c>
      <c r="E167" s="273" t="s">
        <v>1</v>
      </c>
      <c r="F167" s="274" t="s">
        <v>729</v>
      </c>
      <c r="G167" s="272"/>
      <c r="H167" s="275">
        <v>5.8799999999999999</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83</v>
      </c>
      <c r="AY167" s="281" t="s">
        <v>251</v>
      </c>
    </row>
    <row r="168" s="14" customFormat="1">
      <c r="A168" s="14"/>
      <c r="B168" s="282"/>
      <c r="C168" s="283"/>
      <c r="D168" s="259" t="s">
        <v>414</v>
      </c>
      <c r="E168" s="284" t="s">
        <v>1</v>
      </c>
      <c r="F168" s="285" t="s">
        <v>416</v>
      </c>
      <c r="G168" s="283"/>
      <c r="H168" s="286">
        <v>517.27800000000002</v>
      </c>
      <c r="I168" s="287"/>
      <c r="J168" s="283"/>
      <c r="K168" s="283"/>
      <c r="L168" s="288"/>
      <c r="M168" s="289"/>
      <c r="N168" s="290"/>
      <c r="O168" s="290"/>
      <c r="P168" s="290"/>
      <c r="Q168" s="290"/>
      <c r="R168" s="290"/>
      <c r="S168" s="290"/>
      <c r="T168" s="291"/>
      <c r="U168" s="14"/>
      <c r="V168" s="14"/>
      <c r="W168" s="14"/>
      <c r="X168" s="14"/>
      <c r="Y168" s="14"/>
      <c r="Z168" s="14"/>
      <c r="AA168" s="14"/>
      <c r="AB168" s="14"/>
      <c r="AC168" s="14"/>
      <c r="AD168" s="14"/>
      <c r="AE168" s="14"/>
      <c r="AT168" s="292" t="s">
        <v>414</v>
      </c>
      <c r="AU168" s="292" t="s">
        <v>93</v>
      </c>
      <c r="AV168" s="14" t="s">
        <v>182</v>
      </c>
      <c r="AW168" s="14" t="s">
        <v>38</v>
      </c>
      <c r="AX168" s="14" t="s">
        <v>91</v>
      </c>
      <c r="AY168" s="292" t="s">
        <v>251</v>
      </c>
    </row>
    <row r="169" s="2" customFormat="1" ht="16.5" customHeight="1">
      <c r="A169" s="40"/>
      <c r="B169" s="41"/>
      <c r="C169" s="246" t="s">
        <v>292</v>
      </c>
      <c r="D169" s="246" t="s">
        <v>254</v>
      </c>
      <c r="E169" s="247" t="s">
        <v>458</v>
      </c>
      <c r="F169" s="248" t="s">
        <v>459</v>
      </c>
      <c r="G169" s="249" t="s">
        <v>446</v>
      </c>
      <c r="H169" s="250">
        <v>1171.4739999999999</v>
      </c>
      <c r="I169" s="251"/>
      <c r="J169" s="252">
        <f>ROUND(I169*H169,2)</f>
        <v>0</v>
      </c>
      <c r="K169" s="248" t="s">
        <v>258</v>
      </c>
      <c r="L169" s="46"/>
      <c r="M169" s="253" t="s">
        <v>1</v>
      </c>
      <c r="N169" s="254"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182</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730</v>
      </c>
    </row>
    <row r="170" s="2" customFormat="1">
      <c r="A170" s="40"/>
      <c r="B170" s="41"/>
      <c r="C170" s="42"/>
      <c r="D170" s="259" t="s">
        <v>261</v>
      </c>
      <c r="E170" s="42"/>
      <c r="F170" s="260" t="s">
        <v>461</v>
      </c>
      <c r="G170" s="42"/>
      <c r="H170" s="42"/>
      <c r="I170" s="157"/>
      <c r="J170" s="42"/>
      <c r="K170" s="42"/>
      <c r="L170" s="46"/>
      <c r="M170" s="261"/>
      <c r="N170" s="262"/>
      <c r="O170" s="93"/>
      <c r="P170" s="93"/>
      <c r="Q170" s="93"/>
      <c r="R170" s="93"/>
      <c r="S170" s="93"/>
      <c r="T170" s="94"/>
      <c r="U170" s="40"/>
      <c r="V170" s="40"/>
      <c r="W170" s="40"/>
      <c r="X170" s="40"/>
      <c r="Y170" s="40"/>
      <c r="Z170" s="40"/>
      <c r="AA170" s="40"/>
      <c r="AB170" s="40"/>
      <c r="AC170" s="40"/>
      <c r="AD170" s="40"/>
      <c r="AE170" s="40"/>
      <c r="AT170" s="18" t="s">
        <v>261</v>
      </c>
      <c r="AU170" s="18" t="s">
        <v>93</v>
      </c>
    </row>
    <row r="171" s="13" customFormat="1">
      <c r="A171" s="13"/>
      <c r="B171" s="271"/>
      <c r="C171" s="272"/>
      <c r="D171" s="259" t="s">
        <v>414</v>
      </c>
      <c r="E171" s="272"/>
      <c r="F171" s="274" t="s">
        <v>731</v>
      </c>
      <c r="G171" s="272"/>
      <c r="H171" s="275">
        <v>1171.4739999999999</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4</v>
      </c>
      <c r="AX171" s="13" t="s">
        <v>91</v>
      </c>
      <c r="AY171" s="281" t="s">
        <v>251</v>
      </c>
    </row>
    <row r="172" s="2" customFormat="1" ht="16.5" customHeight="1">
      <c r="A172" s="40"/>
      <c r="B172" s="41"/>
      <c r="C172" s="246" t="s">
        <v>297</v>
      </c>
      <c r="D172" s="246" t="s">
        <v>254</v>
      </c>
      <c r="E172" s="247" t="s">
        <v>463</v>
      </c>
      <c r="F172" s="248" t="s">
        <v>464</v>
      </c>
      <c r="G172" s="249" t="s">
        <v>446</v>
      </c>
      <c r="H172" s="250">
        <v>205.381</v>
      </c>
      <c r="I172" s="251"/>
      <c r="J172" s="252">
        <f>ROUND(I172*H172,2)</f>
        <v>0</v>
      </c>
      <c r="K172" s="248" t="s">
        <v>258</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732</v>
      </c>
    </row>
    <row r="173" s="15" customFormat="1">
      <c r="A173" s="15"/>
      <c r="B173" s="293"/>
      <c r="C173" s="294"/>
      <c r="D173" s="259" t="s">
        <v>414</v>
      </c>
      <c r="E173" s="295" t="s">
        <v>1</v>
      </c>
      <c r="F173" s="296" t="s">
        <v>691</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733</v>
      </c>
      <c r="G174" s="272"/>
      <c r="H174" s="275">
        <v>41.076999999999998</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3" customFormat="1">
      <c r="A175" s="13"/>
      <c r="B175" s="271"/>
      <c r="C175" s="272"/>
      <c r="D175" s="259" t="s">
        <v>414</v>
      </c>
      <c r="E175" s="273" t="s">
        <v>1</v>
      </c>
      <c r="F175" s="274" t="s">
        <v>734</v>
      </c>
      <c r="G175" s="272"/>
      <c r="H175" s="275">
        <v>164.304</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205.381</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2" customFormat="1" ht="16.5" customHeight="1">
      <c r="A177" s="40"/>
      <c r="B177" s="41"/>
      <c r="C177" s="246" t="s">
        <v>304</v>
      </c>
      <c r="D177" s="246" t="s">
        <v>254</v>
      </c>
      <c r="E177" s="247" t="s">
        <v>475</v>
      </c>
      <c r="F177" s="248" t="s">
        <v>476</v>
      </c>
      <c r="G177" s="249" t="s">
        <v>446</v>
      </c>
      <c r="H177" s="250">
        <v>205.381</v>
      </c>
      <c r="I177" s="251"/>
      <c r="J177" s="252">
        <f>ROUND(I177*H177,2)</f>
        <v>0</v>
      </c>
      <c r="K177" s="248" t="s">
        <v>258</v>
      </c>
      <c r="L177" s="46"/>
      <c r="M177" s="253" t="s">
        <v>1</v>
      </c>
      <c r="N177" s="254" t="s">
        <v>48</v>
      </c>
      <c r="O177" s="93"/>
      <c r="P177" s="255">
        <f>O177*H177</f>
        <v>0</v>
      </c>
      <c r="Q177" s="255">
        <v>0</v>
      </c>
      <c r="R177" s="255">
        <f>Q177*H177</f>
        <v>0</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735</v>
      </c>
    </row>
    <row r="178" s="2" customFormat="1" ht="16.5" customHeight="1">
      <c r="A178" s="40"/>
      <c r="B178" s="41"/>
      <c r="C178" s="246" t="s">
        <v>309</v>
      </c>
      <c r="D178" s="246" t="s">
        <v>254</v>
      </c>
      <c r="E178" s="247" t="s">
        <v>478</v>
      </c>
      <c r="F178" s="248" t="s">
        <v>736</v>
      </c>
      <c r="G178" s="249" t="s">
        <v>398</v>
      </c>
      <c r="H178" s="250">
        <v>369.68599999999998</v>
      </c>
      <c r="I178" s="251"/>
      <c r="J178" s="252">
        <f>ROUND(I178*H178,2)</f>
        <v>0</v>
      </c>
      <c r="K178" s="248" t="s">
        <v>307</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737</v>
      </c>
    </row>
    <row r="179" s="13" customFormat="1">
      <c r="A179" s="13"/>
      <c r="B179" s="271"/>
      <c r="C179" s="272"/>
      <c r="D179" s="259" t="s">
        <v>414</v>
      </c>
      <c r="E179" s="272"/>
      <c r="F179" s="274" t="s">
        <v>738</v>
      </c>
      <c r="G179" s="272"/>
      <c r="H179" s="275">
        <v>369.68599999999998</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4</v>
      </c>
      <c r="AX179" s="13" t="s">
        <v>91</v>
      </c>
      <c r="AY179" s="281" t="s">
        <v>251</v>
      </c>
    </row>
    <row r="180" s="2" customFormat="1" ht="16.5" customHeight="1">
      <c r="A180" s="40"/>
      <c r="B180" s="41"/>
      <c r="C180" s="246" t="s">
        <v>313</v>
      </c>
      <c r="D180" s="246" t="s">
        <v>254</v>
      </c>
      <c r="E180" s="247" t="s">
        <v>491</v>
      </c>
      <c r="F180" s="248" t="s">
        <v>492</v>
      </c>
      <c r="G180" s="249" t="s">
        <v>446</v>
      </c>
      <c r="H180" s="250">
        <v>585.73699999999997</v>
      </c>
      <c r="I180" s="251"/>
      <c r="J180" s="252">
        <f>ROUND(I180*H180,2)</f>
        <v>0</v>
      </c>
      <c r="K180" s="248" t="s">
        <v>258</v>
      </c>
      <c r="L180" s="46"/>
      <c r="M180" s="253" t="s">
        <v>1</v>
      </c>
      <c r="N180" s="254" t="s">
        <v>48</v>
      </c>
      <c r="O180" s="93"/>
      <c r="P180" s="255">
        <f>O180*H180</f>
        <v>0</v>
      </c>
      <c r="Q180" s="255">
        <v>0</v>
      </c>
      <c r="R180" s="255">
        <f>Q180*H180</f>
        <v>0</v>
      </c>
      <c r="S180" s="255">
        <v>0</v>
      </c>
      <c r="T180" s="256">
        <f>S180*H180</f>
        <v>0</v>
      </c>
      <c r="U180" s="40"/>
      <c r="V180" s="40"/>
      <c r="W180" s="40"/>
      <c r="X180" s="40"/>
      <c r="Y180" s="40"/>
      <c r="Z180" s="40"/>
      <c r="AA180" s="40"/>
      <c r="AB180" s="40"/>
      <c r="AC180" s="40"/>
      <c r="AD180" s="40"/>
      <c r="AE180" s="40"/>
      <c r="AR180" s="257" t="s">
        <v>182</v>
      </c>
      <c r="AT180" s="257" t="s">
        <v>254</v>
      </c>
      <c r="AU180" s="257" t="s">
        <v>93</v>
      </c>
      <c r="AY180" s="18" t="s">
        <v>251</v>
      </c>
      <c r="BE180" s="258">
        <f>IF(N180="základní",J180,0)</f>
        <v>0</v>
      </c>
      <c r="BF180" s="258">
        <f>IF(N180="snížená",J180,0)</f>
        <v>0</v>
      </c>
      <c r="BG180" s="258">
        <f>IF(N180="zákl. přenesená",J180,0)</f>
        <v>0</v>
      </c>
      <c r="BH180" s="258">
        <f>IF(N180="sníž. přenesená",J180,0)</f>
        <v>0</v>
      </c>
      <c r="BI180" s="258">
        <f>IF(N180="nulová",J180,0)</f>
        <v>0</v>
      </c>
      <c r="BJ180" s="18" t="s">
        <v>91</v>
      </c>
      <c r="BK180" s="258">
        <f>ROUND(I180*H180,2)</f>
        <v>0</v>
      </c>
      <c r="BL180" s="18" t="s">
        <v>182</v>
      </c>
      <c r="BM180" s="257" t="s">
        <v>739</v>
      </c>
    </row>
    <row r="181" s="15" customFormat="1">
      <c r="A181" s="15"/>
      <c r="B181" s="293"/>
      <c r="C181" s="294"/>
      <c r="D181" s="259" t="s">
        <v>414</v>
      </c>
      <c r="E181" s="295" t="s">
        <v>1</v>
      </c>
      <c r="F181" s="296" t="s">
        <v>691</v>
      </c>
      <c r="G181" s="294"/>
      <c r="H181" s="295" t="s">
        <v>1</v>
      </c>
      <c r="I181" s="297"/>
      <c r="J181" s="294"/>
      <c r="K181" s="294"/>
      <c r="L181" s="298"/>
      <c r="M181" s="299"/>
      <c r="N181" s="300"/>
      <c r="O181" s="300"/>
      <c r="P181" s="300"/>
      <c r="Q181" s="300"/>
      <c r="R181" s="300"/>
      <c r="S181" s="300"/>
      <c r="T181" s="301"/>
      <c r="U181" s="15"/>
      <c r="V181" s="15"/>
      <c r="W181" s="15"/>
      <c r="X181" s="15"/>
      <c r="Y181" s="15"/>
      <c r="Z181" s="15"/>
      <c r="AA181" s="15"/>
      <c r="AB181" s="15"/>
      <c r="AC181" s="15"/>
      <c r="AD181" s="15"/>
      <c r="AE181" s="15"/>
      <c r="AT181" s="302" t="s">
        <v>414</v>
      </c>
      <c r="AU181" s="302" t="s">
        <v>93</v>
      </c>
      <c r="AV181" s="15" t="s">
        <v>91</v>
      </c>
      <c r="AW181" s="15" t="s">
        <v>38</v>
      </c>
      <c r="AX181" s="15" t="s">
        <v>83</v>
      </c>
      <c r="AY181" s="302" t="s">
        <v>251</v>
      </c>
    </row>
    <row r="182" s="13" customFormat="1">
      <c r="A182" s="13"/>
      <c r="B182" s="271"/>
      <c r="C182" s="272"/>
      <c r="D182" s="259" t="s">
        <v>414</v>
      </c>
      <c r="E182" s="273" t="s">
        <v>1</v>
      </c>
      <c r="F182" s="274" t="s">
        <v>740</v>
      </c>
      <c r="G182" s="272"/>
      <c r="H182" s="275">
        <v>585.73699999999997</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4" customFormat="1">
      <c r="A183" s="14"/>
      <c r="B183" s="282"/>
      <c r="C183" s="283"/>
      <c r="D183" s="259" t="s">
        <v>414</v>
      </c>
      <c r="E183" s="284" t="s">
        <v>1</v>
      </c>
      <c r="F183" s="285" t="s">
        <v>416</v>
      </c>
      <c r="G183" s="283"/>
      <c r="H183" s="286">
        <v>585.73699999999997</v>
      </c>
      <c r="I183" s="287"/>
      <c r="J183" s="283"/>
      <c r="K183" s="283"/>
      <c r="L183" s="288"/>
      <c r="M183" s="289"/>
      <c r="N183" s="290"/>
      <c r="O183" s="290"/>
      <c r="P183" s="290"/>
      <c r="Q183" s="290"/>
      <c r="R183" s="290"/>
      <c r="S183" s="290"/>
      <c r="T183" s="291"/>
      <c r="U183" s="14"/>
      <c r="V183" s="14"/>
      <c r="W183" s="14"/>
      <c r="X183" s="14"/>
      <c r="Y183" s="14"/>
      <c r="Z183" s="14"/>
      <c r="AA183" s="14"/>
      <c r="AB183" s="14"/>
      <c r="AC183" s="14"/>
      <c r="AD183" s="14"/>
      <c r="AE183" s="14"/>
      <c r="AT183" s="292" t="s">
        <v>414</v>
      </c>
      <c r="AU183" s="292" t="s">
        <v>93</v>
      </c>
      <c r="AV183" s="14" t="s">
        <v>182</v>
      </c>
      <c r="AW183" s="14" t="s">
        <v>38</v>
      </c>
      <c r="AX183" s="14" t="s">
        <v>91</v>
      </c>
      <c r="AY183" s="292" t="s">
        <v>251</v>
      </c>
    </row>
    <row r="184" s="2" customFormat="1" ht="16.5" customHeight="1">
      <c r="A184" s="40"/>
      <c r="B184" s="41"/>
      <c r="C184" s="246" t="s">
        <v>318</v>
      </c>
      <c r="D184" s="246" t="s">
        <v>254</v>
      </c>
      <c r="E184" s="247" t="s">
        <v>491</v>
      </c>
      <c r="F184" s="248" t="s">
        <v>492</v>
      </c>
      <c r="G184" s="249" t="s">
        <v>446</v>
      </c>
      <c r="H184" s="250">
        <v>5</v>
      </c>
      <c r="I184" s="251"/>
      <c r="J184" s="252">
        <f>ROUND(I184*H184,2)</f>
        <v>0</v>
      </c>
      <c r="K184" s="248" t="s">
        <v>258</v>
      </c>
      <c r="L184" s="46"/>
      <c r="M184" s="253" t="s">
        <v>1</v>
      </c>
      <c r="N184" s="254" t="s">
        <v>48</v>
      </c>
      <c r="O184" s="93"/>
      <c r="P184" s="255">
        <f>O184*H184</f>
        <v>0</v>
      </c>
      <c r="Q184" s="255">
        <v>0</v>
      </c>
      <c r="R184" s="255">
        <f>Q184*H184</f>
        <v>0</v>
      </c>
      <c r="S184" s="255">
        <v>0</v>
      </c>
      <c r="T184" s="256">
        <f>S184*H184</f>
        <v>0</v>
      </c>
      <c r="U184" s="40"/>
      <c r="V184" s="40"/>
      <c r="W184" s="40"/>
      <c r="X184" s="40"/>
      <c r="Y184" s="40"/>
      <c r="Z184" s="40"/>
      <c r="AA184" s="40"/>
      <c r="AB184" s="40"/>
      <c r="AC184" s="40"/>
      <c r="AD184" s="40"/>
      <c r="AE184" s="40"/>
      <c r="AR184" s="257" t="s">
        <v>182</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182</v>
      </c>
      <c r="BM184" s="257" t="s">
        <v>741</v>
      </c>
    </row>
    <row r="185" s="2" customFormat="1" ht="16.5" customHeight="1">
      <c r="A185" s="40"/>
      <c r="B185" s="41"/>
      <c r="C185" s="246" t="s">
        <v>325</v>
      </c>
      <c r="D185" s="246" t="s">
        <v>254</v>
      </c>
      <c r="E185" s="247" t="s">
        <v>742</v>
      </c>
      <c r="F185" s="248" t="s">
        <v>743</v>
      </c>
      <c r="G185" s="249" t="s">
        <v>446</v>
      </c>
      <c r="H185" s="250">
        <v>164.304</v>
      </c>
      <c r="I185" s="251"/>
      <c r="J185" s="252">
        <f>ROUND(I185*H185,2)</f>
        <v>0</v>
      </c>
      <c r="K185" s="248" t="s">
        <v>258</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91</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91</v>
      </c>
      <c r="BM185" s="257" t="s">
        <v>744</v>
      </c>
    </row>
    <row r="186" s="15" customFormat="1">
      <c r="A186" s="15"/>
      <c r="B186" s="293"/>
      <c r="C186" s="294"/>
      <c r="D186" s="259" t="s">
        <v>414</v>
      </c>
      <c r="E186" s="295" t="s">
        <v>1</v>
      </c>
      <c r="F186" s="296" t="s">
        <v>691</v>
      </c>
      <c r="G186" s="294"/>
      <c r="H186" s="295" t="s">
        <v>1</v>
      </c>
      <c r="I186" s="297"/>
      <c r="J186" s="294"/>
      <c r="K186" s="294"/>
      <c r="L186" s="298"/>
      <c r="M186" s="299"/>
      <c r="N186" s="300"/>
      <c r="O186" s="300"/>
      <c r="P186" s="300"/>
      <c r="Q186" s="300"/>
      <c r="R186" s="300"/>
      <c r="S186" s="300"/>
      <c r="T186" s="301"/>
      <c r="U186" s="15"/>
      <c r="V186" s="15"/>
      <c r="W186" s="15"/>
      <c r="X186" s="15"/>
      <c r="Y186" s="15"/>
      <c r="Z186" s="15"/>
      <c r="AA186" s="15"/>
      <c r="AB186" s="15"/>
      <c r="AC186" s="15"/>
      <c r="AD186" s="15"/>
      <c r="AE186" s="15"/>
      <c r="AT186" s="302" t="s">
        <v>414</v>
      </c>
      <c r="AU186" s="302" t="s">
        <v>93</v>
      </c>
      <c r="AV186" s="15" t="s">
        <v>91</v>
      </c>
      <c r="AW186" s="15" t="s">
        <v>38</v>
      </c>
      <c r="AX186" s="15" t="s">
        <v>83</v>
      </c>
      <c r="AY186" s="302" t="s">
        <v>251</v>
      </c>
    </row>
    <row r="187" s="13" customFormat="1">
      <c r="A187" s="13"/>
      <c r="B187" s="271"/>
      <c r="C187" s="272"/>
      <c r="D187" s="259" t="s">
        <v>414</v>
      </c>
      <c r="E187" s="273" t="s">
        <v>1</v>
      </c>
      <c r="F187" s="274" t="s">
        <v>745</v>
      </c>
      <c r="G187" s="272"/>
      <c r="H187" s="275">
        <v>67.373999999999995</v>
      </c>
      <c r="I187" s="276"/>
      <c r="J187" s="272"/>
      <c r="K187" s="272"/>
      <c r="L187" s="277"/>
      <c r="M187" s="278"/>
      <c r="N187" s="279"/>
      <c r="O187" s="279"/>
      <c r="P187" s="279"/>
      <c r="Q187" s="279"/>
      <c r="R187" s="279"/>
      <c r="S187" s="279"/>
      <c r="T187" s="280"/>
      <c r="U187" s="13"/>
      <c r="V187" s="13"/>
      <c r="W187" s="13"/>
      <c r="X187" s="13"/>
      <c r="Y187" s="13"/>
      <c r="Z187" s="13"/>
      <c r="AA187" s="13"/>
      <c r="AB187" s="13"/>
      <c r="AC187" s="13"/>
      <c r="AD187" s="13"/>
      <c r="AE187" s="13"/>
      <c r="AT187" s="281" t="s">
        <v>414</v>
      </c>
      <c r="AU187" s="281" t="s">
        <v>93</v>
      </c>
      <c r="AV187" s="13" t="s">
        <v>93</v>
      </c>
      <c r="AW187" s="13" t="s">
        <v>38</v>
      </c>
      <c r="AX187" s="13" t="s">
        <v>83</v>
      </c>
      <c r="AY187" s="281" t="s">
        <v>251</v>
      </c>
    </row>
    <row r="188" s="13" customFormat="1">
      <c r="A188" s="13"/>
      <c r="B188" s="271"/>
      <c r="C188" s="272"/>
      <c r="D188" s="259" t="s">
        <v>414</v>
      </c>
      <c r="E188" s="273" t="s">
        <v>1</v>
      </c>
      <c r="F188" s="274" t="s">
        <v>746</v>
      </c>
      <c r="G188" s="272"/>
      <c r="H188" s="275">
        <v>54.539999999999999</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3" customFormat="1">
      <c r="A189" s="13"/>
      <c r="B189" s="271"/>
      <c r="C189" s="272"/>
      <c r="D189" s="259" t="s">
        <v>414</v>
      </c>
      <c r="E189" s="273" t="s">
        <v>1</v>
      </c>
      <c r="F189" s="274" t="s">
        <v>747</v>
      </c>
      <c r="G189" s="272"/>
      <c r="H189" s="275">
        <v>11.880000000000001</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3" customFormat="1">
      <c r="A190" s="13"/>
      <c r="B190" s="271"/>
      <c r="C190" s="272"/>
      <c r="D190" s="259" t="s">
        <v>414</v>
      </c>
      <c r="E190" s="273" t="s">
        <v>1</v>
      </c>
      <c r="F190" s="274" t="s">
        <v>748</v>
      </c>
      <c r="G190" s="272"/>
      <c r="H190" s="275">
        <v>6.1200000000000001</v>
      </c>
      <c r="I190" s="276"/>
      <c r="J190" s="272"/>
      <c r="K190" s="272"/>
      <c r="L190" s="277"/>
      <c r="M190" s="278"/>
      <c r="N190" s="279"/>
      <c r="O190" s="279"/>
      <c r="P190" s="279"/>
      <c r="Q190" s="279"/>
      <c r="R190" s="279"/>
      <c r="S190" s="279"/>
      <c r="T190" s="280"/>
      <c r="U190" s="13"/>
      <c r="V190" s="13"/>
      <c r="W190" s="13"/>
      <c r="X190" s="13"/>
      <c r="Y190" s="13"/>
      <c r="Z190" s="13"/>
      <c r="AA190" s="13"/>
      <c r="AB190" s="13"/>
      <c r="AC190" s="13"/>
      <c r="AD190" s="13"/>
      <c r="AE190" s="13"/>
      <c r="AT190" s="281" t="s">
        <v>414</v>
      </c>
      <c r="AU190" s="281" t="s">
        <v>93</v>
      </c>
      <c r="AV190" s="13" t="s">
        <v>93</v>
      </c>
      <c r="AW190" s="13" t="s">
        <v>38</v>
      </c>
      <c r="AX190" s="13" t="s">
        <v>83</v>
      </c>
      <c r="AY190" s="281" t="s">
        <v>251</v>
      </c>
    </row>
    <row r="191" s="13" customFormat="1">
      <c r="A191" s="13"/>
      <c r="B191" s="271"/>
      <c r="C191" s="272"/>
      <c r="D191" s="259" t="s">
        <v>414</v>
      </c>
      <c r="E191" s="273" t="s">
        <v>1</v>
      </c>
      <c r="F191" s="274" t="s">
        <v>749</v>
      </c>
      <c r="G191" s="272"/>
      <c r="H191" s="275">
        <v>11.52</v>
      </c>
      <c r="I191" s="276"/>
      <c r="J191" s="272"/>
      <c r="K191" s="272"/>
      <c r="L191" s="277"/>
      <c r="M191" s="278"/>
      <c r="N191" s="279"/>
      <c r="O191" s="279"/>
      <c r="P191" s="279"/>
      <c r="Q191" s="279"/>
      <c r="R191" s="279"/>
      <c r="S191" s="279"/>
      <c r="T191" s="280"/>
      <c r="U191" s="13"/>
      <c r="V191" s="13"/>
      <c r="W191" s="13"/>
      <c r="X191" s="13"/>
      <c r="Y191" s="13"/>
      <c r="Z191" s="13"/>
      <c r="AA191" s="13"/>
      <c r="AB191" s="13"/>
      <c r="AC191" s="13"/>
      <c r="AD191" s="13"/>
      <c r="AE191" s="13"/>
      <c r="AT191" s="281" t="s">
        <v>414</v>
      </c>
      <c r="AU191" s="281" t="s">
        <v>93</v>
      </c>
      <c r="AV191" s="13" t="s">
        <v>93</v>
      </c>
      <c r="AW191" s="13" t="s">
        <v>38</v>
      </c>
      <c r="AX191" s="13" t="s">
        <v>83</v>
      </c>
      <c r="AY191" s="281" t="s">
        <v>251</v>
      </c>
    </row>
    <row r="192" s="13" customFormat="1">
      <c r="A192" s="13"/>
      <c r="B192" s="271"/>
      <c r="C192" s="272"/>
      <c r="D192" s="259" t="s">
        <v>414</v>
      </c>
      <c r="E192" s="273" t="s">
        <v>1</v>
      </c>
      <c r="F192" s="274" t="s">
        <v>750</v>
      </c>
      <c r="G192" s="272"/>
      <c r="H192" s="275">
        <v>8.4600000000000009</v>
      </c>
      <c r="I192" s="276"/>
      <c r="J192" s="272"/>
      <c r="K192" s="272"/>
      <c r="L192" s="277"/>
      <c r="M192" s="278"/>
      <c r="N192" s="279"/>
      <c r="O192" s="279"/>
      <c r="P192" s="279"/>
      <c r="Q192" s="279"/>
      <c r="R192" s="279"/>
      <c r="S192" s="279"/>
      <c r="T192" s="280"/>
      <c r="U192" s="13"/>
      <c r="V192" s="13"/>
      <c r="W192" s="13"/>
      <c r="X192" s="13"/>
      <c r="Y192" s="13"/>
      <c r="Z192" s="13"/>
      <c r="AA192" s="13"/>
      <c r="AB192" s="13"/>
      <c r="AC192" s="13"/>
      <c r="AD192" s="13"/>
      <c r="AE192" s="13"/>
      <c r="AT192" s="281" t="s">
        <v>414</v>
      </c>
      <c r="AU192" s="281" t="s">
        <v>93</v>
      </c>
      <c r="AV192" s="13" t="s">
        <v>93</v>
      </c>
      <c r="AW192" s="13" t="s">
        <v>38</v>
      </c>
      <c r="AX192" s="13" t="s">
        <v>83</v>
      </c>
      <c r="AY192" s="281" t="s">
        <v>251</v>
      </c>
    </row>
    <row r="193" s="13" customFormat="1">
      <c r="A193" s="13"/>
      <c r="B193" s="271"/>
      <c r="C193" s="272"/>
      <c r="D193" s="259" t="s">
        <v>414</v>
      </c>
      <c r="E193" s="273" t="s">
        <v>1</v>
      </c>
      <c r="F193" s="274" t="s">
        <v>751</v>
      </c>
      <c r="G193" s="272"/>
      <c r="H193" s="275">
        <v>4.4100000000000001</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164.304</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91</v>
      </c>
      <c r="AY194" s="292" t="s">
        <v>251</v>
      </c>
    </row>
    <row r="195" s="2" customFormat="1" ht="16.5" customHeight="1">
      <c r="A195" s="40"/>
      <c r="B195" s="41"/>
      <c r="C195" s="314" t="s">
        <v>8</v>
      </c>
      <c r="D195" s="314" t="s">
        <v>648</v>
      </c>
      <c r="E195" s="315" t="s">
        <v>752</v>
      </c>
      <c r="F195" s="316" t="s">
        <v>753</v>
      </c>
      <c r="G195" s="317" t="s">
        <v>398</v>
      </c>
      <c r="H195" s="318">
        <v>328.608</v>
      </c>
      <c r="I195" s="319"/>
      <c r="J195" s="320">
        <f>ROUND(I195*H195,2)</f>
        <v>0</v>
      </c>
      <c r="K195" s="316" t="s">
        <v>258</v>
      </c>
      <c r="L195" s="321"/>
      <c r="M195" s="322" t="s">
        <v>1</v>
      </c>
      <c r="N195" s="323" t="s">
        <v>48</v>
      </c>
      <c r="O195" s="93"/>
      <c r="P195" s="255">
        <f>O195*H195</f>
        <v>0</v>
      </c>
      <c r="Q195" s="255">
        <v>1</v>
      </c>
      <c r="R195" s="255">
        <f>Q195*H195</f>
        <v>328.608</v>
      </c>
      <c r="S195" s="255">
        <v>0</v>
      </c>
      <c r="T195" s="256">
        <f>S195*H195</f>
        <v>0</v>
      </c>
      <c r="U195" s="40"/>
      <c r="V195" s="40"/>
      <c r="W195" s="40"/>
      <c r="X195" s="40"/>
      <c r="Y195" s="40"/>
      <c r="Z195" s="40"/>
      <c r="AA195" s="40"/>
      <c r="AB195" s="40"/>
      <c r="AC195" s="40"/>
      <c r="AD195" s="40"/>
      <c r="AE195" s="40"/>
      <c r="AR195" s="257" t="s">
        <v>93</v>
      </c>
      <c r="AT195" s="257" t="s">
        <v>648</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91</v>
      </c>
      <c r="BM195" s="257" t="s">
        <v>754</v>
      </c>
    </row>
    <row r="196" s="13" customFormat="1">
      <c r="A196" s="13"/>
      <c r="B196" s="271"/>
      <c r="C196" s="272"/>
      <c r="D196" s="259" t="s">
        <v>414</v>
      </c>
      <c r="E196" s="272"/>
      <c r="F196" s="274" t="s">
        <v>755</v>
      </c>
      <c r="G196" s="272"/>
      <c r="H196" s="275">
        <v>328.608</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4</v>
      </c>
      <c r="AX196" s="13" t="s">
        <v>91</v>
      </c>
      <c r="AY196" s="281" t="s">
        <v>251</v>
      </c>
    </row>
    <row r="197" s="2" customFormat="1" ht="16.5" customHeight="1">
      <c r="A197" s="40"/>
      <c r="B197" s="41"/>
      <c r="C197" s="246" t="s">
        <v>359</v>
      </c>
      <c r="D197" s="246" t="s">
        <v>254</v>
      </c>
      <c r="E197" s="247" t="s">
        <v>606</v>
      </c>
      <c r="F197" s="248" t="s">
        <v>756</v>
      </c>
      <c r="G197" s="249" t="s">
        <v>342</v>
      </c>
      <c r="H197" s="250">
        <v>273.83999999999997</v>
      </c>
      <c r="I197" s="251"/>
      <c r="J197" s="252">
        <f>ROUND(I197*H197,2)</f>
        <v>0</v>
      </c>
      <c r="K197" s="248" t="s">
        <v>307</v>
      </c>
      <c r="L197" s="46"/>
      <c r="M197" s="253" t="s">
        <v>1</v>
      </c>
      <c r="N197" s="254" t="s">
        <v>48</v>
      </c>
      <c r="O197" s="93"/>
      <c r="P197" s="255">
        <f>O197*H197</f>
        <v>0</v>
      </c>
      <c r="Q197" s="255">
        <v>0</v>
      </c>
      <c r="R197" s="255">
        <f>Q197*H197</f>
        <v>0</v>
      </c>
      <c r="S197" s="255">
        <v>0</v>
      </c>
      <c r="T197" s="256">
        <f>S197*H197</f>
        <v>0</v>
      </c>
      <c r="U197" s="40"/>
      <c r="V197" s="40"/>
      <c r="W197" s="40"/>
      <c r="X197" s="40"/>
      <c r="Y197" s="40"/>
      <c r="Z197" s="40"/>
      <c r="AA197" s="40"/>
      <c r="AB197" s="40"/>
      <c r="AC197" s="40"/>
      <c r="AD197" s="40"/>
      <c r="AE197" s="40"/>
      <c r="AR197" s="257" t="s">
        <v>182</v>
      </c>
      <c r="AT197" s="257" t="s">
        <v>254</v>
      </c>
      <c r="AU197" s="257" t="s">
        <v>93</v>
      </c>
      <c r="AY197" s="18" t="s">
        <v>251</v>
      </c>
      <c r="BE197" s="258">
        <f>IF(N197="základní",J197,0)</f>
        <v>0</v>
      </c>
      <c r="BF197" s="258">
        <f>IF(N197="snížená",J197,0)</f>
        <v>0</v>
      </c>
      <c r="BG197" s="258">
        <f>IF(N197="zákl. přenesená",J197,0)</f>
        <v>0</v>
      </c>
      <c r="BH197" s="258">
        <f>IF(N197="sníž. přenesená",J197,0)</f>
        <v>0</v>
      </c>
      <c r="BI197" s="258">
        <f>IF(N197="nulová",J197,0)</f>
        <v>0</v>
      </c>
      <c r="BJ197" s="18" t="s">
        <v>91</v>
      </c>
      <c r="BK197" s="258">
        <f>ROUND(I197*H197,2)</f>
        <v>0</v>
      </c>
      <c r="BL197" s="18" t="s">
        <v>182</v>
      </c>
      <c r="BM197" s="257" t="s">
        <v>757</v>
      </c>
    </row>
    <row r="198" s="15" customFormat="1">
      <c r="A198" s="15"/>
      <c r="B198" s="293"/>
      <c r="C198" s="294"/>
      <c r="D198" s="259" t="s">
        <v>414</v>
      </c>
      <c r="E198" s="295" t="s">
        <v>1</v>
      </c>
      <c r="F198" s="296" t="s">
        <v>691</v>
      </c>
      <c r="G198" s="294"/>
      <c r="H198" s="295" t="s">
        <v>1</v>
      </c>
      <c r="I198" s="297"/>
      <c r="J198" s="294"/>
      <c r="K198" s="294"/>
      <c r="L198" s="298"/>
      <c r="M198" s="299"/>
      <c r="N198" s="300"/>
      <c r="O198" s="300"/>
      <c r="P198" s="300"/>
      <c r="Q198" s="300"/>
      <c r="R198" s="300"/>
      <c r="S198" s="300"/>
      <c r="T198" s="301"/>
      <c r="U198" s="15"/>
      <c r="V198" s="15"/>
      <c r="W198" s="15"/>
      <c r="X198" s="15"/>
      <c r="Y198" s="15"/>
      <c r="Z198" s="15"/>
      <c r="AA198" s="15"/>
      <c r="AB198" s="15"/>
      <c r="AC198" s="15"/>
      <c r="AD198" s="15"/>
      <c r="AE198" s="15"/>
      <c r="AT198" s="302" t="s">
        <v>414</v>
      </c>
      <c r="AU198" s="302" t="s">
        <v>93</v>
      </c>
      <c r="AV198" s="15" t="s">
        <v>91</v>
      </c>
      <c r="AW198" s="15" t="s">
        <v>38</v>
      </c>
      <c r="AX198" s="15" t="s">
        <v>83</v>
      </c>
      <c r="AY198" s="302" t="s">
        <v>251</v>
      </c>
    </row>
    <row r="199" s="13" customFormat="1">
      <c r="A199" s="13"/>
      <c r="B199" s="271"/>
      <c r="C199" s="272"/>
      <c r="D199" s="259" t="s">
        <v>414</v>
      </c>
      <c r="E199" s="273" t="s">
        <v>1</v>
      </c>
      <c r="F199" s="274" t="s">
        <v>758</v>
      </c>
      <c r="G199" s="272"/>
      <c r="H199" s="275">
        <v>112.29000000000001</v>
      </c>
      <c r="I199" s="276"/>
      <c r="J199" s="272"/>
      <c r="K199" s="272"/>
      <c r="L199" s="277"/>
      <c r="M199" s="278"/>
      <c r="N199" s="279"/>
      <c r="O199" s="279"/>
      <c r="P199" s="279"/>
      <c r="Q199" s="279"/>
      <c r="R199" s="279"/>
      <c r="S199" s="279"/>
      <c r="T199" s="280"/>
      <c r="U199" s="13"/>
      <c r="V199" s="13"/>
      <c r="W199" s="13"/>
      <c r="X199" s="13"/>
      <c r="Y199" s="13"/>
      <c r="Z199" s="13"/>
      <c r="AA199" s="13"/>
      <c r="AB199" s="13"/>
      <c r="AC199" s="13"/>
      <c r="AD199" s="13"/>
      <c r="AE199" s="13"/>
      <c r="AT199" s="281" t="s">
        <v>414</v>
      </c>
      <c r="AU199" s="281" t="s">
        <v>93</v>
      </c>
      <c r="AV199" s="13" t="s">
        <v>93</v>
      </c>
      <c r="AW199" s="13" t="s">
        <v>38</v>
      </c>
      <c r="AX199" s="13" t="s">
        <v>83</v>
      </c>
      <c r="AY199" s="281" t="s">
        <v>251</v>
      </c>
    </row>
    <row r="200" s="13" customFormat="1">
      <c r="A200" s="13"/>
      <c r="B200" s="271"/>
      <c r="C200" s="272"/>
      <c r="D200" s="259" t="s">
        <v>414</v>
      </c>
      <c r="E200" s="273" t="s">
        <v>1</v>
      </c>
      <c r="F200" s="274" t="s">
        <v>759</v>
      </c>
      <c r="G200" s="272"/>
      <c r="H200" s="275">
        <v>90.900000000000006</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3" customFormat="1">
      <c r="A201" s="13"/>
      <c r="B201" s="271"/>
      <c r="C201" s="272"/>
      <c r="D201" s="259" t="s">
        <v>414</v>
      </c>
      <c r="E201" s="273" t="s">
        <v>1</v>
      </c>
      <c r="F201" s="274" t="s">
        <v>760</v>
      </c>
      <c r="G201" s="272"/>
      <c r="H201" s="275">
        <v>19.800000000000001</v>
      </c>
      <c r="I201" s="276"/>
      <c r="J201" s="272"/>
      <c r="K201" s="272"/>
      <c r="L201" s="277"/>
      <c r="M201" s="278"/>
      <c r="N201" s="279"/>
      <c r="O201" s="279"/>
      <c r="P201" s="279"/>
      <c r="Q201" s="279"/>
      <c r="R201" s="279"/>
      <c r="S201" s="279"/>
      <c r="T201" s="280"/>
      <c r="U201" s="13"/>
      <c r="V201" s="13"/>
      <c r="W201" s="13"/>
      <c r="X201" s="13"/>
      <c r="Y201" s="13"/>
      <c r="Z201" s="13"/>
      <c r="AA201" s="13"/>
      <c r="AB201" s="13"/>
      <c r="AC201" s="13"/>
      <c r="AD201" s="13"/>
      <c r="AE201" s="13"/>
      <c r="AT201" s="281" t="s">
        <v>414</v>
      </c>
      <c r="AU201" s="281" t="s">
        <v>93</v>
      </c>
      <c r="AV201" s="13" t="s">
        <v>93</v>
      </c>
      <c r="AW201" s="13" t="s">
        <v>38</v>
      </c>
      <c r="AX201" s="13" t="s">
        <v>83</v>
      </c>
      <c r="AY201" s="281" t="s">
        <v>251</v>
      </c>
    </row>
    <row r="202" s="13" customFormat="1">
      <c r="A202" s="13"/>
      <c r="B202" s="271"/>
      <c r="C202" s="272"/>
      <c r="D202" s="259" t="s">
        <v>414</v>
      </c>
      <c r="E202" s="273" t="s">
        <v>1</v>
      </c>
      <c r="F202" s="274" t="s">
        <v>761</v>
      </c>
      <c r="G202" s="272"/>
      <c r="H202" s="275">
        <v>10.199999999999999</v>
      </c>
      <c r="I202" s="276"/>
      <c r="J202" s="272"/>
      <c r="K202" s="272"/>
      <c r="L202" s="277"/>
      <c r="M202" s="278"/>
      <c r="N202" s="279"/>
      <c r="O202" s="279"/>
      <c r="P202" s="279"/>
      <c r="Q202" s="279"/>
      <c r="R202" s="279"/>
      <c r="S202" s="279"/>
      <c r="T202" s="280"/>
      <c r="U202" s="13"/>
      <c r="V202" s="13"/>
      <c r="W202" s="13"/>
      <c r="X202" s="13"/>
      <c r="Y202" s="13"/>
      <c r="Z202" s="13"/>
      <c r="AA202" s="13"/>
      <c r="AB202" s="13"/>
      <c r="AC202" s="13"/>
      <c r="AD202" s="13"/>
      <c r="AE202" s="13"/>
      <c r="AT202" s="281" t="s">
        <v>414</v>
      </c>
      <c r="AU202" s="281" t="s">
        <v>93</v>
      </c>
      <c r="AV202" s="13" t="s">
        <v>93</v>
      </c>
      <c r="AW202" s="13" t="s">
        <v>38</v>
      </c>
      <c r="AX202" s="13" t="s">
        <v>83</v>
      </c>
      <c r="AY202" s="281" t="s">
        <v>251</v>
      </c>
    </row>
    <row r="203" s="13" customFormat="1">
      <c r="A203" s="13"/>
      <c r="B203" s="271"/>
      <c r="C203" s="272"/>
      <c r="D203" s="259" t="s">
        <v>414</v>
      </c>
      <c r="E203" s="273" t="s">
        <v>1</v>
      </c>
      <c r="F203" s="274" t="s">
        <v>762</v>
      </c>
      <c r="G203" s="272"/>
      <c r="H203" s="275">
        <v>19.199999999999999</v>
      </c>
      <c r="I203" s="276"/>
      <c r="J203" s="272"/>
      <c r="K203" s="272"/>
      <c r="L203" s="277"/>
      <c r="M203" s="278"/>
      <c r="N203" s="279"/>
      <c r="O203" s="279"/>
      <c r="P203" s="279"/>
      <c r="Q203" s="279"/>
      <c r="R203" s="279"/>
      <c r="S203" s="279"/>
      <c r="T203" s="280"/>
      <c r="U203" s="13"/>
      <c r="V203" s="13"/>
      <c r="W203" s="13"/>
      <c r="X203" s="13"/>
      <c r="Y203" s="13"/>
      <c r="Z203" s="13"/>
      <c r="AA203" s="13"/>
      <c r="AB203" s="13"/>
      <c r="AC203" s="13"/>
      <c r="AD203" s="13"/>
      <c r="AE203" s="13"/>
      <c r="AT203" s="281" t="s">
        <v>414</v>
      </c>
      <c r="AU203" s="281" t="s">
        <v>93</v>
      </c>
      <c r="AV203" s="13" t="s">
        <v>93</v>
      </c>
      <c r="AW203" s="13" t="s">
        <v>38</v>
      </c>
      <c r="AX203" s="13" t="s">
        <v>83</v>
      </c>
      <c r="AY203" s="281" t="s">
        <v>251</v>
      </c>
    </row>
    <row r="204" s="13" customFormat="1">
      <c r="A204" s="13"/>
      <c r="B204" s="271"/>
      <c r="C204" s="272"/>
      <c r="D204" s="259" t="s">
        <v>414</v>
      </c>
      <c r="E204" s="273" t="s">
        <v>1</v>
      </c>
      <c r="F204" s="274" t="s">
        <v>763</v>
      </c>
      <c r="G204" s="272"/>
      <c r="H204" s="275">
        <v>14.1</v>
      </c>
      <c r="I204" s="276"/>
      <c r="J204" s="272"/>
      <c r="K204" s="272"/>
      <c r="L204" s="277"/>
      <c r="M204" s="278"/>
      <c r="N204" s="279"/>
      <c r="O204" s="279"/>
      <c r="P204" s="279"/>
      <c r="Q204" s="279"/>
      <c r="R204" s="279"/>
      <c r="S204" s="279"/>
      <c r="T204" s="280"/>
      <c r="U204" s="13"/>
      <c r="V204" s="13"/>
      <c r="W204" s="13"/>
      <c r="X204" s="13"/>
      <c r="Y204" s="13"/>
      <c r="Z204" s="13"/>
      <c r="AA204" s="13"/>
      <c r="AB204" s="13"/>
      <c r="AC204" s="13"/>
      <c r="AD204" s="13"/>
      <c r="AE204" s="13"/>
      <c r="AT204" s="281" t="s">
        <v>414</v>
      </c>
      <c r="AU204" s="281" t="s">
        <v>93</v>
      </c>
      <c r="AV204" s="13" t="s">
        <v>93</v>
      </c>
      <c r="AW204" s="13" t="s">
        <v>38</v>
      </c>
      <c r="AX204" s="13" t="s">
        <v>83</v>
      </c>
      <c r="AY204" s="281" t="s">
        <v>251</v>
      </c>
    </row>
    <row r="205" s="13" customFormat="1">
      <c r="A205" s="13"/>
      <c r="B205" s="271"/>
      <c r="C205" s="272"/>
      <c r="D205" s="259" t="s">
        <v>414</v>
      </c>
      <c r="E205" s="273" t="s">
        <v>1</v>
      </c>
      <c r="F205" s="274" t="s">
        <v>764</v>
      </c>
      <c r="G205" s="272"/>
      <c r="H205" s="275">
        <v>7.3499999999999996</v>
      </c>
      <c r="I205" s="276"/>
      <c r="J205" s="272"/>
      <c r="K205" s="272"/>
      <c r="L205" s="277"/>
      <c r="M205" s="278"/>
      <c r="N205" s="279"/>
      <c r="O205" s="279"/>
      <c r="P205" s="279"/>
      <c r="Q205" s="279"/>
      <c r="R205" s="279"/>
      <c r="S205" s="279"/>
      <c r="T205" s="280"/>
      <c r="U205" s="13"/>
      <c r="V205" s="13"/>
      <c r="W205" s="13"/>
      <c r="X205" s="13"/>
      <c r="Y205" s="13"/>
      <c r="Z205" s="13"/>
      <c r="AA205" s="13"/>
      <c r="AB205" s="13"/>
      <c r="AC205" s="13"/>
      <c r="AD205" s="13"/>
      <c r="AE205" s="13"/>
      <c r="AT205" s="281" t="s">
        <v>414</v>
      </c>
      <c r="AU205" s="281" t="s">
        <v>93</v>
      </c>
      <c r="AV205" s="13" t="s">
        <v>93</v>
      </c>
      <c r="AW205" s="13" t="s">
        <v>38</v>
      </c>
      <c r="AX205" s="13" t="s">
        <v>83</v>
      </c>
      <c r="AY205" s="281" t="s">
        <v>251</v>
      </c>
    </row>
    <row r="206" s="14" customFormat="1">
      <c r="A206" s="14"/>
      <c r="B206" s="282"/>
      <c r="C206" s="283"/>
      <c r="D206" s="259" t="s">
        <v>414</v>
      </c>
      <c r="E206" s="284" t="s">
        <v>1</v>
      </c>
      <c r="F206" s="285" t="s">
        <v>416</v>
      </c>
      <c r="G206" s="283"/>
      <c r="H206" s="286">
        <v>273.83999999999997</v>
      </c>
      <c r="I206" s="287"/>
      <c r="J206" s="283"/>
      <c r="K206" s="283"/>
      <c r="L206" s="288"/>
      <c r="M206" s="289"/>
      <c r="N206" s="290"/>
      <c r="O206" s="290"/>
      <c r="P206" s="290"/>
      <c r="Q206" s="290"/>
      <c r="R206" s="290"/>
      <c r="S206" s="290"/>
      <c r="T206" s="291"/>
      <c r="U206" s="14"/>
      <c r="V206" s="14"/>
      <c r="W206" s="14"/>
      <c r="X206" s="14"/>
      <c r="Y206" s="14"/>
      <c r="Z206" s="14"/>
      <c r="AA206" s="14"/>
      <c r="AB206" s="14"/>
      <c r="AC206" s="14"/>
      <c r="AD206" s="14"/>
      <c r="AE206" s="14"/>
      <c r="AT206" s="292" t="s">
        <v>414</v>
      </c>
      <c r="AU206" s="292" t="s">
        <v>93</v>
      </c>
      <c r="AV206" s="14" t="s">
        <v>182</v>
      </c>
      <c r="AW206" s="14" t="s">
        <v>38</v>
      </c>
      <c r="AX206" s="14" t="s">
        <v>91</v>
      </c>
      <c r="AY206" s="292" t="s">
        <v>251</v>
      </c>
    </row>
    <row r="207" s="2" customFormat="1" ht="16.5" customHeight="1">
      <c r="A207" s="40"/>
      <c r="B207" s="41"/>
      <c r="C207" s="246" t="s">
        <v>386</v>
      </c>
      <c r="D207" s="246" t="s">
        <v>254</v>
      </c>
      <c r="E207" s="247" t="s">
        <v>499</v>
      </c>
      <c r="F207" s="248" t="s">
        <v>500</v>
      </c>
      <c r="G207" s="249" t="s">
        <v>446</v>
      </c>
      <c r="H207" s="250">
        <v>585.73699999999997</v>
      </c>
      <c r="I207" s="251"/>
      <c r="J207" s="252">
        <f>ROUND(I207*H207,2)</f>
        <v>0</v>
      </c>
      <c r="K207" s="248" t="s">
        <v>258</v>
      </c>
      <c r="L207" s="46"/>
      <c r="M207" s="253" t="s">
        <v>1</v>
      </c>
      <c r="N207" s="254" t="s">
        <v>48</v>
      </c>
      <c r="O207" s="93"/>
      <c r="P207" s="255">
        <f>O207*H207</f>
        <v>0</v>
      </c>
      <c r="Q207" s="255">
        <v>0</v>
      </c>
      <c r="R207" s="255">
        <f>Q207*H207</f>
        <v>0</v>
      </c>
      <c r="S207" s="255">
        <v>0</v>
      </c>
      <c r="T207" s="256">
        <f>S207*H207</f>
        <v>0</v>
      </c>
      <c r="U207" s="40"/>
      <c r="V207" s="40"/>
      <c r="W207" s="40"/>
      <c r="X207" s="40"/>
      <c r="Y207" s="40"/>
      <c r="Z207" s="40"/>
      <c r="AA207" s="40"/>
      <c r="AB207" s="40"/>
      <c r="AC207" s="40"/>
      <c r="AD207" s="40"/>
      <c r="AE207" s="40"/>
      <c r="AR207" s="257" t="s">
        <v>501</v>
      </c>
      <c r="AT207" s="257" t="s">
        <v>254</v>
      </c>
      <c r="AU207" s="257" t="s">
        <v>93</v>
      </c>
      <c r="AY207" s="18" t="s">
        <v>251</v>
      </c>
      <c r="BE207" s="258">
        <f>IF(N207="základní",J207,0)</f>
        <v>0</v>
      </c>
      <c r="BF207" s="258">
        <f>IF(N207="snížená",J207,0)</f>
        <v>0</v>
      </c>
      <c r="BG207" s="258">
        <f>IF(N207="zákl. přenesená",J207,0)</f>
        <v>0</v>
      </c>
      <c r="BH207" s="258">
        <f>IF(N207="sníž. přenesená",J207,0)</f>
        <v>0</v>
      </c>
      <c r="BI207" s="258">
        <f>IF(N207="nulová",J207,0)</f>
        <v>0</v>
      </c>
      <c r="BJ207" s="18" t="s">
        <v>91</v>
      </c>
      <c r="BK207" s="258">
        <f>ROUND(I207*H207,2)</f>
        <v>0</v>
      </c>
      <c r="BL207" s="18" t="s">
        <v>501</v>
      </c>
      <c r="BM207" s="257" t="s">
        <v>765</v>
      </c>
    </row>
    <row r="208" s="12" customFormat="1" ht="22.8" customHeight="1">
      <c r="A208" s="12"/>
      <c r="B208" s="230"/>
      <c r="C208" s="231"/>
      <c r="D208" s="232" t="s">
        <v>82</v>
      </c>
      <c r="E208" s="244" t="s">
        <v>174</v>
      </c>
      <c r="F208" s="244" t="s">
        <v>766</v>
      </c>
      <c r="G208" s="231"/>
      <c r="H208" s="231"/>
      <c r="I208" s="234"/>
      <c r="J208" s="245">
        <f>BK208</f>
        <v>0</v>
      </c>
      <c r="K208" s="231"/>
      <c r="L208" s="236"/>
      <c r="M208" s="237"/>
      <c r="N208" s="238"/>
      <c r="O208" s="238"/>
      <c r="P208" s="239">
        <f>SUM(P209:P216)</f>
        <v>0</v>
      </c>
      <c r="Q208" s="238"/>
      <c r="R208" s="239">
        <f>SUM(R209:R216)</f>
        <v>0</v>
      </c>
      <c r="S208" s="238"/>
      <c r="T208" s="240">
        <f>SUM(T209:T216)</f>
        <v>0</v>
      </c>
      <c r="U208" s="12"/>
      <c r="V208" s="12"/>
      <c r="W208" s="12"/>
      <c r="X208" s="12"/>
      <c r="Y208" s="12"/>
      <c r="Z208" s="12"/>
      <c r="AA208" s="12"/>
      <c r="AB208" s="12"/>
      <c r="AC208" s="12"/>
      <c r="AD208" s="12"/>
      <c r="AE208" s="12"/>
      <c r="AR208" s="241" t="s">
        <v>91</v>
      </c>
      <c r="AT208" s="242" t="s">
        <v>82</v>
      </c>
      <c r="AU208" s="242" t="s">
        <v>91</v>
      </c>
      <c r="AY208" s="241" t="s">
        <v>251</v>
      </c>
      <c r="BK208" s="243">
        <f>SUM(BK209:BK216)</f>
        <v>0</v>
      </c>
    </row>
    <row r="209" s="2" customFormat="1" ht="16.5" customHeight="1">
      <c r="A209" s="40"/>
      <c r="B209" s="41"/>
      <c r="C209" s="246" t="s">
        <v>362</v>
      </c>
      <c r="D209" s="246" t="s">
        <v>254</v>
      </c>
      <c r="E209" s="247" t="s">
        <v>767</v>
      </c>
      <c r="F209" s="248" t="s">
        <v>768</v>
      </c>
      <c r="G209" s="249" t="s">
        <v>441</v>
      </c>
      <c r="H209" s="250">
        <v>182.56</v>
      </c>
      <c r="I209" s="251"/>
      <c r="J209" s="252">
        <f>ROUND(I209*H209,2)</f>
        <v>0</v>
      </c>
      <c r="K209" s="248" t="s">
        <v>258</v>
      </c>
      <c r="L209" s="46"/>
      <c r="M209" s="253" t="s">
        <v>1</v>
      </c>
      <c r="N209" s="254" t="s">
        <v>48</v>
      </c>
      <c r="O209" s="93"/>
      <c r="P209" s="255">
        <f>O209*H209</f>
        <v>0</v>
      </c>
      <c r="Q209" s="255">
        <v>0</v>
      </c>
      <c r="R209" s="255">
        <f>Q209*H209</f>
        <v>0</v>
      </c>
      <c r="S209" s="255">
        <v>0</v>
      </c>
      <c r="T209" s="256">
        <f>S209*H209</f>
        <v>0</v>
      </c>
      <c r="U209" s="40"/>
      <c r="V209" s="40"/>
      <c r="W209" s="40"/>
      <c r="X209" s="40"/>
      <c r="Y209" s="40"/>
      <c r="Z209" s="40"/>
      <c r="AA209" s="40"/>
      <c r="AB209" s="40"/>
      <c r="AC209" s="40"/>
      <c r="AD209" s="40"/>
      <c r="AE209" s="40"/>
      <c r="AR209" s="257" t="s">
        <v>182</v>
      </c>
      <c r="AT209" s="257" t="s">
        <v>254</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769</v>
      </c>
    </row>
    <row r="210" s="15" customFormat="1">
      <c r="A210" s="15"/>
      <c r="B210" s="293"/>
      <c r="C210" s="294"/>
      <c r="D210" s="259" t="s">
        <v>414</v>
      </c>
      <c r="E210" s="295" t="s">
        <v>1</v>
      </c>
      <c r="F210" s="296" t="s">
        <v>691</v>
      </c>
      <c r="G210" s="294"/>
      <c r="H210" s="295" t="s">
        <v>1</v>
      </c>
      <c r="I210" s="297"/>
      <c r="J210" s="294"/>
      <c r="K210" s="294"/>
      <c r="L210" s="298"/>
      <c r="M210" s="299"/>
      <c r="N210" s="300"/>
      <c r="O210" s="300"/>
      <c r="P210" s="300"/>
      <c r="Q210" s="300"/>
      <c r="R210" s="300"/>
      <c r="S210" s="300"/>
      <c r="T210" s="301"/>
      <c r="U210" s="15"/>
      <c r="V210" s="15"/>
      <c r="W210" s="15"/>
      <c r="X210" s="15"/>
      <c r="Y210" s="15"/>
      <c r="Z210" s="15"/>
      <c r="AA210" s="15"/>
      <c r="AB210" s="15"/>
      <c r="AC210" s="15"/>
      <c r="AD210" s="15"/>
      <c r="AE210" s="15"/>
      <c r="AT210" s="302" t="s">
        <v>414</v>
      </c>
      <c r="AU210" s="302" t="s">
        <v>93</v>
      </c>
      <c r="AV210" s="15" t="s">
        <v>91</v>
      </c>
      <c r="AW210" s="15" t="s">
        <v>38</v>
      </c>
      <c r="AX210" s="15" t="s">
        <v>83</v>
      </c>
      <c r="AY210" s="302" t="s">
        <v>251</v>
      </c>
    </row>
    <row r="211" s="13" customFormat="1">
      <c r="A211" s="13"/>
      <c r="B211" s="271"/>
      <c r="C211" s="272"/>
      <c r="D211" s="259" t="s">
        <v>414</v>
      </c>
      <c r="E211" s="273" t="s">
        <v>1</v>
      </c>
      <c r="F211" s="274" t="s">
        <v>770</v>
      </c>
      <c r="G211" s="272"/>
      <c r="H211" s="275">
        <v>182.56</v>
      </c>
      <c r="I211" s="276"/>
      <c r="J211" s="272"/>
      <c r="K211" s="272"/>
      <c r="L211" s="277"/>
      <c r="M211" s="278"/>
      <c r="N211" s="279"/>
      <c r="O211" s="279"/>
      <c r="P211" s="279"/>
      <c r="Q211" s="279"/>
      <c r="R211" s="279"/>
      <c r="S211" s="279"/>
      <c r="T211" s="280"/>
      <c r="U211" s="13"/>
      <c r="V211" s="13"/>
      <c r="W211" s="13"/>
      <c r="X211" s="13"/>
      <c r="Y211" s="13"/>
      <c r="Z211" s="13"/>
      <c r="AA211" s="13"/>
      <c r="AB211" s="13"/>
      <c r="AC211" s="13"/>
      <c r="AD211" s="13"/>
      <c r="AE211" s="13"/>
      <c r="AT211" s="281" t="s">
        <v>414</v>
      </c>
      <c r="AU211" s="281" t="s">
        <v>93</v>
      </c>
      <c r="AV211" s="13" t="s">
        <v>93</v>
      </c>
      <c r="AW211" s="13" t="s">
        <v>38</v>
      </c>
      <c r="AX211" s="13" t="s">
        <v>83</v>
      </c>
      <c r="AY211" s="281" t="s">
        <v>251</v>
      </c>
    </row>
    <row r="212" s="14" customFormat="1">
      <c r="A212" s="14"/>
      <c r="B212" s="282"/>
      <c r="C212" s="283"/>
      <c r="D212" s="259" t="s">
        <v>414</v>
      </c>
      <c r="E212" s="284" t="s">
        <v>1</v>
      </c>
      <c r="F212" s="285" t="s">
        <v>416</v>
      </c>
      <c r="G212" s="283"/>
      <c r="H212" s="286">
        <v>182.56</v>
      </c>
      <c r="I212" s="287"/>
      <c r="J212" s="283"/>
      <c r="K212" s="283"/>
      <c r="L212" s="288"/>
      <c r="M212" s="289"/>
      <c r="N212" s="290"/>
      <c r="O212" s="290"/>
      <c r="P212" s="290"/>
      <c r="Q212" s="290"/>
      <c r="R212" s="290"/>
      <c r="S212" s="290"/>
      <c r="T212" s="291"/>
      <c r="U212" s="14"/>
      <c r="V212" s="14"/>
      <c r="W212" s="14"/>
      <c r="X212" s="14"/>
      <c r="Y212" s="14"/>
      <c r="Z212" s="14"/>
      <c r="AA212" s="14"/>
      <c r="AB212" s="14"/>
      <c r="AC212" s="14"/>
      <c r="AD212" s="14"/>
      <c r="AE212" s="14"/>
      <c r="AT212" s="292" t="s">
        <v>414</v>
      </c>
      <c r="AU212" s="292" t="s">
        <v>93</v>
      </c>
      <c r="AV212" s="14" t="s">
        <v>182</v>
      </c>
      <c r="AW212" s="14" t="s">
        <v>38</v>
      </c>
      <c r="AX212" s="14" t="s">
        <v>91</v>
      </c>
      <c r="AY212" s="292" t="s">
        <v>251</v>
      </c>
    </row>
    <row r="213" s="2" customFormat="1" ht="16.5" customHeight="1">
      <c r="A213" s="40"/>
      <c r="B213" s="41"/>
      <c r="C213" s="246" t="s">
        <v>395</v>
      </c>
      <c r="D213" s="246" t="s">
        <v>254</v>
      </c>
      <c r="E213" s="247" t="s">
        <v>771</v>
      </c>
      <c r="F213" s="248" t="s">
        <v>772</v>
      </c>
      <c r="G213" s="249" t="s">
        <v>441</v>
      </c>
      <c r="H213" s="250">
        <v>182.56</v>
      </c>
      <c r="I213" s="251"/>
      <c r="J213" s="252">
        <f>ROUND(I213*H213,2)</f>
        <v>0</v>
      </c>
      <c r="K213" s="248" t="s">
        <v>258</v>
      </c>
      <c r="L213" s="46"/>
      <c r="M213" s="253" t="s">
        <v>1</v>
      </c>
      <c r="N213" s="254" t="s">
        <v>48</v>
      </c>
      <c r="O213" s="93"/>
      <c r="P213" s="255">
        <f>O213*H213</f>
        <v>0</v>
      </c>
      <c r="Q213" s="255">
        <v>0</v>
      </c>
      <c r="R213" s="255">
        <f>Q213*H213</f>
        <v>0</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773</v>
      </c>
    </row>
    <row r="214" s="15" customFormat="1">
      <c r="A214" s="15"/>
      <c r="B214" s="293"/>
      <c r="C214" s="294"/>
      <c r="D214" s="259" t="s">
        <v>414</v>
      </c>
      <c r="E214" s="295" t="s">
        <v>1</v>
      </c>
      <c r="F214" s="296" t="s">
        <v>691</v>
      </c>
      <c r="G214" s="294"/>
      <c r="H214" s="295" t="s">
        <v>1</v>
      </c>
      <c r="I214" s="297"/>
      <c r="J214" s="294"/>
      <c r="K214" s="294"/>
      <c r="L214" s="298"/>
      <c r="M214" s="299"/>
      <c r="N214" s="300"/>
      <c r="O214" s="300"/>
      <c r="P214" s="300"/>
      <c r="Q214" s="300"/>
      <c r="R214" s="300"/>
      <c r="S214" s="300"/>
      <c r="T214" s="301"/>
      <c r="U214" s="15"/>
      <c r="V214" s="15"/>
      <c r="W214" s="15"/>
      <c r="X214" s="15"/>
      <c r="Y214" s="15"/>
      <c r="Z214" s="15"/>
      <c r="AA214" s="15"/>
      <c r="AB214" s="15"/>
      <c r="AC214" s="15"/>
      <c r="AD214" s="15"/>
      <c r="AE214" s="15"/>
      <c r="AT214" s="302" t="s">
        <v>414</v>
      </c>
      <c r="AU214" s="302" t="s">
        <v>93</v>
      </c>
      <c r="AV214" s="15" t="s">
        <v>91</v>
      </c>
      <c r="AW214" s="15" t="s">
        <v>38</v>
      </c>
      <c r="AX214" s="15" t="s">
        <v>83</v>
      </c>
      <c r="AY214" s="302" t="s">
        <v>251</v>
      </c>
    </row>
    <row r="215" s="13" customFormat="1">
      <c r="A215" s="13"/>
      <c r="B215" s="271"/>
      <c r="C215" s="272"/>
      <c r="D215" s="259" t="s">
        <v>414</v>
      </c>
      <c r="E215" s="273" t="s">
        <v>1</v>
      </c>
      <c r="F215" s="274" t="s">
        <v>770</v>
      </c>
      <c r="G215" s="272"/>
      <c r="H215" s="275">
        <v>182.56</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38</v>
      </c>
      <c r="AX215" s="13" t="s">
        <v>83</v>
      </c>
      <c r="AY215" s="281" t="s">
        <v>251</v>
      </c>
    </row>
    <row r="216" s="14" customFormat="1">
      <c r="A216" s="14"/>
      <c r="B216" s="282"/>
      <c r="C216" s="283"/>
      <c r="D216" s="259" t="s">
        <v>414</v>
      </c>
      <c r="E216" s="284" t="s">
        <v>1</v>
      </c>
      <c r="F216" s="285" t="s">
        <v>416</v>
      </c>
      <c r="G216" s="283"/>
      <c r="H216" s="286">
        <v>182.56</v>
      </c>
      <c r="I216" s="287"/>
      <c r="J216" s="283"/>
      <c r="K216" s="283"/>
      <c r="L216" s="288"/>
      <c r="M216" s="289"/>
      <c r="N216" s="290"/>
      <c r="O216" s="290"/>
      <c r="P216" s="290"/>
      <c r="Q216" s="290"/>
      <c r="R216" s="290"/>
      <c r="S216" s="290"/>
      <c r="T216" s="291"/>
      <c r="U216" s="14"/>
      <c r="V216" s="14"/>
      <c r="W216" s="14"/>
      <c r="X216" s="14"/>
      <c r="Y216" s="14"/>
      <c r="Z216" s="14"/>
      <c r="AA216" s="14"/>
      <c r="AB216" s="14"/>
      <c r="AC216" s="14"/>
      <c r="AD216" s="14"/>
      <c r="AE216" s="14"/>
      <c r="AT216" s="292" t="s">
        <v>414</v>
      </c>
      <c r="AU216" s="292" t="s">
        <v>93</v>
      </c>
      <c r="AV216" s="14" t="s">
        <v>182</v>
      </c>
      <c r="AW216" s="14" t="s">
        <v>38</v>
      </c>
      <c r="AX216" s="14" t="s">
        <v>91</v>
      </c>
      <c r="AY216" s="292" t="s">
        <v>251</v>
      </c>
    </row>
    <row r="217" s="12" customFormat="1" ht="22.8" customHeight="1">
      <c r="A217" s="12"/>
      <c r="B217" s="230"/>
      <c r="C217" s="231"/>
      <c r="D217" s="232" t="s">
        <v>82</v>
      </c>
      <c r="E217" s="244" t="s">
        <v>182</v>
      </c>
      <c r="F217" s="244" t="s">
        <v>774</v>
      </c>
      <c r="G217" s="231"/>
      <c r="H217" s="231"/>
      <c r="I217" s="234"/>
      <c r="J217" s="245">
        <f>BK217</f>
        <v>0</v>
      </c>
      <c r="K217" s="231"/>
      <c r="L217" s="236"/>
      <c r="M217" s="237"/>
      <c r="N217" s="238"/>
      <c r="O217" s="238"/>
      <c r="P217" s="239">
        <f>SUM(P218:P227)</f>
        <v>0</v>
      </c>
      <c r="Q217" s="238"/>
      <c r="R217" s="239">
        <f>SUM(R218:R227)</f>
        <v>77.667159290000001</v>
      </c>
      <c r="S217" s="238"/>
      <c r="T217" s="240">
        <f>SUM(T218:T227)</f>
        <v>0</v>
      </c>
      <c r="U217" s="12"/>
      <c r="V217" s="12"/>
      <c r="W217" s="12"/>
      <c r="X217" s="12"/>
      <c r="Y217" s="12"/>
      <c r="Z217" s="12"/>
      <c r="AA217" s="12"/>
      <c r="AB217" s="12"/>
      <c r="AC217" s="12"/>
      <c r="AD217" s="12"/>
      <c r="AE217" s="12"/>
      <c r="AR217" s="241" t="s">
        <v>91</v>
      </c>
      <c r="AT217" s="242" t="s">
        <v>82</v>
      </c>
      <c r="AU217" s="242" t="s">
        <v>91</v>
      </c>
      <c r="AY217" s="241" t="s">
        <v>251</v>
      </c>
      <c r="BK217" s="243">
        <f>SUM(BK218:BK227)</f>
        <v>0</v>
      </c>
    </row>
    <row r="218" s="2" customFormat="1" ht="16.5" customHeight="1">
      <c r="A218" s="40"/>
      <c r="B218" s="41"/>
      <c r="C218" s="246" t="s">
        <v>366</v>
      </c>
      <c r="D218" s="246" t="s">
        <v>254</v>
      </c>
      <c r="E218" s="247" t="s">
        <v>775</v>
      </c>
      <c r="F218" s="248" t="s">
        <v>776</v>
      </c>
      <c r="G218" s="249" t="s">
        <v>446</v>
      </c>
      <c r="H218" s="250">
        <v>41.076999999999998</v>
      </c>
      <c r="I218" s="251"/>
      <c r="J218" s="252">
        <f>ROUND(I218*H218,2)</f>
        <v>0</v>
      </c>
      <c r="K218" s="248" t="s">
        <v>258</v>
      </c>
      <c r="L218" s="46"/>
      <c r="M218" s="253" t="s">
        <v>1</v>
      </c>
      <c r="N218" s="254" t="s">
        <v>48</v>
      </c>
      <c r="O218" s="93"/>
      <c r="P218" s="255">
        <f>O218*H218</f>
        <v>0</v>
      </c>
      <c r="Q218" s="255">
        <v>1.8907700000000001</v>
      </c>
      <c r="R218" s="255">
        <f>Q218*H218</f>
        <v>77.667159290000001</v>
      </c>
      <c r="S218" s="255">
        <v>0</v>
      </c>
      <c r="T218" s="256">
        <f>S218*H218</f>
        <v>0</v>
      </c>
      <c r="U218" s="40"/>
      <c r="V218" s="40"/>
      <c r="W218" s="40"/>
      <c r="X218" s="40"/>
      <c r="Y218" s="40"/>
      <c r="Z218" s="40"/>
      <c r="AA218" s="40"/>
      <c r="AB218" s="40"/>
      <c r="AC218" s="40"/>
      <c r="AD218" s="40"/>
      <c r="AE218" s="40"/>
      <c r="AR218" s="257" t="s">
        <v>91</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91</v>
      </c>
      <c r="BM218" s="257" t="s">
        <v>777</v>
      </c>
    </row>
    <row r="219" s="15" customFormat="1">
      <c r="A219" s="15"/>
      <c r="B219" s="293"/>
      <c r="C219" s="294"/>
      <c r="D219" s="259" t="s">
        <v>414</v>
      </c>
      <c r="E219" s="295" t="s">
        <v>1</v>
      </c>
      <c r="F219" s="296" t="s">
        <v>691</v>
      </c>
      <c r="G219" s="294"/>
      <c r="H219" s="295" t="s">
        <v>1</v>
      </c>
      <c r="I219" s="297"/>
      <c r="J219" s="294"/>
      <c r="K219" s="294"/>
      <c r="L219" s="298"/>
      <c r="M219" s="299"/>
      <c r="N219" s="300"/>
      <c r="O219" s="300"/>
      <c r="P219" s="300"/>
      <c r="Q219" s="300"/>
      <c r="R219" s="300"/>
      <c r="S219" s="300"/>
      <c r="T219" s="301"/>
      <c r="U219" s="15"/>
      <c r="V219" s="15"/>
      <c r="W219" s="15"/>
      <c r="X219" s="15"/>
      <c r="Y219" s="15"/>
      <c r="Z219" s="15"/>
      <c r="AA219" s="15"/>
      <c r="AB219" s="15"/>
      <c r="AC219" s="15"/>
      <c r="AD219" s="15"/>
      <c r="AE219" s="15"/>
      <c r="AT219" s="302" t="s">
        <v>414</v>
      </c>
      <c r="AU219" s="302" t="s">
        <v>93</v>
      </c>
      <c r="AV219" s="15" t="s">
        <v>91</v>
      </c>
      <c r="AW219" s="15" t="s">
        <v>38</v>
      </c>
      <c r="AX219" s="15" t="s">
        <v>83</v>
      </c>
      <c r="AY219" s="302" t="s">
        <v>251</v>
      </c>
    </row>
    <row r="220" s="13" customFormat="1">
      <c r="A220" s="13"/>
      <c r="B220" s="271"/>
      <c r="C220" s="272"/>
      <c r="D220" s="259" t="s">
        <v>414</v>
      </c>
      <c r="E220" s="273" t="s">
        <v>1</v>
      </c>
      <c r="F220" s="274" t="s">
        <v>778</v>
      </c>
      <c r="G220" s="272"/>
      <c r="H220" s="275">
        <v>16.844000000000001</v>
      </c>
      <c r="I220" s="276"/>
      <c r="J220" s="272"/>
      <c r="K220" s="272"/>
      <c r="L220" s="277"/>
      <c r="M220" s="278"/>
      <c r="N220" s="279"/>
      <c r="O220" s="279"/>
      <c r="P220" s="279"/>
      <c r="Q220" s="279"/>
      <c r="R220" s="279"/>
      <c r="S220" s="279"/>
      <c r="T220" s="280"/>
      <c r="U220" s="13"/>
      <c r="V220" s="13"/>
      <c r="W220" s="13"/>
      <c r="X220" s="13"/>
      <c r="Y220" s="13"/>
      <c r="Z220" s="13"/>
      <c r="AA220" s="13"/>
      <c r="AB220" s="13"/>
      <c r="AC220" s="13"/>
      <c r="AD220" s="13"/>
      <c r="AE220" s="13"/>
      <c r="AT220" s="281" t="s">
        <v>414</v>
      </c>
      <c r="AU220" s="281" t="s">
        <v>93</v>
      </c>
      <c r="AV220" s="13" t="s">
        <v>93</v>
      </c>
      <c r="AW220" s="13" t="s">
        <v>38</v>
      </c>
      <c r="AX220" s="13" t="s">
        <v>83</v>
      </c>
      <c r="AY220" s="281" t="s">
        <v>251</v>
      </c>
    </row>
    <row r="221" s="13" customFormat="1">
      <c r="A221" s="13"/>
      <c r="B221" s="271"/>
      <c r="C221" s="272"/>
      <c r="D221" s="259" t="s">
        <v>414</v>
      </c>
      <c r="E221" s="273" t="s">
        <v>1</v>
      </c>
      <c r="F221" s="274" t="s">
        <v>779</v>
      </c>
      <c r="G221" s="272"/>
      <c r="H221" s="275">
        <v>13.635</v>
      </c>
      <c r="I221" s="276"/>
      <c r="J221" s="272"/>
      <c r="K221" s="272"/>
      <c r="L221" s="277"/>
      <c r="M221" s="278"/>
      <c r="N221" s="279"/>
      <c r="O221" s="279"/>
      <c r="P221" s="279"/>
      <c r="Q221" s="279"/>
      <c r="R221" s="279"/>
      <c r="S221" s="279"/>
      <c r="T221" s="280"/>
      <c r="U221" s="13"/>
      <c r="V221" s="13"/>
      <c r="W221" s="13"/>
      <c r="X221" s="13"/>
      <c r="Y221" s="13"/>
      <c r="Z221" s="13"/>
      <c r="AA221" s="13"/>
      <c r="AB221" s="13"/>
      <c r="AC221" s="13"/>
      <c r="AD221" s="13"/>
      <c r="AE221" s="13"/>
      <c r="AT221" s="281" t="s">
        <v>414</v>
      </c>
      <c r="AU221" s="281" t="s">
        <v>93</v>
      </c>
      <c r="AV221" s="13" t="s">
        <v>93</v>
      </c>
      <c r="AW221" s="13" t="s">
        <v>38</v>
      </c>
      <c r="AX221" s="13" t="s">
        <v>83</v>
      </c>
      <c r="AY221" s="281" t="s">
        <v>251</v>
      </c>
    </row>
    <row r="222" s="13" customFormat="1">
      <c r="A222" s="13"/>
      <c r="B222" s="271"/>
      <c r="C222" s="272"/>
      <c r="D222" s="259" t="s">
        <v>414</v>
      </c>
      <c r="E222" s="273" t="s">
        <v>1</v>
      </c>
      <c r="F222" s="274" t="s">
        <v>780</v>
      </c>
      <c r="G222" s="272"/>
      <c r="H222" s="275">
        <v>2.9700000000000002</v>
      </c>
      <c r="I222" s="276"/>
      <c r="J222" s="272"/>
      <c r="K222" s="272"/>
      <c r="L222" s="277"/>
      <c r="M222" s="278"/>
      <c r="N222" s="279"/>
      <c r="O222" s="279"/>
      <c r="P222" s="279"/>
      <c r="Q222" s="279"/>
      <c r="R222" s="279"/>
      <c r="S222" s="279"/>
      <c r="T222" s="280"/>
      <c r="U222" s="13"/>
      <c r="V222" s="13"/>
      <c r="W222" s="13"/>
      <c r="X222" s="13"/>
      <c r="Y222" s="13"/>
      <c r="Z222" s="13"/>
      <c r="AA222" s="13"/>
      <c r="AB222" s="13"/>
      <c r="AC222" s="13"/>
      <c r="AD222" s="13"/>
      <c r="AE222" s="13"/>
      <c r="AT222" s="281" t="s">
        <v>414</v>
      </c>
      <c r="AU222" s="281" t="s">
        <v>93</v>
      </c>
      <c r="AV222" s="13" t="s">
        <v>93</v>
      </c>
      <c r="AW222" s="13" t="s">
        <v>38</v>
      </c>
      <c r="AX222" s="13" t="s">
        <v>83</v>
      </c>
      <c r="AY222" s="281" t="s">
        <v>251</v>
      </c>
    </row>
    <row r="223" s="13" customFormat="1">
      <c r="A223" s="13"/>
      <c r="B223" s="271"/>
      <c r="C223" s="272"/>
      <c r="D223" s="259" t="s">
        <v>414</v>
      </c>
      <c r="E223" s="273" t="s">
        <v>1</v>
      </c>
      <c r="F223" s="274" t="s">
        <v>781</v>
      </c>
      <c r="G223" s="272"/>
      <c r="H223" s="275">
        <v>1.53</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3" customFormat="1">
      <c r="A224" s="13"/>
      <c r="B224" s="271"/>
      <c r="C224" s="272"/>
      <c r="D224" s="259" t="s">
        <v>414</v>
      </c>
      <c r="E224" s="273" t="s">
        <v>1</v>
      </c>
      <c r="F224" s="274" t="s">
        <v>782</v>
      </c>
      <c r="G224" s="272"/>
      <c r="H224" s="275">
        <v>2.8799999999999999</v>
      </c>
      <c r="I224" s="276"/>
      <c r="J224" s="272"/>
      <c r="K224" s="272"/>
      <c r="L224" s="277"/>
      <c r="M224" s="278"/>
      <c r="N224" s="279"/>
      <c r="O224" s="279"/>
      <c r="P224" s="279"/>
      <c r="Q224" s="279"/>
      <c r="R224" s="279"/>
      <c r="S224" s="279"/>
      <c r="T224" s="280"/>
      <c r="U224" s="13"/>
      <c r="V224" s="13"/>
      <c r="W224" s="13"/>
      <c r="X224" s="13"/>
      <c r="Y224" s="13"/>
      <c r="Z224" s="13"/>
      <c r="AA224" s="13"/>
      <c r="AB224" s="13"/>
      <c r="AC224" s="13"/>
      <c r="AD224" s="13"/>
      <c r="AE224" s="13"/>
      <c r="AT224" s="281" t="s">
        <v>414</v>
      </c>
      <c r="AU224" s="281" t="s">
        <v>93</v>
      </c>
      <c r="AV224" s="13" t="s">
        <v>93</v>
      </c>
      <c r="AW224" s="13" t="s">
        <v>38</v>
      </c>
      <c r="AX224" s="13" t="s">
        <v>83</v>
      </c>
      <c r="AY224" s="281" t="s">
        <v>251</v>
      </c>
    </row>
    <row r="225" s="13" customFormat="1">
      <c r="A225" s="13"/>
      <c r="B225" s="271"/>
      <c r="C225" s="272"/>
      <c r="D225" s="259" t="s">
        <v>414</v>
      </c>
      <c r="E225" s="273" t="s">
        <v>1</v>
      </c>
      <c r="F225" s="274" t="s">
        <v>783</v>
      </c>
      <c r="G225" s="272"/>
      <c r="H225" s="275">
        <v>2.1150000000000002</v>
      </c>
      <c r="I225" s="276"/>
      <c r="J225" s="272"/>
      <c r="K225" s="272"/>
      <c r="L225" s="277"/>
      <c r="M225" s="278"/>
      <c r="N225" s="279"/>
      <c r="O225" s="279"/>
      <c r="P225" s="279"/>
      <c r="Q225" s="279"/>
      <c r="R225" s="279"/>
      <c r="S225" s="279"/>
      <c r="T225" s="280"/>
      <c r="U225" s="13"/>
      <c r="V225" s="13"/>
      <c r="W225" s="13"/>
      <c r="X225" s="13"/>
      <c r="Y225" s="13"/>
      <c r="Z225" s="13"/>
      <c r="AA225" s="13"/>
      <c r="AB225" s="13"/>
      <c r="AC225" s="13"/>
      <c r="AD225" s="13"/>
      <c r="AE225" s="13"/>
      <c r="AT225" s="281" t="s">
        <v>414</v>
      </c>
      <c r="AU225" s="281" t="s">
        <v>93</v>
      </c>
      <c r="AV225" s="13" t="s">
        <v>93</v>
      </c>
      <c r="AW225" s="13" t="s">
        <v>38</v>
      </c>
      <c r="AX225" s="13" t="s">
        <v>83</v>
      </c>
      <c r="AY225" s="281" t="s">
        <v>251</v>
      </c>
    </row>
    <row r="226" s="13" customFormat="1">
      <c r="A226" s="13"/>
      <c r="B226" s="271"/>
      <c r="C226" s="272"/>
      <c r="D226" s="259" t="s">
        <v>414</v>
      </c>
      <c r="E226" s="273" t="s">
        <v>1</v>
      </c>
      <c r="F226" s="274" t="s">
        <v>784</v>
      </c>
      <c r="G226" s="272"/>
      <c r="H226" s="275">
        <v>1.103</v>
      </c>
      <c r="I226" s="276"/>
      <c r="J226" s="272"/>
      <c r="K226" s="272"/>
      <c r="L226" s="277"/>
      <c r="M226" s="278"/>
      <c r="N226" s="279"/>
      <c r="O226" s="279"/>
      <c r="P226" s="279"/>
      <c r="Q226" s="279"/>
      <c r="R226" s="279"/>
      <c r="S226" s="279"/>
      <c r="T226" s="280"/>
      <c r="U226" s="13"/>
      <c r="V226" s="13"/>
      <c r="W226" s="13"/>
      <c r="X226" s="13"/>
      <c r="Y226" s="13"/>
      <c r="Z226" s="13"/>
      <c r="AA226" s="13"/>
      <c r="AB226" s="13"/>
      <c r="AC226" s="13"/>
      <c r="AD226" s="13"/>
      <c r="AE226" s="13"/>
      <c r="AT226" s="281" t="s">
        <v>414</v>
      </c>
      <c r="AU226" s="281" t="s">
        <v>93</v>
      </c>
      <c r="AV226" s="13" t="s">
        <v>93</v>
      </c>
      <c r="AW226" s="13" t="s">
        <v>38</v>
      </c>
      <c r="AX226" s="13" t="s">
        <v>83</v>
      </c>
      <c r="AY226" s="281" t="s">
        <v>251</v>
      </c>
    </row>
    <row r="227" s="14" customFormat="1">
      <c r="A227" s="14"/>
      <c r="B227" s="282"/>
      <c r="C227" s="283"/>
      <c r="D227" s="259" t="s">
        <v>414</v>
      </c>
      <c r="E227" s="284" t="s">
        <v>1</v>
      </c>
      <c r="F227" s="285" t="s">
        <v>416</v>
      </c>
      <c r="G227" s="283"/>
      <c r="H227" s="286">
        <v>41.076999999999998</v>
      </c>
      <c r="I227" s="287"/>
      <c r="J227" s="283"/>
      <c r="K227" s="283"/>
      <c r="L227" s="288"/>
      <c r="M227" s="289"/>
      <c r="N227" s="290"/>
      <c r="O227" s="290"/>
      <c r="P227" s="290"/>
      <c r="Q227" s="290"/>
      <c r="R227" s="290"/>
      <c r="S227" s="290"/>
      <c r="T227" s="291"/>
      <c r="U227" s="14"/>
      <c r="V227" s="14"/>
      <c r="W227" s="14"/>
      <c r="X227" s="14"/>
      <c r="Y227" s="14"/>
      <c r="Z227" s="14"/>
      <c r="AA227" s="14"/>
      <c r="AB227" s="14"/>
      <c r="AC227" s="14"/>
      <c r="AD227" s="14"/>
      <c r="AE227" s="14"/>
      <c r="AT227" s="292" t="s">
        <v>414</v>
      </c>
      <c r="AU227" s="292" t="s">
        <v>93</v>
      </c>
      <c r="AV227" s="14" t="s">
        <v>182</v>
      </c>
      <c r="AW227" s="14" t="s">
        <v>38</v>
      </c>
      <c r="AX227" s="14" t="s">
        <v>91</v>
      </c>
      <c r="AY227" s="292" t="s">
        <v>251</v>
      </c>
    </row>
    <row r="228" s="12" customFormat="1" ht="22.8" customHeight="1">
      <c r="A228" s="12"/>
      <c r="B228" s="230"/>
      <c r="C228" s="231"/>
      <c r="D228" s="232" t="s">
        <v>82</v>
      </c>
      <c r="E228" s="244" t="s">
        <v>292</v>
      </c>
      <c r="F228" s="244" t="s">
        <v>514</v>
      </c>
      <c r="G228" s="231"/>
      <c r="H228" s="231"/>
      <c r="I228" s="234"/>
      <c r="J228" s="245">
        <f>BK228</f>
        <v>0</v>
      </c>
      <c r="K228" s="231"/>
      <c r="L228" s="236"/>
      <c r="M228" s="237"/>
      <c r="N228" s="238"/>
      <c r="O228" s="238"/>
      <c r="P228" s="239">
        <f>SUM(P229:P345)</f>
        <v>0</v>
      </c>
      <c r="Q228" s="238"/>
      <c r="R228" s="239">
        <f>SUM(R229:R345)</f>
        <v>78.731045219999999</v>
      </c>
      <c r="S228" s="238"/>
      <c r="T228" s="240">
        <f>SUM(T229:T345)</f>
        <v>74.853999999999999</v>
      </c>
      <c r="U228" s="12"/>
      <c r="V228" s="12"/>
      <c r="W228" s="12"/>
      <c r="X228" s="12"/>
      <c r="Y228" s="12"/>
      <c r="Z228" s="12"/>
      <c r="AA228" s="12"/>
      <c r="AB228" s="12"/>
      <c r="AC228" s="12"/>
      <c r="AD228" s="12"/>
      <c r="AE228" s="12"/>
      <c r="AR228" s="241" t="s">
        <v>91</v>
      </c>
      <c r="AT228" s="242" t="s">
        <v>82</v>
      </c>
      <c r="AU228" s="242" t="s">
        <v>91</v>
      </c>
      <c r="AY228" s="241" t="s">
        <v>251</v>
      </c>
      <c r="BK228" s="243">
        <f>SUM(BK229:BK345)</f>
        <v>0</v>
      </c>
    </row>
    <row r="229" s="2" customFormat="1" ht="16.5" customHeight="1">
      <c r="A229" s="40"/>
      <c r="B229" s="41"/>
      <c r="C229" s="246" t="s">
        <v>7</v>
      </c>
      <c r="D229" s="246" t="s">
        <v>254</v>
      </c>
      <c r="E229" s="247" t="s">
        <v>785</v>
      </c>
      <c r="F229" s="248" t="s">
        <v>786</v>
      </c>
      <c r="G229" s="249" t="s">
        <v>441</v>
      </c>
      <c r="H229" s="250">
        <v>47.100000000000001</v>
      </c>
      <c r="I229" s="251"/>
      <c r="J229" s="252">
        <f>ROUND(I229*H229,2)</f>
        <v>0</v>
      </c>
      <c r="K229" s="248" t="s">
        <v>258</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359</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359</v>
      </c>
      <c r="BM229" s="257" t="s">
        <v>787</v>
      </c>
    </row>
    <row r="230" s="15" customFormat="1">
      <c r="A230" s="15"/>
      <c r="B230" s="293"/>
      <c r="C230" s="294"/>
      <c r="D230" s="259" t="s">
        <v>414</v>
      </c>
      <c r="E230" s="295" t="s">
        <v>1</v>
      </c>
      <c r="F230" s="296" t="s">
        <v>691</v>
      </c>
      <c r="G230" s="294"/>
      <c r="H230" s="295" t="s">
        <v>1</v>
      </c>
      <c r="I230" s="297"/>
      <c r="J230" s="294"/>
      <c r="K230" s="294"/>
      <c r="L230" s="298"/>
      <c r="M230" s="299"/>
      <c r="N230" s="300"/>
      <c r="O230" s="300"/>
      <c r="P230" s="300"/>
      <c r="Q230" s="300"/>
      <c r="R230" s="300"/>
      <c r="S230" s="300"/>
      <c r="T230" s="301"/>
      <c r="U230" s="15"/>
      <c r="V230" s="15"/>
      <c r="W230" s="15"/>
      <c r="X230" s="15"/>
      <c r="Y230" s="15"/>
      <c r="Z230" s="15"/>
      <c r="AA230" s="15"/>
      <c r="AB230" s="15"/>
      <c r="AC230" s="15"/>
      <c r="AD230" s="15"/>
      <c r="AE230" s="15"/>
      <c r="AT230" s="302" t="s">
        <v>414</v>
      </c>
      <c r="AU230" s="302" t="s">
        <v>93</v>
      </c>
      <c r="AV230" s="15" t="s">
        <v>91</v>
      </c>
      <c r="AW230" s="15" t="s">
        <v>38</v>
      </c>
      <c r="AX230" s="15" t="s">
        <v>83</v>
      </c>
      <c r="AY230" s="302" t="s">
        <v>251</v>
      </c>
    </row>
    <row r="231" s="13" customFormat="1">
      <c r="A231" s="13"/>
      <c r="B231" s="271"/>
      <c r="C231" s="272"/>
      <c r="D231" s="259" t="s">
        <v>414</v>
      </c>
      <c r="E231" s="273" t="s">
        <v>1</v>
      </c>
      <c r="F231" s="274" t="s">
        <v>788</v>
      </c>
      <c r="G231" s="272"/>
      <c r="H231" s="275">
        <v>13.199999999999999</v>
      </c>
      <c r="I231" s="276"/>
      <c r="J231" s="272"/>
      <c r="K231" s="272"/>
      <c r="L231" s="277"/>
      <c r="M231" s="278"/>
      <c r="N231" s="279"/>
      <c r="O231" s="279"/>
      <c r="P231" s="279"/>
      <c r="Q231" s="279"/>
      <c r="R231" s="279"/>
      <c r="S231" s="279"/>
      <c r="T231" s="280"/>
      <c r="U231" s="13"/>
      <c r="V231" s="13"/>
      <c r="W231" s="13"/>
      <c r="X231" s="13"/>
      <c r="Y231" s="13"/>
      <c r="Z231" s="13"/>
      <c r="AA231" s="13"/>
      <c r="AB231" s="13"/>
      <c r="AC231" s="13"/>
      <c r="AD231" s="13"/>
      <c r="AE231" s="13"/>
      <c r="AT231" s="281" t="s">
        <v>414</v>
      </c>
      <c r="AU231" s="281" t="s">
        <v>93</v>
      </c>
      <c r="AV231" s="13" t="s">
        <v>93</v>
      </c>
      <c r="AW231" s="13" t="s">
        <v>38</v>
      </c>
      <c r="AX231" s="13" t="s">
        <v>83</v>
      </c>
      <c r="AY231" s="281" t="s">
        <v>251</v>
      </c>
    </row>
    <row r="232" s="13" customFormat="1">
      <c r="A232" s="13"/>
      <c r="B232" s="271"/>
      <c r="C232" s="272"/>
      <c r="D232" s="259" t="s">
        <v>414</v>
      </c>
      <c r="E232" s="273" t="s">
        <v>1</v>
      </c>
      <c r="F232" s="274" t="s">
        <v>789</v>
      </c>
      <c r="G232" s="272"/>
      <c r="H232" s="275">
        <v>6.7999999999999998</v>
      </c>
      <c r="I232" s="276"/>
      <c r="J232" s="272"/>
      <c r="K232" s="272"/>
      <c r="L232" s="277"/>
      <c r="M232" s="278"/>
      <c r="N232" s="279"/>
      <c r="O232" s="279"/>
      <c r="P232" s="279"/>
      <c r="Q232" s="279"/>
      <c r="R232" s="279"/>
      <c r="S232" s="279"/>
      <c r="T232" s="280"/>
      <c r="U232" s="13"/>
      <c r="V232" s="13"/>
      <c r="W232" s="13"/>
      <c r="X232" s="13"/>
      <c r="Y232" s="13"/>
      <c r="Z232" s="13"/>
      <c r="AA232" s="13"/>
      <c r="AB232" s="13"/>
      <c r="AC232" s="13"/>
      <c r="AD232" s="13"/>
      <c r="AE232" s="13"/>
      <c r="AT232" s="281" t="s">
        <v>414</v>
      </c>
      <c r="AU232" s="281" t="s">
        <v>93</v>
      </c>
      <c r="AV232" s="13" t="s">
        <v>93</v>
      </c>
      <c r="AW232" s="13" t="s">
        <v>38</v>
      </c>
      <c r="AX232" s="13" t="s">
        <v>83</v>
      </c>
      <c r="AY232" s="281" t="s">
        <v>251</v>
      </c>
    </row>
    <row r="233" s="13" customFormat="1">
      <c r="A233" s="13"/>
      <c r="B233" s="271"/>
      <c r="C233" s="272"/>
      <c r="D233" s="259" t="s">
        <v>414</v>
      </c>
      <c r="E233" s="273" t="s">
        <v>1</v>
      </c>
      <c r="F233" s="274" t="s">
        <v>790</v>
      </c>
      <c r="G233" s="272"/>
      <c r="H233" s="275">
        <v>12.800000000000001</v>
      </c>
      <c r="I233" s="276"/>
      <c r="J233" s="272"/>
      <c r="K233" s="272"/>
      <c r="L233" s="277"/>
      <c r="M233" s="278"/>
      <c r="N233" s="279"/>
      <c r="O233" s="279"/>
      <c r="P233" s="279"/>
      <c r="Q233" s="279"/>
      <c r="R233" s="279"/>
      <c r="S233" s="279"/>
      <c r="T233" s="280"/>
      <c r="U233" s="13"/>
      <c r="V233" s="13"/>
      <c r="W233" s="13"/>
      <c r="X233" s="13"/>
      <c r="Y233" s="13"/>
      <c r="Z233" s="13"/>
      <c r="AA233" s="13"/>
      <c r="AB233" s="13"/>
      <c r="AC233" s="13"/>
      <c r="AD233" s="13"/>
      <c r="AE233" s="13"/>
      <c r="AT233" s="281" t="s">
        <v>414</v>
      </c>
      <c r="AU233" s="281" t="s">
        <v>93</v>
      </c>
      <c r="AV233" s="13" t="s">
        <v>93</v>
      </c>
      <c r="AW233" s="13" t="s">
        <v>38</v>
      </c>
      <c r="AX233" s="13" t="s">
        <v>83</v>
      </c>
      <c r="AY233" s="281" t="s">
        <v>251</v>
      </c>
    </row>
    <row r="234" s="13" customFormat="1">
      <c r="A234" s="13"/>
      <c r="B234" s="271"/>
      <c r="C234" s="272"/>
      <c r="D234" s="259" t="s">
        <v>414</v>
      </c>
      <c r="E234" s="273" t="s">
        <v>1</v>
      </c>
      <c r="F234" s="274" t="s">
        <v>791</v>
      </c>
      <c r="G234" s="272"/>
      <c r="H234" s="275">
        <v>9.4000000000000004</v>
      </c>
      <c r="I234" s="276"/>
      <c r="J234" s="272"/>
      <c r="K234" s="272"/>
      <c r="L234" s="277"/>
      <c r="M234" s="278"/>
      <c r="N234" s="279"/>
      <c r="O234" s="279"/>
      <c r="P234" s="279"/>
      <c r="Q234" s="279"/>
      <c r="R234" s="279"/>
      <c r="S234" s="279"/>
      <c r="T234" s="280"/>
      <c r="U234" s="13"/>
      <c r="V234" s="13"/>
      <c r="W234" s="13"/>
      <c r="X234" s="13"/>
      <c r="Y234" s="13"/>
      <c r="Z234" s="13"/>
      <c r="AA234" s="13"/>
      <c r="AB234" s="13"/>
      <c r="AC234" s="13"/>
      <c r="AD234" s="13"/>
      <c r="AE234" s="13"/>
      <c r="AT234" s="281" t="s">
        <v>414</v>
      </c>
      <c r="AU234" s="281" t="s">
        <v>93</v>
      </c>
      <c r="AV234" s="13" t="s">
        <v>93</v>
      </c>
      <c r="AW234" s="13" t="s">
        <v>38</v>
      </c>
      <c r="AX234" s="13" t="s">
        <v>83</v>
      </c>
      <c r="AY234" s="281" t="s">
        <v>251</v>
      </c>
    </row>
    <row r="235" s="13" customFormat="1">
      <c r="A235" s="13"/>
      <c r="B235" s="271"/>
      <c r="C235" s="272"/>
      <c r="D235" s="259" t="s">
        <v>414</v>
      </c>
      <c r="E235" s="273" t="s">
        <v>1</v>
      </c>
      <c r="F235" s="274" t="s">
        <v>792</v>
      </c>
      <c r="G235" s="272"/>
      <c r="H235" s="275">
        <v>4.9000000000000004</v>
      </c>
      <c r="I235" s="276"/>
      <c r="J235" s="272"/>
      <c r="K235" s="272"/>
      <c r="L235" s="277"/>
      <c r="M235" s="278"/>
      <c r="N235" s="279"/>
      <c r="O235" s="279"/>
      <c r="P235" s="279"/>
      <c r="Q235" s="279"/>
      <c r="R235" s="279"/>
      <c r="S235" s="279"/>
      <c r="T235" s="280"/>
      <c r="U235" s="13"/>
      <c r="V235" s="13"/>
      <c r="W235" s="13"/>
      <c r="X235" s="13"/>
      <c r="Y235" s="13"/>
      <c r="Z235" s="13"/>
      <c r="AA235" s="13"/>
      <c r="AB235" s="13"/>
      <c r="AC235" s="13"/>
      <c r="AD235" s="13"/>
      <c r="AE235" s="13"/>
      <c r="AT235" s="281" t="s">
        <v>414</v>
      </c>
      <c r="AU235" s="281" t="s">
        <v>93</v>
      </c>
      <c r="AV235" s="13" t="s">
        <v>93</v>
      </c>
      <c r="AW235" s="13" t="s">
        <v>38</v>
      </c>
      <c r="AX235" s="13" t="s">
        <v>83</v>
      </c>
      <c r="AY235" s="281" t="s">
        <v>251</v>
      </c>
    </row>
    <row r="236" s="14" customFormat="1">
      <c r="A236" s="14"/>
      <c r="B236" s="282"/>
      <c r="C236" s="283"/>
      <c r="D236" s="259" t="s">
        <v>414</v>
      </c>
      <c r="E236" s="284" t="s">
        <v>1</v>
      </c>
      <c r="F236" s="285" t="s">
        <v>416</v>
      </c>
      <c r="G236" s="283"/>
      <c r="H236" s="286">
        <v>47.100000000000001</v>
      </c>
      <c r="I236" s="287"/>
      <c r="J236" s="283"/>
      <c r="K236" s="283"/>
      <c r="L236" s="288"/>
      <c r="M236" s="289"/>
      <c r="N236" s="290"/>
      <c r="O236" s="290"/>
      <c r="P236" s="290"/>
      <c r="Q236" s="290"/>
      <c r="R236" s="290"/>
      <c r="S236" s="290"/>
      <c r="T236" s="291"/>
      <c r="U236" s="14"/>
      <c r="V236" s="14"/>
      <c r="W236" s="14"/>
      <c r="X236" s="14"/>
      <c r="Y236" s="14"/>
      <c r="Z236" s="14"/>
      <c r="AA236" s="14"/>
      <c r="AB236" s="14"/>
      <c r="AC236" s="14"/>
      <c r="AD236" s="14"/>
      <c r="AE236" s="14"/>
      <c r="AT236" s="292" t="s">
        <v>414</v>
      </c>
      <c r="AU236" s="292" t="s">
        <v>93</v>
      </c>
      <c r="AV236" s="14" t="s">
        <v>182</v>
      </c>
      <c r="AW236" s="14" t="s">
        <v>38</v>
      </c>
      <c r="AX236" s="14" t="s">
        <v>91</v>
      </c>
      <c r="AY236" s="292" t="s">
        <v>251</v>
      </c>
    </row>
    <row r="237" s="2" customFormat="1" ht="16.5" customHeight="1">
      <c r="A237" s="40"/>
      <c r="B237" s="41"/>
      <c r="C237" s="246" t="s">
        <v>369</v>
      </c>
      <c r="D237" s="246" t="s">
        <v>254</v>
      </c>
      <c r="E237" s="247" t="s">
        <v>793</v>
      </c>
      <c r="F237" s="248" t="s">
        <v>794</v>
      </c>
      <c r="G237" s="249" t="s">
        <v>441</v>
      </c>
      <c r="H237" s="250">
        <v>135.46000000000001</v>
      </c>
      <c r="I237" s="251"/>
      <c r="J237" s="252">
        <f>ROUND(I237*H237,2)</f>
        <v>0</v>
      </c>
      <c r="K237" s="248" t="s">
        <v>258</v>
      </c>
      <c r="L237" s="46"/>
      <c r="M237" s="253" t="s">
        <v>1</v>
      </c>
      <c r="N237" s="254" t="s">
        <v>48</v>
      </c>
      <c r="O237" s="93"/>
      <c r="P237" s="255">
        <f>O237*H237</f>
        <v>0</v>
      </c>
      <c r="Q237" s="255">
        <v>0</v>
      </c>
      <c r="R237" s="255">
        <f>Q237*H237</f>
        <v>0</v>
      </c>
      <c r="S237" s="255">
        <v>0</v>
      </c>
      <c r="T237" s="256">
        <f>S237*H237</f>
        <v>0</v>
      </c>
      <c r="U237" s="40"/>
      <c r="V237" s="40"/>
      <c r="W237" s="40"/>
      <c r="X237" s="40"/>
      <c r="Y237" s="40"/>
      <c r="Z237" s="40"/>
      <c r="AA237" s="40"/>
      <c r="AB237" s="40"/>
      <c r="AC237" s="40"/>
      <c r="AD237" s="40"/>
      <c r="AE237" s="40"/>
      <c r="AR237" s="257" t="s">
        <v>359</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359</v>
      </c>
      <c r="BM237" s="257" t="s">
        <v>795</v>
      </c>
    </row>
    <row r="238" s="15" customFormat="1">
      <c r="A238" s="15"/>
      <c r="B238" s="293"/>
      <c r="C238" s="294"/>
      <c r="D238" s="259" t="s">
        <v>414</v>
      </c>
      <c r="E238" s="295" t="s">
        <v>1</v>
      </c>
      <c r="F238" s="296" t="s">
        <v>691</v>
      </c>
      <c r="G238" s="294"/>
      <c r="H238" s="295" t="s">
        <v>1</v>
      </c>
      <c r="I238" s="297"/>
      <c r="J238" s="294"/>
      <c r="K238" s="294"/>
      <c r="L238" s="298"/>
      <c r="M238" s="299"/>
      <c r="N238" s="300"/>
      <c r="O238" s="300"/>
      <c r="P238" s="300"/>
      <c r="Q238" s="300"/>
      <c r="R238" s="300"/>
      <c r="S238" s="300"/>
      <c r="T238" s="301"/>
      <c r="U238" s="15"/>
      <c r="V238" s="15"/>
      <c r="W238" s="15"/>
      <c r="X238" s="15"/>
      <c r="Y238" s="15"/>
      <c r="Z238" s="15"/>
      <c r="AA238" s="15"/>
      <c r="AB238" s="15"/>
      <c r="AC238" s="15"/>
      <c r="AD238" s="15"/>
      <c r="AE238" s="15"/>
      <c r="AT238" s="302" t="s">
        <v>414</v>
      </c>
      <c r="AU238" s="302" t="s">
        <v>93</v>
      </c>
      <c r="AV238" s="15" t="s">
        <v>91</v>
      </c>
      <c r="AW238" s="15" t="s">
        <v>38</v>
      </c>
      <c r="AX238" s="15" t="s">
        <v>83</v>
      </c>
      <c r="AY238" s="302" t="s">
        <v>251</v>
      </c>
    </row>
    <row r="239" s="13" customFormat="1">
      <c r="A239" s="13"/>
      <c r="B239" s="271"/>
      <c r="C239" s="272"/>
      <c r="D239" s="259" t="s">
        <v>414</v>
      </c>
      <c r="E239" s="273" t="s">
        <v>1</v>
      </c>
      <c r="F239" s="274" t="s">
        <v>796</v>
      </c>
      <c r="G239" s="272"/>
      <c r="H239" s="275">
        <v>74.859999999999999</v>
      </c>
      <c r="I239" s="276"/>
      <c r="J239" s="272"/>
      <c r="K239" s="272"/>
      <c r="L239" s="277"/>
      <c r="M239" s="278"/>
      <c r="N239" s="279"/>
      <c r="O239" s="279"/>
      <c r="P239" s="279"/>
      <c r="Q239" s="279"/>
      <c r="R239" s="279"/>
      <c r="S239" s="279"/>
      <c r="T239" s="280"/>
      <c r="U239" s="13"/>
      <c r="V239" s="13"/>
      <c r="W239" s="13"/>
      <c r="X239" s="13"/>
      <c r="Y239" s="13"/>
      <c r="Z239" s="13"/>
      <c r="AA239" s="13"/>
      <c r="AB239" s="13"/>
      <c r="AC239" s="13"/>
      <c r="AD239" s="13"/>
      <c r="AE239" s="13"/>
      <c r="AT239" s="281" t="s">
        <v>414</v>
      </c>
      <c r="AU239" s="281" t="s">
        <v>93</v>
      </c>
      <c r="AV239" s="13" t="s">
        <v>93</v>
      </c>
      <c r="AW239" s="13" t="s">
        <v>38</v>
      </c>
      <c r="AX239" s="13" t="s">
        <v>83</v>
      </c>
      <c r="AY239" s="281" t="s">
        <v>251</v>
      </c>
    </row>
    <row r="240" s="13" customFormat="1">
      <c r="A240" s="13"/>
      <c r="B240" s="271"/>
      <c r="C240" s="272"/>
      <c r="D240" s="259" t="s">
        <v>414</v>
      </c>
      <c r="E240" s="273" t="s">
        <v>1</v>
      </c>
      <c r="F240" s="274" t="s">
        <v>797</v>
      </c>
      <c r="G240" s="272"/>
      <c r="H240" s="275">
        <v>60.600000000000001</v>
      </c>
      <c r="I240" s="276"/>
      <c r="J240" s="272"/>
      <c r="K240" s="272"/>
      <c r="L240" s="277"/>
      <c r="M240" s="278"/>
      <c r="N240" s="279"/>
      <c r="O240" s="279"/>
      <c r="P240" s="279"/>
      <c r="Q240" s="279"/>
      <c r="R240" s="279"/>
      <c r="S240" s="279"/>
      <c r="T240" s="280"/>
      <c r="U240" s="13"/>
      <c r="V240" s="13"/>
      <c r="W240" s="13"/>
      <c r="X240" s="13"/>
      <c r="Y240" s="13"/>
      <c r="Z240" s="13"/>
      <c r="AA240" s="13"/>
      <c r="AB240" s="13"/>
      <c r="AC240" s="13"/>
      <c r="AD240" s="13"/>
      <c r="AE240" s="13"/>
      <c r="AT240" s="281" t="s">
        <v>414</v>
      </c>
      <c r="AU240" s="281" t="s">
        <v>93</v>
      </c>
      <c r="AV240" s="13" t="s">
        <v>93</v>
      </c>
      <c r="AW240" s="13" t="s">
        <v>38</v>
      </c>
      <c r="AX240" s="13" t="s">
        <v>83</v>
      </c>
      <c r="AY240" s="281" t="s">
        <v>251</v>
      </c>
    </row>
    <row r="241" s="14" customFormat="1">
      <c r="A241" s="14"/>
      <c r="B241" s="282"/>
      <c r="C241" s="283"/>
      <c r="D241" s="259" t="s">
        <v>414</v>
      </c>
      <c r="E241" s="284" t="s">
        <v>1</v>
      </c>
      <c r="F241" s="285" t="s">
        <v>416</v>
      </c>
      <c r="G241" s="283"/>
      <c r="H241" s="286">
        <v>135.46000000000001</v>
      </c>
      <c r="I241" s="287"/>
      <c r="J241" s="283"/>
      <c r="K241" s="283"/>
      <c r="L241" s="288"/>
      <c r="M241" s="289"/>
      <c r="N241" s="290"/>
      <c r="O241" s="290"/>
      <c r="P241" s="290"/>
      <c r="Q241" s="290"/>
      <c r="R241" s="290"/>
      <c r="S241" s="290"/>
      <c r="T241" s="291"/>
      <c r="U241" s="14"/>
      <c r="V241" s="14"/>
      <c r="W241" s="14"/>
      <c r="X241" s="14"/>
      <c r="Y241" s="14"/>
      <c r="Z241" s="14"/>
      <c r="AA241" s="14"/>
      <c r="AB241" s="14"/>
      <c r="AC241" s="14"/>
      <c r="AD241" s="14"/>
      <c r="AE241" s="14"/>
      <c r="AT241" s="292" t="s">
        <v>414</v>
      </c>
      <c r="AU241" s="292" t="s">
        <v>93</v>
      </c>
      <c r="AV241" s="14" t="s">
        <v>182</v>
      </c>
      <c r="AW241" s="14" t="s">
        <v>38</v>
      </c>
      <c r="AX241" s="14" t="s">
        <v>91</v>
      </c>
      <c r="AY241" s="292" t="s">
        <v>251</v>
      </c>
    </row>
    <row r="242" s="2" customFormat="1" ht="16.5" customHeight="1">
      <c r="A242" s="40"/>
      <c r="B242" s="41"/>
      <c r="C242" s="246" t="s">
        <v>509</v>
      </c>
      <c r="D242" s="246" t="s">
        <v>254</v>
      </c>
      <c r="E242" s="247" t="s">
        <v>798</v>
      </c>
      <c r="F242" s="248" t="s">
        <v>799</v>
      </c>
      <c r="G242" s="249" t="s">
        <v>441</v>
      </c>
      <c r="H242" s="250">
        <v>53.899999999999999</v>
      </c>
      <c r="I242" s="251"/>
      <c r="J242" s="252">
        <f>ROUND(I242*H242,2)</f>
        <v>0</v>
      </c>
      <c r="K242" s="248" t="s">
        <v>258</v>
      </c>
      <c r="L242" s="46"/>
      <c r="M242" s="253" t="s">
        <v>1</v>
      </c>
      <c r="N242" s="254" t="s">
        <v>48</v>
      </c>
      <c r="O242" s="93"/>
      <c r="P242" s="255">
        <f>O242*H242</f>
        <v>0</v>
      </c>
      <c r="Q242" s="255">
        <v>0</v>
      </c>
      <c r="R242" s="255">
        <f>Q242*H242</f>
        <v>0</v>
      </c>
      <c r="S242" s="255">
        <v>0.17999999999999999</v>
      </c>
      <c r="T242" s="256">
        <f>S242*H242</f>
        <v>9.702</v>
      </c>
      <c r="U242" s="40"/>
      <c r="V242" s="40"/>
      <c r="W242" s="40"/>
      <c r="X242" s="40"/>
      <c r="Y242" s="40"/>
      <c r="Z242" s="40"/>
      <c r="AA242" s="40"/>
      <c r="AB242" s="40"/>
      <c r="AC242" s="40"/>
      <c r="AD242" s="40"/>
      <c r="AE242" s="40"/>
      <c r="AR242" s="257" t="s">
        <v>182</v>
      </c>
      <c r="AT242" s="257" t="s">
        <v>254</v>
      </c>
      <c r="AU242" s="257" t="s">
        <v>93</v>
      </c>
      <c r="AY242" s="18" t="s">
        <v>251</v>
      </c>
      <c r="BE242" s="258">
        <f>IF(N242="základní",J242,0)</f>
        <v>0</v>
      </c>
      <c r="BF242" s="258">
        <f>IF(N242="snížená",J242,0)</f>
        <v>0</v>
      </c>
      <c r="BG242" s="258">
        <f>IF(N242="zákl. přenesená",J242,0)</f>
        <v>0</v>
      </c>
      <c r="BH242" s="258">
        <f>IF(N242="sníž. přenesená",J242,0)</f>
        <v>0</v>
      </c>
      <c r="BI242" s="258">
        <f>IF(N242="nulová",J242,0)</f>
        <v>0</v>
      </c>
      <c r="BJ242" s="18" t="s">
        <v>91</v>
      </c>
      <c r="BK242" s="258">
        <f>ROUND(I242*H242,2)</f>
        <v>0</v>
      </c>
      <c r="BL242" s="18" t="s">
        <v>182</v>
      </c>
      <c r="BM242" s="257" t="s">
        <v>800</v>
      </c>
    </row>
    <row r="243" s="15" customFormat="1">
      <c r="A243" s="15"/>
      <c r="B243" s="293"/>
      <c r="C243" s="294"/>
      <c r="D243" s="259" t="s">
        <v>414</v>
      </c>
      <c r="E243" s="295" t="s">
        <v>1</v>
      </c>
      <c r="F243" s="296" t="s">
        <v>691</v>
      </c>
      <c r="G243" s="294"/>
      <c r="H243" s="295" t="s">
        <v>1</v>
      </c>
      <c r="I243" s="297"/>
      <c r="J243" s="294"/>
      <c r="K243" s="294"/>
      <c r="L243" s="298"/>
      <c r="M243" s="299"/>
      <c r="N243" s="300"/>
      <c r="O243" s="300"/>
      <c r="P243" s="300"/>
      <c r="Q243" s="300"/>
      <c r="R243" s="300"/>
      <c r="S243" s="300"/>
      <c r="T243" s="301"/>
      <c r="U243" s="15"/>
      <c r="V243" s="15"/>
      <c r="W243" s="15"/>
      <c r="X243" s="15"/>
      <c r="Y243" s="15"/>
      <c r="Z243" s="15"/>
      <c r="AA243" s="15"/>
      <c r="AB243" s="15"/>
      <c r="AC243" s="15"/>
      <c r="AD243" s="15"/>
      <c r="AE243" s="15"/>
      <c r="AT243" s="302" t="s">
        <v>414</v>
      </c>
      <c r="AU243" s="302" t="s">
        <v>93</v>
      </c>
      <c r="AV243" s="15" t="s">
        <v>91</v>
      </c>
      <c r="AW243" s="15" t="s">
        <v>38</v>
      </c>
      <c r="AX243" s="15" t="s">
        <v>83</v>
      </c>
      <c r="AY243" s="302" t="s">
        <v>251</v>
      </c>
    </row>
    <row r="244" s="13" customFormat="1">
      <c r="A244" s="13"/>
      <c r="B244" s="271"/>
      <c r="C244" s="272"/>
      <c r="D244" s="259" t="s">
        <v>414</v>
      </c>
      <c r="E244" s="273" t="s">
        <v>1</v>
      </c>
      <c r="F244" s="274" t="s">
        <v>801</v>
      </c>
      <c r="G244" s="272"/>
      <c r="H244" s="275">
        <v>14</v>
      </c>
      <c r="I244" s="276"/>
      <c r="J244" s="272"/>
      <c r="K244" s="272"/>
      <c r="L244" s="277"/>
      <c r="M244" s="278"/>
      <c r="N244" s="279"/>
      <c r="O244" s="279"/>
      <c r="P244" s="279"/>
      <c r="Q244" s="279"/>
      <c r="R244" s="279"/>
      <c r="S244" s="279"/>
      <c r="T244" s="280"/>
      <c r="U244" s="13"/>
      <c r="V244" s="13"/>
      <c r="W244" s="13"/>
      <c r="X244" s="13"/>
      <c r="Y244" s="13"/>
      <c r="Z244" s="13"/>
      <c r="AA244" s="13"/>
      <c r="AB244" s="13"/>
      <c r="AC244" s="13"/>
      <c r="AD244" s="13"/>
      <c r="AE244" s="13"/>
      <c r="AT244" s="281" t="s">
        <v>414</v>
      </c>
      <c r="AU244" s="281" t="s">
        <v>93</v>
      </c>
      <c r="AV244" s="13" t="s">
        <v>93</v>
      </c>
      <c r="AW244" s="13" t="s">
        <v>38</v>
      </c>
      <c r="AX244" s="13" t="s">
        <v>83</v>
      </c>
      <c r="AY244" s="281" t="s">
        <v>251</v>
      </c>
    </row>
    <row r="245" s="13" customFormat="1">
      <c r="A245" s="13"/>
      <c r="B245" s="271"/>
      <c r="C245" s="272"/>
      <c r="D245" s="259" t="s">
        <v>414</v>
      </c>
      <c r="E245" s="273" t="s">
        <v>1</v>
      </c>
      <c r="F245" s="274" t="s">
        <v>802</v>
      </c>
      <c r="G245" s="272"/>
      <c r="H245" s="275">
        <v>7</v>
      </c>
      <c r="I245" s="276"/>
      <c r="J245" s="272"/>
      <c r="K245" s="272"/>
      <c r="L245" s="277"/>
      <c r="M245" s="278"/>
      <c r="N245" s="279"/>
      <c r="O245" s="279"/>
      <c r="P245" s="279"/>
      <c r="Q245" s="279"/>
      <c r="R245" s="279"/>
      <c r="S245" s="279"/>
      <c r="T245" s="280"/>
      <c r="U245" s="13"/>
      <c r="V245" s="13"/>
      <c r="W245" s="13"/>
      <c r="X245" s="13"/>
      <c r="Y245" s="13"/>
      <c r="Z245" s="13"/>
      <c r="AA245" s="13"/>
      <c r="AB245" s="13"/>
      <c r="AC245" s="13"/>
      <c r="AD245" s="13"/>
      <c r="AE245" s="13"/>
      <c r="AT245" s="281" t="s">
        <v>414</v>
      </c>
      <c r="AU245" s="281" t="s">
        <v>93</v>
      </c>
      <c r="AV245" s="13" t="s">
        <v>93</v>
      </c>
      <c r="AW245" s="13" t="s">
        <v>38</v>
      </c>
      <c r="AX245" s="13" t="s">
        <v>83</v>
      </c>
      <c r="AY245" s="281" t="s">
        <v>251</v>
      </c>
    </row>
    <row r="246" s="13" customFormat="1">
      <c r="A246" s="13"/>
      <c r="B246" s="271"/>
      <c r="C246" s="272"/>
      <c r="D246" s="259" t="s">
        <v>414</v>
      </c>
      <c r="E246" s="273" t="s">
        <v>1</v>
      </c>
      <c r="F246" s="274" t="s">
        <v>803</v>
      </c>
      <c r="G246" s="272"/>
      <c r="H246" s="275">
        <v>13</v>
      </c>
      <c r="I246" s="276"/>
      <c r="J246" s="272"/>
      <c r="K246" s="272"/>
      <c r="L246" s="277"/>
      <c r="M246" s="278"/>
      <c r="N246" s="279"/>
      <c r="O246" s="279"/>
      <c r="P246" s="279"/>
      <c r="Q246" s="279"/>
      <c r="R246" s="279"/>
      <c r="S246" s="279"/>
      <c r="T246" s="280"/>
      <c r="U246" s="13"/>
      <c r="V246" s="13"/>
      <c r="W246" s="13"/>
      <c r="X246" s="13"/>
      <c r="Y246" s="13"/>
      <c r="Z246" s="13"/>
      <c r="AA246" s="13"/>
      <c r="AB246" s="13"/>
      <c r="AC246" s="13"/>
      <c r="AD246" s="13"/>
      <c r="AE246" s="13"/>
      <c r="AT246" s="281" t="s">
        <v>414</v>
      </c>
      <c r="AU246" s="281" t="s">
        <v>93</v>
      </c>
      <c r="AV246" s="13" t="s">
        <v>93</v>
      </c>
      <c r="AW246" s="13" t="s">
        <v>38</v>
      </c>
      <c r="AX246" s="13" t="s">
        <v>83</v>
      </c>
      <c r="AY246" s="281" t="s">
        <v>251</v>
      </c>
    </row>
    <row r="247" s="13" customFormat="1">
      <c r="A247" s="13"/>
      <c r="B247" s="271"/>
      <c r="C247" s="272"/>
      <c r="D247" s="259" t="s">
        <v>414</v>
      </c>
      <c r="E247" s="273" t="s">
        <v>1</v>
      </c>
      <c r="F247" s="274" t="s">
        <v>804</v>
      </c>
      <c r="G247" s="272"/>
      <c r="H247" s="275">
        <v>10</v>
      </c>
      <c r="I247" s="276"/>
      <c r="J247" s="272"/>
      <c r="K247" s="272"/>
      <c r="L247" s="277"/>
      <c r="M247" s="278"/>
      <c r="N247" s="279"/>
      <c r="O247" s="279"/>
      <c r="P247" s="279"/>
      <c r="Q247" s="279"/>
      <c r="R247" s="279"/>
      <c r="S247" s="279"/>
      <c r="T247" s="280"/>
      <c r="U247" s="13"/>
      <c r="V247" s="13"/>
      <c r="W247" s="13"/>
      <c r="X247" s="13"/>
      <c r="Y247" s="13"/>
      <c r="Z247" s="13"/>
      <c r="AA247" s="13"/>
      <c r="AB247" s="13"/>
      <c r="AC247" s="13"/>
      <c r="AD247" s="13"/>
      <c r="AE247" s="13"/>
      <c r="AT247" s="281" t="s">
        <v>414</v>
      </c>
      <c r="AU247" s="281" t="s">
        <v>93</v>
      </c>
      <c r="AV247" s="13" t="s">
        <v>93</v>
      </c>
      <c r="AW247" s="13" t="s">
        <v>38</v>
      </c>
      <c r="AX247" s="13" t="s">
        <v>83</v>
      </c>
      <c r="AY247" s="281" t="s">
        <v>251</v>
      </c>
    </row>
    <row r="248" s="13" customFormat="1">
      <c r="A248" s="13"/>
      <c r="B248" s="271"/>
      <c r="C248" s="272"/>
      <c r="D248" s="259" t="s">
        <v>414</v>
      </c>
      <c r="E248" s="273" t="s">
        <v>1</v>
      </c>
      <c r="F248" s="274" t="s">
        <v>805</v>
      </c>
      <c r="G248" s="272"/>
      <c r="H248" s="275">
        <v>5</v>
      </c>
      <c r="I248" s="276"/>
      <c r="J248" s="272"/>
      <c r="K248" s="272"/>
      <c r="L248" s="277"/>
      <c r="M248" s="278"/>
      <c r="N248" s="279"/>
      <c r="O248" s="279"/>
      <c r="P248" s="279"/>
      <c r="Q248" s="279"/>
      <c r="R248" s="279"/>
      <c r="S248" s="279"/>
      <c r="T248" s="280"/>
      <c r="U248" s="13"/>
      <c r="V248" s="13"/>
      <c r="W248" s="13"/>
      <c r="X248" s="13"/>
      <c r="Y248" s="13"/>
      <c r="Z248" s="13"/>
      <c r="AA248" s="13"/>
      <c r="AB248" s="13"/>
      <c r="AC248" s="13"/>
      <c r="AD248" s="13"/>
      <c r="AE248" s="13"/>
      <c r="AT248" s="281" t="s">
        <v>414</v>
      </c>
      <c r="AU248" s="281" t="s">
        <v>93</v>
      </c>
      <c r="AV248" s="13" t="s">
        <v>93</v>
      </c>
      <c r="AW248" s="13" t="s">
        <v>38</v>
      </c>
      <c r="AX248" s="13" t="s">
        <v>83</v>
      </c>
      <c r="AY248" s="281" t="s">
        <v>251</v>
      </c>
    </row>
    <row r="249" s="16" customFormat="1">
      <c r="A249" s="16"/>
      <c r="B249" s="303"/>
      <c r="C249" s="304"/>
      <c r="D249" s="259" t="s">
        <v>414</v>
      </c>
      <c r="E249" s="305" t="s">
        <v>1</v>
      </c>
      <c r="F249" s="306" t="s">
        <v>469</v>
      </c>
      <c r="G249" s="304"/>
      <c r="H249" s="307">
        <v>49</v>
      </c>
      <c r="I249" s="308"/>
      <c r="J249" s="304"/>
      <c r="K249" s="304"/>
      <c r="L249" s="309"/>
      <c r="M249" s="310"/>
      <c r="N249" s="311"/>
      <c r="O249" s="311"/>
      <c r="P249" s="311"/>
      <c r="Q249" s="311"/>
      <c r="R249" s="311"/>
      <c r="S249" s="311"/>
      <c r="T249" s="312"/>
      <c r="U249" s="16"/>
      <c r="V249" s="16"/>
      <c r="W249" s="16"/>
      <c r="X249" s="16"/>
      <c r="Y249" s="16"/>
      <c r="Z249" s="16"/>
      <c r="AA249" s="16"/>
      <c r="AB249" s="16"/>
      <c r="AC249" s="16"/>
      <c r="AD249" s="16"/>
      <c r="AE249" s="16"/>
      <c r="AT249" s="313" t="s">
        <v>414</v>
      </c>
      <c r="AU249" s="313" t="s">
        <v>93</v>
      </c>
      <c r="AV249" s="16" t="s">
        <v>174</v>
      </c>
      <c r="AW249" s="16" t="s">
        <v>38</v>
      </c>
      <c r="AX249" s="16" t="s">
        <v>83</v>
      </c>
      <c r="AY249" s="313" t="s">
        <v>251</v>
      </c>
    </row>
    <row r="250" s="13" customFormat="1">
      <c r="A250" s="13"/>
      <c r="B250" s="271"/>
      <c r="C250" s="272"/>
      <c r="D250" s="259" t="s">
        <v>414</v>
      </c>
      <c r="E250" s="273" t="s">
        <v>1</v>
      </c>
      <c r="F250" s="274" t="s">
        <v>806</v>
      </c>
      <c r="G250" s="272"/>
      <c r="H250" s="275">
        <v>4.9000000000000004</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93</v>
      </c>
      <c r="AV250" s="13" t="s">
        <v>93</v>
      </c>
      <c r="AW250" s="13" t="s">
        <v>38</v>
      </c>
      <c r="AX250" s="13" t="s">
        <v>83</v>
      </c>
      <c r="AY250" s="281" t="s">
        <v>251</v>
      </c>
    </row>
    <row r="251" s="14" customFormat="1">
      <c r="A251" s="14"/>
      <c r="B251" s="282"/>
      <c r="C251" s="283"/>
      <c r="D251" s="259" t="s">
        <v>414</v>
      </c>
      <c r="E251" s="284" t="s">
        <v>1</v>
      </c>
      <c r="F251" s="285" t="s">
        <v>416</v>
      </c>
      <c r="G251" s="283"/>
      <c r="H251" s="286">
        <v>53.899999999999999</v>
      </c>
      <c r="I251" s="287"/>
      <c r="J251" s="283"/>
      <c r="K251" s="283"/>
      <c r="L251" s="288"/>
      <c r="M251" s="289"/>
      <c r="N251" s="290"/>
      <c r="O251" s="290"/>
      <c r="P251" s="290"/>
      <c r="Q251" s="290"/>
      <c r="R251" s="290"/>
      <c r="S251" s="290"/>
      <c r="T251" s="291"/>
      <c r="U251" s="14"/>
      <c r="V251" s="14"/>
      <c r="W251" s="14"/>
      <c r="X251" s="14"/>
      <c r="Y251" s="14"/>
      <c r="Z251" s="14"/>
      <c r="AA251" s="14"/>
      <c r="AB251" s="14"/>
      <c r="AC251" s="14"/>
      <c r="AD251" s="14"/>
      <c r="AE251" s="14"/>
      <c r="AT251" s="292" t="s">
        <v>414</v>
      </c>
      <c r="AU251" s="292" t="s">
        <v>93</v>
      </c>
      <c r="AV251" s="14" t="s">
        <v>182</v>
      </c>
      <c r="AW251" s="14" t="s">
        <v>38</v>
      </c>
      <c r="AX251" s="14" t="s">
        <v>91</v>
      </c>
      <c r="AY251" s="292" t="s">
        <v>251</v>
      </c>
    </row>
    <row r="252" s="2" customFormat="1" ht="16.5" customHeight="1">
      <c r="A252" s="40"/>
      <c r="B252" s="41"/>
      <c r="C252" s="246" t="s">
        <v>372</v>
      </c>
      <c r="D252" s="246" t="s">
        <v>254</v>
      </c>
      <c r="E252" s="247" t="s">
        <v>515</v>
      </c>
      <c r="F252" s="248" t="s">
        <v>807</v>
      </c>
      <c r="G252" s="249" t="s">
        <v>441</v>
      </c>
      <c r="H252" s="250">
        <v>149.59999999999999</v>
      </c>
      <c r="I252" s="251"/>
      <c r="J252" s="252">
        <f>ROUND(I252*H252,2)</f>
        <v>0</v>
      </c>
      <c r="K252" s="248" t="s">
        <v>258</v>
      </c>
      <c r="L252" s="46"/>
      <c r="M252" s="253" t="s">
        <v>1</v>
      </c>
      <c r="N252" s="254" t="s">
        <v>48</v>
      </c>
      <c r="O252" s="93"/>
      <c r="P252" s="255">
        <f>O252*H252</f>
        <v>0</v>
      </c>
      <c r="Q252" s="255">
        <v>0</v>
      </c>
      <c r="R252" s="255">
        <f>Q252*H252</f>
        <v>0</v>
      </c>
      <c r="S252" s="255">
        <v>0.32000000000000001</v>
      </c>
      <c r="T252" s="256">
        <f>S252*H252</f>
        <v>47.872</v>
      </c>
      <c r="U252" s="40"/>
      <c r="V252" s="40"/>
      <c r="W252" s="40"/>
      <c r="X252" s="40"/>
      <c r="Y252" s="40"/>
      <c r="Z252" s="40"/>
      <c r="AA252" s="40"/>
      <c r="AB252" s="40"/>
      <c r="AC252" s="40"/>
      <c r="AD252" s="40"/>
      <c r="AE252" s="40"/>
      <c r="AR252" s="257" t="s">
        <v>182</v>
      </c>
      <c r="AT252" s="257" t="s">
        <v>254</v>
      </c>
      <c r="AU252" s="257" t="s">
        <v>93</v>
      </c>
      <c r="AY252" s="18" t="s">
        <v>251</v>
      </c>
      <c r="BE252" s="258">
        <f>IF(N252="základní",J252,0)</f>
        <v>0</v>
      </c>
      <c r="BF252" s="258">
        <f>IF(N252="snížená",J252,0)</f>
        <v>0</v>
      </c>
      <c r="BG252" s="258">
        <f>IF(N252="zákl. přenesená",J252,0)</f>
        <v>0</v>
      </c>
      <c r="BH252" s="258">
        <f>IF(N252="sníž. přenesená",J252,0)</f>
        <v>0</v>
      </c>
      <c r="BI252" s="258">
        <f>IF(N252="nulová",J252,0)</f>
        <v>0</v>
      </c>
      <c r="BJ252" s="18" t="s">
        <v>91</v>
      </c>
      <c r="BK252" s="258">
        <f>ROUND(I252*H252,2)</f>
        <v>0</v>
      </c>
      <c r="BL252" s="18" t="s">
        <v>182</v>
      </c>
      <c r="BM252" s="257" t="s">
        <v>808</v>
      </c>
    </row>
    <row r="253" s="15" customFormat="1">
      <c r="A253" s="15"/>
      <c r="B253" s="293"/>
      <c r="C253" s="294"/>
      <c r="D253" s="259" t="s">
        <v>414</v>
      </c>
      <c r="E253" s="295" t="s">
        <v>1</v>
      </c>
      <c r="F253" s="296" t="s">
        <v>691</v>
      </c>
      <c r="G253" s="294"/>
      <c r="H253" s="295" t="s">
        <v>1</v>
      </c>
      <c r="I253" s="297"/>
      <c r="J253" s="294"/>
      <c r="K253" s="294"/>
      <c r="L253" s="298"/>
      <c r="M253" s="299"/>
      <c r="N253" s="300"/>
      <c r="O253" s="300"/>
      <c r="P253" s="300"/>
      <c r="Q253" s="300"/>
      <c r="R253" s="300"/>
      <c r="S253" s="300"/>
      <c r="T253" s="301"/>
      <c r="U253" s="15"/>
      <c r="V253" s="15"/>
      <c r="W253" s="15"/>
      <c r="X253" s="15"/>
      <c r="Y253" s="15"/>
      <c r="Z253" s="15"/>
      <c r="AA253" s="15"/>
      <c r="AB253" s="15"/>
      <c r="AC253" s="15"/>
      <c r="AD253" s="15"/>
      <c r="AE253" s="15"/>
      <c r="AT253" s="302" t="s">
        <v>414</v>
      </c>
      <c r="AU253" s="302" t="s">
        <v>93</v>
      </c>
      <c r="AV253" s="15" t="s">
        <v>91</v>
      </c>
      <c r="AW253" s="15" t="s">
        <v>38</v>
      </c>
      <c r="AX253" s="15" t="s">
        <v>83</v>
      </c>
      <c r="AY253" s="302" t="s">
        <v>251</v>
      </c>
    </row>
    <row r="254" s="13" customFormat="1">
      <c r="A254" s="13"/>
      <c r="B254" s="271"/>
      <c r="C254" s="272"/>
      <c r="D254" s="259" t="s">
        <v>414</v>
      </c>
      <c r="E254" s="273" t="s">
        <v>1</v>
      </c>
      <c r="F254" s="274" t="s">
        <v>809</v>
      </c>
      <c r="G254" s="272"/>
      <c r="H254" s="275">
        <v>75</v>
      </c>
      <c r="I254" s="276"/>
      <c r="J254" s="272"/>
      <c r="K254" s="272"/>
      <c r="L254" s="277"/>
      <c r="M254" s="278"/>
      <c r="N254" s="279"/>
      <c r="O254" s="279"/>
      <c r="P254" s="279"/>
      <c r="Q254" s="279"/>
      <c r="R254" s="279"/>
      <c r="S254" s="279"/>
      <c r="T254" s="280"/>
      <c r="U254" s="13"/>
      <c r="V254" s="13"/>
      <c r="W254" s="13"/>
      <c r="X254" s="13"/>
      <c r="Y254" s="13"/>
      <c r="Z254" s="13"/>
      <c r="AA254" s="13"/>
      <c r="AB254" s="13"/>
      <c r="AC254" s="13"/>
      <c r="AD254" s="13"/>
      <c r="AE254" s="13"/>
      <c r="AT254" s="281" t="s">
        <v>414</v>
      </c>
      <c r="AU254" s="281" t="s">
        <v>93</v>
      </c>
      <c r="AV254" s="13" t="s">
        <v>93</v>
      </c>
      <c r="AW254" s="13" t="s">
        <v>38</v>
      </c>
      <c r="AX254" s="13" t="s">
        <v>83</v>
      </c>
      <c r="AY254" s="281" t="s">
        <v>251</v>
      </c>
    </row>
    <row r="255" s="13" customFormat="1">
      <c r="A255" s="13"/>
      <c r="B255" s="271"/>
      <c r="C255" s="272"/>
      <c r="D255" s="259" t="s">
        <v>414</v>
      </c>
      <c r="E255" s="273" t="s">
        <v>1</v>
      </c>
      <c r="F255" s="274" t="s">
        <v>810</v>
      </c>
      <c r="G255" s="272"/>
      <c r="H255" s="275">
        <v>61</v>
      </c>
      <c r="I255" s="276"/>
      <c r="J255" s="272"/>
      <c r="K255" s="272"/>
      <c r="L255" s="277"/>
      <c r="M255" s="278"/>
      <c r="N255" s="279"/>
      <c r="O255" s="279"/>
      <c r="P255" s="279"/>
      <c r="Q255" s="279"/>
      <c r="R255" s="279"/>
      <c r="S255" s="279"/>
      <c r="T255" s="280"/>
      <c r="U255" s="13"/>
      <c r="V255" s="13"/>
      <c r="W255" s="13"/>
      <c r="X255" s="13"/>
      <c r="Y255" s="13"/>
      <c r="Z255" s="13"/>
      <c r="AA255" s="13"/>
      <c r="AB255" s="13"/>
      <c r="AC255" s="13"/>
      <c r="AD255" s="13"/>
      <c r="AE255" s="13"/>
      <c r="AT255" s="281" t="s">
        <v>414</v>
      </c>
      <c r="AU255" s="281" t="s">
        <v>93</v>
      </c>
      <c r="AV255" s="13" t="s">
        <v>93</v>
      </c>
      <c r="AW255" s="13" t="s">
        <v>38</v>
      </c>
      <c r="AX255" s="13" t="s">
        <v>83</v>
      </c>
      <c r="AY255" s="281" t="s">
        <v>251</v>
      </c>
    </row>
    <row r="256" s="16" customFormat="1">
      <c r="A256" s="16"/>
      <c r="B256" s="303"/>
      <c r="C256" s="304"/>
      <c r="D256" s="259" t="s">
        <v>414</v>
      </c>
      <c r="E256" s="305" t="s">
        <v>1</v>
      </c>
      <c r="F256" s="306" t="s">
        <v>469</v>
      </c>
      <c r="G256" s="304"/>
      <c r="H256" s="307">
        <v>136</v>
      </c>
      <c r="I256" s="308"/>
      <c r="J256" s="304"/>
      <c r="K256" s="304"/>
      <c r="L256" s="309"/>
      <c r="M256" s="310"/>
      <c r="N256" s="311"/>
      <c r="O256" s="311"/>
      <c r="P256" s="311"/>
      <c r="Q256" s="311"/>
      <c r="R256" s="311"/>
      <c r="S256" s="311"/>
      <c r="T256" s="312"/>
      <c r="U256" s="16"/>
      <c r="V256" s="16"/>
      <c r="W256" s="16"/>
      <c r="X256" s="16"/>
      <c r="Y256" s="16"/>
      <c r="Z256" s="16"/>
      <c r="AA256" s="16"/>
      <c r="AB256" s="16"/>
      <c r="AC256" s="16"/>
      <c r="AD256" s="16"/>
      <c r="AE256" s="16"/>
      <c r="AT256" s="313" t="s">
        <v>414</v>
      </c>
      <c r="AU256" s="313" t="s">
        <v>93</v>
      </c>
      <c r="AV256" s="16" t="s">
        <v>174</v>
      </c>
      <c r="AW256" s="16" t="s">
        <v>38</v>
      </c>
      <c r="AX256" s="16" t="s">
        <v>83</v>
      </c>
      <c r="AY256" s="313" t="s">
        <v>251</v>
      </c>
    </row>
    <row r="257" s="13" customFormat="1">
      <c r="A257" s="13"/>
      <c r="B257" s="271"/>
      <c r="C257" s="272"/>
      <c r="D257" s="259" t="s">
        <v>414</v>
      </c>
      <c r="E257" s="273" t="s">
        <v>1</v>
      </c>
      <c r="F257" s="274" t="s">
        <v>811</v>
      </c>
      <c r="G257" s="272"/>
      <c r="H257" s="275">
        <v>13.6</v>
      </c>
      <c r="I257" s="276"/>
      <c r="J257" s="272"/>
      <c r="K257" s="272"/>
      <c r="L257" s="277"/>
      <c r="M257" s="278"/>
      <c r="N257" s="279"/>
      <c r="O257" s="279"/>
      <c r="P257" s="279"/>
      <c r="Q257" s="279"/>
      <c r="R257" s="279"/>
      <c r="S257" s="279"/>
      <c r="T257" s="280"/>
      <c r="U257" s="13"/>
      <c r="V257" s="13"/>
      <c r="W257" s="13"/>
      <c r="X257" s="13"/>
      <c r="Y257" s="13"/>
      <c r="Z257" s="13"/>
      <c r="AA257" s="13"/>
      <c r="AB257" s="13"/>
      <c r="AC257" s="13"/>
      <c r="AD257" s="13"/>
      <c r="AE257" s="13"/>
      <c r="AT257" s="281" t="s">
        <v>414</v>
      </c>
      <c r="AU257" s="281" t="s">
        <v>93</v>
      </c>
      <c r="AV257" s="13" t="s">
        <v>93</v>
      </c>
      <c r="AW257" s="13" t="s">
        <v>38</v>
      </c>
      <c r="AX257" s="13" t="s">
        <v>83</v>
      </c>
      <c r="AY257" s="281" t="s">
        <v>251</v>
      </c>
    </row>
    <row r="258" s="14" customFormat="1">
      <c r="A258" s="14"/>
      <c r="B258" s="282"/>
      <c r="C258" s="283"/>
      <c r="D258" s="259" t="s">
        <v>414</v>
      </c>
      <c r="E258" s="284" t="s">
        <v>1</v>
      </c>
      <c r="F258" s="285" t="s">
        <v>416</v>
      </c>
      <c r="G258" s="283"/>
      <c r="H258" s="286">
        <v>149.59999999999999</v>
      </c>
      <c r="I258" s="287"/>
      <c r="J258" s="283"/>
      <c r="K258" s="283"/>
      <c r="L258" s="288"/>
      <c r="M258" s="289"/>
      <c r="N258" s="290"/>
      <c r="O258" s="290"/>
      <c r="P258" s="290"/>
      <c r="Q258" s="290"/>
      <c r="R258" s="290"/>
      <c r="S258" s="290"/>
      <c r="T258" s="291"/>
      <c r="U258" s="14"/>
      <c r="V258" s="14"/>
      <c r="W258" s="14"/>
      <c r="X258" s="14"/>
      <c r="Y258" s="14"/>
      <c r="Z258" s="14"/>
      <c r="AA258" s="14"/>
      <c r="AB258" s="14"/>
      <c r="AC258" s="14"/>
      <c r="AD258" s="14"/>
      <c r="AE258" s="14"/>
      <c r="AT258" s="292" t="s">
        <v>414</v>
      </c>
      <c r="AU258" s="292" t="s">
        <v>93</v>
      </c>
      <c r="AV258" s="14" t="s">
        <v>182</v>
      </c>
      <c r="AW258" s="14" t="s">
        <v>38</v>
      </c>
      <c r="AX258" s="14" t="s">
        <v>91</v>
      </c>
      <c r="AY258" s="292" t="s">
        <v>251</v>
      </c>
    </row>
    <row r="259" s="2" customFormat="1" ht="16.5" customHeight="1">
      <c r="A259" s="40"/>
      <c r="B259" s="41"/>
      <c r="C259" s="246" t="s">
        <v>519</v>
      </c>
      <c r="D259" s="246" t="s">
        <v>254</v>
      </c>
      <c r="E259" s="247" t="s">
        <v>812</v>
      </c>
      <c r="F259" s="248" t="s">
        <v>813</v>
      </c>
      <c r="G259" s="249" t="s">
        <v>441</v>
      </c>
      <c r="H259" s="250">
        <v>51.810000000000002</v>
      </c>
      <c r="I259" s="251"/>
      <c r="J259" s="252">
        <f>ROUND(I259*H259,2)</f>
        <v>0</v>
      </c>
      <c r="K259" s="248" t="s">
        <v>258</v>
      </c>
      <c r="L259" s="46"/>
      <c r="M259" s="253" t="s">
        <v>1</v>
      </c>
      <c r="N259" s="254" t="s">
        <v>48</v>
      </c>
      <c r="O259" s="93"/>
      <c r="P259" s="255">
        <f>O259*H259</f>
        <v>0</v>
      </c>
      <c r="Q259" s="255">
        <v>1.0000000000000001E-05</v>
      </c>
      <c r="R259" s="255">
        <f>Q259*H259</f>
        <v>0.00051810000000000007</v>
      </c>
      <c r="S259" s="255">
        <v>0</v>
      </c>
      <c r="T259" s="256">
        <f>S259*H259</f>
        <v>0</v>
      </c>
      <c r="U259" s="40"/>
      <c r="V259" s="40"/>
      <c r="W259" s="40"/>
      <c r="X259" s="40"/>
      <c r="Y259" s="40"/>
      <c r="Z259" s="40"/>
      <c r="AA259" s="40"/>
      <c r="AB259" s="40"/>
      <c r="AC259" s="40"/>
      <c r="AD259" s="40"/>
      <c r="AE259" s="40"/>
      <c r="AR259" s="257" t="s">
        <v>182</v>
      </c>
      <c r="AT259" s="257" t="s">
        <v>254</v>
      </c>
      <c r="AU259" s="257" t="s">
        <v>93</v>
      </c>
      <c r="AY259" s="18" t="s">
        <v>251</v>
      </c>
      <c r="BE259" s="258">
        <f>IF(N259="základní",J259,0)</f>
        <v>0</v>
      </c>
      <c r="BF259" s="258">
        <f>IF(N259="snížená",J259,0)</f>
        <v>0</v>
      </c>
      <c r="BG259" s="258">
        <f>IF(N259="zákl. přenesená",J259,0)</f>
        <v>0</v>
      </c>
      <c r="BH259" s="258">
        <f>IF(N259="sníž. přenesená",J259,0)</f>
        <v>0</v>
      </c>
      <c r="BI259" s="258">
        <f>IF(N259="nulová",J259,0)</f>
        <v>0</v>
      </c>
      <c r="BJ259" s="18" t="s">
        <v>91</v>
      </c>
      <c r="BK259" s="258">
        <f>ROUND(I259*H259,2)</f>
        <v>0</v>
      </c>
      <c r="BL259" s="18" t="s">
        <v>182</v>
      </c>
      <c r="BM259" s="257" t="s">
        <v>814</v>
      </c>
    </row>
    <row r="260" s="2" customFormat="1">
      <c r="A260" s="40"/>
      <c r="B260" s="41"/>
      <c r="C260" s="42"/>
      <c r="D260" s="259" t="s">
        <v>261</v>
      </c>
      <c r="E260" s="42"/>
      <c r="F260" s="260" t="s">
        <v>815</v>
      </c>
      <c r="G260" s="42"/>
      <c r="H260" s="42"/>
      <c r="I260" s="157"/>
      <c r="J260" s="42"/>
      <c r="K260" s="42"/>
      <c r="L260" s="46"/>
      <c r="M260" s="261"/>
      <c r="N260" s="262"/>
      <c r="O260" s="93"/>
      <c r="P260" s="93"/>
      <c r="Q260" s="93"/>
      <c r="R260" s="93"/>
      <c r="S260" s="93"/>
      <c r="T260" s="94"/>
      <c r="U260" s="40"/>
      <c r="V260" s="40"/>
      <c r="W260" s="40"/>
      <c r="X260" s="40"/>
      <c r="Y260" s="40"/>
      <c r="Z260" s="40"/>
      <c r="AA260" s="40"/>
      <c r="AB260" s="40"/>
      <c r="AC260" s="40"/>
      <c r="AD260" s="40"/>
      <c r="AE260" s="40"/>
      <c r="AT260" s="18" t="s">
        <v>261</v>
      </c>
      <c r="AU260" s="18" t="s">
        <v>93</v>
      </c>
    </row>
    <row r="261" s="15" customFormat="1">
      <c r="A261" s="15"/>
      <c r="B261" s="293"/>
      <c r="C261" s="294"/>
      <c r="D261" s="259" t="s">
        <v>414</v>
      </c>
      <c r="E261" s="295" t="s">
        <v>1</v>
      </c>
      <c r="F261" s="296" t="s">
        <v>691</v>
      </c>
      <c r="G261" s="294"/>
      <c r="H261" s="295" t="s">
        <v>1</v>
      </c>
      <c r="I261" s="297"/>
      <c r="J261" s="294"/>
      <c r="K261" s="294"/>
      <c r="L261" s="298"/>
      <c r="M261" s="299"/>
      <c r="N261" s="300"/>
      <c r="O261" s="300"/>
      <c r="P261" s="300"/>
      <c r="Q261" s="300"/>
      <c r="R261" s="300"/>
      <c r="S261" s="300"/>
      <c r="T261" s="301"/>
      <c r="U261" s="15"/>
      <c r="V261" s="15"/>
      <c r="W261" s="15"/>
      <c r="X261" s="15"/>
      <c r="Y261" s="15"/>
      <c r="Z261" s="15"/>
      <c r="AA261" s="15"/>
      <c r="AB261" s="15"/>
      <c r="AC261" s="15"/>
      <c r="AD261" s="15"/>
      <c r="AE261" s="15"/>
      <c r="AT261" s="302" t="s">
        <v>414</v>
      </c>
      <c r="AU261" s="302" t="s">
        <v>93</v>
      </c>
      <c r="AV261" s="15" t="s">
        <v>91</v>
      </c>
      <c r="AW261" s="15" t="s">
        <v>38</v>
      </c>
      <c r="AX261" s="15" t="s">
        <v>83</v>
      </c>
      <c r="AY261" s="302" t="s">
        <v>251</v>
      </c>
    </row>
    <row r="262" s="13" customFormat="1">
      <c r="A262" s="13"/>
      <c r="B262" s="271"/>
      <c r="C262" s="272"/>
      <c r="D262" s="259" t="s">
        <v>414</v>
      </c>
      <c r="E262" s="273" t="s">
        <v>1</v>
      </c>
      <c r="F262" s="274" t="s">
        <v>788</v>
      </c>
      <c r="G262" s="272"/>
      <c r="H262" s="275">
        <v>13.199999999999999</v>
      </c>
      <c r="I262" s="276"/>
      <c r="J262" s="272"/>
      <c r="K262" s="272"/>
      <c r="L262" s="277"/>
      <c r="M262" s="278"/>
      <c r="N262" s="279"/>
      <c r="O262" s="279"/>
      <c r="P262" s="279"/>
      <c r="Q262" s="279"/>
      <c r="R262" s="279"/>
      <c r="S262" s="279"/>
      <c r="T262" s="280"/>
      <c r="U262" s="13"/>
      <c r="V262" s="13"/>
      <c r="W262" s="13"/>
      <c r="X262" s="13"/>
      <c r="Y262" s="13"/>
      <c r="Z262" s="13"/>
      <c r="AA262" s="13"/>
      <c r="AB262" s="13"/>
      <c r="AC262" s="13"/>
      <c r="AD262" s="13"/>
      <c r="AE262" s="13"/>
      <c r="AT262" s="281" t="s">
        <v>414</v>
      </c>
      <c r="AU262" s="281" t="s">
        <v>93</v>
      </c>
      <c r="AV262" s="13" t="s">
        <v>93</v>
      </c>
      <c r="AW262" s="13" t="s">
        <v>38</v>
      </c>
      <c r="AX262" s="13" t="s">
        <v>83</v>
      </c>
      <c r="AY262" s="281" t="s">
        <v>251</v>
      </c>
    </row>
    <row r="263" s="13" customFormat="1">
      <c r="A263" s="13"/>
      <c r="B263" s="271"/>
      <c r="C263" s="272"/>
      <c r="D263" s="259" t="s">
        <v>414</v>
      </c>
      <c r="E263" s="273" t="s">
        <v>1</v>
      </c>
      <c r="F263" s="274" t="s">
        <v>789</v>
      </c>
      <c r="G263" s="272"/>
      <c r="H263" s="275">
        <v>6.7999999999999998</v>
      </c>
      <c r="I263" s="276"/>
      <c r="J263" s="272"/>
      <c r="K263" s="272"/>
      <c r="L263" s="277"/>
      <c r="M263" s="278"/>
      <c r="N263" s="279"/>
      <c r="O263" s="279"/>
      <c r="P263" s="279"/>
      <c r="Q263" s="279"/>
      <c r="R263" s="279"/>
      <c r="S263" s="279"/>
      <c r="T263" s="280"/>
      <c r="U263" s="13"/>
      <c r="V263" s="13"/>
      <c r="W263" s="13"/>
      <c r="X263" s="13"/>
      <c r="Y263" s="13"/>
      <c r="Z263" s="13"/>
      <c r="AA263" s="13"/>
      <c r="AB263" s="13"/>
      <c r="AC263" s="13"/>
      <c r="AD263" s="13"/>
      <c r="AE263" s="13"/>
      <c r="AT263" s="281" t="s">
        <v>414</v>
      </c>
      <c r="AU263" s="281" t="s">
        <v>93</v>
      </c>
      <c r="AV263" s="13" t="s">
        <v>93</v>
      </c>
      <c r="AW263" s="13" t="s">
        <v>38</v>
      </c>
      <c r="AX263" s="13" t="s">
        <v>83</v>
      </c>
      <c r="AY263" s="281" t="s">
        <v>251</v>
      </c>
    </row>
    <row r="264" s="13" customFormat="1">
      <c r="A264" s="13"/>
      <c r="B264" s="271"/>
      <c r="C264" s="272"/>
      <c r="D264" s="259" t="s">
        <v>414</v>
      </c>
      <c r="E264" s="273" t="s">
        <v>1</v>
      </c>
      <c r="F264" s="274" t="s">
        <v>790</v>
      </c>
      <c r="G264" s="272"/>
      <c r="H264" s="275">
        <v>12.800000000000001</v>
      </c>
      <c r="I264" s="276"/>
      <c r="J264" s="272"/>
      <c r="K264" s="272"/>
      <c r="L264" s="277"/>
      <c r="M264" s="278"/>
      <c r="N264" s="279"/>
      <c r="O264" s="279"/>
      <c r="P264" s="279"/>
      <c r="Q264" s="279"/>
      <c r="R264" s="279"/>
      <c r="S264" s="279"/>
      <c r="T264" s="280"/>
      <c r="U264" s="13"/>
      <c r="V264" s="13"/>
      <c r="W264" s="13"/>
      <c r="X264" s="13"/>
      <c r="Y264" s="13"/>
      <c r="Z264" s="13"/>
      <c r="AA264" s="13"/>
      <c r="AB264" s="13"/>
      <c r="AC264" s="13"/>
      <c r="AD264" s="13"/>
      <c r="AE264" s="13"/>
      <c r="AT264" s="281" t="s">
        <v>414</v>
      </c>
      <c r="AU264" s="281" t="s">
        <v>93</v>
      </c>
      <c r="AV264" s="13" t="s">
        <v>93</v>
      </c>
      <c r="AW264" s="13" t="s">
        <v>38</v>
      </c>
      <c r="AX264" s="13" t="s">
        <v>83</v>
      </c>
      <c r="AY264" s="281" t="s">
        <v>251</v>
      </c>
    </row>
    <row r="265" s="13" customFormat="1">
      <c r="A265" s="13"/>
      <c r="B265" s="271"/>
      <c r="C265" s="272"/>
      <c r="D265" s="259" t="s">
        <v>414</v>
      </c>
      <c r="E265" s="273" t="s">
        <v>1</v>
      </c>
      <c r="F265" s="274" t="s">
        <v>791</v>
      </c>
      <c r="G265" s="272"/>
      <c r="H265" s="275">
        <v>9.4000000000000004</v>
      </c>
      <c r="I265" s="276"/>
      <c r="J265" s="272"/>
      <c r="K265" s="272"/>
      <c r="L265" s="277"/>
      <c r="M265" s="278"/>
      <c r="N265" s="279"/>
      <c r="O265" s="279"/>
      <c r="P265" s="279"/>
      <c r="Q265" s="279"/>
      <c r="R265" s="279"/>
      <c r="S265" s="279"/>
      <c r="T265" s="280"/>
      <c r="U265" s="13"/>
      <c r="V265" s="13"/>
      <c r="W265" s="13"/>
      <c r="X265" s="13"/>
      <c r="Y265" s="13"/>
      <c r="Z265" s="13"/>
      <c r="AA265" s="13"/>
      <c r="AB265" s="13"/>
      <c r="AC265" s="13"/>
      <c r="AD265" s="13"/>
      <c r="AE265" s="13"/>
      <c r="AT265" s="281" t="s">
        <v>414</v>
      </c>
      <c r="AU265" s="281" t="s">
        <v>93</v>
      </c>
      <c r="AV265" s="13" t="s">
        <v>93</v>
      </c>
      <c r="AW265" s="13" t="s">
        <v>38</v>
      </c>
      <c r="AX265" s="13" t="s">
        <v>83</v>
      </c>
      <c r="AY265" s="281" t="s">
        <v>251</v>
      </c>
    </row>
    <row r="266" s="13" customFormat="1">
      <c r="A266" s="13"/>
      <c r="B266" s="271"/>
      <c r="C266" s="272"/>
      <c r="D266" s="259" t="s">
        <v>414</v>
      </c>
      <c r="E266" s="273" t="s">
        <v>1</v>
      </c>
      <c r="F266" s="274" t="s">
        <v>792</v>
      </c>
      <c r="G266" s="272"/>
      <c r="H266" s="275">
        <v>4.9000000000000004</v>
      </c>
      <c r="I266" s="276"/>
      <c r="J266" s="272"/>
      <c r="K266" s="272"/>
      <c r="L266" s="277"/>
      <c r="M266" s="278"/>
      <c r="N266" s="279"/>
      <c r="O266" s="279"/>
      <c r="P266" s="279"/>
      <c r="Q266" s="279"/>
      <c r="R266" s="279"/>
      <c r="S266" s="279"/>
      <c r="T266" s="280"/>
      <c r="U266" s="13"/>
      <c r="V266" s="13"/>
      <c r="W266" s="13"/>
      <c r="X266" s="13"/>
      <c r="Y266" s="13"/>
      <c r="Z266" s="13"/>
      <c r="AA266" s="13"/>
      <c r="AB266" s="13"/>
      <c r="AC266" s="13"/>
      <c r="AD266" s="13"/>
      <c r="AE266" s="13"/>
      <c r="AT266" s="281" t="s">
        <v>414</v>
      </c>
      <c r="AU266" s="281" t="s">
        <v>93</v>
      </c>
      <c r="AV266" s="13" t="s">
        <v>93</v>
      </c>
      <c r="AW266" s="13" t="s">
        <v>38</v>
      </c>
      <c r="AX266" s="13" t="s">
        <v>83</v>
      </c>
      <c r="AY266" s="281" t="s">
        <v>251</v>
      </c>
    </row>
    <row r="267" s="16" customFormat="1">
      <c r="A267" s="16"/>
      <c r="B267" s="303"/>
      <c r="C267" s="304"/>
      <c r="D267" s="259" t="s">
        <v>414</v>
      </c>
      <c r="E267" s="305" t="s">
        <v>1</v>
      </c>
      <c r="F267" s="306" t="s">
        <v>469</v>
      </c>
      <c r="G267" s="304"/>
      <c r="H267" s="307">
        <v>47.100000000000001</v>
      </c>
      <c r="I267" s="308"/>
      <c r="J267" s="304"/>
      <c r="K267" s="304"/>
      <c r="L267" s="309"/>
      <c r="M267" s="310"/>
      <c r="N267" s="311"/>
      <c r="O267" s="311"/>
      <c r="P267" s="311"/>
      <c r="Q267" s="311"/>
      <c r="R267" s="311"/>
      <c r="S267" s="311"/>
      <c r="T267" s="312"/>
      <c r="U267" s="16"/>
      <c r="V267" s="16"/>
      <c r="W267" s="16"/>
      <c r="X267" s="16"/>
      <c r="Y267" s="16"/>
      <c r="Z267" s="16"/>
      <c r="AA267" s="16"/>
      <c r="AB267" s="16"/>
      <c r="AC267" s="16"/>
      <c r="AD267" s="16"/>
      <c r="AE267" s="16"/>
      <c r="AT267" s="313" t="s">
        <v>414</v>
      </c>
      <c r="AU267" s="313" t="s">
        <v>93</v>
      </c>
      <c r="AV267" s="16" t="s">
        <v>174</v>
      </c>
      <c r="AW267" s="16" t="s">
        <v>38</v>
      </c>
      <c r="AX267" s="16" t="s">
        <v>83</v>
      </c>
      <c r="AY267" s="313" t="s">
        <v>251</v>
      </c>
    </row>
    <row r="268" s="13" customFormat="1">
      <c r="A268" s="13"/>
      <c r="B268" s="271"/>
      <c r="C268" s="272"/>
      <c r="D268" s="259" t="s">
        <v>414</v>
      </c>
      <c r="E268" s="273" t="s">
        <v>1</v>
      </c>
      <c r="F268" s="274" t="s">
        <v>816</v>
      </c>
      <c r="G268" s="272"/>
      <c r="H268" s="275">
        <v>4.71</v>
      </c>
      <c r="I268" s="276"/>
      <c r="J268" s="272"/>
      <c r="K268" s="272"/>
      <c r="L268" s="277"/>
      <c r="M268" s="278"/>
      <c r="N268" s="279"/>
      <c r="O268" s="279"/>
      <c r="P268" s="279"/>
      <c r="Q268" s="279"/>
      <c r="R268" s="279"/>
      <c r="S268" s="279"/>
      <c r="T268" s="280"/>
      <c r="U268" s="13"/>
      <c r="V268" s="13"/>
      <c r="W268" s="13"/>
      <c r="X268" s="13"/>
      <c r="Y268" s="13"/>
      <c r="Z268" s="13"/>
      <c r="AA268" s="13"/>
      <c r="AB268" s="13"/>
      <c r="AC268" s="13"/>
      <c r="AD268" s="13"/>
      <c r="AE268" s="13"/>
      <c r="AT268" s="281" t="s">
        <v>414</v>
      </c>
      <c r="AU268" s="281" t="s">
        <v>93</v>
      </c>
      <c r="AV268" s="13" t="s">
        <v>93</v>
      </c>
      <c r="AW268" s="13" t="s">
        <v>38</v>
      </c>
      <c r="AX268" s="13" t="s">
        <v>83</v>
      </c>
      <c r="AY268" s="281" t="s">
        <v>251</v>
      </c>
    </row>
    <row r="269" s="14" customFormat="1">
      <c r="A269" s="14"/>
      <c r="B269" s="282"/>
      <c r="C269" s="283"/>
      <c r="D269" s="259" t="s">
        <v>414</v>
      </c>
      <c r="E269" s="284" t="s">
        <v>1</v>
      </c>
      <c r="F269" s="285" t="s">
        <v>416</v>
      </c>
      <c r="G269" s="283"/>
      <c r="H269" s="286">
        <v>51.810000000000002</v>
      </c>
      <c r="I269" s="287"/>
      <c r="J269" s="283"/>
      <c r="K269" s="283"/>
      <c r="L269" s="288"/>
      <c r="M269" s="289"/>
      <c r="N269" s="290"/>
      <c r="O269" s="290"/>
      <c r="P269" s="290"/>
      <c r="Q269" s="290"/>
      <c r="R269" s="290"/>
      <c r="S269" s="290"/>
      <c r="T269" s="291"/>
      <c r="U269" s="14"/>
      <c r="V269" s="14"/>
      <c r="W269" s="14"/>
      <c r="X269" s="14"/>
      <c r="Y269" s="14"/>
      <c r="Z269" s="14"/>
      <c r="AA269" s="14"/>
      <c r="AB269" s="14"/>
      <c r="AC269" s="14"/>
      <c r="AD269" s="14"/>
      <c r="AE269" s="14"/>
      <c r="AT269" s="292" t="s">
        <v>414</v>
      </c>
      <c r="AU269" s="292" t="s">
        <v>93</v>
      </c>
      <c r="AV269" s="14" t="s">
        <v>182</v>
      </c>
      <c r="AW269" s="14" t="s">
        <v>38</v>
      </c>
      <c r="AX269" s="14" t="s">
        <v>91</v>
      </c>
      <c r="AY269" s="292" t="s">
        <v>251</v>
      </c>
    </row>
    <row r="270" s="2" customFormat="1" ht="16.5" customHeight="1">
      <c r="A270" s="40"/>
      <c r="B270" s="41"/>
      <c r="C270" s="314" t="s">
        <v>375</v>
      </c>
      <c r="D270" s="314" t="s">
        <v>648</v>
      </c>
      <c r="E270" s="315" t="s">
        <v>817</v>
      </c>
      <c r="F270" s="316" t="s">
        <v>818</v>
      </c>
      <c r="G270" s="317" t="s">
        <v>441</v>
      </c>
      <c r="H270" s="318">
        <v>59.582000000000001</v>
      </c>
      <c r="I270" s="319"/>
      <c r="J270" s="320">
        <f>ROUND(I270*H270,2)</f>
        <v>0</v>
      </c>
      <c r="K270" s="316" t="s">
        <v>307</v>
      </c>
      <c r="L270" s="321"/>
      <c r="M270" s="322" t="s">
        <v>1</v>
      </c>
      <c r="N270" s="323" t="s">
        <v>48</v>
      </c>
      <c r="O270" s="93"/>
      <c r="P270" s="255">
        <f>O270*H270</f>
        <v>0</v>
      </c>
      <c r="Q270" s="255">
        <v>0.0045999999999999999</v>
      </c>
      <c r="R270" s="255">
        <f>Q270*H270</f>
        <v>0.27407720000000002</v>
      </c>
      <c r="S270" s="255">
        <v>0</v>
      </c>
      <c r="T270" s="256">
        <f>S270*H270</f>
        <v>0</v>
      </c>
      <c r="U270" s="40"/>
      <c r="V270" s="40"/>
      <c r="W270" s="40"/>
      <c r="X270" s="40"/>
      <c r="Y270" s="40"/>
      <c r="Z270" s="40"/>
      <c r="AA270" s="40"/>
      <c r="AB270" s="40"/>
      <c r="AC270" s="40"/>
      <c r="AD270" s="40"/>
      <c r="AE270" s="40"/>
      <c r="AR270" s="257" t="s">
        <v>292</v>
      </c>
      <c r="AT270" s="257" t="s">
        <v>648</v>
      </c>
      <c r="AU270" s="257" t="s">
        <v>93</v>
      </c>
      <c r="AY270" s="18" t="s">
        <v>251</v>
      </c>
      <c r="BE270" s="258">
        <f>IF(N270="základní",J270,0)</f>
        <v>0</v>
      </c>
      <c r="BF270" s="258">
        <f>IF(N270="snížená",J270,0)</f>
        <v>0</v>
      </c>
      <c r="BG270" s="258">
        <f>IF(N270="zákl. přenesená",J270,0)</f>
        <v>0</v>
      </c>
      <c r="BH270" s="258">
        <f>IF(N270="sníž. přenesená",J270,0)</f>
        <v>0</v>
      </c>
      <c r="BI270" s="258">
        <f>IF(N270="nulová",J270,0)</f>
        <v>0</v>
      </c>
      <c r="BJ270" s="18" t="s">
        <v>91</v>
      </c>
      <c r="BK270" s="258">
        <f>ROUND(I270*H270,2)</f>
        <v>0</v>
      </c>
      <c r="BL270" s="18" t="s">
        <v>182</v>
      </c>
      <c r="BM270" s="257" t="s">
        <v>819</v>
      </c>
    </row>
    <row r="271" s="2" customFormat="1">
      <c r="A271" s="40"/>
      <c r="B271" s="41"/>
      <c r="C271" s="42"/>
      <c r="D271" s="259" t="s">
        <v>261</v>
      </c>
      <c r="E271" s="42"/>
      <c r="F271" s="260" t="s">
        <v>820</v>
      </c>
      <c r="G271" s="42"/>
      <c r="H271" s="42"/>
      <c r="I271" s="157"/>
      <c r="J271" s="42"/>
      <c r="K271" s="42"/>
      <c r="L271" s="46"/>
      <c r="M271" s="261"/>
      <c r="N271" s="262"/>
      <c r="O271" s="93"/>
      <c r="P271" s="93"/>
      <c r="Q271" s="93"/>
      <c r="R271" s="93"/>
      <c r="S271" s="93"/>
      <c r="T271" s="94"/>
      <c r="U271" s="40"/>
      <c r="V271" s="40"/>
      <c r="W271" s="40"/>
      <c r="X271" s="40"/>
      <c r="Y271" s="40"/>
      <c r="Z271" s="40"/>
      <c r="AA271" s="40"/>
      <c r="AB271" s="40"/>
      <c r="AC271" s="40"/>
      <c r="AD271" s="40"/>
      <c r="AE271" s="40"/>
      <c r="AT271" s="18" t="s">
        <v>261</v>
      </c>
      <c r="AU271" s="18" t="s">
        <v>93</v>
      </c>
    </row>
    <row r="272" s="13" customFormat="1">
      <c r="A272" s="13"/>
      <c r="B272" s="271"/>
      <c r="C272" s="272"/>
      <c r="D272" s="259" t="s">
        <v>414</v>
      </c>
      <c r="E272" s="272"/>
      <c r="F272" s="274" t="s">
        <v>821</v>
      </c>
      <c r="G272" s="272"/>
      <c r="H272" s="275">
        <v>59.582000000000001</v>
      </c>
      <c r="I272" s="276"/>
      <c r="J272" s="272"/>
      <c r="K272" s="272"/>
      <c r="L272" s="277"/>
      <c r="M272" s="278"/>
      <c r="N272" s="279"/>
      <c r="O272" s="279"/>
      <c r="P272" s="279"/>
      <c r="Q272" s="279"/>
      <c r="R272" s="279"/>
      <c r="S272" s="279"/>
      <c r="T272" s="280"/>
      <c r="U272" s="13"/>
      <c r="V272" s="13"/>
      <c r="W272" s="13"/>
      <c r="X272" s="13"/>
      <c r="Y272" s="13"/>
      <c r="Z272" s="13"/>
      <c r="AA272" s="13"/>
      <c r="AB272" s="13"/>
      <c r="AC272" s="13"/>
      <c r="AD272" s="13"/>
      <c r="AE272" s="13"/>
      <c r="AT272" s="281" t="s">
        <v>414</v>
      </c>
      <c r="AU272" s="281" t="s">
        <v>93</v>
      </c>
      <c r="AV272" s="13" t="s">
        <v>93</v>
      </c>
      <c r="AW272" s="13" t="s">
        <v>4</v>
      </c>
      <c r="AX272" s="13" t="s">
        <v>91</v>
      </c>
      <c r="AY272" s="281" t="s">
        <v>251</v>
      </c>
    </row>
    <row r="273" s="2" customFormat="1" ht="16.5" customHeight="1">
      <c r="A273" s="40"/>
      <c r="B273" s="41"/>
      <c r="C273" s="246" t="s">
        <v>531</v>
      </c>
      <c r="D273" s="246" t="s">
        <v>254</v>
      </c>
      <c r="E273" s="247" t="s">
        <v>822</v>
      </c>
      <c r="F273" s="248" t="s">
        <v>823</v>
      </c>
      <c r="G273" s="249" t="s">
        <v>441</v>
      </c>
      <c r="H273" s="250">
        <v>149.006</v>
      </c>
      <c r="I273" s="251"/>
      <c r="J273" s="252">
        <f>ROUND(I273*H273,2)</f>
        <v>0</v>
      </c>
      <c r="K273" s="248" t="s">
        <v>258</v>
      </c>
      <c r="L273" s="46"/>
      <c r="M273" s="253" t="s">
        <v>1</v>
      </c>
      <c r="N273" s="254" t="s">
        <v>48</v>
      </c>
      <c r="O273" s="93"/>
      <c r="P273" s="255">
        <f>O273*H273</f>
        <v>0</v>
      </c>
      <c r="Q273" s="255">
        <v>2.0000000000000002E-05</v>
      </c>
      <c r="R273" s="255">
        <f>Q273*H273</f>
        <v>0.0029801200000000002</v>
      </c>
      <c r="S273" s="255">
        <v>0</v>
      </c>
      <c r="T273" s="256">
        <f>S273*H273</f>
        <v>0</v>
      </c>
      <c r="U273" s="40"/>
      <c r="V273" s="40"/>
      <c r="W273" s="40"/>
      <c r="X273" s="40"/>
      <c r="Y273" s="40"/>
      <c r="Z273" s="40"/>
      <c r="AA273" s="40"/>
      <c r="AB273" s="40"/>
      <c r="AC273" s="40"/>
      <c r="AD273" s="40"/>
      <c r="AE273" s="40"/>
      <c r="AR273" s="257" t="s">
        <v>182</v>
      </c>
      <c r="AT273" s="257" t="s">
        <v>254</v>
      </c>
      <c r="AU273" s="257" t="s">
        <v>93</v>
      </c>
      <c r="AY273" s="18" t="s">
        <v>251</v>
      </c>
      <c r="BE273" s="258">
        <f>IF(N273="základní",J273,0)</f>
        <v>0</v>
      </c>
      <c r="BF273" s="258">
        <f>IF(N273="snížená",J273,0)</f>
        <v>0</v>
      </c>
      <c r="BG273" s="258">
        <f>IF(N273="zákl. přenesená",J273,0)</f>
        <v>0</v>
      </c>
      <c r="BH273" s="258">
        <f>IF(N273="sníž. přenesená",J273,0)</f>
        <v>0</v>
      </c>
      <c r="BI273" s="258">
        <f>IF(N273="nulová",J273,0)</f>
        <v>0</v>
      </c>
      <c r="BJ273" s="18" t="s">
        <v>91</v>
      </c>
      <c r="BK273" s="258">
        <f>ROUND(I273*H273,2)</f>
        <v>0</v>
      </c>
      <c r="BL273" s="18" t="s">
        <v>182</v>
      </c>
      <c r="BM273" s="257" t="s">
        <v>824</v>
      </c>
    </row>
    <row r="274" s="2" customFormat="1">
      <c r="A274" s="40"/>
      <c r="B274" s="41"/>
      <c r="C274" s="42"/>
      <c r="D274" s="259" t="s">
        <v>261</v>
      </c>
      <c r="E274" s="42"/>
      <c r="F274" s="260" t="s">
        <v>815</v>
      </c>
      <c r="G274" s="42"/>
      <c r="H274" s="42"/>
      <c r="I274" s="157"/>
      <c r="J274" s="42"/>
      <c r="K274" s="42"/>
      <c r="L274" s="46"/>
      <c r="M274" s="261"/>
      <c r="N274" s="262"/>
      <c r="O274" s="93"/>
      <c r="P274" s="93"/>
      <c r="Q274" s="93"/>
      <c r="R274" s="93"/>
      <c r="S274" s="93"/>
      <c r="T274" s="94"/>
      <c r="U274" s="40"/>
      <c r="V274" s="40"/>
      <c r="W274" s="40"/>
      <c r="X274" s="40"/>
      <c r="Y274" s="40"/>
      <c r="Z274" s="40"/>
      <c r="AA274" s="40"/>
      <c r="AB274" s="40"/>
      <c r="AC274" s="40"/>
      <c r="AD274" s="40"/>
      <c r="AE274" s="40"/>
      <c r="AT274" s="18" t="s">
        <v>261</v>
      </c>
      <c r="AU274" s="18" t="s">
        <v>93</v>
      </c>
    </row>
    <row r="275" s="15" customFormat="1">
      <c r="A275" s="15"/>
      <c r="B275" s="293"/>
      <c r="C275" s="294"/>
      <c r="D275" s="259" t="s">
        <v>414</v>
      </c>
      <c r="E275" s="295" t="s">
        <v>1</v>
      </c>
      <c r="F275" s="296" t="s">
        <v>691</v>
      </c>
      <c r="G275" s="294"/>
      <c r="H275" s="295" t="s">
        <v>1</v>
      </c>
      <c r="I275" s="297"/>
      <c r="J275" s="294"/>
      <c r="K275" s="294"/>
      <c r="L275" s="298"/>
      <c r="M275" s="299"/>
      <c r="N275" s="300"/>
      <c r="O275" s="300"/>
      <c r="P275" s="300"/>
      <c r="Q275" s="300"/>
      <c r="R275" s="300"/>
      <c r="S275" s="300"/>
      <c r="T275" s="301"/>
      <c r="U275" s="15"/>
      <c r="V275" s="15"/>
      <c r="W275" s="15"/>
      <c r="X275" s="15"/>
      <c r="Y275" s="15"/>
      <c r="Z275" s="15"/>
      <c r="AA275" s="15"/>
      <c r="AB275" s="15"/>
      <c r="AC275" s="15"/>
      <c r="AD275" s="15"/>
      <c r="AE275" s="15"/>
      <c r="AT275" s="302" t="s">
        <v>414</v>
      </c>
      <c r="AU275" s="302" t="s">
        <v>93</v>
      </c>
      <c r="AV275" s="15" t="s">
        <v>91</v>
      </c>
      <c r="AW275" s="15" t="s">
        <v>38</v>
      </c>
      <c r="AX275" s="15" t="s">
        <v>83</v>
      </c>
      <c r="AY275" s="302" t="s">
        <v>251</v>
      </c>
    </row>
    <row r="276" s="13" customFormat="1">
      <c r="A276" s="13"/>
      <c r="B276" s="271"/>
      <c r="C276" s="272"/>
      <c r="D276" s="259" t="s">
        <v>414</v>
      </c>
      <c r="E276" s="273" t="s">
        <v>1</v>
      </c>
      <c r="F276" s="274" t="s">
        <v>796</v>
      </c>
      <c r="G276" s="272"/>
      <c r="H276" s="275">
        <v>74.859999999999999</v>
      </c>
      <c r="I276" s="276"/>
      <c r="J276" s="272"/>
      <c r="K276" s="272"/>
      <c r="L276" s="277"/>
      <c r="M276" s="278"/>
      <c r="N276" s="279"/>
      <c r="O276" s="279"/>
      <c r="P276" s="279"/>
      <c r="Q276" s="279"/>
      <c r="R276" s="279"/>
      <c r="S276" s="279"/>
      <c r="T276" s="280"/>
      <c r="U276" s="13"/>
      <c r="V276" s="13"/>
      <c r="W276" s="13"/>
      <c r="X276" s="13"/>
      <c r="Y276" s="13"/>
      <c r="Z276" s="13"/>
      <c r="AA276" s="13"/>
      <c r="AB276" s="13"/>
      <c r="AC276" s="13"/>
      <c r="AD276" s="13"/>
      <c r="AE276" s="13"/>
      <c r="AT276" s="281" t="s">
        <v>414</v>
      </c>
      <c r="AU276" s="281" t="s">
        <v>93</v>
      </c>
      <c r="AV276" s="13" t="s">
        <v>93</v>
      </c>
      <c r="AW276" s="13" t="s">
        <v>38</v>
      </c>
      <c r="AX276" s="13" t="s">
        <v>83</v>
      </c>
      <c r="AY276" s="281" t="s">
        <v>251</v>
      </c>
    </row>
    <row r="277" s="13" customFormat="1">
      <c r="A277" s="13"/>
      <c r="B277" s="271"/>
      <c r="C277" s="272"/>
      <c r="D277" s="259" t="s">
        <v>414</v>
      </c>
      <c r="E277" s="273" t="s">
        <v>1</v>
      </c>
      <c r="F277" s="274" t="s">
        <v>797</v>
      </c>
      <c r="G277" s="272"/>
      <c r="H277" s="275">
        <v>60.600000000000001</v>
      </c>
      <c r="I277" s="276"/>
      <c r="J277" s="272"/>
      <c r="K277" s="272"/>
      <c r="L277" s="277"/>
      <c r="M277" s="278"/>
      <c r="N277" s="279"/>
      <c r="O277" s="279"/>
      <c r="P277" s="279"/>
      <c r="Q277" s="279"/>
      <c r="R277" s="279"/>
      <c r="S277" s="279"/>
      <c r="T277" s="280"/>
      <c r="U277" s="13"/>
      <c r="V277" s="13"/>
      <c r="W277" s="13"/>
      <c r="X277" s="13"/>
      <c r="Y277" s="13"/>
      <c r="Z277" s="13"/>
      <c r="AA277" s="13"/>
      <c r="AB277" s="13"/>
      <c r="AC277" s="13"/>
      <c r="AD277" s="13"/>
      <c r="AE277" s="13"/>
      <c r="AT277" s="281" t="s">
        <v>414</v>
      </c>
      <c r="AU277" s="281" t="s">
        <v>93</v>
      </c>
      <c r="AV277" s="13" t="s">
        <v>93</v>
      </c>
      <c r="AW277" s="13" t="s">
        <v>38</v>
      </c>
      <c r="AX277" s="13" t="s">
        <v>83</v>
      </c>
      <c r="AY277" s="281" t="s">
        <v>251</v>
      </c>
    </row>
    <row r="278" s="16" customFormat="1">
      <c r="A278" s="16"/>
      <c r="B278" s="303"/>
      <c r="C278" s="304"/>
      <c r="D278" s="259" t="s">
        <v>414</v>
      </c>
      <c r="E278" s="305" t="s">
        <v>1</v>
      </c>
      <c r="F278" s="306" t="s">
        <v>469</v>
      </c>
      <c r="G278" s="304"/>
      <c r="H278" s="307">
        <v>135.46000000000001</v>
      </c>
      <c r="I278" s="308"/>
      <c r="J278" s="304"/>
      <c r="K278" s="304"/>
      <c r="L278" s="309"/>
      <c r="M278" s="310"/>
      <c r="N278" s="311"/>
      <c r="O278" s="311"/>
      <c r="P278" s="311"/>
      <c r="Q278" s="311"/>
      <c r="R278" s="311"/>
      <c r="S278" s="311"/>
      <c r="T278" s="312"/>
      <c r="U278" s="16"/>
      <c r="V278" s="16"/>
      <c r="W278" s="16"/>
      <c r="X278" s="16"/>
      <c r="Y278" s="16"/>
      <c r="Z278" s="16"/>
      <c r="AA278" s="16"/>
      <c r="AB278" s="16"/>
      <c r="AC278" s="16"/>
      <c r="AD278" s="16"/>
      <c r="AE278" s="16"/>
      <c r="AT278" s="313" t="s">
        <v>414</v>
      </c>
      <c r="AU278" s="313" t="s">
        <v>93</v>
      </c>
      <c r="AV278" s="16" t="s">
        <v>174</v>
      </c>
      <c r="AW278" s="16" t="s">
        <v>38</v>
      </c>
      <c r="AX278" s="16" t="s">
        <v>83</v>
      </c>
      <c r="AY278" s="313" t="s">
        <v>251</v>
      </c>
    </row>
    <row r="279" s="13" customFormat="1">
      <c r="A279" s="13"/>
      <c r="B279" s="271"/>
      <c r="C279" s="272"/>
      <c r="D279" s="259" t="s">
        <v>414</v>
      </c>
      <c r="E279" s="273" t="s">
        <v>1</v>
      </c>
      <c r="F279" s="274" t="s">
        <v>825</v>
      </c>
      <c r="G279" s="272"/>
      <c r="H279" s="275">
        <v>13.545999999999999</v>
      </c>
      <c r="I279" s="276"/>
      <c r="J279" s="272"/>
      <c r="K279" s="272"/>
      <c r="L279" s="277"/>
      <c r="M279" s="278"/>
      <c r="N279" s="279"/>
      <c r="O279" s="279"/>
      <c r="P279" s="279"/>
      <c r="Q279" s="279"/>
      <c r="R279" s="279"/>
      <c r="S279" s="279"/>
      <c r="T279" s="280"/>
      <c r="U279" s="13"/>
      <c r="V279" s="13"/>
      <c r="W279" s="13"/>
      <c r="X279" s="13"/>
      <c r="Y279" s="13"/>
      <c r="Z279" s="13"/>
      <c r="AA279" s="13"/>
      <c r="AB279" s="13"/>
      <c r="AC279" s="13"/>
      <c r="AD279" s="13"/>
      <c r="AE279" s="13"/>
      <c r="AT279" s="281" t="s">
        <v>414</v>
      </c>
      <c r="AU279" s="281" t="s">
        <v>93</v>
      </c>
      <c r="AV279" s="13" t="s">
        <v>93</v>
      </c>
      <c r="AW279" s="13" t="s">
        <v>38</v>
      </c>
      <c r="AX279" s="13" t="s">
        <v>83</v>
      </c>
      <c r="AY279" s="281" t="s">
        <v>251</v>
      </c>
    </row>
    <row r="280" s="14" customFormat="1">
      <c r="A280" s="14"/>
      <c r="B280" s="282"/>
      <c r="C280" s="283"/>
      <c r="D280" s="259" t="s">
        <v>414</v>
      </c>
      <c r="E280" s="284" t="s">
        <v>1</v>
      </c>
      <c r="F280" s="285" t="s">
        <v>416</v>
      </c>
      <c r="G280" s="283"/>
      <c r="H280" s="286">
        <v>149.006</v>
      </c>
      <c r="I280" s="287"/>
      <c r="J280" s="283"/>
      <c r="K280" s="283"/>
      <c r="L280" s="288"/>
      <c r="M280" s="289"/>
      <c r="N280" s="290"/>
      <c r="O280" s="290"/>
      <c r="P280" s="290"/>
      <c r="Q280" s="290"/>
      <c r="R280" s="290"/>
      <c r="S280" s="290"/>
      <c r="T280" s="291"/>
      <c r="U280" s="14"/>
      <c r="V280" s="14"/>
      <c r="W280" s="14"/>
      <c r="X280" s="14"/>
      <c r="Y280" s="14"/>
      <c r="Z280" s="14"/>
      <c r="AA280" s="14"/>
      <c r="AB280" s="14"/>
      <c r="AC280" s="14"/>
      <c r="AD280" s="14"/>
      <c r="AE280" s="14"/>
      <c r="AT280" s="292" t="s">
        <v>414</v>
      </c>
      <c r="AU280" s="292" t="s">
        <v>93</v>
      </c>
      <c r="AV280" s="14" t="s">
        <v>182</v>
      </c>
      <c r="AW280" s="14" t="s">
        <v>38</v>
      </c>
      <c r="AX280" s="14" t="s">
        <v>91</v>
      </c>
      <c r="AY280" s="292" t="s">
        <v>251</v>
      </c>
    </row>
    <row r="281" s="2" customFormat="1" ht="16.5" customHeight="1">
      <c r="A281" s="40"/>
      <c r="B281" s="41"/>
      <c r="C281" s="314" t="s">
        <v>378</v>
      </c>
      <c r="D281" s="314" t="s">
        <v>648</v>
      </c>
      <c r="E281" s="315" t="s">
        <v>826</v>
      </c>
      <c r="F281" s="316" t="s">
        <v>827</v>
      </c>
      <c r="G281" s="317" t="s">
        <v>441</v>
      </c>
      <c r="H281" s="318">
        <v>171.357</v>
      </c>
      <c r="I281" s="319"/>
      <c r="J281" s="320">
        <f>ROUND(I281*H281,2)</f>
        <v>0</v>
      </c>
      <c r="K281" s="316" t="s">
        <v>307</v>
      </c>
      <c r="L281" s="321"/>
      <c r="M281" s="322" t="s">
        <v>1</v>
      </c>
      <c r="N281" s="323" t="s">
        <v>48</v>
      </c>
      <c r="O281" s="93"/>
      <c r="P281" s="255">
        <f>O281*H281</f>
        <v>0</v>
      </c>
      <c r="Q281" s="255">
        <v>0.0114</v>
      </c>
      <c r="R281" s="255">
        <f>Q281*H281</f>
        <v>1.9534698000000001</v>
      </c>
      <c r="S281" s="255">
        <v>0</v>
      </c>
      <c r="T281" s="256">
        <f>S281*H281</f>
        <v>0</v>
      </c>
      <c r="U281" s="40"/>
      <c r="V281" s="40"/>
      <c r="W281" s="40"/>
      <c r="X281" s="40"/>
      <c r="Y281" s="40"/>
      <c r="Z281" s="40"/>
      <c r="AA281" s="40"/>
      <c r="AB281" s="40"/>
      <c r="AC281" s="40"/>
      <c r="AD281" s="40"/>
      <c r="AE281" s="40"/>
      <c r="AR281" s="257" t="s">
        <v>292</v>
      </c>
      <c r="AT281" s="257" t="s">
        <v>648</v>
      </c>
      <c r="AU281" s="257" t="s">
        <v>93</v>
      </c>
      <c r="AY281" s="18" t="s">
        <v>251</v>
      </c>
      <c r="BE281" s="258">
        <f>IF(N281="základní",J281,0)</f>
        <v>0</v>
      </c>
      <c r="BF281" s="258">
        <f>IF(N281="snížená",J281,0)</f>
        <v>0</v>
      </c>
      <c r="BG281" s="258">
        <f>IF(N281="zákl. přenesená",J281,0)</f>
        <v>0</v>
      </c>
      <c r="BH281" s="258">
        <f>IF(N281="sníž. přenesená",J281,0)</f>
        <v>0</v>
      </c>
      <c r="BI281" s="258">
        <f>IF(N281="nulová",J281,0)</f>
        <v>0</v>
      </c>
      <c r="BJ281" s="18" t="s">
        <v>91</v>
      </c>
      <c r="BK281" s="258">
        <f>ROUND(I281*H281,2)</f>
        <v>0</v>
      </c>
      <c r="BL281" s="18" t="s">
        <v>182</v>
      </c>
      <c r="BM281" s="257" t="s">
        <v>828</v>
      </c>
    </row>
    <row r="282" s="2" customFormat="1">
      <c r="A282" s="40"/>
      <c r="B282" s="41"/>
      <c r="C282" s="42"/>
      <c r="D282" s="259" t="s">
        <v>261</v>
      </c>
      <c r="E282" s="42"/>
      <c r="F282" s="260" t="s">
        <v>820</v>
      </c>
      <c r="G282" s="42"/>
      <c r="H282" s="42"/>
      <c r="I282" s="157"/>
      <c r="J282" s="42"/>
      <c r="K282" s="42"/>
      <c r="L282" s="46"/>
      <c r="M282" s="261"/>
      <c r="N282" s="262"/>
      <c r="O282" s="93"/>
      <c r="P282" s="93"/>
      <c r="Q282" s="93"/>
      <c r="R282" s="93"/>
      <c r="S282" s="93"/>
      <c r="T282" s="94"/>
      <c r="U282" s="40"/>
      <c r="V282" s="40"/>
      <c r="W282" s="40"/>
      <c r="X282" s="40"/>
      <c r="Y282" s="40"/>
      <c r="Z282" s="40"/>
      <c r="AA282" s="40"/>
      <c r="AB282" s="40"/>
      <c r="AC282" s="40"/>
      <c r="AD282" s="40"/>
      <c r="AE282" s="40"/>
      <c r="AT282" s="18" t="s">
        <v>261</v>
      </c>
      <c r="AU282" s="18" t="s">
        <v>93</v>
      </c>
    </row>
    <row r="283" s="13" customFormat="1">
      <c r="A283" s="13"/>
      <c r="B283" s="271"/>
      <c r="C283" s="272"/>
      <c r="D283" s="259" t="s">
        <v>414</v>
      </c>
      <c r="E283" s="272"/>
      <c r="F283" s="274" t="s">
        <v>829</v>
      </c>
      <c r="G283" s="272"/>
      <c r="H283" s="275">
        <v>171.357</v>
      </c>
      <c r="I283" s="276"/>
      <c r="J283" s="272"/>
      <c r="K283" s="272"/>
      <c r="L283" s="277"/>
      <c r="M283" s="278"/>
      <c r="N283" s="279"/>
      <c r="O283" s="279"/>
      <c r="P283" s="279"/>
      <c r="Q283" s="279"/>
      <c r="R283" s="279"/>
      <c r="S283" s="279"/>
      <c r="T283" s="280"/>
      <c r="U283" s="13"/>
      <c r="V283" s="13"/>
      <c r="W283" s="13"/>
      <c r="X283" s="13"/>
      <c r="Y283" s="13"/>
      <c r="Z283" s="13"/>
      <c r="AA283" s="13"/>
      <c r="AB283" s="13"/>
      <c r="AC283" s="13"/>
      <c r="AD283" s="13"/>
      <c r="AE283" s="13"/>
      <c r="AT283" s="281" t="s">
        <v>414</v>
      </c>
      <c r="AU283" s="281" t="s">
        <v>93</v>
      </c>
      <c r="AV283" s="13" t="s">
        <v>93</v>
      </c>
      <c r="AW283" s="13" t="s">
        <v>4</v>
      </c>
      <c r="AX283" s="13" t="s">
        <v>91</v>
      </c>
      <c r="AY283" s="281" t="s">
        <v>251</v>
      </c>
    </row>
    <row r="284" s="2" customFormat="1" ht="16.5" customHeight="1">
      <c r="A284" s="40"/>
      <c r="B284" s="41"/>
      <c r="C284" s="246" t="s">
        <v>540</v>
      </c>
      <c r="D284" s="246" t="s">
        <v>254</v>
      </c>
      <c r="E284" s="247" t="s">
        <v>830</v>
      </c>
      <c r="F284" s="248" t="s">
        <v>831</v>
      </c>
      <c r="G284" s="249" t="s">
        <v>446</v>
      </c>
      <c r="H284" s="250">
        <v>25.920000000000002</v>
      </c>
      <c r="I284" s="251"/>
      <c r="J284" s="252">
        <f>ROUND(I284*H284,2)</f>
        <v>0</v>
      </c>
      <c r="K284" s="248" t="s">
        <v>258</v>
      </c>
      <c r="L284" s="46"/>
      <c r="M284" s="253" t="s">
        <v>1</v>
      </c>
      <c r="N284" s="254" t="s">
        <v>48</v>
      </c>
      <c r="O284" s="93"/>
      <c r="P284" s="255">
        <f>O284*H284</f>
        <v>0</v>
      </c>
      <c r="Q284" s="255">
        <v>0</v>
      </c>
      <c r="R284" s="255">
        <f>Q284*H284</f>
        <v>0</v>
      </c>
      <c r="S284" s="255">
        <v>0.59999999999999998</v>
      </c>
      <c r="T284" s="256">
        <f>S284*H284</f>
        <v>15.552</v>
      </c>
      <c r="U284" s="40"/>
      <c r="V284" s="40"/>
      <c r="W284" s="40"/>
      <c r="X284" s="40"/>
      <c r="Y284" s="40"/>
      <c r="Z284" s="40"/>
      <c r="AA284" s="40"/>
      <c r="AB284" s="40"/>
      <c r="AC284" s="40"/>
      <c r="AD284" s="40"/>
      <c r="AE284" s="40"/>
      <c r="AR284" s="257" t="s">
        <v>182</v>
      </c>
      <c r="AT284" s="257" t="s">
        <v>254</v>
      </c>
      <c r="AU284" s="257" t="s">
        <v>93</v>
      </c>
      <c r="AY284" s="18" t="s">
        <v>251</v>
      </c>
      <c r="BE284" s="258">
        <f>IF(N284="základní",J284,0)</f>
        <v>0</v>
      </c>
      <c r="BF284" s="258">
        <f>IF(N284="snížená",J284,0)</f>
        <v>0</v>
      </c>
      <c r="BG284" s="258">
        <f>IF(N284="zákl. přenesená",J284,0)</f>
        <v>0</v>
      </c>
      <c r="BH284" s="258">
        <f>IF(N284="sníž. přenesená",J284,0)</f>
        <v>0</v>
      </c>
      <c r="BI284" s="258">
        <f>IF(N284="nulová",J284,0)</f>
        <v>0</v>
      </c>
      <c r="BJ284" s="18" t="s">
        <v>91</v>
      </c>
      <c r="BK284" s="258">
        <f>ROUND(I284*H284,2)</f>
        <v>0</v>
      </c>
      <c r="BL284" s="18" t="s">
        <v>182</v>
      </c>
      <c r="BM284" s="257" t="s">
        <v>832</v>
      </c>
    </row>
    <row r="285" s="15" customFormat="1">
      <c r="A285" s="15"/>
      <c r="B285" s="293"/>
      <c r="C285" s="294"/>
      <c r="D285" s="259" t="s">
        <v>414</v>
      </c>
      <c r="E285" s="295" t="s">
        <v>1</v>
      </c>
      <c r="F285" s="296" t="s">
        <v>691</v>
      </c>
      <c r="G285" s="294"/>
      <c r="H285" s="295" t="s">
        <v>1</v>
      </c>
      <c r="I285" s="297"/>
      <c r="J285" s="294"/>
      <c r="K285" s="294"/>
      <c r="L285" s="298"/>
      <c r="M285" s="299"/>
      <c r="N285" s="300"/>
      <c r="O285" s="300"/>
      <c r="P285" s="300"/>
      <c r="Q285" s="300"/>
      <c r="R285" s="300"/>
      <c r="S285" s="300"/>
      <c r="T285" s="301"/>
      <c r="U285" s="15"/>
      <c r="V285" s="15"/>
      <c r="W285" s="15"/>
      <c r="X285" s="15"/>
      <c r="Y285" s="15"/>
      <c r="Z285" s="15"/>
      <c r="AA285" s="15"/>
      <c r="AB285" s="15"/>
      <c r="AC285" s="15"/>
      <c r="AD285" s="15"/>
      <c r="AE285" s="15"/>
      <c r="AT285" s="302" t="s">
        <v>414</v>
      </c>
      <c r="AU285" s="302" t="s">
        <v>93</v>
      </c>
      <c r="AV285" s="15" t="s">
        <v>91</v>
      </c>
      <c r="AW285" s="15" t="s">
        <v>38</v>
      </c>
      <c r="AX285" s="15" t="s">
        <v>83</v>
      </c>
      <c r="AY285" s="302" t="s">
        <v>251</v>
      </c>
    </row>
    <row r="286" s="13" customFormat="1">
      <c r="A286" s="13"/>
      <c r="B286" s="271"/>
      <c r="C286" s="272"/>
      <c r="D286" s="259" t="s">
        <v>414</v>
      </c>
      <c r="E286" s="273" t="s">
        <v>1</v>
      </c>
      <c r="F286" s="274" t="s">
        <v>833</v>
      </c>
      <c r="G286" s="272"/>
      <c r="H286" s="275">
        <v>21.600000000000001</v>
      </c>
      <c r="I286" s="276"/>
      <c r="J286" s="272"/>
      <c r="K286" s="272"/>
      <c r="L286" s="277"/>
      <c r="M286" s="278"/>
      <c r="N286" s="279"/>
      <c r="O286" s="279"/>
      <c r="P286" s="279"/>
      <c r="Q286" s="279"/>
      <c r="R286" s="279"/>
      <c r="S286" s="279"/>
      <c r="T286" s="280"/>
      <c r="U286" s="13"/>
      <c r="V286" s="13"/>
      <c r="W286" s="13"/>
      <c r="X286" s="13"/>
      <c r="Y286" s="13"/>
      <c r="Z286" s="13"/>
      <c r="AA286" s="13"/>
      <c r="AB286" s="13"/>
      <c r="AC286" s="13"/>
      <c r="AD286" s="13"/>
      <c r="AE286" s="13"/>
      <c r="AT286" s="281" t="s">
        <v>414</v>
      </c>
      <c r="AU286" s="281" t="s">
        <v>93</v>
      </c>
      <c r="AV286" s="13" t="s">
        <v>93</v>
      </c>
      <c r="AW286" s="13" t="s">
        <v>38</v>
      </c>
      <c r="AX286" s="13" t="s">
        <v>83</v>
      </c>
      <c r="AY286" s="281" t="s">
        <v>251</v>
      </c>
    </row>
    <row r="287" s="16" customFormat="1">
      <c r="A287" s="16"/>
      <c r="B287" s="303"/>
      <c r="C287" s="304"/>
      <c r="D287" s="259" t="s">
        <v>414</v>
      </c>
      <c r="E287" s="305" t="s">
        <v>1</v>
      </c>
      <c r="F287" s="306" t="s">
        <v>469</v>
      </c>
      <c r="G287" s="304"/>
      <c r="H287" s="307">
        <v>21.600000000000001</v>
      </c>
      <c r="I287" s="308"/>
      <c r="J287" s="304"/>
      <c r="K287" s="304"/>
      <c r="L287" s="309"/>
      <c r="M287" s="310"/>
      <c r="N287" s="311"/>
      <c r="O287" s="311"/>
      <c r="P287" s="311"/>
      <c r="Q287" s="311"/>
      <c r="R287" s="311"/>
      <c r="S287" s="311"/>
      <c r="T287" s="312"/>
      <c r="U287" s="16"/>
      <c r="V287" s="16"/>
      <c r="W287" s="16"/>
      <c r="X287" s="16"/>
      <c r="Y287" s="16"/>
      <c r="Z287" s="16"/>
      <c r="AA287" s="16"/>
      <c r="AB287" s="16"/>
      <c r="AC287" s="16"/>
      <c r="AD287" s="16"/>
      <c r="AE287" s="16"/>
      <c r="AT287" s="313" t="s">
        <v>414</v>
      </c>
      <c r="AU287" s="313" t="s">
        <v>93</v>
      </c>
      <c r="AV287" s="16" t="s">
        <v>174</v>
      </c>
      <c r="AW287" s="16" t="s">
        <v>38</v>
      </c>
      <c r="AX287" s="16" t="s">
        <v>83</v>
      </c>
      <c r="AY287" s="313" t="s">
        <v>251</v>
      </c>
    </row>
    <row r="288" s="13" customFormat="1">
      <c r="A288" s="13"/>
      <c r="B288" s="271"/>
      <c r="C288" s="272"/>
      <c r="D288" s="259" t="s">
        <v>414</v>
      </c>
      <c r="E288" s="273" t="s">
        <v>1</v>
      </c>
      <c r="F288" s="274" t="s">
        <v>834</v>
      </c>
      <c r="G288" s="272"/>
      <c r="H288" s="275">
        <v>4.3200000000000003</v>
      </c>
      <c r="I288" s="276"/>
      <c r="J288" s="272"/>
      <c r="K288" s="272"/>
      <c r="L288" s="277"/>
      <c r="M288" s="278"/>
      <c r="N288" s="279"/>
      <c r="O288" s="279"/>
      <c r="P288" s="279"/>
      <c r="Q288" s="279"/>
      <c r="R288" s="279"/>
      <c r="S288" s="279"/>
      <c r="T288" s="280"/>
      <c r="U288" s="13"/>
      <c r="V288" s="13"/>
      <c r="W288" s="13"/>
      <c r="X288" s="13"/>
      <c r="Y288" s="13"/>
      <c r="Z288" s="13"/>
      <c r="AA288" s="13"/>
      <c r="AB288" s="13"/>
      <c r="AC288" s="13"/>
      <c r="AD288" s="13"/>
      <c r="AE288" s="13"/>
      <c r="AT288" s="281" t="s">
        <v>414</v>
      </c>
      <c r="AU288" s="281" t="s">
        <v>93</v>
      </c>
      <c r="AV288" s="13" t="s">
        <v>93</v>
      </c>
      <c r="AW288" s="13" t="s">
        <v>38</v>
      </c>
      <c r="AX288" s="13" t="s">
        <v>83</v>
      </c>
      <c r="AY288" s="281" t="s">
        <v>251</v>
      </c>
    </row>
    <row r="289" s="14" customFormat="1">
      <c r="A289" s="14"/>
      <c r="B289" s="282"/>
      <c r="C289" s="283"/>
      <c r="D289" s="259" t="s">
        <v>414</v>
      </c>
      <c r="E289" s="284" t="s">
        <v>1</v>
      </c>
      <c r="F289" s="285" t="s">
        <v>416</v>
      </c>
      <c r="G289" s="283"/>
      <c r="H289" s="286">
        <v>25.920000000000002</v>
      </c>
      <c r="I289" s="287"/>
      <c r="J289" s="283"/>
      <c r="K289" s="283"/>
      <c r="L289" s="288"/>
      <c r="M289" s="289"/>
      <c r="N289" s="290"/>
      <c r="O289" s="290"/>
      <c r="P289" s="290"/>
      <c r="Q289" s="290"/>
      <c r="R289" s="290"/>
      <c r="S289" s="290"/>
      <c r="T289" s="291"/>
      <c r="U289" s="14"/>
      <c r="V289" s="14"/>
      <c r="W289" s="14"/>
      <c r="X289" s="14"/>
      <c r="Y289" s="14"/>
      <c r="Z289" s="14"/>
      <c r="AA289" s="14"/>
      <c r="AB289" s="14"/>
      <c r="AC289" s="14"/>
      <c r="AD289" s="14"/>
      <c r="AE289" s="14"/>
      <c r="AT289" s="292" t="s">
        <v>414</v>
      </c>
      <c r="AU289" s="292" t="s">
        <v>93</v>
      </c>
      <c r="AV289" s="14" t="s">
        <v>182</v>
      </c>
      <c r="AW289" s="14" t="s">
        <v>38</v>
      </c>
      <c r="AX289" s="14" t="s">
        <v>91</v>
      </c>
      <c r="AY289" s="292" t="s">
        <v>251</v>
      </c>
    </row>
    <row r="290" s="2" customFormat="1" ht="16.5" customHeight="1">
      <c r="A290" s="40"/>
      <c r="B290" s="41"/>
      <c r="C290" s="246" t="s">
        <v>381</v>
      </c>
      <c r="D290" s="246" t="s">
        <v>254</v>
      </c>
      <c r="E290" s="247" t="s">
        <v>835</v>
      </c>
      <c r="F290" s="248" t="s">
        <v>836</v>
      </c>
      <c r="G290" s="249" t="s">
        <v>446</v>
      </c>
      <c r="H290" s="250">
        <v>4.7999999999999998</v>
      </c>
      <c r="I290" s="251"/>
      <c r="J290" s="252">
        <f>ROUND(I290*H290,2)</f>
        <v>0</v>
      </c>
      <c r="K290" s="248" t="s">
        <v>258</v>
      </c>
      <c r="L290" s="46"/>
      <c r="M290" s="253" t="s">
        <v>1</v>
      </c>
      <c r="N290" s="254" t="s">
        <v>48</v>
      </c>
      <c r="O290" s="93"/>
      <c r="P290" s="255">
        <f>O290*H290</f>
        <v>0</v>
      </c>
      <c r="Q290" s="255">
        <v>0</v>
      </c>
      <c r="R290" s="255">
        <f>Q290*H290</f>
        <v>0</v>
      </c>
      <c r="S290" s="255">
        <v>0.35999999999999999</v>
      </c>
      <c r="T290" s="256">
        <f>S290*H290</f>
        <v>1.728</v>
      </c>
      <c r="U290" s="40"/>
      <c r="V290" s="40"/>
      <c r="W290" s="40"/>
      <c r="X290" s="40"/>
      <c r="Y290" s="40"/>
      <c r="Z290" s="40"/>
      <c r="AA290" s="40"/>
      <c r="AB290" s="40"/>
      <c r="AC290" s="40"/>
      <c r="AD290" s="40"/>
      <c r="AE290" s="40"/>
      <c r="AR290" s="257" t="s">
        <v>182</v>
      </c>
      <c r="AT290" s="257" t="s">
        <v>254</v>
      </c>
      <c r="AU290" s="257" t="s">
        <v>93</v>
      </c>
      <c r="AY290" s="18" t="s">
        <v>251</v>
      </c>
      <c r="BE290" s="258">
        <f>IF(N290="základní",J290,0)</f>
        <v>0</v>
      </c>
      <c r="BF290" s="258">
        <f>IF(N290="snížená",J290,0)</f>
        <v>0</v>
      </c>
      <c r="BG290" s="258">
        <f>IF(N290="zákl. přenesená",J290,0)</f>
        <v>0</v>
      </c>
      <c r="BH290" s="258">
        <f>IF(N290="sníž. přenesená",J290,0)</f>
        <v>0</v>
      </c>
      <c r="BI290" s="258">
        <f>IF(N290="nulová",J290,0)</f>
        <v>0</v>
      </c>
      <c r="BJ290" s="18" t="s">
        <v>91</v>
      </c>
      <c r="BK290" s="258">
        <f>ROUND(I290*H290,2)</f>
        <v>0</v>
      </c>
      <c r="BL290" s="18" t="s">
        <v>182</v>
      </c>
      <c r="BM290" s="257" t="s">
        <v>837</v>
      </c>
    </row>
    <row r="291" s="15" customFormat="1">
      <c r="A291" s="15"/>
      <c r="B291" s="293"/>
      <c r="C291" s="294"/>
      <c r="D291" s="259" t="s">
        <v>414</v>
      </c>
      <c r="E291" s="295" t="s">
        <v>1</v>
      </c>
      <c r="F291" s="296" t="s">
        <v>691</v>
      </c>
      <c r="G291" s="294"/>
      <c r="H291" s="295" t="s">
        <v>1</v>
      </c>
      <c r="I291" s="297"/>
      <c r="J291" s="294"/>
      <c r="K291" s="294"/>
      <c r="L291" s="298"/>
      <c r="M291" s="299"/>
      <c r="N291" s="300"/>
      <c r="O291" s="300"/>
      <c r="P291" s="300"/>
      <c r="Q291" s="300"/>
      <c r="R291" s="300"/>
      <c r="S291" s="300"/>
      <c r="T291" s="301"/>
      <c r="U291" s="15"/>
      <c r="V291" s="15"/>
      <c r="W291" s="15"/>
      <c r="X291" s="15"/>
      <c r="Y291" s="15"/>
      <c r="Z291" s="15"/>
      <c r="AA291" s="15"/>
      <c r="AB291" s="15"/>
      <c r="AC291" s="15"/>
      <c r="AD291" s="15"/>
      <c r="AE291" s="15"/>
      <c r="AT291" s="302" t="s">
        <v>414</v>
      </c>
      <c r="AU291" s="302" t="s">
        <v>93</v>
      </c>
      <c r="AV291" s="15" t="s">
        <v>91</v>
      </c>
      <c r="AW291" s="15" t="s">
        <v>38</v>
      </c>
      <c r="AX291" s="15" t="s">
        <v>83</v>
      </c>
      <c r="AY291" s="302" t="s">
        <v>251</v>
      </c>
    </row>
    <row r="292" s="13" customFormat="1">
      <c r="A292" s="13"/>
      <c r="B292" s="271"/>
      <c r="C292" s="272"/>
      <c r="D292" s="259" t="s">
        <v>414</v>
      </c>
      <c r="E292" s="273" t="s">
        <v>1</v>
      </c>
      <c r="F292" s="274" t="s">
        <v>838</v>
      </c>
      <c r="G292" s="272"/>
      <c r="H292" s="275">
        <v>4</v>
      </c>
      <c r="I292" s="276"/>
      <c r="J292" s="272"/>
      <c r="K292" s="272"/>
      <c r="L292" s="277"/>
      <c r="M292" s="278"/>
      <c r="N292" s="279"/>
      <c r="O292" s="279"/>
      <c r="P292" s="279"/>
      <c r="Q292" s="279"/>
      <c r="R292" s="279"/>
      <c r="S292" s="279"/>
      <c r="T292" s="280"/>
      <c r="U292" s="13"/>
      <c r="V292" s="13"/>
      <c r="W292" s="13"/>
      <c r="X292" s="13"/>
      <c r="Y292" s="13"/>
      <c r="Z292" s="13"/>
      <c r="AA292" s="13"/>
      <c r="AB292" s="13"/>
      <c r="AC292" s="13"/>
      <c r="AD292" s="13"/>
      <c r="AE292" s="13"/>
      <c r="AT292" s="281" t="s">
        <v>414</v>
      </c>
      <c r="AU292" s="281" t="s">
        <v>93</v>
      </c>
      <c r="AV292" s="13" t="s">
        <v>93</v>
      </c>
      <c r="AW292" s="13" t="s">
        <v>38</v>
      </c>
      <c r="AX292" s="13" t="s">
        <v>83</v>
      </c>
      <c r="AY292" s="281" t="s">
        <v>251</v>
      </c>
    </row>
    <row r="293" s="16" customFormat="1">
      <c r="A293" s="16"/>
      <c r="B293" s="303"/>
      <c r="C293" s="304"/>
      <c r="D293" s="259" t="s">
        <v>414</v>
      </c>
      <c r="E293" s="305" t="s">
        <v>1</v>
      </c>
      <c r="F293" s="306" t="s">
        <v>469</v>
      </c>
      <c r="G293" s="304"/>
      <c r="H293" s="307">
        <v>4</v>
      </c>
      <c r="I293" s="308"/>
      <c r="J293" s="304"/>
      <c r="K293" s="304"/>
      <c r="L293" s="309"/>
      <c r="M293" s="310"/>
      <c r="N293" s="311"/>
      <c r="O293" s="311"/>
      <c r="P293" s="311"/>
      <c r="Q293" s="311"/>
      <c r="R293" s="311"/>
      <c r="S293" s="311"/>
      <c r="T293" s="312"/>
      <c r="U293" s="16"/>
      <c r="V293" s="16"/>
      <c r="W293" s="16"/>
      <c r="X293" s="16"/>
      <c r="Y293" s="16"/>
      <c r="Z293" s="16"/>
      <c r="AA293" s="16"/>
      <c r="AB293" s="16"/>
      <c r="AC293" s="16"/>
      <c r="AD293" s="16"/>
      <c r="AE293" s="16"/>
      <c r="AT293" s="313" t="s">
        <v>414</v>
      </c>
      <c r="AU293" s="313" t="s">
        <v>93</v>
      </c>
      <c r="AV293" s="16" t="s">
        <v>174</v>
      </c>
      <c r="AW293" s="16" t="s">
        <v>38</v>
      </c>
      <c r="AX293" s="16" t="s">
        <v>83</v>
      </c>
      <c r="AY293" s="313" t="s">
        <v>251</v>
      </c>
    </row>
    <row r="294" s="13" customFormat="1">
      <c r="A294" s="13"/>
      <c r="B294" s="271"/>
      <c r="C294" s="272"/>
      <c r="D294" s="259" t="s">
        <v>414</v>
      </c>
      <c r="E294" s="273" t="s">
        <v>1</v>
      </c>
      <c r="F294" s="274" t="s">
        <v>839</v>
      </c>
      <c r="G294" s="272"/>
      <c r="H294" s="275">
        <v>0.80000000000000004</v>
      </c>
      <c r="I294" s="276"/>
      <c r="J294" s="272"/>
      <c r="K294" s="272"/>
      <c r="L294" s="277"/>
      <c r="M294" s="278"/>
      <c r="N294" s="279"/>
      <c r="O294" s="279"/>
      <c r="P294" s="279"/>
      <c r="Q294" s="279"/>
      <c r="R294" s="279"/>
      <c r="S294" s="279"/>
      <c r="T294" s="280"/>
      <c r="U294" s="13"/>
      <c r="V294" s="13"/>
      <c r="W294" s="13"/>
      <c r="X294" s="13"/>
      <c r="Y294" s="13"/>
      <c r="Z294" s="13"/>
      <c r="AA294" s="13"/>
      <c r="AB294" s="13"/>
      <c r="AC294" s="13"/>
      <c r="AD294" s="13"/>
      <c r="AE294" s="13"/>
      <c r="AT294" s="281" t="s">
        <v>414</v>
      </c>
      <c r="AU294" s="281" t="s">
        <v>93</v>
      </c>
      <c r="AV294" s="13" t="s">
        <v>93</v>
      </c>
      <c r="AW294" s="13" t="s">
        <v>38</v>
      </c>
      <c r="AX294" s="13" t="s">
        <v>83</v>
      </c>
      <c r="AY294" s="281" t="s">
        <v>251</v>
      </c>
    </row>
    <row r="295" s="14" customFormat="1">
      <c r="A295" s="14"/>
      <c r="B295" s="282"/>
      <c r="C295" s="283"/>
      <c r="D295" s="259" t="s">
        <v>414</v>
      </c>
      <c r="E295" s="284" t="s">
        <v>1</v>
      </c>
      <c r="F295" s="285" t="s">
        <v>416</v>
      </c>
      <c r="G295" s="283"/>
      <c r="H295" s="286">
        <v>4.7999999999999998</v>
      </c>
      <c r="I295" s="287"/>
      <c r="J295" s="283"/>
      <c r="K295" s="283"/>
      <c r="L295" s="288"/>
      <c r="M295" s="289"/>
      <c r="N295" s="290"/>
      <c r="O295" s="290"/>
      <c r="P295" s="290"/>
      <c r="Q295" s="290"/>
      <c r="R295" s="290"/>
      <c r="S295" s="290"/>
      <c r="T295" s="291"/>
      <c r="U295" s="14"/>
      <c r="V295" s="14"/>
      <c r="W295" s="14"/>
      <c r="X295" s="14"/>
      <c r="Y295" s="14"/>
      <c r="Z295" s="14"/>
      <c r="AA295" s="14"/>
      <c r="AB295" s="14"/>
      <c r="AC295" s="14"/>
      <c r="AD295" s="14"/>
      <c r="AE295" s="14"/>
      <c r="AT295" s="292" t="s">
        <v>414</v>
      </c>
      <c r="AU295" s="292" t="s">
        <v>93</v>
      </c>
      <c r="AV295" s="14" t="s">
        <v>182</v>
      </c>
      <c r="AW295" s="14" t="s">
        <v>38</v>
      </c>
      <c r="AX295" s="14" t="s">
        <v>91</v>
      </c>
      <c r="AY295" s="292" t="s">
        <v>251</v>
      </c>
    </row>
    <row r="296" s="2" customFormat="1" ht="16.5" customHeight="1">
      <c r="A296" s="40"/>
      <c r="B296" s="41"/>
      <c r="C296" s="246" t="s">
        <v>552</v>
      </c>
      <c r="D296" s="246" t="s">
        <v>254</v>
      </c>
      <c r="E296" s="247" t="s">
        <v>840</v>
      </c>
      <c r="F296" s="248" t="s">
        <v>841</v>
      </c>
      <c r="G296" s="249" t="s">
        <v>346</v>
      </c>
      <c r="H296" s="250">
        <v>1</v>
      </c>
      <c r="I296" s="251"/>
      <c r="J296" s="252">
        <f>ROUND(I296*H296,2)</f>
        <v>0</v>
      </c>
      <c r="K296" s="248" t="s">
        <v>307</v>
      </c>
      <c r="L296" s="46"/>
      <c r="M296" s="253" t="s">
        <v>1</v>
      </c>
      <c r="N296" s="254" t="s">
        <v>48</v>
      </c>
      <c r="O296" s="93"/>
      <c r="P296" s="255">
        <f>O296*H296</f>
        <v>0</v>
      </c>
      <c r="Q296" s="255">
        <v>8.5</v>
      </c>
      <c r="R296" s="255">
        <f>Q296*H296</f>
        <v>8.5</v>
      </c>
      <c r="S296" s="255">
        <v>0</v>
      </c>
      <c r="T296" s="256">
        <f>S296*H296</f>
        <v>0</v>
      </c>
      <c r="U296" s="40"/>
      <c r="V296" s="40"/>
      <c r="W296" s="40"/>
      <c r="X296" s="40"/>
      <c r="Y296" s="40"/>
      <c r="Z296" s="40"/>
      <c r="AA296" s="40"/>
      <c r="AB296" s="40"/>
      <c r="AC296" s="40"/>
      <c r="AD296" s="40"/>
      <c r="AE296" s="40"/>
      <c r="AR296" s="257" t="s">
        <v>182</v>
      </c>
      <c r="AT296" s="257" t="s">
        <v>254</v>
      </c>
      <c r="AU296" s="257" t="s">
        <v>93</v>
      </c>
      <c r="AY296" s="18" t="s">
        <v>251</v>
      </c>
      <c r="BE296" s="258">
        <f>IF(N296="základní",J296,0)</f>
        <v>0</v>
      </c>
      <c r="BF296" s="258">
        <f>IF(N296="snížená",J296,0)</f>
        <v>0</v>
      </c>
      <c r="BG296" s="258">
        <f>IF(N296="zákl. přenesená",J296,0)</f>
        <v>0</v>
      </c>
      <c r="BH296" s="258">
        <f>IF(N296="sníž. přenesená",J296,0)</f>
        <v>0</v>
      </c>
      <c r="BI296" s="258">
        <f>IF(N296="nulová",J296,0)</f>
        <v>0</v>
      </c>
      <c r="BJ296" s="18" t="s">
        <v>91</v>
      </c>
      <c r="BK296" s="258">
        <f>ROUND(I296*H296,2)</f>
        <v>0</v>
      </c>
      <c r="BL296" s="18" t="s">
        <v>182</v>
      </c>
      <c r="BM296" s="257" t="s">
        <v>842</v>
      </c>
    </row>
    <row r="297" s="2" customFormat="1">
      <c r="A297" s="40"/>
      <c r="B297" s="41"/>
      <c r="C297" s="42"/>
      <c r="D297" s="259" t="s">
        <v>261</v>
      </c>
      <c r="E297" s="42"/>
      <c r="F297" s="260" t="s">
        <v>843</v>
      </c>
      <c r="G297" s="42"/>
      <c r="H297" s="42"/>
      <c r="I297" s="157"/>
      <c r="J297" s="42"/>
      <c r="K297" s="42"/>
      <c r="L297" s="46"/>
      <c r="M297" s="261"/>
      <c r="N297" s="262"/>
      <c r="O297" s="93"/>
      <c r="P297" s="93"/>
      <c r="Q297" s="93"/>
      <c r="R297" s="93"/>
      <c r="S297" s="93"/>
      <c r="T297" s="94"/>
      <c r="U297" s="40"/>
      <c r="V297" s="40"/>
      <c r="W297" s="40"/>
      <c r="X297" s="40"/>
      <c r="Y297" s="40"/>
      <c r="Z297" s="40"/>
      <c r="AA297" s="40"/>
      <c r="AB297" s="40"/>
      <c r="AC297" s="40"/>
      <c r="AD297" s="40"/>
      <c r="AE297" s="40"/>
      <c r="AT297" s="18" t="s">
        <v>261</v>
      </c>
      <c r="AU297" s="18" t="s">
        <v>93</v>
      </c>
    </row>
    <row r="298" s="15" customFormat="1">
      <c r="A298" s="15"/>
      <c r="B298" s="293"/>
      <c r="C298" s="294"/>
      <c r="D298" s="259" t="s">
        <v>414</v>
      </c>
      <c r="E298" s="295" t="s">
        <v>1</v>
      </c>
      <c r="F298" s="296" t="s">
        <v>691</v>
      </c>
      <c r="G298" s="294"/>
      <c r="H298" s="295" t="s">
        <v>1</v>
      </c>
      <c r="I298" s="297"/>
      <c r="J298" s="294"/>
      <c r="K298" s="294"/>
      <c r="L298" s="298"/>
      <c r="M298" s="299"/>
      <c r="N298" s="300"/>
      <c r="O298" s="300"/>
      <c r="P298" s="300"/>
      <c r="Q298" s="300"/>
      <c r="R298" s="300"/>
      <c r="S298" s="300"/>
      <c r="T298" s="301"/>
      <c r="U298" s="15"/>
      <c r="V298" s="15"/>
      <c r="W298" s="15"/>
      <c r="X298" s="15"/>
      <c r="Y298" s="15"/>
      <c r="Z298" s="15"/>
      <c r="AA298" s="15"/>
      <c r="AB298" s="15"/>
      <c r="AC298" s="15"/>
      <c r="AD298" s="15"/>
      <c r="AE298" s="15"/>
      <c r="AT298" s="302" t="s">
        <v>414</v>
      </c>
      <c r="AU298" s="302" t="s">
        <v>93</v>
      </c>
      <c r="AV298" s="15" t="s">
        <v>91</v>
      </c>
      <c r="AW298" s="15" t="s">
        <v>38</v>
      </c>
      <c r="AX298" s="15" t="s">
        <v>83</v>
      </c>
      <c r="AY298" s="302" t="s">
        <v>251</v>
      </c>
    </row>
    <row r="299" s="13" customFormat="1">
      <c r="A299" s="13"/>
      <c r="B299" s="271"/>
      <c r="C299" s="272"/>
      <c r="D299" s="259" t="s">
        <v>414</v>
      </c>
      <c r="E299" s="273" t="s">
        <v>1</v>
      </c>
      <c r="F299" s="274" t="s">
        <v>844</v>
      </c>
      <c r="G299" s="272"/>
      <c r="H299" s="275">
        <v>1</v>
      </c>
      <c r="I299" s="276"/>
      <c r="J299" s="272"/>
      <c r="K299" s="272"/>
      <c r="L299" s="277"/>
      <c r="M299" s="278"/>
      <c r="N299" s="279"/>
      <c r="O299" s="279"/>
      <c r="P299" s="279"/>
      <c r="Q299" s="279"/>
      <c r="R299" s="279"/>
      <c r="S299" s="279"/>
      <c r="T299" s="280"/>
      <c r="U299" s="13"/>
      <c r="V299" s="13"/>
      <c r="W299" s="13"/>
      <c r="X299" s="13"/>
      <c r="Y299" s="13"/>
      <c r="Z299" s="13"/>
      <c r="AA299" s="13"/>
      <c r="AB299" s="13"/>
      <c r="AC299" s="13"/>
      <c r="AD299" s="13"/>
      <c r="AE299" s="13"/>
      <c r="AT299" s="281" t="s">
        <v>414</v>
      </c>
      <c r="AU299" s="281" t="s">
        <v>93</v>
      </c>
      <c r="AV299" s="13" t="s">
        <v>93</v>
      </c>
      <c r="AW299" s="13" t="s">
        <v>38</v>
      </c>
      <c r="AX299" s="13" t="s">
        <v>83</v>
      </c>
      <c r="AY299" s="281" t="s">
        <v>251</v>
      </c>
    </row>
    <row r="300" s="14" customFormat="1">
      <c r="A300" s="14"/>
      <c r="B300" s="282"/>
      <c r="C300" s="283"/>
      <c r="D300" s="259" t="s">
        <v>414</v>
      </c>
      <c r="E300" s="284" t="s">
        <v>1</v>
      </c>
      <c r="F300" s="285" t="s">
        <v>416</v>
      </c>
      <c r="G300" s="283"/>
      <c r="H300" s="286">
        <v>1</v>
      </c>
      <c r="I300" s="287"/>
      <c r="J300" s="283"/>
      <c r="K300" s="283"/>
      <c r="L300" s="288"/>
      <c r="M300" s="289"/>
      <c r="N300" s="290"/>
      <c r="O300" s="290"/>
      <c r="P300" s="290"/>
      <c r="Q300" s="290"/>
      <c r="R300" s="290"/>
      <c r="S300" s="290"/>
      <c r="T300" s="291"/>
      <c r="U300" s="14"/>
      <c r="V300" s="14"/>
      <c r="W300" s="14"/>
      <c r="X300" s="14"/>
      <c r="Y300" s="14"/>
      <c r="Z300" s="14"/>
      <c r="AA300" s="14"/>
      <c r="AB300" s="14"/>
      <c r="AC300" s="14"/>
      <c r="AD300" s="14"/>
      <c r="AE300" s="14"/>
      <c r="AT300" s="292" t="s">
        <v>414</v>
      </c>
      <c r="AU300" s="292" t="s">
        <v>93</v>
      </c>
      <c r="AV300" s="14" t="s">
        <v>182</v>
      </c>
      <c r="AW300" s="14" t="s">
        <v>38</v>
      </c>
      <c r="AX300" s="14" t="s">
        <v>91</v>
      </c>
      <c r="AY300" s="292" t="s">
        <v>251</v>
      </c>
    </row>
    <row r="301" s="2" customFormat="1" ht="16.5" customHeight="1">
      <c r="A301" s="40"/>
      <c r="B301" s="41"/>
      <c r="C301" s="246" t="s">
        <v>384</v>
      </c>
      <c r="D301" s="246" t="s">
        <v>254</v>
      </c>
      <c r="E301" s="247" t="s">
        <v>845</v>
      </c>
      <c r="F301" s="248" t="s">
        <v>841</v>
      </c>
      <c r="G301" s="249" t="s">
        <v>346</v>
      </c>
      <c r="H301" s="250">
        <v>1</v>
      </c>
      <c r="I301" s="251"/>
      <c r="J301" s="252">
        <f>ROUND(I301*H301,2)</f>
        <v>0</v>
      </c>
      <c r="K301" s="248" t="s">
        <v>307</v>
      </c>
      <c r="L301" s="46"/>
      <c r="M301" s="253" t="s">
        <v>1</v>
      </c>
      <c r="N301" s="254" t="s">
        <v>48</v>
      </c>
      <c r="O301" s="93"/>
      <c r="P301" s="255">
        <f>O301*H301</f>
        <v>0</v>
      </c>
      <c r="Q301" s="255">
        <v>8.5</v>
      </c>
      <c r="R301" s="255">
        <f>Q301*H301</f>
        <v>8.5</v>
      </c>
      <c r="S301" s="255">
        <v>0</v>
      </c>
      <c r="T301" s="256">
        <f>S301*H301</f>
        <v>0</v>
      </c>
      <c r="U301" s="40"/>
      <c r="V301" s="40"/>
      <c r="W301" s="40"/>
      <c r="X301" s="40"/>
      <c r="Y301" s="40"/>
      <c r="Z301" s="40"/>
      <c r="AA301" s="40"/>
      <c r="AB301" s="40"/>
      <c r="AC301" s="40"/>
      <c r="AD301" s="40"/>
      <c r="AE301" s="40"/>
      <c r="AR301" s="257" t="s">
        <v>182</v>
      </c>
      <c r="AT301" s="257" t="s">
        <v>254</v>
      </c>
      <c r="AU301" s="257" t="s">
        <v>93</v>
      </c>
      <c r="AY301" s="18" t="s">
        <v>251</v>
      </c>
      <c r="BE301" s="258">
        <f>IF(N301="základní",J301,0)</f>
        <v>0</v>
      </c>
      <c r="BF301" s="258">
        <f>IF(N301="snížená",J301,0)</f>
        <v>0</v>
      </c>
      <c r="BG301" s="258">
        <f>IF(N301="zákl. přenesená",J301,0)</f>
        <v>0</v>
      </c>
      <c r="BH301" s="258">
        <f>IF(N301="sníž. přenesená",J301,0)</f>
        <v>0</v>
      </c>
      <c r="BI301" s="258">
        <f>IF(N301="nulová",J301,0)</f>
        <v>0</v>
      </c>
      <c r="BJ301" s="18" t="s">
        <v>91</v>
      </c>
      <c r="BK301" s="258">
        <f>ROUND(I301*H301,2)</f>
        <v>0</v>
      </c>
      <c r="BL301" s="18" t="s">
        <v>182</v>
      </c>
      <c r="BM301" s="257" t="s">
        <v>846</v>
      </c>
    </row>
    <row r="302" s="2" customFormat="1">
      <c r="A302" s="40"/>
      <c r="B302" s="41"/>
      <c r="C302" s="42"/>
      <c r="D302" s="259" t="s">
        <v>261</v>
      </c>
      <c r="E302" s="42"/>
      <c r="F302" s="260" t="s">
        <v>843</v>
      </c>
      <c r="G302" s="42"/>
      <c r="H302" s="42"/>
      <c r="I302" s="157"/>
      <c r="J302" s="42"/>
      <c r="K302" s="42"/>
      <c r="L302" s="46"/>
      <c r="M302" s="261"/>
      <c r="N302" s="262"/>
      <c r="O302" s="93"/>
      <c r="P302" s="93"/>
      <c r="Q302" s="93"/>
      <c r="R302" s="93"/>
      <c r="S302" s="93"/>
      <c r="T302" s="94"/>
      <c r="U302" s="40"/>
      <c r="V302" s="40"/>
      <c r="W302" s="40"/>
      <c r="X302" s="40"/>
      <c r="Y302" s="40"/>
      <c r="Z302" s="40"/>
      <c r="AA302" s="40"/>
      <c r="AB302" s="40"/>
      <c r="AC302" s="40"/>
      <c r="AD302" s="40"/>
      <c r="AE302" s="40"/>
      <c r="AT302" s="18" t="s">
        <v>261</v>
      </c>
      <c r="AU302" s="18" t="s">
        <v>93</v>
      </c>
    </row>
    <row r="303" s="15" customFormat="1">
      <c r="A303" s="15"/>
      <c r="B303" s="293"/>
      <c r="C303" s="294"/>
      <c r="D303" s="259" t="s">
        <v>414</v>
      </c>
      <c r="E303" s="295" t="s">
        <v>1</v>
      </c>
      <c r="F303" s="296" t="s">
        <v>691</v>
      </c>
      <c r="G303" s="294"/>
      <c r="H303" s="295" t="s">
        <v>1</v>
      </c>
      <c r="I303" s="297"/>
      <c r="J303" s="294"/>
      <c r="K303" s="294"/>
      <c r="L303" s="298"/>
      <c r="M303" s="299"/>
      <c r="N303" s="300"/>
      <c r="O303" s="300"/>
      <c r="P303" s="300"/>
      <c r="Q303" s="300"/>
      <c r="R303" s="300"/>
      <c r="S303" s="300"/>
      <c r="T303" s="301"/>
      <c r="U303" s="15"/>
      <c r="V303" s="15"/>
      <c r="W303" s="15"/>
      <c r="X303" s="15"/>
      <c r="Y303" s="15"/>
      <c r="Z303" s="15"/>
      <c r="AA303" s="15"/>
      <c r="AB303" s="15"/>
      <c r="AC303" s="15"/>
      <c r="AD303" s="15"/>
      <c r="AE303" s="15"/>
      <c r="AT303" s="302" t="s">
        <v>414</v>
      </c>
      <c r="AU303" s="302" t="s">
        <v>93</v>
      </c>
      <c r="AV303" s="15" t="s">
        <v>91</v>
      </c>
      <c r="AW303" s="15" t="s">
        <v>38</v>
      </c>
      <c r="AX303" s="15" t="s">
        <v>83</v>
      </c>
      <c r="AY303" s="302" t="s">
        <v>251</v>
      </c>
    </row>
    <row r="304" s="13" customFormat="1">
      <c r="A304" s="13"/>
      <c r="B304" s="271"/>
      <c r="C304" s="272"/>
      <c r="D304" s="259" t="s">
        <v>414</v>
      </c>
      <c r="E304" s="273" t="s">
        <v>1</v>
      </c>
      <c r="F304" s="274" t="s">
        <v>847</v>
      </c>
      <c r="G304" s="272"/>
      <c r="H304" s="275">
        <v>1</v>
      </c>
      <c r="I304" s="276"/>
      <c r="J304" s="272"/>
      <c r="K304" s="272"/>
      <c r="L304" s="277"/>
      <c r="M304" s="278"/>
      <c r="N304" s="279"/>
      <c r="O304" s="279"/>
      <c r="P304" s="279"/>
      <c r="Q304" s="279"/>
      <c r="R304" s="279"/>
      <c r="S304" s="279"/>
      <c r="T304" s="280"/>
      <c r="U304" s="13"/>
      <c r="V304" s="13"/>
      <c r="W304" s="13"/>
      <c r="X304" s="13"/>
      <c r="Y304" s="13"/>
      <c r="Z304" s="13"/>
      <c r="AA304" s="13"/>
      <c r="AB304" s="13"/>
      <c r="AC304" s="13"/>
      <c r="AD304" s="13"/>
      <c r="AE304" s="13"/>
      <c r="AT304" s="281" t="s">
        <v>414</v>
      </c>
      <c r="AU304" s="281" t="s">
        <v>93</v>
      </c>
      <c r="AV304" s="13" t="s">
        <v>93</v>
      </c>
      <c r="AW304" s="13" t="s">
        <v>38</v>
      </c>
      <c r="AX304" s="13" t="s">
        <v>83</v>
      </c>
      <c r="AY304" s="281" t="s">
        <v>251</v>
      </c>
    </row>
    <row r="305" s="14" customFormat="1">
      <c r="A305" s="14"/>
      <c r="B305" s="282"/>
      <c r="C305" s="283"/>
      <c r="D305" s="259" t="s">
        <v>414</v>
      </c>
      <c r="E305" s="284" t="s">
        <v>1</v>
      </c>
      <c r="F305" s="285" t="s">
        <v>416</v>
      </c>
      <c r="G305" s="283"/>
      <c r="H305" s="286">
        <v>1</v>
      </c>
      <c r="I305" s="287"/>
      <c r="J305" s="283"/>
      <c r="K305" s="283"/>
      <c r="L305" s="288"/>
      <c r="M305" s="289"/>
      <c r="N305" s="290"/>
      <c r="O305" s="290"/>
      <c r="P305" s="290"/>
      <c r="Q305" s="290"/>
      <c r="R305" s="290"/>
      <c r="S305" s="290"/>
      <c r="T305" s="291"/>
      <c r="U305" s="14"/>
      <c r="V305" s="14"/>
      <c r="W305" s="14"/>
      <c r="X305" s="14"/>
      <c r="Y305" s="14"/>
      <c r="Z305" s="14"/>
      <c r="AA305" s="14"/>
      <c r="AB305" s="14"/>
      <c r="AC305" s="14"/>
      <c r="AD305" s="14"/>
      <c r="AE305" s="14"/>
      <c r="AT305" s="292" t="s">
        <v>414</v>
      </c>
      <c r="AU305" s="292" t="s">
        <v>93</v>
      </c>
      <c r="AV305" s="14" t="s">
        <v>182</v>
      </c>
      <c r="AW305" s="14" t="s">
        <v>38</v>
      </c>
      <c r="AX305" s="14" t="s">
        <v>91</v>
      </c>
      <c r="AY305" s="292" t="s">
        <v>251</v>
      </c>
    </row>
    <row r="306" s="2" customFormat="1" ht="16.5" customHeight="1">
      <c r="A306" s="40"/>
      <c r="B306" s="41"/>
      <c r="C306" s="246" t="s">
        <v>560</v>
      </c>
      <c r="D306" s="246" t="s">
        <v>254</v>
      </c>
      <c r="E306" s="247" t="s">
        <v>848</v>
      </c>
      <c r="F306" s="248" t="s">
        <v>841</v>
      </c>
      <c r="G306" s="249" t="s">
        <v>346</v>
      </c>
      <c r="H306" s="250">
        <v>1</v>
      </c>
      <c r="I306" s="251"/>
      <c r="J306" s="252">
        <f>ROUND(I306*H306,2)</f>
        <v>0</v>
      </c>
      <c r="K306" s="248" t="s">
        <v>307</v>
      </c>
      <c r="L306" s="46"/>
      <c r="M306" s="253" t="s">
        <v>1</v>
      </c>
      <c r="N306" s="254" t="s">
        <v>48</v>
      </c>
      <c r="O306" s="93"/>
      <c r="P306" s="255">
        <f>O306*H306</f>
        <v>0</v>
      </c>
      <c r="Q306" s="255">
        <v>8.5</v>
      </c>
      <c r="R306" s="255">
        <f>Q306*H306</f>
        <v>8.5</v>
      </c>
      <c r="S306" s="255">
        <v>0</v>
      </c>
      <c r="T306" s="256">
        <f>S306*H306</f>
        <v>0</v>
      </c>
      <c r="U306" s="40"/>
      <c r="V306" s="40"/>
      <c r="W306" s="40"/>
      <c r="X306" s="40"/>
      <c r="Y306" s="40"/>
      <c r="Z306" s="40"/>
      <c r="AA306" s="40"/>
      <c r="AB306" s="40"/>
      <c r="AC306" s="40"/>
      <c r="AD306" s="40"/>
      <c r="AE306" s="40"/>
      <c r="AR306" s="257" t="s">
        <v>182</v>
      </c>
      <c r="AT306" s="257" t="s">
        <v>254</v>
      </c>
      <c r="AU306" s="257" t="s">
        <v>93</v>
      </c>
      <c r="AY306" s="18" t="s">
        <v>251</v>
      </c>
      <c r="BE306" s="258">
        <f>IF(N306="základní",J306,0)</f>
        <v>0</v>
      </c>
      <c r="BF306" s="258">
        <f>IF(N306="snížená",J306,0)</f>
        <v>0</v>
      </c>
      <c r="BG306" s="258">
        <f>IF(N306="zákl. přenesená",J306,0)</f>
        <v>0</v>
      </c>
      <c r="BH306" s="258">
        <f>IF(N306="sníž. přenesená",J306,0)</f>
        <v>0</v>
      </c>
      <c r="BI306" s="258">
        <f>IF(N306="nulová",J306,0)</f>
        <v>0</v>
      </c>
      <c r="BJ306" s="18" t="s">
        <v>91</v>
      </c>
      <c r="BK306" s="258">
        <f>ROUND(I306*H306,2)</f>
        <v>0</v>
      </c>
      <c r="BL306" s="18" t="s">
        <v>182</v>
      </c>
      <c r="BM306" s="257" t="s">
        <v>849</v>
      </c>
    </row>
    <row r="307" s="2" customFormat="1">
      <c r="A307" s="40"/>
      <c r="B307" s="41"/>
      <c r="C307" s="42"/>
      <c r="D307" s="259" t="s">
        <v>261</v>
      </c>
      <c r="E307" s="42"/>
      <c r="F307" s="260" t="s">
        <v>850</v>
      </c>
      <c r="G307" s="42"/>
      <c r="H307" s="42"/>
      <c r="I307" s="157"/>
      <c r="J307" s="42"/>
      <c r="K307" s="42"/>
      <c r="L307" s="46"/>
      <c r="M307" s="261"/>
      <c r="N307" s="262"/>
      <c r="O307" s="93"/>
      <c r="P307" s="93"/>
      <c r="Q307" s="93"/>
      <c r="R307" s="93"/>
      <c r="S307" s="93"/>
      <c r="T307" s="94"/>
      <c r="U307" s="40"/>
      <c r="V307" s="40"/>
      <c r="W307" s="40"/>
      <c r="X307" s="40"/>
      <c r="Y307" s="40"/>
      <c r="Z307" s="40"/>
      <c r="AA307" s="40"/>
      <c r="AB307" s="40"/>
      <c r="AC307" s="40"/>
      <c r="AD307" s="40"/>
      <c r="AE307" s="40"/>
      <c r="AT307" s="18" t="s">
        <v>261</v>
      </c>
      <c r="AU307" s="18" t="s">
        <v>93</v>
      </c>
    </row>
    <row r="308" s="15" customFormat="1">
      <c r="A308" s="15"/>
      <c r="B308" s="293"/>
      <c r="C308" s="294"/>
      <c r="D308" s="259" t="s">
        <v>414</v>
      </c>
      <c r="E308" s="295" t="s">
        <v>1</v>
      </c>
      <c r="F308" s="296" t="s">
        <v>691</v>
      </c>
      <c r="G308" s="294"/>
      <c r="H308" s="295" t="s">
        <v>1</v>
      </c>
      <c r="I308" s="297"/>
      <c r="J308" s="294"/>
      <c r="K308" s="294"/>
      <c r="L308" s="298"/>
      <c r="M308" s="299"/>
      <c r="N308" s="300"/>
      <c r="O308" s="300"/>
      <c r="P308" s="300"/>
      <c r="Q308" s="300"/>
      <c r="R308" s="300"/>
      <c r="S308" s="300"/>
      <c r="T308" s="301"/>
      <c r="U308" s="15"/>
      <c r="V308" s="15"/>
      <c r="W308" s="15"/>
      <c r="X308" s="15"/>
      <c r="Y308" s="15"/>
      <c r="Z308" s="15"/>
      <c r="AA308" s="15"/>
      <c r="AB308" s="15"/>
      <c r="AC308" s="15"/>
      <c r="AD308" s="15"/>
      <c r="AE308" s="15"/>
      <c r="AT308" s="302" t="s">
        <v>414</v>
      </c>
      <c r="AU308" s="302" t="s">
        <v>93</v>
      </c>
      <c r="AV308" s="15" t="s">
        <v>91</v>
      </c>
      <c r="AW308" s="15" t="s">
        <v>38</v>
      </c>
      <c r="AX308" s="15" t="s">
        <v>83</v>
      </c>
      <c r="AY308" s="302" t="s">
        <v>251</v>
      </c>
    </row>
    <row r="309" s="13" customFormat="1">
      <c r="A309" s="13"/>
      <c r="B309" s="271"/>
      <c r="C309" s="272"/>
      <c r="D309" s="259" t="s">
        <v>414</v>
      </c>
      <c r="E309" s="273" t="s">
        <v>1</v>
      </c>
      <c r="F309" s="274" t="s">
        <v>851</v>
      </c>
      <c r="G309" s="272"/>
      <c r="H309" s="275">
        <v>1</v>
      </c>
      <c r="I309" s="276"/>
      <c r="J309" s="272"/>
      <c r="K309" s="272"/>
      <c r="L309" s="277"/>
      <c r="M309" s="278"/>
      <c r="N309" s="279"/>
      <c r="O309" s="279"/>
      <c r="P309" s="279"/>
      <c r="Q309" s="279"/>
      <c r="R309" s="279"/>
      <c r="S309" s="279"/>
      <c r="T309" s="280"/>
      <c r="U309" s="13"/>
      <c r="V309" s="13"/>
      <c r="W309" s="13"/>
      <c r="X309" s="13"/>
      <c r="Y309" s="13"/>
      <c r="Z309" s="13"/>
      <c r="AA309" s="13"/>
      <c r="AB309" s="13"/>
      <c r="AC309" s="13"/>
      <c r="AD309" s="13"/>
      <c r="AE309" s="13"/>
      <c r="AT309" s="281" t="s">
        <v>414</v>
      </c>
      <c r="AU309" s="281" t="s">
        <v>93</v>
      </c>
      <c r="AV309" s="13" t="s">
        <v>93</v>
      </c>
      <c r="AW309" s="13" t="s">
        <v>38</v>
      </c>
      <c r="AX309" s="13" t="s">
        <v>83</v>
      </c>
      <c r="AY309" s="281" t="s">
        <v>251</v>
      </c>
    </row>
    <row r="310" s="14" customFormat="1">
      <c r="A310" s="14"/>
      <c r="B310" s="282"/>
      <c r="C310" s="283"/>
      <c r="D310" s="259" t="s">
        <v>414</v>
      </c>
      <c r="E310" s="284" t="s">
        <v>1</v>
      </c>
      <c r="F310" s="285" t="s">
        <v>416</v>
      </c>
      <c r="G310" s="283"/>
      <c r="H310" s="286">
        <v>1</v>
      </c>
      <c r="I310" s="287"/>
      <c r="J310" s="283"/>
      <c r="K310" s="283"/>
      <c r="L310" s="288"/>
      <c r="M310" s="289"/>
      <c r="N310" s="290"/>
      <c r="O310" s="290"/>
      <c r="P310" s="290"/>
      <c r="Q310" s="290"/>
      <c r="R310" s="290"/>
      <c r="S310" s="290"/>
      <c r="T310" s="291"/>
      <c r="U310" s="14"/>
      <c r="V310" s="14"/>
      <c r="W310" s="14"/>
      <c r="X310" s="14"/>
      <c r="Y310" s="14"/>
      <c r="Z310" s="14"/>
      <c r="AA310" s="14"/>
      <c r="AB310" s="14"/>
      <c r="AC310" s="14"/>
      <c r="AD310" s="14"/>
      <c r="AE310" s="14"/>
      <c r="AT310" s="292" t="s">
        <v>414</v>
      </c>
      <c r="AU310" s="292" t="s">
        <v>93</v>
      </c>
      <c r="AV310" s="14" t="s">
        <v>182</v>
      </c>
      <c r="AW310" s="14" t="s">
        <v>38</v>
      </c>
      <c r="AX310" s="14" t="s">
        <v>91</v>
      </c>
      <c r="AY310" s="292" t="s">
        <v>251</v>
      </c>
    </row>
    <row r="311" s="2" customFormat="1" ht="16.5" customHeight="1">
      <c r="A311" s="40"/>
      <c r="B311" s="41"/>
      <c r="C311" s="246" t="s">
        <v>388</v>
      </c>
      <c r="D311" s="246" t="s">
        <v>254</v>
      </c>
      <c r="E311" s="247" t="s">
        <v>852</v>
      </c>
      <c r="F311" s="248" t="s">
        <v>841</v>
      </c>
      <c r="G311" s="249" t="s">
        <v>346</v>
      </c>
      <c r="H311" s="250">
        <v>1</v>
      </c>
      <c r="I311" s="251"/>
      <c r="J311" s="252">
        <f>ROUND(I311*H311,2)</f>
        <v>0</v>
      </c>
      <c r="K311" s="248" t="s">
        <v>307</v>
      </c>
      <c r="L311" s="46"/>
      <c r="M311" s="253" t="s">
        <v>1</v>
      </c>
      <c r="N311" s="254" t="s">
        <v>48</v>
      </c>
      <c r="O311" s="93"/>
      <c r="P311" s="255">
        <f>O311*H311</f>
        <v>0</v>
      </c>
      <c r="Q311" s="255">
        <v>8.5</v>
      </c>
      <c r="R311" s="255">
        <f>Q311*H311</f>
        <v>8.5</v>
      </c>
      <c r="S311" s="255">
        <v>0</v>
      </c>
      <c r="T311" s="256">
        <f>S311*H311</f>
        <v>0</v>
      </c>
      <c r="U311" s="40"/>
      <c r="V311" s="40"/>
      <c r="W311" s="40"/>
      <c r="X311" s="40"/>
      <c r="Y311" s="40"/>
      <c r="Z311" s="40"/>
      <c r="AA311" s="40"/>
      <c r="AB311" s="40"/>
      <c r="AC311" s="40"/>
      <c r="AD311" s="40"/>
      <c r="AE311" s="40"/>
      <c r="AR311" s="257" t="s">
        <v>182</v>
      </c>
      <c r="AT311" s="257" t="s">
        <v>254</v>
      </c>
      <c r="AU311" s="257" t="s">
        <v>93</v>
      </c>
      <c r="AY311" s="18" t="s">
        <v>251</v>
      </c>
      <c r="BE311" s="258">
        <f>IF(N311="základní",J311,0)</f>
        <v>0</v>
      </c>
      <c r="BF311" s="258">
        <f>IF(N311="snížená",J311,0)</f>
        <v>0</v>
      </c>
      <c r="BG311" s="258">
        <f>IF(N311="zákl. přenesená",J311,0)</f>
        <v>0</v>
      </c>
      <c r="BH311" s="258">
        <f>IF(N311="sníž. přenesená",J311,0)</f>
        <v>0</v>
      </c>
      <c r="BI311" s="258">
        <f>IF(N311="nulová",J311,0)</f>
        <v>0</v>
      </c>
      <c r="BJ311" s="18" t="s">
        <v>91</v>
      </c>
      <c r="BK311" s="258">
        <f>ROUND(I311*H311,2)</f>
        <v>0</v>
      </c>
      <c r="BL311" s="18" t="s">
        <v>182</v>
      </c>
      <c r="BM311" s="257" t="s">
        <v>853</v>
      </c>
    </row>
    <row r="312" s="2" customFormat="1">
      <c r="A312" s="40"/>
      <c r="B312" s="41"/>
      <c r="C312" s="42"/>
      <c r="D312" s="259" t="s">
        <v>261</v>
      </c>
      <c r="E312" s="42"/>
      <c r="F312" s="260" t="s">
        <v>854</v>
      </c>
      <c r="G312" s="42"/>
      <c r="H312" s="42"/>
      <c r="I312" s="157"/>
      <c r="J312" s="42"/>
      <c r="K312" s="42"/>
      <c r="L312" s="46"/>
      <c r="M312" s="261"/>
      <c r="N312" s="262"/>
      <c r="O312" s="93"/>
      <c r="P312" s="93"/>
      <c r="Q312" s="93"/>
      <c r="R312" s="93"/>
      <c r="S312" s="93"/>
      <c r="T312" s="94"/>
      <c r="U312" s="40"/>
      <c r="V312" s="40"/>
      <c r="W312" s="40"/>
      <c r="X312" s="40"/>
      <c r="Y312" s="40"/>
      <c r="Z312" s="40"/>
      <c r="AA312" s="40"/>
      <c r="AB312" s="40"/>
      <c r="AC312" s="40"/>
      <c r="AD312" s="40"/>
      <c r="AE312" s="40"/>
      <c r="AT312" s="18" t="s">
        <v>261</v>
      </c>
      <c r="AU312" s="18" t="s">
        <v>93</v>
      </c>
    </row>
    <row r="313" s="15" customFormat="1">
      <c r="A313" s="15"/>
      <c r="B313" s="293"/>
      <c r="C313" s="294"/>
      <c r="D313" s="259" t="s">
        <v>414</v>
      </c>
      <c r="E313" s="295" t="s">
        <v>1</v>
      </c>
      <c r="F313" s="296" t="s">
        <v>691</v>
      </c>
      <c r="G313" s="294"/>
      <c r="H313" s="295" t="s">
        <v>1</v>
      </c>
      <c r="I313" s="297"/>
      <c r="J313" s="294"/>
      <c r="K313" s="294"/>
      <c r="L313" s="298"/>
      <c r="M313" s="299"/>
      <c r="N313" s="300"/>
      <c r="O313" s="300"/>
      <c r="P313" s="300"/>
      <c r="Q313" s="300"/>
      <c r="R313" s="300"/>
      <c r="S313" s="300"/>
      <c r="T313" s="301"/>
      <c r="U313" s="15"/>
      <c r="V313" s="15"/>
      <c r="W313" s="15"/>
      <c r="X313" s="15"/>
      <c r="Y313" s="15"/>
      <c r="Z313" s="15"/>
      <c r="AA313" s="15"/>
      <c r="AB313" s="15"/>
      <c r="AC313" s="15"/>
      <c r="AD313" s="15"/>
      <c r="AE313" s="15"/>
      <c r="AT313" s="302" t="s">
        <v>414</v>
      </c>
      <c r="AU313" s="302" t="s">
        <v>93</v>
      </c>
      <c r="AV313" s="15" t="s">
        <v>91</v>
      </c>
      <c r="AW313" s="15" t="s">
        <v>38</v>
      </c>
      <c r="AX313" s="15" t="s">
        <v>83</v>
      </c>
      <c r="AY313" s="302" t="s">
        <v>251</v>
      </c>
    </row>
    <row r="314" s="13" customFormat="1">
      <c r="A314" s="13"/>
      <c r="B314" s="271"/>
      <c r="C314" s="272"/>
      <c r="D314" s="259" t="s">
        <v>414</v>
      </c>
      <c r="E314" s="273" t="s">
        <v>1</v>
      </c>
      <c r="F314" s="274" t="s">
        <v>855</v>
      </c>
      <c r="G314" s="272"/>
      <c r="H314" s="275">
        <v>1</v>
      </c>
      <c r="I314" s="276"/>
      <c r="J314" s="272"/>
      <c r="K314" s="272"/>
      <c r="L314" s="277"/>
      <c r="M314" s="278"/>
      <c r="N314" s="279"/>
      <c r="O314" s="279"/>
      <c r="P314" s="279"/>
      <c r="Q314" s="279"/>
      <c r="R314" s="279"/>
      <c r="S314" s="279"/>
      <c r="T314" s="280"/>
      <c r="U314" s="13"/>
      <c r="V314" s="13"/>
      <c r="W314" s="13"/>
      <c r="X314" s="13"/>
      <c r="Y314" s="13"/>
      <c r="Z314" s="13"/>
      <c r="AA314" s="13"/>
      <c r="AB314" s="13"/>
      <c r="AC314" s="13"/>
      <c r="AD314" s="13"/>
      <c r="AE314" s="13"/>
      <c r="AT314" s="281" t="s">
        <v>414</v>
      </c>
      <c r="AU314" s="281" t="s">
        <v>93</v>
      </c>
      <c r="AV314" s="13" t="s">
        <v>93</v>
      </c>
      <c r="AW314" s="13" t="s">
        <v>38</v>
      </c>
      <c r="AX314" s="13" t="s">
        <v>83</v>
      </c>
      <c r="AY314" s="281" t="s">
        <v>251</v>
      </c>
    </row>
    <row r="315" s="14" customFormat="1">
      <c r="A315" s="14"/>
      <c r="B315" s="282"/>
      <c r="C315" s="283"/>
      <c r="D315" s="259" t="s">
        <v>414</v>
      </c>
      <c r="E315" s="284" t="s">
        <v>1</v>
      </c>
      <c r="F315" s="285" t="s">
        <v>416</v>
      </c>
      <c r="G315" s="283"/>
      <c r="H315" s="286">
        <v>1</v>
      </c>
      <c r="I315" s="287"/>
      <c r="J315" s="283"/>
      <c r="K315" s="283"/>
      <c r="L315" s="288"/>
      <c r="M315" s="289"/>
      <c r="N315" s="290"/>
      <c r="O315" s="290"/>
      <c r="P315" s="290"/>
      <c r="Q315" s="290"/>
      <c r="R315" s="290"/>
      <c r="S315" s="290"/>
      <c r="T315" s="291"/>
      <c r="U315" s="14"/>
      <c r="V315" s="14"/>
      <c r="W315" s="14"/>
      <c r="X315" s="14"/>
      <c r="Y315" s="14"/>
      <c r="Z315" s="14"/>
      <c r="AA315" s="14"/>
      <c r="AB315" s="14"/>
      <c r="AC315" s="14"/>
      <c r="AD315" s="14"/>
      <c r="AE315" s="14"/>
      <c r="AT315" s="292" t="s">
        <v>414</v>
      </c>
      <c r="AU315" s="292" t="s">
        <v>93</v>
      </c>
      <c r="AV315" s="14" t="s">
        <v>182</v>
      </c>
      <c r="AW315" s="14" t="s">
        <v>38</v>
      </c>
      <c r="AX315" s="14" t="s">
        <v>91</v>
      </c>
      <c r="AY315" s="292" t="s">
        <v>251</v>
      </c>
    </row>
    <row r="316" s="2" customFormat="1" ht="16.5" customHeight="1">
      <c r="A316" s="40"/>
      <c r="B316" s="41"/>
      <c r="C316" s="246" t="s">
        <v>570</v>
      </c>
      <c r="D316" s="246" t="s">
        <v>254</v>
      </c>
      <c r="E316" s="247" t="s">
        <v>856</v>
      </c>
      <c r="F316" s="248" t="s">
        <v>841</v>
      </c>
      <c r="G316" s="249" t="s">
        <v>346</v>
      </c>
      <c r="H316" s="250">
        <v>1</v>
      </c>
      <c r="I316" s="251"/>
      <c r="J316" s="252">
        <f>ROUND(I316*H316,2)</f>
        <v>0</v>
      </c>
      <c r="K316" s="248" t="s">
        <v>307</v>
      </c>
      <c r="L316" s="46"/>
      <c r="M316" s="253" t="s">
        <v>1</v>
      </c>
      <c r="N316" s="254" t="s">
        <v>48</v>
      </c>
      <c r="O316" s="93"/>
      <c r="P316" s="255">
        <f>O316*H316</f>
        <v>0</v>
      </c>
      <c r="Q316" s="255">
        <v>8.5</v>
      </c>
      <c r="R316" s="255">
        <f>Q316*H316</f>
        <v>8.5</v>
      </c>
      <c r="S316" s="255">
        <v>0</v>
      </c>
      <c r="T316" s="256">
        <f>S316*H316</f>
        <v>0</v>
      </c>
      <c r="U316" s="40"/>
      <c r="V316" s="40"/>
      <c r="W316" s="40"/>
      <c r="X316" s="40"/>
      <c r="Y316" s="40"/>
      <c r="Z316" s="40"/>
      <c r="AA316" s="40"/>
      <c r="AB316" s="40"/>
      <c r="AC316" s="40"/>
      <c r="AD316" s="40"/>
      <c r="AE316" s="40"/>
      <c r="AR316" s="257" t="s">
        <v>182</v>
      </c>
      <c r="AT316" s="257" t="s">
        <v>254</v>
      </c>
      <c r="AU316" s="257" t="s">
        <v>93</v>
      </c>
      <c r="AY316" s="18" t="s">
        <v>251</v>
      </c>
      <c r="BE316" s="258">
        <f>IF(N316="základní",J316,0)</f>
        <v>0</v>
      </c>
      <c r="BF316" s="258">
        <f>IF(N316="snížená",J316,0)</f>
        <v>0</v>
      </c>
      <c r="BG316" s="258">
        <f>IF(N316="zákl. přenesená",J316,0)</f>
        <v>0</v>
      </c>
      <c r="BH316" s="258">
        <f>IF(N316="sníž. přenesená",J316,0)</f>
        <v>0</v>
      </c>
      <c r="BI316" s="258">
        <f>IF(N316="nulová",J316,0)</f>
        <v>0</v>
      </c>
      <c r="BJ316" s="18" t="s">
        <v>91</v>
      </c>
      <c r="BK316" s="258">
        <f>ROUND(I316*H316,2)</f>
        <v>0</v>
      </c>
      <c r="BL316" s="18" t="s">
        <v>182</v>
      </c>
      <c r="BM316" s="257" t="s">
        <v>857</v>
      </c>
    </row>
    <row r="317" s="2" customFormat="1">
      <c r="A317" s="40"/>
      <c r="B317" s="41"/>
      <c r="C317" s="42"/>
      <c r="D317" s="259" t="s">
        <v>261</v>
      </c>
      <c r="E317" s="42"/>
      <c r="F317" s="260" t="s">
        <v>858</v>
      </c>
      <c r="G317" s="42"/>
      <c r="H317" s="42"/>
      <c r="I317" s="157"/>
      <c r="J317" s="42"/>
      <c r="K317" s="42"/>
      <c r="L317" s="46"/>
      <c r="M317" s="261"/>
      <c r="N317" s="262"/>
      <c r="O317" s="93"/>
      <c r="P317" s="93"/>
      <c r="Q317" s="93"/>
      <c r="R317" s="93"/>
      <c r="S317" s="93"/>
      <c r="T317" s="94"/>
      <c r="U317" s="40"/>
      <c r="V317" s="40"/>
      <c r="W317" s="40"/>
      <c r="X317" s="40"/>
      <c r="Y317" s="40"/>
      <c r="Z317" s="40"/>
      <c r="AA317" s="40"/>
      <c r="AB317" s="40"/>
      <c r="AC317" s="40"/>
      <c r="AD317" s="40"/>
      <c r="AE317" s="40"/>
      <c r="AT317" s="18" t="s">
        <v>261</v>
      </c>
      <c r="AU317" s="18" t="s">
        <v>93</v>
      </c>
    </row>
    <row r="318" s="15" customFormat="1">
      <c r="A318" s="15"/>
      <c r="B318" s="293"/>
      <c r="C318" s="294"/>
      <c r="D318" s="259" t="s">
        <v>414</v>
      </c>
      <c r="E318" s="295" t="s">
        <v>1</v>
      </c>
      <c r="F318" s="296" t="s">
        <v>691</v>
      </c>
      <c r="G318" s="294"/>
      <c r="H318" s="295" t="s">
        <v>1</v>
      </c>
      <c r="I318" s="297"/>
      <c r="J318" s="294"/>
      <c r="K318" s="294"/>
      <c r="L318" s="298"/>
      <c r="M318" s="299"/>
      <c r="N318" s="300"/>
      <c r="O318" s="300"/>
      <c r="P318" s="300"/>
      <c r="Q318" s="300"/>
      <c r="R318" s="300"/>
      <c r="S318" s="300"/>
      <c r="T318" s="301"/>
      <c r="U318" s="15"/>
      <c r="V318" s="15"/>
      <c r="W318" s="15"/>
      <c r="X318" s="15"/>
      <c r="Y318" s="15"/>
      <c r="Z318" s="15"/>
      <c r="AA318" s="15"/>
      <c r="AB318" s="15"/>
      <c r="AC318" s="15"/>
      <c r="AD318" s="15"/>
      <c r="AE318" s="15"/>
      <c r="AT318" s="302" t="s">
        <v>414</v>
      </c>
      <c r="AU318" s="302" t="s">
        <v>93</v>
      </c>
      <c r="AV318" s="15" t="s">
        <v>91</v>
      </c>
      <c r="AW318" s="15" t="s">
        <v>38</v>
      </c>
      <c r="AX318" s="15" t="s">
        <v>83</v>
      </c>
      <c r="AY318" s="302" t="s">
        <v>251</v>
      </c>
    </row>
    <row r="319" s="13" customFormat="1">
      <c r="A319" s="13"/>
      <c r="B319" s="271"/>
      <c r="C319" s="272"/>
      <c r="D319" s="259" t="s">
        <v>414</v>
      </c>
      <c r="E319" s="273" t="s">
        <v>1</v>
      </c>
      <c r="F319" s="274" t="s">
        <v>859</v>
      </c>
      <c r="G319" s="272"/>
      <c r="H319" s="275">
        <v>1</v>
      </c>
      <c r="I319" s="276"/>
      <c r="J319" s="272"/>
      <c r="K319" s="272"/>
      <c r="L319" s="277"/>
      <c r="M319" s="278"/>
      <c r="N319" s="279"/>
      <c r="O319" s="279"/>
      <c r="P319" s="279"/>
      <c r="Q319" s="279"/>
      <c r="R319" s="279"/>
      <c r="S319" s="279"/>
      <c r="T319" s="280"/>
      <c r="U319" s="13"/>
      <c r="V319" s="13"/>
      <c r="W319" s="13"/>
      <c r="X319" s="13"/>
      <c r="Y319" s="13"/>
      <c r="Z319" s="13"/>
      <c r="AA319" s="13"/>
      <c r="AB319" s="13"/>
      <c r="AC319" s="13"/>
      <c r="AD319" s="13"/>
      <c r="AE319" s="13"/>
      <c r="AT319" s="281" t="s">
        <v>414</v>
      </c>
      <c r="AU319" s="281" t="s">
        <v>93</v>
      </c>
      <c r="AV319" s="13" t="s">
        <v>93</v>
      </c>
      <c r="AW319" s="13" t="s">
        <v>38</v>
      </c>
      <c r="AX319" s="13" t="s">
        <v>83</v>
      </c>
      <c r="AY319" s="281" t="s">
        <v>251</v>
      </c>
    </row>
    <row r="320" s="14" customFormat="1">
      <c r="A320" s="14"/>
      <c r="B320" s="282"/>
      <c r="C320" s="283"/>
      <c r="D320" s="259" t="s">
        <v>414</v>
      </c>
      <c r="E320" s="284" t="s">
        <v>1</v>
      </c>
      <c r="F320" s="285" t="s">
        <v>416</v>
      </c>
      <c r="G320" s="283"/>
      <c r="H320" s="286">
        <v>1</v>
      </c>
      <c r="I320" s="287"/>
      <c r="J320" s="283"/>
      <c r="K320" s="283"/>
      <c r="L320" s="288"/>
      <c r="M320" s="289"/>
      <c r="N320" s="290"/>
      <c r="O320" s="290"/>
      <c r="P320" s="290"/>
      <c r="Q320" s="290"/>
      <c r="R320" s="290"/>
      <c r="S320" s="290"/>
      <c r="T320" s="291"/>
      <c r="U320" s="14"/>
      <c r="V320" s="14"/>
      <c r="W320" s="14"/>
      <c r="X320" s="14"/>
      <c r="Y320" s="14"/>
      <c r="Z320" s="14"/>
      <c r="AA320" s="14"/>
      <c r="AB320" s="14"/>
      <c r="AC320" s="14"/>
      <c r="AD320" s="14"/>
      <c r="AE320" s="14"/>
      <c r="AT320" s="292" t="s">
        <v>414</v>
      </c>
      <c r="AU320" s="292" t="s">
        <v>93</v>
      </c>
      <c r="AV320" s="14" t="s">
        <v>182</v>
      </c>
      <c r="AW320" s="14" t="s">
        <v>38</v>
      </c>
      <c r="AX320" s="14" t="s">
        <v>91</v>
      </c>
      <c r="AY320" s="292" t="s">
        <v>251</v>
      </c>
    </row>
    <row r="321" s="2" customFormat="1" ht="16.5" customHeight="1">
      <c r="A321" s="40"/>
      <c r="B321" s="41"/>
      <c r="C321" s="246" t="s">
        <v>391</v>
      </c>
      <c r="D321" s="246" t="s">
        <v>254</v>
      </c>
      <c r="E321" s="247" t="s">
        <v>860</v>
      </c>
      <c r="F321" s="248" t="s">
        <v>841</v>
      </c>
      <c r="G321" s="249" t="s">
        <v>346</v>
      </c>
      <c r="H321" s="250">
        <v>1</v>
      </c>
      <c r="I321" s="251"/>
      <c r="J321" s="252">
        <f>ROUND(I321*H321,2)</f>
        <v>0</v>
      </c>
      <c r="K321" s="248" t="s">
        <v>307</v>
      </c>
      <c r="L321" s="46"/>
      <c r="M321" s="253" t="s">
        <v>1</v>
      </c>
      <c r="N321" s="254" t="s">
        <v>48</v>
      </c>
      <c r="O321" s="93"/>
      <c r="P321" s="255">
        <f>O321*H321</f>
        <v>0</v>
      </c>
      <c r="Q321" s="255">
        <v>8.5</v>
      </c>
      <c r="R321" s="255">
        <f>Q321*H321</f>
        <v>8.5</v>
      </c>
      <c r="S321" s="255">
        <v>0</v>
      </c>
      <c r="T321" s="256">
        <f>S321*H321</f>
        <v>0</v>
      </c>
      <c r="U321" s="40"/>
      <c r="V321" s="40"/>
      <c r="W321" s="40"/>
      <c r="X321" s="40"/>
      <c r="Y321" s="40"/>
      <c r="Z321" s="40"/>
      <c r="AA321" s="40"/>
      <c r="AB321" s="40"/>
      <c r="AC321" s="40"/>
      <c r="AD321" s="40"/>
      <c r="AE321" s="40"/>
      <c r="AR321" s="257" t="s">
        <v>182</v>
      </c>
      <c r="AT321" s="257" t="s">
        <v>254</v>
      </c>
      <c r="AU321" s="257" t="s">
        <v>93</v>
      </c>
      <c r="AY321" s="18" t="s">
        <v>251</v>
      </c>
      <c r="BE321" s="258">
        <f>IF(N321="základní",J321,0)</f>
        <v>0</v>
      </c>
      <c r="BF321" s="258">
        <f>IF(N321="snížená",J321,0)</f>
        <v>0</v>
      </c>
      <c r="BG321" s="258">
        <f>IF(N321="zákl. přenesená",J321,0)</f>
        <v>0</v>
      </c>
      <c r="BH321" s="258">
        <f>IF(N321="sníž. přenesená",J321,0)</f>
        <v>0</v>
      </c>
      <c r="BI321" s="258">
        <f>IF(N321="nulová",J321,0)</f>
        <v>0</v>
      </c>
      <c r="BJ321" s="18" t="s">
        <v>91</v>
      </c>
      <c r="BK321" s="258">
        <f>ROUND(I321*H321,2)</f>
        <v>0</v>
      </c>
      <c r="BL321" s="18" t="s">
        <v>182</v>
      </c>
      <c r="BM321" s="257" t="s">
        <v>861</v>
      </c>
    </row>
    <row r="322" s="2" customFormat="1">
      <c r="A322" s="40"/>
      <c r="B322" s="41"/>
      <c r="C322" s="42"/>
      <c r="D322" s="259" t="s">
        <v>261</v>
      </c>
      <c r="E322" s="42"/>
      <c r="F322" s="260" t="s">
        <v>858</v>
      </c>
      <c r="G322" s="42"/>
      <c r="H322" s="42"/>
      <c r="I322" s="157"/>
      <c r="J322" s="42"/>
      <c r="K322" s="42"/>
      <c r="L322" s="46"/>
      <c r="M322" s="261"/>
      <c r="N322" s="262"/>
      <c r="O322" s="93"/>
      <c r="P322" s="93"/>
      <c r="Q322" s="93"/>
      <c r="R322" s="93"/>
      <c r="S322" s="93"/>
      <c r="T322" s="94"/>
      <c r="U322" s="40"/>
      <c r="V322" s="40"/>
      <c r="W322" s="40"/>
      <c r="X322" s="40"/>
      <c r="Y322" s="40"/>
      <c r="Z322" s="40"/>
      <c r="AA322" s="40"/>
      <c r="AB322" s="40"/>
      <c r="AC322" s="40"/>
      <c r="AD322" s="40"/>
      <c r="AE322" s="40"/>
      <c r="AT322" s="18" t="s">
        <v>261</v>
      </c>
      <c r="AU322" s="18" t="s">
        <v>93</v>
      </c>
    </row>
    <row r="323" s="15" customFormat="1">
      <c r="A323" s="15"/>
      <c r="B323" s="293"/>
      <c r="C323" s="294"/>
      <c r="D323" s="259" t="s">
        <v>414</v>
      </c>
      <c r="E323" s="295" t="s">
        <v>1</v>
      </c>
      <c r="F323" s="296" t="s">
        <v>691</v>
      </c>
      <c r="G323" s="294"/>
      <c r="H323" s="295" t="s">
        <v>1</v>
      </c>
      <c r="I323" s="297"/>
      <c r="J323" s="294"/>
      <c r="K323" s="294"/>
      <c r="L323" s="298"/>
      <c r="M323" s="299"/>
      <c r="N323" s="300"/>
      <c r="O323" s="300"/>
      <c r="P323" s="300"/>
      <c r="Q323" s="300"/>
      <c r="R323" s="300"/>
      <c r="S323" s="300"/>
      <c r="T323" s="301"/>
      <c r="U323" s="15"/>
      <c r="V323" s="15"/>
      <c r="W323" s="15"/>
      <c r="X323" s="15"/>
      <c r="Y323" s="15"/>
      <c r="Z323" s="15"/>
      <c r="AA323" s="15"/>
      <c r="AB323" s="15"/>
      <c r="AC323" s="15"/>
      <c r="AD323" s="15"/>
      <c r="AE323" s="15"/>
      <c r="AT323" s="302" t="s">
        <v>414</v>
      </c>
      <c r="AU323" s="302" t="s">
        <v>93</v>
      </c>
      <c r="AV323" s="15" t="s">
        <v>91</v>
      </c>
      <c r="AW323" s="15" t="s">
        <v>38</v>
      </c>
      <c r="AX323" s="15" t="s">
        <v>83</v>
      </c>
      <c r="AY323" s="302" t="s">
        <v>251</v>
      </c>
    </row>
    <row r="324" s="13" customFormat="1">
      <c r="A324" s="13"/>
      <c r="B324" s="271"/>
      <c r="C324" s="272"/>
      <c r="D324" s="259" t="s">
        <v>414</v>
      </c>
      <c r="E324" s="273" t="s">
        <v>1</v>
      </c>
      <c r="F324" s="274" t="s">
        <v>862</v>
      </c>
      <c r="G324" s="272"/>
      <c r="H324" s="275">
        <v>1</v>
      </c>
      <c r="I324" s="276"/>
      <c r="J324" s="272"/>
      <c r="K324" s="272"/>
      <c r="L324" s="277"/>
      <c r="M324" s="278"/>
      <c r="N324" s="279"/>
      <c r="O324" s="279"/>
      <c r="P324" s="279"/>
      <c r="Q324" s="279"/>
      <c r="R324" s="279"/>
      <c r="S324" s="279"/>
      <c r="T324" s="280"/>
      <c r="U324" s="13"/>
      <c r="V324" s="13"/>
      <c r="W324" s="13"/>
      <c r="X324" s="13"/>
      <c r="Y324" s="13"/>
      <c r="Z324" s="13"/>
      <c r="AA324" s="13"/>
      <c r="AB324" s="13"/>
      <c r="AC324" s="13"/>
      <c r="AD324" s="13"/>
      <c r="AE324" s="13"/>
      <c r="AT324" s="281" t="s">
        <v>414</v>
      </c>
      <c r="AU324" s="281" t="s">
        <v>93</v>
      </c>
      <c r="AV324" s="13" t="s">
        <v>93</v>
      </c>
      <c r="AW324" s="13" t="s">
        <v>38</v>
      </c>
      <c r="AX324" s="13" t="s">
        <v>83</v>
      </c>
      <c r="AY324" s="281" t="s">
        <v>251</v>
      </c>
    </row>
    <row r="325" s="14" customFormat="1">
      <c r="A325" s="14"/>
      <c r="B325" s="282"/>
      <c r="C325" s="283"/>
      <c r="D325" s="259" t="s">
        <v>414</v>
      </c>
      <c r="E325" s="284" t="s">
        <v>1</v>
      </c>
      <c r="F325" s="285" t="s">
        <v>416</v>
      </c>
      <c r="G325" s="283"/>
      <c r="H325" s="286">
        <v>1</v>
      </c>
      <c r="I325" s="287"/>
      <c r="J325" s="283"/>
      <c r="K325" s="283"/>
      <c r="L325" s="288"/>
      <c r="M325" s="289"/>
      <c r="N325" s="290"/>
      <c r="O325" s="290"/>
      <c r="P325" s="290"/>
      <c r="Q325" s="290"/>
      <c r="R325" s="290"/>
      <c r="S325" s="290"/>
      <c r="T325" s="291"/>
      <c r="U325" s="14"/>
      <c r="V325" s="14"/>
      <c r="W325" s="14"/>
      <c r="X325" s="14"/>
      <c r="Y325" s="14"/>
      <c r="Z325" s="14"/>
      <c r="AA325" s="14"/>
      <c r="AB325" s="14"/>
      <c r="AC325" s="14"/>
      <c r="AD325" s="14"/>
      <c r="AE325" s="14"/>
      <c r="AT325" s="292" t="s">
        <v>414</v>
      </c>
      <c r="AU325" s="292" t="s">
        <v>93</v>
      </c>
      <c r="AV325" s="14" t="s">
        <v>182</v>
      </c>
      <c r="AW325" s="14" t="s">
        <v>38</v>
      </c>
      <c r="AX325" s="14" t="s">
        <v>91</v>
      </c>
      <c r="AY325" s="292" t="s">
        <v>251</v>
      </c>
    </row>
    <row r="326" s="2" customFormat="1" ht="16.5" customHeight="1">
      <c r="A326" s="40"/>
      <c r="B326" s="41"/>
      <c r="C326" s="246" t="s">
        <v>863</v>
      </c>
      <c r="D326" s="246" t="s">
        <v>254</v>
      </c>
      <c r="E326" s="247" t="s">
        <v>864</v>
      </c>
      <c r="F326" s="248" t="s">
        <v>841</v>
      </c>
      <c r="G326" s="249" t="s">
        <v>346</v>
      </c>
      <c r="H326" s="250">
        <v>1</v>
      </c>
      <c r="I326" s="251"/>
      <c r="J326" s="252">
        <f>ROUND(I326*H326,2)</f>
        <v>0</v>
      </c>
      <c r="K326" s="248" t="s">
        <v>307</v>
      </c>
      <c r="L326" s="46"/>
      <c r="M326" s="253" t="s">
        <v>1</v>
      </c>
      <c r="N326" s="254" t="s">
        <v>48</v>
      </c>
      <c r="O326" s="93"/>
      <c r="P326" s="255">
        <f>O326*H326</f>
        <v>0</v>
      </c>
      <c r="Q326" s="255">
        <v>8.5</v>
      </c>
      <c r="R326" s="255">
        <f>Q326*H326</f>
        <v>8.5</v>
      </c>
      <c r="S326" s="255">
        <v>0</v>
      </c>
      <c r="T326" s="256">
        <f>S326*H326</f>
        <v>0</v>
      </c>
      <c r="U326" s="40"/>
      <c r="V326" s="40"/>
      <c r="W326" s="40"/>
      <c r="X326" s="40"/>
      <c r="Y326" s="40"/>
      <c r="Z326" s="40"/>
      <c r="AA326" s="40"/>
      <c r="AB326" s="40"/>
      <c r="AC326" s="40"/>
      <c r="AD326" s="40"/>
      <c r="AE326" s="40"/>
      <c r="AR326" s="257" t="s">
        <v>182</v>
      </c>
      <c r="AT326" s="257" t="s">
        <v>254</v>
      </c>
      <c r="AU326" s="257" t="s">
        <v>93</v>
      </c>
      <c r="AY326" s="18" t="s">
        <v>251</v>
      </c>
      <c r="BE326" s="258">
        <f>IF(N326="základní",J326,0)</f>
        <v>0</v>
      </c>
      <c r="BF326" s="258">
        <f>IF(N326="snížená",J326,0)</f>
        <v>0</v>
      </c>
      <c r="BG326" s="258">
        <f>IF(N326="zákl. přenesená",J326,0)</f>
        <v>0</v>
      </c>
      <c r="BH326" s="258">
        <f>IF(N326="sníž. přenesená",J326,0)</f>
        <v>0</v>
      </c>
      <c r="BI326" s="258">
        <f>IF(N326="nulová",J326,0)</f>
        <v>0</v>
      </c>
      <c r="BJ326" s="18" t="s">
        <v>91</v>
      </c>
      <c r="BK326" s="258">
        <f>ROUND(I326*H326,2)</f>
        <v>0</v>
      </c>
      <c r="BL326" s="18" t="s">
        <v>182</v>
      </c>
      <c r="BM326" s="257" t="s">
        <v>865</v>
      </c>
    </row>
    <row r="327" s="2" customFormat="1">
      <c r="A327" s="40"/>
      <c r="B327" s="41"/>
      <c r="C327" s="42"/>
      <c r="D327" s="259" t="s">
        <v>261</v>
      </c>
      <c r="E327" s="42"/>
      <c r="F327" s="260" t="s">
        <v>866</v>
      </c>
      <c r="G327" s="42"/>
      <c r="H327" s="42"/>
      <c r="I327" s="157"/>
      <c r="J327" s="42"/>
      <c r="K327" s="42"/>
      <c r="L327" s="46"/>
      <c r="M327" s="261"/>
      <c r="N327" s="262"/>
      <c r="O327" s="93"/>
      <c r="P327" s="93"/>
      <c r="Q327" s="93"/>
      <c r="R327" s="93"/>
      <c r="S327" s="93"/>
      <c r="T327" s="94"/>
      <c r="U327" s="40"/>
      <c r="V327" s="40"/>
      <c r="W327" s="40"/>
      <c r="X327" s="40"/>
      <c r="Y327" s="40"/>
      <c r="Z327" s="40"/>
      <c r="AA327" s="40"/>
      <c r="AB327" s="40"/>
      <c r="AC327" s="40"/>
      <c r="AD327" s="40"/>
      <c r="AE327" s="40"/>
      <c r="AT327" s="18" t="s">
        <v>261</v>
      </c>
      <c r="AU327" s="18" t="s">
        <v>93</v>
      </c>
    </row>
    <row r="328" s="15" customFormat="1">
      <c r="A328" s="15"/>
      <c r="B328" s="293"/>
      <c r="C328" s="294"/>
      <c r="D328" s="259" t="s">
        <v>414</v>
      </c>
      <c r="E328" s="295" t="s">
        <v>1</v>
      </c>
      <c r="F328" s="296" t="s">
        <v>691</v>
      </c>
      <c r="G328" s="294"/>
      <c r="H328" s="295" t="s">
        <v>1</v>
      </c>
      <c r="I328" s="297"/>
      <c r="J328" s="294"/>
      <c r="K328" s="294"/>
      <c r="L328" s="298"/>
      <c r="M328" s="299"/>
      <c r="N328" s="300"/>
      <c r="O328" s="300"/>
      <c r="P328" s="300"/>
      <c r="Q328" s="300"/>
      <c r="R328" s="300"/>
      <c r="S328" s="300"/>
      <c r="T328" s="301"/>
      <c r="U328" s="15"/>
      <c r="V328" s="15"/>
      <c r="W328" s="15"/>
      <c r="X328" s="15"/>
      <c r="Y328" s="15"/>
      <c r="Z328" s="15"/>
      <c r="AA328" s="15"/>
      <c r="AB328" s="15"/>
      <c r="AC328" s="15"/>
      <c r="AD328" s="15"/>
      <c r="AE328" s="15"/>
      <c r="AT328" s="302" t="s">
        <v>414</v>
      </c>
      <c r="AU328" s="302" t="s">
        <v>93</v>
      </c>
      <c r="AV328" s="15" t="s">
        <v>91</v>
      </c>
      <c r="AW328" s="15" t="s">
        <v>38</v>
      </c>
      <c r="AX328" s="15" t="s">
        <v>83</v>
      </c>
      <c r="AY328" s="302" t="s">
        <v>251</v>
      </c>
    </row>
    <row r="329" s="13" customFormat="1">
      <c r="A329" s="13"/>
      <c r="B329" s="271"/>
      <c r="C329" s="272"/>
      <c r="D329" s="259" t="s">
        <v>414</v>
      </c>
      <c r="E329" s="273" t="s">
        <v>1</v>
      </c>
      <c r="F329" s="274" t="s">
        <v>867</v>
      </c>
      <c r="G329" s="272"/>
      <c r="H329" s="275">
        <v>1</v>
      </c>
      <c r="I329" s="276"/>
      <c r="J329" s="272"/>
      <c r="K329" s="272"/>
      <c r="L329" s="277"/>
      <c r="M329" s="278"/>
      <c r="N329" s="279"/>
      <c r="O329" s="279"/>
      <c r="P329" s="279"/>
      <c r="Q329" s="279"/>
      <c r="R329" s="279"/>
      <c r="S329" s="279"/>
      <c r="T329" s="280"/>
      <c r="U329" s="13"/>
      <c r="V329" s="13"/>
      <c r="W329" s="13"/>
      <c r="X329" s="13"/>
      <c r="Y329" s="13"/>
      <c r="Z329" s="13"/>
      <c r="AA329" s="13"/>
      <c r="AB329" s="13"/>
      <c r="AC329" s="13"/>
      <c r="AD329" s="13"/>
      <c r="AE329" s="13"/>
      <c r="AT329" s="281" t="s">
        <v>414</v>
      </c>
      <c r="AU329" s="281" t="s">
        <v>93</v>
      </c>
      <c r="AV329" s="13" t="s">
        <v>93</v>
      </c>
      <c r="AW329" s="13" t="s">
        <v>38</v>
      </c>
      <c r="AX329" s="13" t="s">
        <v>83</v>
      </c>
      <c r="AY329" s="281" t="s">
        <v>251</v>
      </c>
    </row>
    <row r="330" s="14" customFormat="1">
      <c r="A330" s="14"/>
      <c r="B330" s="282"/>
      <c r="C330" s="283"/>
      <c r="D330" s="259" t="s">
        <v>414</v>
      </c>
      <c r="E330" s="284" t="s">
        <v>1</v>
      </c>
      <c r="F330" s="285" t="s">
        <v>416</v>
      </c>
      <c r="G330" s="283"/>
      <c r="H330" s="286">
        <v>1</v>
      </c>
      <c r="I330" s="287"/>
      <c r="J330" s="283"/>
      <c r="K330" s="283"/>
      <c r="L330" s="288"/>
      <c r="M330" s="289"/>
      <c r="N330" s="290"/>
      <c r="O330" s="290"/>
      <c r="P330" s="290"/>
      <c r="Q330" s="290"/>
      <c r="R330" s="290"/>
      <c r="S330" s="290"/>
      <c r="T330" s="291"/>
      <c r="U330" s="14"/>
      <c r="V330" s="14"/>
      <c r="W330" s="14"/>
      <c r="X330" s="14"/>
      <c r="Y330" s="14"/>
      <c r="Z330" s="14"/>
      <c r="AA330" s="14"/>
      <c r="AB330" s="14"/>
      <c r="AC330" s="14"/>
      <c r="AD330" s="14"/>
      <c r="AE330" s="14"/>
      <c r="AT330" s="292" t="s">
        <v>414</v>
      </c>
      <c r="AU330" s="292" t="s">
        <v>93</v>
      </c>
      <c r="AV330" s="14" t="s">
        <v>182</v>
      </c>
      <c r="AW330" s="14" t="s">
        <v>38</v>
      </c>
      <c r="AX330" s="14" t="s">
        <v>91</v>
      </c>
      <c r="AY330" s="292" t="s">
        <v>251</v>
      </c>
    </row>
    <row r="331" s="2" customFormat="1" ht="16.5" customHeight="1">
      <c r="A331" s="40"/>
      <c r="B331" s="41"/>
      <c r="C331" s="246" t="s">
        <v>399</v>
      </c>
      <c r="D331" s="246" t="s">
        <v>254</v>
      </c>
      <c r="E331" s="247" t="s">
        <v>868</v>
      </c>
      <c r="F331" s="248" t="s">
        <v>841</v>
      </c>
      <c r="G331" s="249" t="s">
        <v>346</v>
      </c>
      <c r="H331" s="250">
        <v>1</v>
      </c>
      <c r="I331" s="251"/>
      <c r="J331" s="252">
        <f>ROUND(I331*H331,2)</f>
        <v>0</v>
      </c>
      <c r="K331" s="248" t="s">
        <v>307</v>
      </c>
      <c r="L331" s="46"/>
      <c r="M331" s="253" t="s">
        <v>1</v>
      </c>
      <c r="N331" s="254" t="s">
        <v>48</v>
      </c>
      <c r="O331" s="93"/>
      <c r="P331" s="255">
        <f>O331*H331</f>
        <v>0</v>
      </c>
      <c r="Q331" s="255">
        <v>8.5</v>
      </c>
      <c r="R331" s="255">
        <f>Q331*H331</f>
        <v>8.5</v>
      </c>
      <c r="S331" s="255">
        <v>0</v>
      </c>
      <c r="T331" s="256">
        <f>S331*H331</f>
        <v>0</v>
      </c>
      <c r="U331" s="40"/>
      <c r="V331" s="40"/>
      <c r="W331" s="40"/>
      <c r="X331" s="40"/>
      <c r="Y331" s="40"/>
      <c r="Z331" s="40"/>
      <c r="AA331" s="40"/>
      <c r="AB331" s="40"/>
      <c r="AC331" s="40"/>
      <c r="AD331" s="40"/>
      <c r="AE331" s="40"/>
      <c r="AR331" s="257" t="s">
        <v>182</v>
      </c>
      <c r="AT331" s="257" t="s">
        <v>254</v>
      </c>
      <c r="AU331" s="257" t="s">
        <v>93</v>
      </c>
      <c r="AY331" s="18" t="s">
        <v>251</v>
      </c>
      <c r="BE331" s="258">
        <f>IF(N331="základní",J331,0)</f>
        <v>0</v>
      </c>
      <c r="BF331" s="258">
        <f>IF(N331="snížená",J331,0)</f>
        <v>0</v>
      </c>
      <c r="BG331" s="258">
        <f>IF(N331="zákl. přenesená",J331,0)</f>
        <v>0</v>
      </c>
      <c r="BH331" s="258">
        <f>IF(N331="sníž. přenesená",J331,0)</f>
        <v>0</v>
      </c>
      <c r="BI331" s="258">
        <f>IF(N331="nulová",J331,0)</f>
        <v>0</v>
      </c>
      <c r="BJ331" s="18" t="s">
        <v>91</v>
      </c>
      <c r="BK331" s="258">
        <f>ROUND(I331*H331,2)</f>
        <v>0</v>
      </c>
      <c r="BL331" s="18" t="s">
        <v>182</v>
      </c>
      <c r="BM331" s="257" t="s">
        <v>869</v>
      </c>
    </row>
    <row r="332" s="2" customFormat="1">
      <c r="A332" s="40"/>
      <c r="B332" s="41"/>
      <c r="C332" s="42"/>
      <c r="D332" s="259" t="s">
        <v>261</v>
      </c>
      <c r="E332" s="42"/>
      <c r="F332" s="260" t="s">
        <v>870</v>
      </c>
      <c r="G332" s="42"/>
      <c r="H332" s="42"/>
      <c r="I332" s="157"/>
      <c r="J332" s="42"/>
      <c r="K332" s="42"/>
      <c r="L332" s="46"/>
      <c r="M332" s="261"/>
      <c r="N332" s="262"/>
      <c r="O332" s="93"/>
      <c r="P332" s="93"/>
      <c r="Q332" s="93"/>
      <c r="R332" s="93"/>
      <c r="S332" s="93"/>
      <c r="T332" s="94"/>
      <c r="U332" s="40"/>
      <c r="V332" s="40"/>
      <c r="W332" s="40"/>
      <c r="X332" s="40"/>
      <c r="Y332" s="40"/>
      <c r="Z332" s="40"/>
      <c r="AA332" s="40"/>
      <c r="AB332" s="40"/>
      <c r="AC332" s="40"/>
      <c r="AD332" s="40"/>
      <c r="AE332" s="40"/>
      <c r="AT332" s="18" t="s">
        <v>261</v>
      </c>
      <c r="AU332" s="18" t="s">
        <v>93</v>
      </c>
    </row>
    <row r="333" s="15" customFormat="1">
      <c r="A333" s="15"/>
      <c r="B333" s="293"/>
      <c r="C333" s="294"/>
      <c r="D333" s="259" t="s">
        <v>414</v>
      </c>
      <c r="E333" s="295" t="s">
        <v>1</v>
      </c>
      <c r="F333" s="296" t="s">
        <v>691</v>
      </c>
      <c r="G333" s="294"/>
      <c r="H333" s="295" t="s">
        <v>1</v>
      </c>
      <c r="I333" s="297"/>
      <c r="J333" s="294"/>
      <c r="K333" s="294"/>
      <c r="L333" s="298"/>
      <c r="M333" s="299"/>
      <c r="N333" s="300"/>
      <c r="O333" s="300"/>
      <c r="P333" s="300"/>
      <c r="Q333" s="300"/>
      <c r="R333" s="300"/>
      <c r="S333" s="300"/>
      <c r="T333" s="301"/>
      <c r="U333" s="15"/>
      <c r="V333" s="15"/>
      <c r="W333" s="15"/>
      <c r="X333" s="15"/>
      <c r="Y333" s="15"/>
      <c r="Z333" s="15"/>
      <c r="AA333" s="15"/>
      <c r="AB333" s="15"/>
      <c r="AC333" s="15"/>
      <c r="AD333" s="15"/>
      <c r="AE333" s="15"/>
      <c r="AT333" s="302" t="s">
        <v>414</v>
      </c>
      <c r="AU333" s="302" t="s">
        <v>93</v>
      </c>
      <c r="AV333" s="15" t="s">
        <v>91</v>
      </c>
      <c r="AW333" s="15" t="s">
        <v>38</v>
      </c>
      <c r="AX333" s="15" t="s">
        <v>83</v>
      </c>
      <c r="AY333" s="302" t="s">
        <v>251</v>
      </c>
    </row>
    <row r="334" s="13" customFormat="1">
      <c r="A334" s="13"/>
      <c r="B334" s="271"/>
      <c r="C334" s="272"/>
      <c r="D334" s="259" t="s">
        <v>414</v>
      </c>
      <c r="E334" s="273" t="s">
        <v>1</v>
      </c>
      <c r="F334" s="274" t="s">
        <v>871</v>
      </c>
      <c r="G334" s="272"/>
      <c r="H334" s="275">
        <v>1</v>
      </c>
      <c r="I334" s="276"/>
      <c r="J334" s="272"/>
      <c r="K334" s="272"/>
      <c r="L334" s="277"/>
      <c r="M334" s="278"/>
      <c r="N334" s="279"/>
      <c r="O334" s="279"/>
      <c r="P334" s="279"/>
      <c r="Q334" s="279"/>
      <c r="R334" s="279"/>
      <c r="S334" s="279"/>
      <c r="T334" s="280"/>
      <c r="U334" s="13"/>
      <c r="V334" s="13"/>
      <c r="W334" s="13"/>
      <c r="X334" s="13"/>
      <c r="Y334" s="13"/>
      <c r="Z334" s="13"/>
      <c r="AA334" s="13"/>
      <c r="AB334" s="13"/>
      <c r="AC334" s="13"/>
      <c r="AD334" s="13"/>
      <c r="AE334" s="13"/>
      <c r="AT334" s="281" t="s">
        <v>414</v>
      </c>
      <c r="AU334" s="281" t="s">
        <v>93</v>
      </c>
      <c r="AV334" s="13" t="s">
        <v>93</v>
      </c>
      <c r="AW334" s="13" t="s">
        <v>38</v>
      </c>
      <c r="AX334" s="13" t="s">
        <v>83</v>
      </c>
      <c r="AY334" s="281" t="s">
        <v>251</v>
      </c>
    </row>
    <row r="335" s="14" customFormat="1">
      <c r="A335" s="14"/>
      <c r="B335" s="282"/>
      <c r="C335" s="283"/>
      <c r="D335" s="259" t="s">
        <v>414</v>
      </c>
      <c r="E335" s="284" t="s">
        <v>1</v>
      </c>
      <c r="F335" s="285" t="s">
        <v>416</v>
      </c>
      <c r="G335" s="283"/>
      <c r="H335" s="286">
        <v>1</v>
      </c>
      <c r="I335" s="287"/>
      <c r="J335" s="283"/>
      <c r="K335" s="283"/>
      <c r="L335" s="288"/>
      <c r="M335" s="289"/>
      <c r="N335" s="290"/>
      <c r="O335" s="290"/>
      <c r="P335" s="290"/>
      <c r="Q335" s="290"/>
      <c r="R335" s="290"/>
      <c r="S335" s="290"/>
      <c r="T335" s="291"/>
      <c r="U335" s="14"/>
      <c r="V335" s="14"/>
      <c r="W335" s="14"/>
      <c r="X335" s="14"/>
      <c r="Y335" s="14"/>
      <c r="Z335" s="14"/>
      <c r="AA335" s="14"/>
      <c r="AB335" s="14"/>
      <c r="AC335" s="14"/>
      <c r="AD335" s="14"/>
      <c r="AE335" s="14"/>
      <c r="AT335" s="292" t="s">
        <v>414</v>
      </c>
      <c r="AU335" s="292" t="s">
        <v>93</v>
      </c>
      <c r="AV335" s="14" t="s">
        <v>182</v>
      </c>
      <c r="AW335" s="14" t="s">
        <v>38</v>
      </c>
      <c r="AX335" s="14" t="s">
        <v>91</v>
      </c>
      <c r="AY335" s="292" t="s">
        <v>251</v>
      </c>
    </row>
    <row r="336" s="2" customFormat="1" ht="16.5" customHeight="1">
      <c r="A336" s="40"/>
      <c r="B336" s="41"/>
      <c r="C336" s="246" t="s">
        <v>872</v>
      </c>
      <c r="D336" s="246" t="s">
        <v>254</v>
      </c>
      <c r="E336" s="247" t="s">
        <v>873</v>
      </c>
      <c r="F336" s="248" t="s">
        <v>841</v>
      </c>
      <c r="G336" s="249" t="s">
        <v>346</v>
      </c>
      <c r="H336" s="250">
        <v>1</v>
      </c>
      <c r="I336" s="251"/>
      <c r="J336" s="252">
        <f>ROUND(I336*H336,2)</f>
        <v>0</v>
      </c>
      <c r="K336" s="248" t="s">
        <v>307</v>
      </c>
      <c r="L336" s="46"/>
      <c r="M336" s="253" t="s">
        <v>1</v>
      </c>
      <c r="N336" s="254" t="s">
        <v>48</v>
      </c>
      <c r="O336" s="93"/>
      <c r="P336" s="255">
        <f>O336*H336</f>
        <v>0</v>
      </c>
      <c r="Q336" s="255">
        <v>8.5</v>
      </c>
      <c r="R336" s="255">
        <f>Q336*H336</f>
        <v>8.5</v>
      </c>
      <c r="S336" s="255">
        <v>0</v>
      </c>
      <c r="T336" s="256">
        <f>S336*H336</f>
        <v>0</v>
      </c>
      <c r="U336" s="40"/>
      <c r="V336" s="40"/>
      <c r="W336" s="40"/>
      <c r="X336" s="40"/>
      <c r="Y336" s="40"/>
      <c r="Z336" s="40"/>
      <c r="AA336" s="40"/>
      <c r="AB336" s="40"/>
      <c r="AC336" s="40"/>
      <c r="AD336" s="40"/>
      <c r="AE336" s="40"/>
      <c r="AR336" s="257" t="s">
        <v>182</v>
      </c>
      <c r="AT336" s="257" t="s">
        <v>254</v>
      </c>
      <c r="AU336" s="257" t="s">
        <v>93</v>
      </c>
      <c r="AY336" s="18" t="s">
        <v>251</v>
      </c>
      <c r="BE336" s="258">
        <f>IF(N336="základní",J336,0)</f>
        <v>0</v>
      </c>
      <c r="BF336" s="258">
        <f>IF(N336="snížená",J336,0)</f>
        <v>0</v>
      </c>
      <c r="BG336" s="258">
        <f>IF(N336="zákl. přenesená",J336,0)</f>
        <v>0</v>
      </c>
      <c r="BH336" s="258">
        <f>IF(N336="sníž. přenesená",J336,0)</f>
        <v>0</v>
      </c>
      <c r="BI336" s="258">
        <f>IF(N336="nulová",J336,0)</f>
        <v>0</v>
      </c>
      <c r="BJ336" s="18" t="s">
        <v>91</v>
      </c>
      <c r="BK336" s="258">
        <f>ROUND(I336*H336,2)</f>
        <v>0</v>
      </c>
      <c r="BL336" s="18" t="s">
        <v>182</v>
      </c>
      <c r="BM336" s="257" t="s">
        <v>874</v>
      </c>
    </row>
    <row r="337" s="2" customFormat="1">
      <c r="A337" s="40"/>
      <c r="B337" s="41"/>
      <c r="C337" s="42"/>
      <c r="D337" s="259" t="s">
        <v>261</v>
      </c>
      <c r="E337" s="42"/>
      <c r="F337" s="260" t="s">
        <v>875</v>
      </c>
      <c r="G337" s="42"/>
      <c r="H337" s="42"/>
      <c r="I337" s="157"/>
      <c r="J337" s="42"/>
      <c r="K337" s="42"/>
      <c r="L337" s="46"/>
      <c r="M337" s="261"/>
      <c r="N337" s="262"/>
      <c r="O337" s="93"/>
      <c r="P337" s="93"/>
      <c r="Q337" s="93"/>
      <c r="R337" s="93"/>
      <c r="S337" s="93"/>
      <c r="T337" s="94"/>
      <c r="U337" s="40"/>
      <c r="V337" s="40"/>
      <c r="W337" s="40"/>
      <c r="X337" s="40"/>
      <c r="Y337" s="40"/>
      <c r="Z337" s="40"/>
      <c r="AA337" s="40"/>
      <c r="AB337" s="40"/>
      <c r="AC337" s="40"/>
      <c r="AD337" s="40"/>
      <c r="AE337" s="40"/>
      <c r="AT337" s="18" t="s">
        <v>261</v>
      </c>
      <c r="AU337" s="18" t="s">
        <v>93</v>
      </c>
    </row>
    <row r="338" s="15" customFormat="1">
      <c r="A338" s="15"/>
      <c r="B338" s="293"/>
      <c r="C338" s="294"/>
      <c r="D338" s="259" t="s">
        <v>414</v>
      </c>
      <c r="E338" s="295" t="s">
        <v>1</v>
      </c>
      <c r="F338" s="296" t="s">
        <v>691</v>
      </c>
      <c r="G338" s="294"/>
      <c r="H338" s="295" t="s">
        <v>1</v>
      </c>
      <c r="I338" s="297"/>
      <c r="J338" s="294"/>
      <c r="K338" s="294"/>
      <c r="L338" s="298"/>
      <c r="M338" s="299"/>
      <c r="N338" s="300"/>
      <c r="O338" s="300"/>
      <c r="P338" s="300"/>
      <c r="Q338" s="300"/>
      <c r="R338" s="300"/>
      <c r="S338" s="300"/>
      <c r="T338" s="301"/>
      <c r="U338" s="15"/>
      <c r="V338" s="15"/>
      <c r="W338" s="15"/>
      <c r="X338" s="15"/>
      <c r="Y338" s="15"/>
      <c r="Z338" s="15"/>
      <c r="AA338" s="15"/>
      <c r="AB338" s="15"/>
      <c r="AC338" s="15"/>
      <c r="AD338" s="15"/>
      <c r="AE338" s="15"/>
      <c r="AT338" s="302" t="s">
        <v>414</v>
      </c>
      <c r="AU338" s="302" t="s">
        <v>93</v>
      </c>
      <c r="AV338" s="15" t="s">
        <v>91</v>
      </c>
      <c r="AW338" s="15" t="s">
        <v>38</v>
      </c>
      <c r="AX338" s="15" t="s">
        <v>83</v>
      </c>
      <c r="AY338" s="302" t="s">
        <v>251</v>
      </c>
    </row>
    <row r="339" s="13" customFormat="1">
      <c r="A339" s="13"/>
      <c r="B339" s="271"/>
      <c r="C339" s="272"/>
      <c r="D339" s="259" t="s">
        <v>414</v>
      </c>
      <c r="E339" s="273" t="s">
        <v>1</v>
      </c>
      <c r="F339" s="274" t="s">
        <v>876</v>
      </c>
      <c r="G339" s="272"/>
      <c r="H339" s="275">
        <v>1</v>
      </c>
      <c r="I339" s="276"/>
      <c r="J339" s="272"/>
      <c r="K339" s="272"/>
      <c r="L339" s="277"/>
      <c r="M339" s="278"/>
      <c r="N339" s="279"/>
      <c r="O339" s="279"/>
      <c r="P339" s="279"/>
      <c r="Q339" s="279"/>
      <c r="R339" s="279"/>
      <c r="S339" s="279"/>
      <c r="T339" s="280"/>
      <c r="U339" s="13"/>
      <c r="V339" s="13"/>
      <c r="W339" s="13"/>
      <c r="X339" s="13"/>
      <c r="Y339" s="13"/>
      <c r="Z339" s="13"/>
      <c r="AA339" s="13"/>
      <c r="AB339" s="13"/>
      <c r="AC339" s="13"/>
      <c r="AD339" s="13"/>
      <c r="AE339" s="13"/>
      <c r="AT339" s="281" t="s">
        <v>414</v>
      </c>
      <c r="AU339" s="281" t="s">
        <v>93</v>
      </c>
      <c r="AV339" s="13" t="s">
        <v>93</v>
      </c>
      <c r="AW339" s="13" t="s">
        <v>38</v>
      </c>
      <c r="AX339" s="13" t="s">
        <v>83</v>
      </c>
      <c r="AY339" s="281" t="s">
        <v>251</v>
      </c>
    </row>
    <row r="340" s="14" customFormat="1">
      <c r="A340" s="14"/>
      <c r="B340" s="282"/>
      <c r="C340" s="283"/>
      <c r="D340" s="259" t="s">
        <v>414</v>
      </c>
      <c r="E340" s="284" t="s">
        <v>1</v>
      </c>
      <c r="F340" s="285" t="s">
        <v>416</v>
      </c>
      <c r="G340" s="283"/>
      <c r="H340" s="286">
        <v>1</v>
      </c>
      <c r="I340" s="287"/>
      <c r="J340" s="283"/>
      <c r="K340" s="283"/>
      <c r="L340" s="288"/>
      <c r="M340" s="289"/>
      <c r="N340" s="290"/>
      <c r="O340" s="290"/>
      <c r="P340" s="290"/>
      <c r="Q340" s="290"/>
      <c r="R340" s="290"/>
      <c r="S340" s="290"/>
      <c r="T340" s="291"/>
      <c r="U340" s="14"/>
      <c r="V340" s="14"/>
      <c r="W340" s="14"/>
      <c r="X340" s="14"/>
      <c r="Y340" s="14"/>
      <c r="Z340" s="14"/>
      <c r="AA340" s="14"/>
      <c r="AB340" s="14"/>
      <c r="AC340" s="14"/>
      <c r="AD340" s="14"/>
      <c r="AE340" s="14"/>
      <c r="AT340" s="292" t="s">
        <v>414</v>
      </c>
      <c r="AU340" s="292" t="s">
        <v>93</v>
      </c>
      <c r="AV340" s="14" t="s">
        <v>182</v>
      </c>
      <c r="AW340" s="14" t="s">
        <v>38</v>
      </c>
      <c r="AX340" s="14" t="s">
        <v>91</v>
      </c>
      <c r="AY340" s="292" t="s">
        <v>251</v>
      </c>
    </row>
    <row r="341" s="2" customFormat="1" ht="16.5" customHeight="1">
      <c r="A341" s="40"/>
      <c r="B341" s="41"/>
      <c r="C341" s="246" t="s">
        <v>877</v>
      </c>
      <c r="D341" s="246" t="s">
        <v>254</v>
      </c>
      <c r="E341" s="247" t="s">
        <v>525</v>
      </c>
      <c r="F341" s="248" t="s">
        <v>878</v>
      </c>
      <c r="G341" s="249" t="s">
        <v>441</v>
      </c>
      <c r="H341" s="250">
        <v>31</v>
      </c>
      <c r="I341" s="251"/>
      <c r="J341" s="252">
        <f>ROUND(I341*H341,2)</f>
        <v>0</v>
      </c>
      <c r="K341" s="248" t="s">
        <v>307</v>
      </c>
      <c r="L341" s="46"/>
      <c r="M341" s="253" t="s">
        <v>1</v>
      </c>
      <c r="N341" s="254" t="s">
        <v>48</v>
      </c>
      <c r="O341" s="93"/>
      <c r="P341" s="255">
        <f>O341*H341</f>
        <v>0</v>
      </c>
      <c r="Q341" s="255">
        <v>0</v>
      </c>
      <c r="R341" s="255">
        <f>Q341*H341</f>
        <v>0</v>
      </c>
      <c r="S341" s="255">
        <v>0</v>
      </c>
      <c r="T341" s="256">
        <f>S341*H341</f>
        <v>0</v>
      </c>
      <c r="U341" s="40"/>
      <c r="V341" s="40"/>
      <c r="W341" s="40"/>
      <c r="X341" s="40"/>
      <c r="Y341" s="40"/>
      <c r="Z341" s="40"/>
      <c r="AA341" s="40"/>
      <c r="AB341" s="40"/>
      <c r="AC341" s="40"/>
      <c r="AD341" s="40"/>
      <c r="AE341" s="40"/>
      <c r="AR341" s="257" t="s">
        <v>91</v>
      </c>
      <c r="AT341" s="257" t="s">
        <v>254</v>
      </c>
      <c r="AU341" s="257" t="s">
        <v>93</v>
      </c>
      <c r="AY341" s="18" t="s">
        <v>251</v>
      </c>
      <c r="BE341" s="258">
        <f>IF(N341="základní",J341,0)</f>
        <v>0</v>
      </c>
      <c r="BF341" s="258">
        <f>IF(N341="snížená",J341,0)</f>
        <v>0</v>
      </c>
      <c r="BG341" s="258">
        <f>IF(N341="zákl. přenesená",J341,0)</f>
        <v>0</v>
      </c>
      <c r="BH341" s="258">
        <f>IF(N341="sníž. přenesená",J341,0)</f>
        <v>0</v>
      </c>
      <c r="BI341" s="258">
        <f>IF(N341="nulová",J341,0)</f>
        <v>0</v>
      </c>
      <c r="BJ341" s="18" t="s">
        <v>91</v>
      </c>
      <c r="BK341" s="258">
        <f>ROUND(I341*H341,2)</f>
        <v>0</v>
      </c>
      <c r="BL341" s="18" t="s">
        <v>91</v>
      </c>
      <c r="BM341" s="257" t="s">
        <v>879</v>
      </c>
    </row>
    <row r="342" s="2" customFormat="1">
      <c r="A342" s="40"/>
      <c r="B342" s="41"/>
      <c r="C342" s="42"/>
      <c r="D342" s="259" t="s">
        <v>261</v>
      </c>
      <c r="E342" s="42"/>
      <c r="F342" s="260" t="s">
        <v>880</v>
      </c>
      <c r="G342" s="42"/>
      <c r="H342" s="42"/>
      <c r="I342" s="157"/>
      <c r="J342" s="42"/>
      <c r="K342" s="42"/>
      <c r="L342" s="46"/>
      <c r="M342" s="261"/>
      <c r="N342" s="262"/>
      <c r="O342" s="93"/>
      <c r="P342" s="93"/>
      <c r="Q342" s="93"/>
      <c r="R342" s="93"/>
      <c r="S342" s="93"/>
      <c r="T342" s="94"/>
      <c r="U342" s="40"/>
      <c r="V342" s="40"/>
      <c r="W342" s="40"/>
      <c r="X342" s="40"/>
      <c r="Y342" s="40"/>
      <c r="Z342" s="40"/>
      <c r="AA342" s="40"/>
      <c r="AB342" s="40"/>
      <c r="AC342" s="40"/>
      <c r="AD342" s="40"/>
      <c r="AE342" s="40"/>
      <c r="AT342" s="18" t="s">
        <v>261</v>
      </c>
      <c r="AU342" s="18" t="s">
        <v>93</v>
      </c>
    </row>
    <row r="343" s="15" customFormat="1">
      <c r="A343" s="15"/>
      <c r="B343" s="293"/>
      <c r="C343" s="294"/>
      <c r="D343" s="259" t="s">
        <v>414</v>
      </c>
      <c r="E343" s="295" t="s">
        <v>1</v>
      </c>
      <c r="F343" s="296" t="s">
        <v>691</v>
      </c>
      <c r="G343" s="294"/>
      <c r="H343" s="295" t="s">
        <v>1</v>
      </c>
      <c r="I343" s="297"/>
      <c r="J343" s="294"/>
      <c r="K343" s="294"/>
      <c r="L343" s="298"/>
      <c r="M343" s="299"/>
      <c r="N343" s="300"/>
      <c r="O343" s="300"/>
      <c r="P343" s="300"/>
      <c r="Q343" s="300"/>
      <c r="R343" s="300"/>
      <c r="S343" s="300"/>
      <c r="T343" s="301"/>
      <c r="U343" s="15"/>
      <c r="V343" s="15"/>
      <c r="W343" s="15"/>
      <c r="X343" s="15"/>
      <c r="Y343" s="15"/>
      <c r="Z343" s="15"/>
      <c r="AA343" s="15"/>
      <c r="AB343" s="15"/>
      <c r="AC343" s="15"/>
      <c r="AD343" s="15"/>
      <c r="AE343" s="15"/>
      <c r="AT343" s="302" t="s">
        <v>414</v>
      </c>
      <c r="AU343" s="302" t="s">
        <v>93</v>
      </c>
      <c r="AV343" s="15" t="s">
        <v>91</v>
      </c>
      <c r="AW343" s="15" t="s">
        <v>38</v>
      </c>
      <c r="AX343" s="15" t="s">
        <v>83</v>
      </c>
      <c r="AY343" s="302" t="s">
        <v>251</v>
      </c>
    </row>
    <row r="344" s="13" customFormat="1">
      <c r="A344" s="13"/>
      <c r="B344" s="271"/>
      <c r="C344" s="272"/>
      <c r="D344" s="259" t="s">
        <v>414</v>
      </c>
      <c r="E344" s="273" t="s">
        <v>1</v>
      </c>
      <c r="F344" s="274" t="s">
        <v>881</v>
      </c>
      <c r="G344" s="272"/>
      <c r="H344" s="275">
        <v>31</v>
      </c>
      <c r="I344" s="276"/>
      <c r="J344" s="272"/>
      <c r="K344" s="272"/>
      <c r="L344" s="277"/>
      <c r="M344" s="278"/>
      <c r="N344" s="279"/>
      <c r="O344" s="279"/>
      <c r="P344" s="279"/>
      <c r="Q344" s="279"/>
      <c r="R344" s="279"/>
      <c r="S344" s="279"/>
      <c r="T344" s="280"/>
      <c r="U344" s="13"/>
      <c r="V344" s="13"/>
      <c r="W344" s="13"/>
      <c r="X344" s="13"/>
      <c r="Y344" s="13"/>
      <c r="Z344" s="13"/>
      <c r="AA344" s="13"/>
      <c r="AB344" s="13"/>
      <c r="AC344" s="13"/>
      <c r="AD344" s="13"/>
      <c r="AE344" s="13"/>
      <c r="AT344" s="281" t="s">
        <v>414</v>
      </c>
      <c r="AU344" s="281" t="s">
        <v>93</v>
      </c>
      <c r="AV344" s="13" t="s">
        <v>93</v>
      </c>
      <c r="AW344" s="13" t="s">
        <v>38</v>
      </c>
      <c r="AX344" s="13" t="s">
        <v>83</v>
      </c>
      <c r="AY344" s="281" t="s">
        <v>251</v>
      </c>
    </row>
    <row r="345" s="14" customFormat="1">
      <c r="A345" s="14"/>
      <c r="B345" s="282"/>
      <c r="C345" s="283"/>
      <c r="D345" s="259" t="s">
        <v>414</v>
      </c>
      <c r="E345" s="284" t="s">
        <v>1</v>
      </c>
      <c r="F345" s="285" t="s">
        <v>416</v>
      </c>
      <c r="G345" s="283"/>
      <c r="H345" s="286">
        <v>31</v>
      </c>
      <c r="I345" s="287"/>
      <c r="J345" s="283"/>
      <c r="K345" s="283"/>
      <c r="L345" s="288"/>
      <c r="M345" s="289"/>
      <c r="N345" s="290"/>
      <c r="O345" s="290"/>
      <c r="P345" s="290"/>
      <c r="Q345" s="290"/>
      <c r="R345" s="290"/>
      <c r="S345" s="290"/>
      <c r="T345" s="291"/>
      <c r="U345" s="14"/>
      <c r="V345" s="14"/>
      <c r="W345" s="14"/>
      <c r="X345" s="14"/>
      <c r="Y345" s="14"/>
      <c r="Z345" s="14"/>
      <c r="AA345" s="14"/>
      <c r="AB345" s="14"/>
      <c r="AC345" s="14"/>
      <c r="AD345" s="14"/>
      <c r="AE345" s="14"/>
      <c r="AT345" s="292" t="s">
        <v>414</v>
      </c>
      <c r="AU345" s="292" t="s">
        <v>93</v>
      </c>
      <c r="AV345" s="14" t="s">
        <v>182</v>
      </c>
      <c r="AW345" s="14" t="s">
        <v>38</v>
      </c>
      <c r="AX345" s="14" t="s">
        <v>91</v>
      </c>
      <c r="AY345" s="292" t="s">
        <v>251</v>
      </c>
    </row>
    <row r="346" s="12" customFormat="1" ht="22.8" customHeight="1">
      <c r="A346" s="12"/>
      <c r="B346" s="230"/>
      <c r="C346" s="231"/>
      <c r="D346" s="232" t="s">
        <v>82</v>
      </c>
      <c r="E346" s="244" t="s">
        <v>297</v>
      </c>
      <c r="F346" s="244" t="s">
        <v>530</v>
      </c>
      <c r="G346" s="231"/>
      <c r="H346" s="231"/>
      <c r="I346" s="234"/>
      <c r="J346" s="245">
        <f>BK346</f>
        <v>0</v>
      </c>
      <c r="K346" s="231"/>
      <c r="L346" s="236"/>
      <c r="M346" s="237"/>
      <c r="N346" s="238"/>
      <c r="O346" s="238"/>
      <c r="P346" s="239">
        <f>SUM(P347:P349)</f>
        <v>0</v>
      </c>
      <c r="Q346" s="238"/>
      <c r="R346" s="239">
        <f>SUM(R347:R349)</f>
        <v>0</v>
      </c>
      <c r="S346" s="238"/>
      <c r="T346" s="240">
        <f>SUM(T347:T349)</f>
        <v>20.399999999999999</v>
      </c>
      <c r="U346" s="12"/>
      <c r="V346" s="12"/>
      <c r="W346" s="12"/>
      <c r="X346" s="12"/>
      <c r="Y346" s="12"/>
      <c r="Z346" s="12"/>
      <c r="AA346" s="12"/>
      <c r="AB346" s="12"/>
      <c r="AC346" s="12"/>
      <c r="AD346" s="12"/>
      <c r="AE346" s="12"/>
      <c r="AR346" s="241" t="s">
        <v>91</v>
      </c>
      <c r="AT346" s="242" t="s">
        <v>82</v>
      </c>
      <c r="AU346" s="242" t="s">
        <v>91</v>
      </c>
      <c r="AY346" s="241" t="s">
        <v>251</v>
      </c>
      <c r="BK346" s="243">
        <f>SUM(BK347:BK349)</f>
        <v>0</v>
      </c>
    </row>
    <row r="347" s="2" customFormat="1" ht="16.5" customHeight="1">
      <c r="A347" s="40"/>
      <c r="B347" s="41"/>
      <c r="C347" s="246" t="s">
        <v>882</v>
      </c>
      <c r="D347" s="246" t="s">
        <v>254</v>
      </c>
      <c r="E347" s="247" t="s">
        <v>541</v>
      </c>
      <c r="F347" s="248" t="s">
        <v>542</v>
      </c>
      <c r="G347" s="249" t="s">
        <v>446</v>
      </c>
      <c r="H347" s="250">
        <v>8.5</v>
      </c>
      <c r="I347" s="251"/>
      <c r="J347" s="252">
        <f>ROUND(I347*H347,2)</f>
        <v>0</v>
      </c>
      <c r="K347" s="248" t="s">
        <v>258</v>
      </c>
      <c r="L347" s="46"/>
      <c r="M347" s="253" t="s">
        <v>1</v>
      </c>
      <c r="N347" s="254" t="s">
        <v>48</v>
      </c>
      <c r="O347" s="93"/>
      <c r="P347" s="255">
        <f>O347*H347</f>
        <v>0</v>
      </c>
      <c r="Q347" s="255">
        <v>0</v>
      </c>
      <c r="R347" s="255">
        <f>Q347*H347</f>
        <v>0</v>
      </c>
      <c r="S347" s="255">
        <v>2.3999999999999999</v>
      </c>
      <c r="T347" s="256">
        <f>S347*H347</f>
        <v>20.399999999999999</v>
      </c>
      <c r="U347" s="40"/>
      <c r="V347" s="40"/>
      <c r="W347" s="40"/>
      <c r="X347" s="40"/>
      <c r="Y347" s="40"/>
      <c r="Z347" s="40"/>
      <c r="AA347" s="40"/>
      <c r="AB347" s="40"/>
      <c r="AC347" s="40"/>
      <c r="AD347" s="40"/>
      <c r="AE347" s="40"/>
      <c r="AR347" s="257" t="s">
        <v>182</v>
      </c>
      <c r="AT347" s="257" t="s">
        <v>254</v>
      </c>
      <c r="AU347" s="257" t="s">
        <v>93</v>
      </c>
      <c r="AY347" s="18" t="s">
        <v>251</v>
      </c>
      <c r="BE347" s="258">
        <f>IF(N347="základní",J347,0)</f>
        <v>0</v>
      </c>
      <c r="BF347" s="258">
        <f>IF(N347="snížená",J347,0)</f>
        <v>0</v>
      </c>
      <c r="BG347" s="258">
        <f>IF(N347="zákl. přenesená",J347,0)</f>
        <v>0</v>
      </c>
      <c r="BH347" s="258">
        <f>IF(N347="sníž. přenesená",J347,0)</f>
        <v>0</v>
      </c>
      <c r="BI347" s="258">
        <f>IF(N347="nulová",J347,0)</f>
        <v>0</v>
      </c>
      <c r="BJ347" s="18" t="s">
        <v>91</v>
      </c>
      <c r="BK347" s="258">
        <f>ROUND(I347*H347,2)</f>
        <v>0</v>
      </c>
      <c r="BL347" s="18" t="s">
        <v>182</v>
      </c>
      <c r="BM347" s="257" t="s">
        <v>883</v>
      </c>
    </row>
    <row r="348" s="13" customFormat="1">
      <c r="A348" s="13"/>
      <c r="B348" s="271"/>
      <c r="C348" s="272"/>
      <c r="D348" s="259" t="s">
        <v>414</v>
      </c>
      <c r="E348" s="273" t="s">
        <v>1</v>
      </c>
      <c r="F348" s="274" t="s">
        <v>884</v>
      </c>
      <c r="G348" s="272"/>
      <c r="H348" s="275">
        <v>8.5</v>
      </c>
      <c r="I348" s="276"/>
      <c r="J348" s="272"/>
      <c r="K348" s="272"/>
      <c r="L348" s="277"/>
      <c r="M348" s="278"/>
      <c r="N348" s="279"/>
      <c r="O348" s="279"/>
      <c r="P348" s="279"/>
      <c r="Q348" s="279"/>
      <c r="R348" s="279"/>
      <c r="S348" s="279"/>
      <c r="T348" s="280"/>
      <c r="U348" s="13"/>
      <c r="V348" s="13"/>
      <c r="W348" s="13"/>
      <c r="X348" s="13"/>
      <c r="Y348" s="13"/>
      <c r="Z348" s="13"/>
      <c r="AA348" s="13"/>
      <c r="AB348" s="13"/>
      <c r="AC348" s="13"/>
      <c r="AD348" s="13"/>
      <c r="AE348" s="13"/>
      <c r="AT348" s="281" t="s">
        <v>414</v>
      </c>
      <c r="AU348" s="281" t="s">
        <v>93</v>
      </c>
      <c r="AV348" s="13" t="s">
        <v>93</v>
      </c>
      <c r="AW348" s="13" t="s">
        <v>38</v>
      </c>
      <c r="AX348" s="13" t="s">
        <v>83</v>
      </c>
      <c r="AY348" s="281" t="s">
        <v>251</v>
      </c>
    </row>
    <row r="349" s="14" customFormat="1">
      <c r="A349" s="14"/>
      <c r="B349" s="282"/>
      <c r="C349" s="283"/>
      <c r="D349" s="259" t="s">
        <v>414</v>
      </c>
      <c r="E349" s="284" t="s">
        <v>1</v>
      </c>
      <c r="F349" s="285" t="s">
        <v>416</v>
      </c>
      <c r="G349" s="283"/>
      <c r="H349" s="286">
        <v>8.5</v>
      </c>
      <c r="I349" s="287"/>
      <c r="J349" s="283"/>
      <c r="K349" s="283"/>
      <c r="L349" s="288"/>
      <c r="M349" s="289"/>
      <c r="N349" s="290"/>
      <c r="O349" s="290"/>
      <c r="P349" s="290"/>
      <c r="Q349" s="290"/>
      <c r="R349" s="290"/>
      <c r="S349" s="290"/>
      <c r="T349" s="291"/>
      <c r="U349" s="14"/>
      <c r="V349" s="14"/>
      <c r="W349" s="14"/>
      <c r="X349" s="14"/>
      <c r="Y349" s="14"/>
      <c r="Z349" s="14"/>
      <c r="AA349" s="14"/>
      <c r="AB349" s="14"/>
      <c r="AC349" s="14"/>
      <c r="AD349" s="14"/>
      <c r="AE349" s="14"/>
      <c r="AT349" s="292" t="s">
        <v>414</v>
      </c>
      <c r="AU349" s="292" t="s">
        <v>93</v>
      </c>
      <c r="AV349" s="14" t="s">
        <v>182</v>
      </c>
      <c r="AW349" s="14" t="s">
        <v>38</v>
      </c>
      <c r="AX349" s="14" t="s">
        <v>91</v>
      </c>
      <c r="AY349" s="292" t="s">
        <v>251</v>
      </c>
    </row>
    <row r="350" s="12" customFormat="1" ht="22.8" customHeight="1">
      <c r="A350" s="12"/>
      <c r="B350" s="230"/>
      <c r="C350" s="231"/>
      <c r="D350" s="232" t="s">
        <v>82</v>
      </c>
      <c r="E350" s="244" t="s">
        <v>550</v>
      </c>
      <c r="F350" s="244" t="s">
        <v>551</v>
      </c>
      <c r="G350" s="231"/>
      <c r="H350" s="231"/>
      <c r="I350" s="234"/>
      <c r="J350" s="245">
        <f>BK350</f>
        <v>0</v>
      </c>
      <c r="K350" s="231"/>
      <c r="L350" s="236"/>
      <c r="M350" s="237"/>
      <c r="N350" s="238"/>
      <c r="O350" s="238"/>
      <c r="P350" s="239">
        <f>SUM(P351:P356)</f>
        <v>0</v>
      </c>
      <c r="Q350" s="238"/>
      <c r="R350" s="239">
        <f>SUM(R351:R356)</f>
        <v>0</v>
      </c>
      <c r="S350" s="238"/>
      <c r="T350" s="240">
        <f>SUM(T351:T356)</f>
        <v>0</v>
      </c>
      <c r="U350" s="12"/>
      <c r="V350" s="12"/>
      <c r="W350" s="12"/>
      <c r="X350" s="12"/>
      <c r="Y350" s="12"/>
      <c r="Z350" s="12"/>
      <c r="AA350" s="12"/>
      <c r="AB350" s="12"/>
      <c r="AC350" s="12"/>
      <c r="AD350" s="12"/>
      <c r="AE350" s="12"/>
      <c r="AR350" s="241" t="s">
        <v>91</v>
      </c>
      <c r="AT350" s="242" t="s">
        <v>82</v>
      </c>
      <c r="AU350" s="242" t="s">
        <v>91</v>
      </c>
      <c r="AY350" s="241" t="s">
        <v>251</v>
      </c>
      <c r="BK350" s="243">
        <f>SUM(BK351:BK356)</f>
        <v>0</v>
      </c>
    </row>
    <row r="351" s="2" customFormat="1" ht="16.5" customHeight="1">
      <c r="A351" s="40"/>
      <c r="B351" s="41"/>
      <c r="C351" s="246" t="s">
        <v>885</v>
      </c>
      <c r="D351" s="246" t="s">
        <v>254</v>
      </c>
      <c r="E351" s="247" t="s">
        <v>553</v>
      </c>
      <c r="F351" s="248" t="s">
        <v>554</v>
      </c>
      <c r="G351" s="249" t="s">
        <v>398</v>
      </c>
      <c r="H351" s="250">
        <v>95.254000000000005</v>
      </c>
      <c r="I351" s="251"/>
      <c r="J351" s="252">
        <f>ROUND(I351*H351,2)</f>
        <v>0</v>
      </c>
      <c r="K351" s="248" t="s">
        <v>307</v>
      </c>
      <c r="L351" s="46"/>
      <c r="M351" s="253" t="s">
        <v>1</v>
      </c>
      <c r="N351" s="254" t="s">
        <v>48</v>
      </c>
      <c r="O351" s="93"/>
      <c r="P351" s="255">
        <f>O351*H351</f>
        <v>0</v>
      </c>
      <c r="Q351" s="255">
        <v>0</v>
      </c>
      <c r="R351" s="255">
        <f>Q351*H351</f>
        <v>0</v>
      </c>
      <c r="S351" s="255">
        <v>0</v>
      </c>
      <c r="T351" s="256">
        <f>S351*H351</f>
        <v>0</v>
      </c>
      <c r="U351" s="40"/>
      <c r="V351" s="40"/>
      <c r="W351" s="40"/>
      <c r="X351" s="40"/>
      <c r="Y351" s="40"/>
      <c r="Z351" s="40"/>
      <c r="AA351" s="40"/>
      <c r="AB351" s="40"/>
      <c r="AC351" s="40"/>
      <c r="AD351" s="40"/>
      <c r="AE351" s="40"/>
      <c r="AR351" s="257" t="s">
        <v>182</v>
      </c>
      <c r="AT351" s="257" t="s">
        <v>254</v>
      </c>
      <c r="AU351" s="257" t="s">
        <v>93</v>
      </c>
      <c r="AY351" s="18" t="s">
        <v>251</v>
      </c>
      <c r="BE351" s="258">
        <f>IF(N351="základní",J351,0)</f>
        <v>0</v>
      </c>
      <c r="BF351" s="258">
        <f>IF(N351="snížená",J351,0)</f>
        <v>0</v>
      </c>
      <c r="BG351" s="258">
        <f>IF(N351="zákl. přenesená",J351,0)</f>
        <v>0</v>
      </c>
      <c r="BH351" s="258">
        <f>IF(N351="sníž. přenesená",J351,0)</f>
        <v>0</v>
      </c>
      <c r="BI351" s="258">
        <f>IF(N351="nulová",J351,0)</f>
        <v>0</v>
      </c>
      <c r="BJ351" s="18" t="s">
        <v>91</v>
      </c>
      <c r="BK351" s="258">
        <f>ROUND(I351*H351,2)</f>
        <v>0</v>
      </c>
      <c r="BL351" s="18" t="s">
        <v>182</v>
      </c>
      <c r="BM351" s="257" t="s">
        <v>886</v>
      </c>
    </row>
    <row r="352" s="2" customFormat="1">
      <c r="A352" s="40"/>
      <c r="B352" s="41"/>
      <c r="C352" s="42"/>
      <c r="D352" s="259" t="s">
        <v>261</v>
      </c>
      <c r="E352" s="42"/>
      <c r="F352" s="260" t="s">
        <v>556</v>
      </c>
      <c r="G352" s="42"/>
      <c r="H352" s="42"/>
      <c r="I352" s="157"/>
      <c r="J352" s="42"/>
      <c r="K352" s="42"/>
      <c r="L352" s="46"/>
      <c r="M352" s="261"/>
      <c r="N352" s="262"/>
      <c r="O352" s="93"/>
      <c r="P352" s="93"/>
      <c r="Q352" s="93"/>
      <c r="R352" s="93"/>
      <c r="S352" s="93"/>
      <c r="T352" s="94"/>
      <c r="U352" s="40"/>
      <c r="V352" s="40"/>
      <c r="W352" s="40"/>
      <c r="X352" s="40"/>
      <c r="Y352" s="40"/>
      <c r="Z352" s="40"/>
      <c r="AA352" s="40"/>
      <c r="AB352" s="40"/>
      <c r="AC352" s="40"/>
      <c r="AD352" s="40"/>
      <c r="AE352" s="40"/>
      <c r="AT352" s="18" t="s">
        <v>261</v>
      </c>
      <c r="AU352" s="18" t="s">
        <v>93</v>
      </c>
    </row>
    <row r="353" s="2" customFormat="1" ht="16.5" customHeight="1">
      <c r="A353" s="40"/>
      <c r="B353" s="41"/>
      <c r="C353" s="246" t="s">
        <v>887</v>
      </c>
      <c r="D353" s="246" t="s">
        <v>254</v>
      </c>
      <c r="E353" s="247" t="s">
        <v>557</v>
      </c>
      <c r="F353" s="248" t="s">
        <v>558</v>
      </c>
      <c r="G353" s="249" t="s">
        <v>398</v>
      </c>
      <c r="H353" s="250">
        <v>95.254000000000005</v>
      </c>
      <c r="I353" s="251"/>
      <c r="J353" s="252">
        <f>ROUND(I353*H353,2)</f>
        <v>0</v>
      </c>
      <c r="K353" s="248" t="s">
        <v>258</v>
      </c>
      <c r="L353" s="46"/>
      <c r="M353" s="253" t="s">
        <v>1</v>
      </c>
      <c r="N353" s="254" t="s">
        <v>48</v>
      </c>
      <c r="O353" s="93"/>
      <c r="P353" s="255">
        <f>O353*H353</f>
        <v>0</v>
      </c>
      <c r="Q353" s="255">
        <v>0</v>
      </c>
      <c r="R353" s="255">
        <f>Q353*H353</f>
        <v>0</v>
      </c>
      <c r="S353" s="255">
        <v>0</v>
      </c>
      <c r="T353" s="256">
        <f>S353*H353</f>
        <v>0</v>
      </c>
      <c r="U353" s="40"/>
      <c r="V353" s="40"/>
      <c r="W353" s="40"/>
      <c r="X353" s="40"/>
      <c r="Y353" s="40"/>
      <c r="Z353" s="40"/>
      <c r="AA353" s="40"/>
      <c r="AB353" s="40"/>
      <c r="AC353" s="40"/>
      <c r="AD353" s="40"/>
      <c r="AE353" s="40"/>
      <c r="AR353" s="257" t="s">
        <v>182</v>
      </c>
      <c r="AT353" s="257" t="s">
        <v>254</v>
      </c>
      <c r="AU353" s="257" t="s">
        <v>93</v>
      </c>
      <c r="AY353" s="18" t="s">
        <v>251</v>
      </c>
      <c r="BE353" s="258">
        <f>IF(N353="základní",J353,0)</f>
        <v>0</v>
      </c>
      <c r="BF353" s="258">
        <f>IF(N353="snížená",J353,0)</f>
        <v>0</v>
      </c>
      <c r="BG353" s="258">
        <f>IF(N353="zákl. přenesená",J353,0)</f>
        <v>0</v>
      </c>
      <c r="BH353" s="258">
        <f>IF(N353="sníž. přenesená",J353,0)</f>
        <v>0</v>
      </c>
      <c r="BI353" s="258">
        <f>IF(N353="nulová",J353,0)</f>
        <v>0</v>
      </c>
      <c r="BJ353" s="18" t="s">
        <v>91</v>
      </c>
      <c r="BK353" s="258">
        <f>ROUND(I353*H353,2)</f>
        <v>0</v>
      </c>
      <c r="BL353" s="18" t="s">
        <v>182</v>
      </c>
      <c r="BM353" s="257" t="s">
        <v>888</v>
      </c>
    </row>
    <row r="354" s="2" customFormat="1" ht="16.5" customHeight="1">
      <c r="A354" s="40"/>
      <c r="B354" s="41"/>
      <c r="C354" s="246" t="s">
        <v>889</v>
      </c>
      <c r="D354" s="246" t="s">
        <v>254</v>
      </c>
      <c r="E354" s="247" t="s">
        <v>561</v>
      </c>
      <c r="F354" s="248" t="s">
        <v>562</v>
      </c>
      <c r="G354" s="249" t="s">
        <v>398</v>
      </c>
      <c r="H354" s="250">
        <v>952.53999999999996</v>
      </c>
      <c r="I354" s="251"/>
      <c r="J354" s="252">
        <f>ROUND(I354*H354,2)</f>
        <v>0</v>
      </c>
      <c r="K354" s="248" t="s">
        <v>258</v>
      </c>
      <c r="L354" s="46"/>
      <c r="M354" s="253" t="s">
        <v>1</v>
      </c>
      <c r="N354" s="254" t="s">
        <v>48</v>
      </c>
      <c r="O354" s="93"/>
      <c r="P354" s="255">
        <f>O354*H354</f>
        <v>0</v>
      </c>
      <c r="Q354" s="255">
        <v>0</v>
      </c>
      <c r="R354" s="255">
        <f>Q354*H354</f>
        <v>0</v>
      </c>
      <c r="S354" s="255">
        <v>0</v>
      </c>
      <c r="T354" s="256">
        <f>S354*H354</f>
        <v>0</v>
      </c>
      <c r="U354" s="40"/>
      <c r="V354" s="40"/>
      <c r="W354" s="40"/>
      <c r="X354" s="40"/>
      <c r="Y354" s="40"/>
      <c r="Z354" s="40"/>
      <c r="AA354" s="40"/>
      <c r="AB354" s="40"/>
      <c r="AC354" s="40"/>
      <c r="AD354" s="40"/>
      <c r="AE354" s="40"/>
      <c r="AR354" s="257" t="s">
        <v>182</v>
      </c>
      <c r="AT354" s="257" t="s">
        <v>254</v>
      </c>
      <c r="AU354" s="257" t="s">
        <v>93</v>
      </c>
      <c r="AY354" s="18" t="s">
        <v>251</v>
      </c>
      <c r="BE354" s="258">
        <f>IF(N354="základní",J354,0)</f>
        <v>0</v>
      </c>
      <c r="BF354" s="258">
        <f>IF(N354="snížená",J354,0)</f>
        <v>0</v>
      </c>
      <c r="BG354" s="258">
        <f>IF(N354="zákl. přenesená",J354,0)</f>
        <v>0</v>
      </c>
      <c r="BH354" s="258">
        <f>IF(N354="sníž. přenesená",J354,0)</f>
        <v>0</v>
      </c>
      <c r="BI354" s="258">
        <f>IF(N354="nulová",J354,0)</f>
        <v>0</v>
      </c>
      <c r="BJ354" s="18" t="s">
        <v>91</v>
      </c>
      <c r="BK354" s="258">
        <f>ROUND(I354*H354,2)</f>
        <v>0</v>
      </c>
      <c r="BL354" s="18" t="s">
        <v>182</v>
      </c>
      <c r="BM354" s="257" t="s">
        <v>890</v>
      </c>
    </row>
    <row r="355" s="13" customFormat="1">
      <c r="A355" s="13"/>
      <c r="B355" s="271"/>
      <c r="C355" s="272"/>
      <c r="D355" s="259" t="s">
        <v>414</v>
      </c>
      <c r="E355" s="272"/>
      <c r="F355" s="274" t="s">
        <v>891</v>
      </c>
      <c r="G355" s="272"/>
      <c r="H355" s="275">
        <v>952.53999999999996</v>
      </c>
      <c r="I355" s="276"/>
      <c r="J355" s="272"/>
      <c r="K355" s="272"/>
      <c r="L355" s="277"/>
      <c r="M355" s="278"/>
      <c r="N355" s="279"/>
      <c r="O355" s="279"/>
      <c r="P355" s="279"/>
      <c r="Q355" s="279"/>
      <c r="R355" s="279"/>
      <c r="S355" s="279"/>
      <c r="T355" s="280"/>
      <c r="U355" s="13"/>
      <c r="V355" s="13"/>
      <c r="W355" s="13"/>
      <c r="X355" s="13"/>
      <c r="Y355" s="13"/>
      <c r="Z355" s="13"/>
      <c r="AA355" s="13"/>
      <c r="AB355" s="13"/>
      <c r="AC355" s="13"/>
      <c r="AD355" s="13"/>
      <c r="AE355" s="13"/>
      <c r="AT355" s="281" t="s">
        <v>414</v>
      </c>
      <c r="AU355" s="281" t="s">
        <v>93</v>
      </c>
      <c r="AV355" s="13" t="s">
        <v>93</v>
      </c>
      <c r="AW355" s="13" t="s">
        <v>4</v>
      </c>
      <c r="AX355" s="13" t="s">
        <v>91</v>
      </c>
      <c r="AY355" s="281" t="s">
        <v>251</v>
      </c>
    </row>
    <row r="356" s="2" customFormat="1" ht="16.5" customHeight="1">
      <c r="A356" s="40"/>
      <c r="B356" s="41"/>
      <c r="C356" s="246" t="s">
        <v>892</v>
      </c>
      <c r="D356" s="246" t="s">
        <v>254</v>
      </c>
      <c r="E356" s="247" t="s">
        <v>565</v>
      </c>
      <c r="F356" s="248" t="s">
        <v>566</v>
      </c>
      <c r="G356" s="249" t="s">
        <v>398</v>
      </c>
      <c r="H356" s="250">
        <v>95.254000000000005</v>
      </c>
      <c r="I356" s="251"/>
      <c r="J356" s="252">
        <f>ROUND(I356*H356,2)</f>
        <v>0</v>
      </c>
      <c r="K356" s="248" t="s">
        <v>258</v>
      </c>
      <c r="L356" s="46"/>
      <c r="M356" s="253" t="s">
        <v>1</v>
      </c>
      <c r="N356" s="254" t="s">
        <v>48</v>
      </c>
      <c r="O356" s="93"/>
      <c r="P356" s="255">
        <f>O356*H356</f>
        <v>0</v>
      </c>
      <c r="Q356" s="255">
        <v>0</v>
      </c>
      <c r="R356" s="255">
        <f>Q356*H356</f>
        <v>0</v>
      </c>
      <c r="S356" s="255">
        <v>0</v>
      </c>
      <c r="T356" s="256">
        <f>S356*H356</f>
        <v>0</v>
      </c>
      <c r="U356" s="40"/>
      <c r="V356" s="40"/>
      <c r="W356" s="40"/>
      <c r="X356" s="40"/>
      <c r="Y356" s="40"/>
      <c r="Z356" s="40"/>
      <c r="AA356" s="40"/>
      <c r="AB356" s="40"/>
      <c r="AC356" s="40"/>
      <c r="AD356" s="40"/>
      <c r="AE356" s="40"/>
      <c r="AR356" s="257" t="s">
        <v>182</v>
      </c>
      <c r="AT356" s="257" t="s">
        <v>254</v>
      </c>
      <c r="AU356" s="257" t="s">
        <v>93</v>
      </c>
      <c r="AY356" s="18" t="s">
        <v>251</v>
      </c>
      <c r="BE356" s="258">
        <f>IF(N356="základní",J356,0)</f>
        <v>0</v>
      </c>
      <c r="BF356" s="258">
        <f>IF(N356="snížená",J356,0)</f>
        <v>0</v>
      </c>
      <c r="BG356" s="258">
        <f>IF(N356="zákl. přenesená",J356,0)</f>
        <v>0</v>
      </c>
      <c r="BH356" s="258">
        <f>IF(N356="sníž. přenesená",J356,0)</f>
        <v>0</v>
      </c>
      <c r="BI356" s="258">
        <f>IF(N356="nulová",J356,0)</f>
        <v>0</v>
      </c>
      <c r="BJ356" s="18" t="s">
        <v>91</v>
      </c>
      <c r="BK356" s="258">
        <f>ROUND(I356*H356,2)</f>
        <v>0</v>
      </c>
      <c r="BL356" s="18" t="s">
        <v>182</v>
      </c>
      <c r="BM356" s="257" t="s">
        <v>893</v>
      </c>
    </row>
    <row r="357" s="12" customFormat="1" ht="22.8" customHeight="1">
      <c r="A357" s="12"/>
      <c r="B357" s="230"/>
      <c r="C357" s="231"/>
      <c r="D357" s="232" t="s">
        <v>82</v>
      </c>
      <c r="E357" s="244" t="s">
        <v>568</v>
      </c>
      <c r="F357" s="244" t="s">
        <v>569</v>
      </c>
      <c r="G357" s="231"/>
      <c r="H357" s="231"/>
      <c r="I357" s="234"/>
      <c r="J357" s="245">
        <f>BK357</f>
        <v>0</v>
      </c>
      <c r="K357" s="231"/>
      <c r="L357" s="236"/>
      <c r="M357" s="237"/>
      <c r="N357" s="238"/>
      <c r="O357" s="238"/>
      <c r="P357" s="239">
        <f>P358</f>
        <v>0</v>
      </c>
      <c r="Q357" s="238"/>
      <c r="R357" s="239">
        <f>R358</f>
        <v>0</v>
      </c>
      <c r="S357" s="238"/>
      <c r="T357" s="240">
        <f>T358</f>
        <v>0</v>
      </c>
      <c r="U357" s="12"/>
      <c r="V357" s="12"/>
      <c r="W357" s="12"/>
      <c r="X357" s="12"/>
      <c r="Y357" s="12"/>
      <c r="Z357" s="12"/>
      <c r="AA357" s="12"/>
      <c r="AB357" s="12"/>
      <c r="AC357" s="12"/>
      <c r="AD357" s="12"/>
      <c r="AE357" s="12"/>
      <c r="AR357" s="241" t="s">
        <v>91</v>
      </c>
      <c r="AT357" s="242" t="s">
        <v>82</v>
      </c>
      <c r="AU357" s="242" t="s">
        <v>91</v>
      </c>
      <c r="AY357" s="241" t="s">
        <v>251</v>
      </c>
      <c r="BK357" s="243">
        <f>BK358</f>
        <v>0</v>
      </c>
    </row>
    <row r="358" s="2" customFormat="1" ht="16.5" customHeight="1">
      <c r="A358" s="40"/>
      <c r="B358" s="41"/>
      <c r="C358" s="246" t="s">
        <v>894</v>
      </c>
      <c r="D358" s="246" t="s">
        <v>254</v>
      </c>
      <c r="E358" s="247" t="s">
        <v>895</v>
      </c>
      <c r="F358" s="248" t="s">
        <v>896</v>
      </c>
      <c r="G358" s="249" t="s">
        <v>398</v>
      </c>
      <c r="H358" s="250">
        <v>500.20600000000002</v>
      </c>
      <c r="I358" s="251"/>
      <c r="J358" s="252">
        <f>ROUND(I358*H358,2)</f>
        <v>0</v>
      </c>
      <c r="K358" s="248" t="s">
        <v>258</v>
      </c>
      <c r="L358" s="46"/>
      <c r="M358" s="253" t="s">
        <v>1</v>
      </c>
      <c r="N358" s="254" t="s">
        <v>48</v>
      </c>
      <c r="O358" s="93"/>
      <c r="P358" s="255">
        <f>O358*H358</f>
        <v>0</v>
      </c>
      <c r="Q358" s="255">
        <v>0</v>
      </c>
      <c r="R358" s="255">
        <f>Q358*H358</f>
        <v>0</v>
      </c>
      <c r="S358" s="255">
        <v>0</v>
      </c>
      <c r="T358" s="256">
        <f>S358*H358</f>
        <v>0</v>
      </c>
      <c r="U358" s="40"/>
      <c r="V358" s="40"/>
      <c r="W358" s="40"/>
      <c r="X358" s="40"/>
      <c r="Y358" s="40"/>
      <c r="Z358" s="40"/>
      <c r="AA358" s="40"/>
      <c r="AB358" s="40"/>
      <c r="AC358" s="40"/>
      <c r="AD358" s="40"/>
      <c r="AE358" s="40"/>
      <c r="AR358" s="257" t="s">
        <v>91</v>
      </c>
      <c r="AT358" s="257" t="s">
        <v>254</v>
      </c>
      <c r="AU358" s="257" t="s">
        <v>93</v>
      </c>
      <c r="AY358" s="18" t="s">
        <v>251</v>
      </c>
      <c r="BE358" s="258">
        <f>IF(N358="základní",J358,0)</f>
        <v>0</v>
      </c>
      <c r="BF358" s="258">
        <f>IF(N358="snížená",J358,0)</f>
        <v>0</v>
      </c>
      <c r="BG358" s="258">
        <f>IF(N358="zákl. přenesená",J358,0)</f>
        <v>0</v>
      </c>
      <c r="BH358" s="258">
        <f>IF(N358="sníž. přenesená",J358,0)</f>
        <v>0</v>
      </c>
      <c r="BI358" s="258">
        <f>IF(N358="nulová",J358,0)</f>
        <v>0</v>
      </c>
      <c r="BJ358" s="18" t="s">
        <v>91</v>
      </c>
      <c r="BK358" s="258">
        <f>ROUND(I358*H358,2)</f>
        <v>0</v>
      </c>
      <c r="BL358" s="18" t="s">
        <v>91</v>
      </c>
      <c r="BM358" s="257" t="s">
        <v>897</v>
      </c>
    </row>
    <row r="359" s="12" customFormat="1" ht="25.92" customHeight="1">
      <c r="A359" s="12"/>
      <c r="B359" s="230"/>
      <c r="C359" s="231"/>
      <c r="D359" s="232" t="s">
        <v>82</v>
      </c>
      <c r="E359" s="233" t="s">
        <v>898</v>
      </c>
      <c r="F359" s="233" t="s">
        <v>898</v>
      </c>
      <c r="G359" s="231"/>
      <c r="H359" s="231"/>
      <c r="I359" s="234"/>
      <c r="J359" s="235">
        <f>BK359</f>
        <v>0</v>
      </c>
      <c r="K359" s="231"/>
      <c r="L359" s="236"/>
      <c r="M359" s="237"/>
      <c r="N359" s="238"/>
      <c r="O359" s="238"/>
      <c r="P359" s="239">
        <f>P360</f>
        <v>0</v>
      </c>
      <c r="Q359" s="238"/>
      <c r="R359" s="239">
        <f>R360</f>
        <v>0</v>
      </c>
      <c r="S359" s="238"/>
      <c r="T359" s="240">
        <f>T360</f>
        <v>0</v>
      </c>
      <c r="U359" s="12"/>
      <c r="V359" s="12"/>
      <c r="W359" s="12"/>
      <c r="X359" s="12"/>
      <c r="Y359" s="12"/>
      <c r="Z359" s="12"/>
      <c r="AA359" s="12"/>
      <c r="AB359" s="12"/>
      <c r="AC359" s="12"/>
      <c r="AD359" s="12"/>
      <c r="AE359" s="12"/>
      <c r="AR359" s="241" t="s">
        <v>182</v>
      </c>
      <c r="AT359" s="242" t="s">
        <v>82</v>
      </c>
      <c r="AU359" s="242" t="s">
        <v>83</v>
      </c>
      <c r="AY359" s="241" t="s">
        <v>251</v>
      </c>
      <c r="BK359" s="243">
        <f>BK360</f>
        <v>0</v>
      </c>
    </row>
    <row r="360" s="12" customFormat="1" ht="22.8" customHeight="1">
      <c r="A360" s="12"/>
      <c r="B360" s="230"/>
      <c r="C360" s="231"/>
      <c r="D360" s="232" t="s">
        <v>82</v>
      </c>
      <c r="E360" s="244" t="s">
        <v>899</v>
      </c>
      <c r="F360" s="244" t="s">
        <v>900</v>
      </c>
      <c r="G360" s="231"/>
      <c r="H360" s="231"/>
      <c r="I360" s="234"/>
      <c r="J360" s="245">
        <f>BK360</f>
        <v>0</v>
      </c>
      <c r="K360" s="231"/>
      <c r="L360" s="236"/>
      <c r="M360" s="237"/>
      <c r="N360" s="238"/>
      <c r="O360" s="238"/>
      <c r="P360" s="239">
        <f>SUM(P361:P365)</f>
        <v>0</v>
      </c>
      <c r="Q360" s="238"/>
      <c r="R360" s="239">
        <f>SUM(R361:R365)</f>
        <v>0</v>
      </c>
      <c r="S360" s="238"/>
      <c r="T360" s="240">
        <f>SUM(T361:T365)</f>
        <v>0</v>
      </c>
      <c r="U360" s="12"/>
      <c r="V360" s="12"/>
      <c r="W360" s="12"/>
      <c r="X360" s="12"/>
      <c r="Y360" s="12"/>
      <c r="Z360" s="12"/>
      <c r="AA360" s="12"/>
      <c r="AB360" s="12"/>
      <c r="AC360" s="12"/>
      <c r="AD360" s="12"/>
      <c r="AE360" s="12"/>
      <c r="AR360" s="241" t="s">
        <v>182</v>
      </c>
      <c r="AT360" s="242" t="s">
        <v>82</v>
      </c>
      <c r="AU360" s="242" t="s">
        <v>91</v>
      </c>
      <c r="AY360" s="241" t="s">
        <v>251</v>
      </c>
      <c r="BK360" s="243">
        <f>SUM(BK361:BK365)</f>
        <v>0</v>
      </c>
    </row>
    <row r="361" s="2" customFormat="1" ht="16.5" customHeight="1">
      <c r="A361" s="40"/>
      <c r="B361" s="41"/>
      <c r="C361" s="246" t="s">
        <v>901</v>
      </c>
      <c r="D361" s="246" t="s">
        <v>254</v>
      </c>
      <c r="E361" s="247" t="s">
        <v>902</v>
      </c>
      <c r="F361" s="248" t="s">
        <v>903</v>
      </c>
      <c r="G361" s="249" t="s">
        <v>346</v>
      </c>
      <c r="H361" s="250">
        <v>27</v>
      </c>
      <c r="I361" s="251"/>
      <c r="J361" s="252">
        <f>ROUND(I361*H361,2)</f>
        <v>0</v>
      </c>
      <c r="K361" s="248" t="s">
        <v>307</v>
      </c>
      <c r="L361" s="46"/>
      <c r="M361" s="253" t="s">
        <v>1</v>
      </c>
      <c r="N361" s="254" t="s">
        <v>48</v>
      </c>
      <c r="O361" s="93"/>
      <c r="P361" s="255">
        <f>O361*H361</f>
        <v>0</v>
      </c>
      <c r="Q361" s="255">
        <v>0</v>
      </c>
      <c r="R361" s="255">
        <f>Q361*H361</f>
        <v>0</v>
      </c>
      <c r="S361" s="255">
        <v>0</v>
      </c>
      <c r="T361" s="256">
        <f>S361*H361</f>
        <v>0</v>
      </c>
      <c r="U361" s="40"/>
      <c r="V361" s="40"/>
      <c r="W361" s="40"/>
      <c r="X361" s="40"/>
      <c r="Y361" s="40"/>
      <c r="Z361" s="40"/>
      <c r="AA361" s="40"/>
      <c r="AB361" s="40"/>
      <c r="AC361" s="40"/>
      <c r="AD361" s="40"/>
      <c r="AE361" s="40"/>
      <c r="AR361" s="257" t="s">
        <v>904</v>
      </c>
      <c r="AT361" s="257" t="s">
        <v>254</v>
      </c>
      <c r="AU361" s="257" t="s">
        <v>93</v>
      </c>
      <c r="AY361" s="18" t="s">
        <v>251</v>
      </c>
      <c r="BE361" s="258">
        <f>IF(N361="základní",J361,0)</f>
        <v>0</v>
      </c>
      <c r="BF361" s="258">
        <f>IF(N361="snížená",J361,0)</f>
        <v>0</v>
      </c>
      <c r="BG361" s="258">
        <f>IF(N361="zákl. přenesená",J361,0)</f>
        <v>0</v>
      </c>
      <c r="BH361" s="258">
        <f>IF(N361="sníž. přenesená",J361,0)</f>
        <v>0</v>
      </c>
      <c r="BI361" s="258">
        <f>IF(N361="nulová",J361,0)</f>
        <v>0</v>
      </c>
      <c r="BJ361" s="18" t="s">
        <v>91</v>
      </c>
      <c r="BK361" s="258">
        <f>ROUND(I361*H361,2)</f>
        <v>0</v>
      </c>
      <c r="BL361" s="18" t="s">
        <v>904</v>
      </c>
      <c r="BM361" s="257" t="s">
        <v>905</v>
      </c>
    </row>
    <row r="362" s="2" customFormat="1">
      <c r="A362" s="40"/>
      <c r="B362" s="41"/>
      <c r="C362" s="42"/>
      <c r="D362" s="259" t="s">
        <v>261</v>
      </c>
      <c r="E362" s="42"/>
      <c r="F362" s="260" t="s">
        <v>906</v>
      </c>
      <c r="G362" s="42"/>
      <c r="H362" s="42"/>
      <c r="I362" s="157"/>
      <c r="J362" s="42"/>
      <c r="K362" s="42"/>
      <c r="L362" s="46"/>
      <c r="M362" s="261"/>
      <c r="N362" s="262"/>
      <c r="O362" s="93"/>
      <c r="P362" s="93"/>
      <c r="Q362" s="93"/>
      <c r="R362" s="93"/>
      <c r="S362" s="93"/>
      <c r="T362" s="94"/>
      <c r="U362" s="40"/>
      <c r="V362" s="40"/>
      <c r="W362" s="40"/>
      <c r="X362" s="40"/>
      <c r="Y362" s="40"/>
      <c r="Z362" s="40"/>
      <c r="AA362" s="40"/>
      <c r="AB362" s="40"/>
      <c r="AC362" s="40"/>
      <c r="AD362" s="40"/>
      <c r="AE362" s="40"/>
      <c r="AT362" s="18" t="s">
        <v>261</v>
      </c>
      <c r="AU362" s="18" t="s">
        <v>93</v>
      </c>
    </row>
    <row r="363" s="15" customFormat="1">
      <c r="A363" s="15"/>
      <c r="B363" s="293"/>
      <c r="C363" s="294"/>
      <c r="D363" s="259" t="s">
        <v>414</v>
      </c>
      <c r="E363" s="295" t="s">
        <v>1</v>
      </c>
      <c r="F363" s="296" t="s">
        <v>907</v>
      </c>
      <c r="G363" s="294"/>
      <c r="H363" s="295" t="s">
        <v>1</v>
      </c>
      <c r="I363" s="297"/>
      <c r="J363" s="294"/>
      <c r="K363" s="294"/>
      <c r="L363" s="298"/>
      <c r="M363" s="299"/>
      <c r="N363" s="300"/>
      <c r="O363" s="300"/>
      <c r="P363" s="300"/>
      <c r="Q363" s="300"/>
      <c r="R363" s="300"/>
      <c r="S363" s="300"/>
      <c r="T363" s="301"/>
      <c r="U363" s="15"/>
      <c r="V363" s="15"/>
      <c r="W363" s="15"/>
      <c r="X363" s="15"/>
      <c r="Y363" s="15"/>
      <c r="Z363" s="15"/>
      <c r="AA363" s="15"/>
      <c r="AB363" s="15"/>
      <c r="AC363" s="15"/>
      <c r="AD363" s="15"/>
      <c r="AE363" s="15"/>
      <c r="AT363" s="302" t="s">
        <v>414</v>
      </c>
      <c r="AU363" s="302" t="s">
        <v>93</v>
      </c>
      <c r="AV363" s="15" t="s">
        <v>91</v>
      </c>
      <c r="AW363" s="15" t="s">
        <v>38</v>
      </c>
      <c r="AX363" s="15" t="s">
        <v>83</v>
      </c>
      <c r="AY363" s="302" t="s">
        <v>251</v>
      </c>
    </row>
    <row r="364" s="13" customFormat="1">
      <c r="A364" s="13"/>
      <c r="B364" s="271"/>
      <c r="C364" s="272"/>
      <c r="D364" s="259" t="s">
        <v>414</v>
      </c>
      <c r="E364" s="273" t="s">
        <v>1</v>
      </c>
      <c r="F364" s="274" t="s">
        <v>908</v>
      </c>
      <c r="G364" s="272"/>
      <c r="H364" s="275">
        <v>27</v>
      </c>
      <c r="I364" s="276"/>
      <c r="J364" s="272"/>
      <c r="K364" s="272"/>
      <c r="L364" s="277"/>
      <c r="M364" s="278"/>
      <c r="N364" s="279"/>
      <c r="O364" s="279"/>
      <c r="P364" s="279"/>
      <c r="Q364" s="279"/>
      <c r="R364" s="279"/>
      <c r="S364" s="279"/>
      <c r="T364" s="280"/>
      <c r="U364" s="13"/>
      <c r="V364" s="13"/>
      <c r="W364" s="13"/>
      <c r="X364" s="13"/>
      <c r="Y364" s="13"/>
      <c r="Z364" s="13"/>
      <c r="AA364" s="13"/>
      <c r="AB364" s="13"/>
      <c r="AC364" s="13"/>
      <c r="AD364" s="13"/>
      <c r="AE364" s="13"/>
      <c r="AT364" s="281" t="s">
        <v>414</v>
      </c>
      <c r="AU364" s="281" t="s">
        <v>93</v>
      </c>
      <c r="AV364" s="13" t="s">
        <v>93</v>
      </c>
      <c r="AW364" s="13" t="s">
        <v>38</v>
      </c>
      <c r="AX364" s="13" t="s">
        <v>83</v>
      </c>
      <c r="AY364" s="281" t="s">
        <v>251</v>
      </c>
    </row>
    <row r="365" s="14" customFormat="1">
      <c r="A365" s="14"/>
      <c r="B365" s="282"/>
      <c r="C365" s="283"/>
      <c r="D365" s="259" t="s">
        <v>414</v>
      </c>
      <c r="E365" s="284" t="s">
        <v>1</v>
      </c>
      <c r="F365" s="285" t="s">
        <v>416</v>
      </c>
      <c r="G365" s="283"/>
      <c r="H365" s="286">
        <v>27</v>
      </c>
      <c r="I365" s="287"/>
      <c r="J365" s="283"/>
      <c r="K365" s="283"/>
      <c r="L365" s="288"/>
      <c r="M365" s="324"/>
      <c r="N365" s="325"/>
      <c r="O365" s="325"/>
      <c r="P365" s="325"/>
      <c r="Q365" s="325"/>
      <c r="R365" s="325"/>
      <c r="S365" s="325"/>
      <c r="T365" s="326"/>
      <c r="U365" s="14"/>
      <c r="V365" s="14"/>
      <c r="W365" s="14"/>
      <c r="X365" s="14"/>
      <c r="Y365" s="14"/>
      <c r="Z365" s="14"/>
      <c r="AA365" s="14"/>
      <c r="AB365" s="14"/>
      <c r="AC365" s="14"/>
      <c r="AD365" s="14"/>
      <c r="AE365" s="14"/>
      <c r="AT365" s="292" t="s">
        <v>414</v>
      </c>
      <c r="AU365" s="292" t="s">
        <v>93</v>
      </c>
      <c r="AV365" s="14" t="s">
        <v>182</v>
      </c>
      <c r="AW365" s="14" t="s">
        <v>38</v>
      </c>
      <c r="AX365" s="14" t="s">
        <v>91</v>
      </c>
      <c r="AY365" s="292" t="s">
        <v>251</v>
      </c>
    </row>
    <row r="366" s="2" customFormat="1" ht="6.96" customHeight="1">
      <c r="A366" s="40"/>
      <c r="B366" s="68"/>
      <c r="C366" s="69"/>
      <c r="D366" s="69"/>
      <c r="E366" s="69"/>
      <c r="F366" s="69"/>
      <c r="G366" s="69"/>
      <c r="H366" s="69"/>
      <c r="I366" s="195"/>
      <c r="J366" s="69"/>
      <c r="K366" s="69"/>
      <c r="L366" s="46"/>
      <c r="M366" s="40"/>
      <c r="O366" s="40"/>
      <c r="P366" s="40"/>
      <c r="Q366" s="40"/>
      <c r="R366" s="40"/>
      <c r="S366" s="40"/>
      <c r="T366" s="40"/>
      <c r="U366" s="40"/>
      <c r="V366" s="40"/>
      <c r="W366" s="40"/>
      <c r="X366" s="40"/>
      <c r="Y366" s="40"/>
      <c r="Z366" s="40"/>
      <c r="AA366" s="40"/>
      <c r="AB366" s="40"/>
      <c r="AC366" s="40"/>
      <c r="AD366" s="40"/>
      <c r="AE366" s="40"/>
    </row>
  </sheetData>
  <sheetProtection sheet="1" autoFilter="0" formatColumns="0" formatRows="0" objects="1" scenarios="1" spinCount="100000" saltValue="gLzklCr3fih+pG+liymYzY3GpziyJ/XvBXmZR66xXFUmIlLYntflt1QHEMPGIU6iorCRQ76JiWfLSwXfwEKjjQ==" hashValue="uEN/vagos5GlEoi+j/5KPVZPu6IE0CHAnP3bHm0lBOvQTKqBZSfw14upnp5AyqHtYhDucwq/NrjwdyLwpP03SA==" algorithmName="SHA-512" password="E785"/>
  <autoFilter ref="C125:K365"/>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108</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909</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Statutární město Karviná </v>
      </c>
      <c r="F15" s="40"/>
      <c r="G15" s="40"/>
      <c r="H15" s="40"/>
      <c r="I15" s="159" t="s">
        <v>33</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tr">
        <f>IF('Rekapitulace stavby'!AN16="","",'Rekapitulace stavby'!AN16)</f>
        <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tr">
        <f>IF('Rekapitulace stavby'!E17="","",'Rekapitulace stavby'!E17)</f>
        <v>ADEA projekt s.r.o.</v>
      </c>
      <c r="F21" s="40"/>
      <c r="G21" s="40"/>
      <c r="H21" s="40"/>
      <c r="I21" s="159" t="s">
        <v>33</v>
      </c>
      <c r="J21" s="143" t="str">
        <f>IF('Rekapitulace stavby'!AN17="","",'Rekapitulace stavby'!AN17)</f>
        <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ROUND((SUM(BE123:BE196)),  2)</f>
        <v>0</v>
      </c>
      <c r="G33" s="40"/>
      <c r="H33" s="40"/>
      <c r="I33" s="174">
        <v>0.20999999999999999</v>
      </c>
      <c r="J33" s="173">
        <f>ROUND(((SUM(BE123:BE196))*I33),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ROUND((SUM(BF123:BF196)),  2)</f>
        <v>0</v>
      </c>
      <c r="G34" s="40"/>
      <c r="H34" s="40"/>
      <c r="I34" s="174">
        <v>0.14999999999999999</v>
      </c>
      <c r="J34" s="173">
        <f>ROUND(((SUM(BF123:BF196))*I34),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ROUND((SUM(BG123:BG196)),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ROUND((SUM(BH123:BH196)),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ROUND((SUM(BI123:BI196)),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04.1 - Přípojka NN</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910</v>
      </c>
      <c r="E97" s="208"/>
      <c r="F97" s="208"/>
      <c r="G97" s="208"/>
      <c r="H97" s="208"/>
      <c r="I97" s="209"/>
      <c r="J97" s="210">
        <f>J124</f>
        <v>0</v>
      </c>
      <c r="K97" s="206"/>
      <c r="L97" s="211"/>
      <c r="S97" s="9"/>
      <c r="T97" s="9"/>
      <c r="U97" s="9"/>
      <c r="V97" s="9"/>
      <c r="W97" s="9"/>
      <c r="X97" s="9"/>
      <c r="Y97" s="9"/>
      <c r="Z97" s="9"/>
      <c r="AA97" s="9"/>
      <c r="AB97" s="9"/>
      <c r="AC97" s="9"/>
      <c r="AD97" s="9"/>
      <c r="AE97" s="9"/>
    </row>
    <row r="98" s="10" customFormat="1" ht="19.92" customHeight="1">
      <c r="A98" s="10"/>
      <c r="B98" s="212"/>
      <c r="C98" s="135"/>
      <c r="D98" s="213" t="s">
        <v>911</v>
      </c>
      <c r="E98" s="214"/>
      <c r="F98" s="214"/>
      <c r="G98" s="214"/>
      <c r="H98" s="214"/>
      <c r="I98" s="215"/>
      <c r="J98" s="216">
        <f>J125</f>
        <v>0</v>
      </c>
      <c r="K98" s="135"/>
      <c r="L98" s="217"/>
      <c r="S98" s="10"/>
      <c r="T98" s="10"/>
      <c r="U98" s="10"/>
      <c r="V98" s="10"/>
      <c r="W98" s="10"/>
      <c r="X98" s="10"/>
      <c r="Y98" s="10"/>
      <c r="Z98" s="10"/>
      <c r="AA98" s="10"/>
      <c r="AB98" s="10"/>
      <c r="AC98" s="10"/>
      <c r="AD98" s="10"/>
      <c r="AE98" s="10"/>
    </row>
    <row r="99" s="9" customFormat="1" ht="24.96" customHeight="1">
      <c r="A99" s="9"/>
      <c r="B99" s="205"/>
      <c r="C99" s="206"/>
      <c r="D99" s="207" t="s">
        <v>912</v>
      </c>
      <c r="E99" s="208"/>
      <c r="F99" s="208"/>
      <c r="G99" s="208"/>
      <c r="H99" s="208"/>
      <c r="I99" s="209"/>
      <c r="J99" s="210">
        <f>J143</f>
        <v>0</v>
      </c>
      <c r="K99" s="206"/>
      <c r="L99" s="211"/>
      <c r="S99" s="9"/>
      <c r="T99" s="9"/>
      <c r="U99" s="9"/>
      <c r="V99" s="9"/>
      <c r="W99" s="9"/>
      <c r="X99" s="9"/>
      <c r="Y99" s="9"/>
      <c r="Z99" s="9"/>
      <c r="AA99" s="9"/>
      <c r="AB99" s="9"/>
      <c r="AC99" s="9"/>
      <c r="AD99" s="9"/>
      <c r="AE99" s="9"/>
    </row>
    <row r="100" s="10" customFormat="1" ht="19.92" customHeight="1">
      <c r="A100" s="10"/>
      <c r="B100" s="212"/>
      <c r="C100" s="135"/>
      <c r="D100" s="213" t="s">
        <v>913</v>
      </c>
      <c r="E100" s="214"/>
      <c r="F100" s="214"/>
      <c r="G100" s="214"/>
      <c r="H100" s="214"/>
      <c r="I100" s="215"/>
      <c r="J100" s="216">
        <f>J144</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914</v>
      </c>
      <c r="E101" s="214"/>
      <c r="F101" s="214"/>
      <c r="G101" s="214"/>
      <c r="H101" s="214"/>
      <c r="I101" s="215"/>
      <c r="J101" s="216">
        <f>J159</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915</v>
      </c>
      <c r="E102" s="214"/>
      <c r="F102" s="214"/>
      <c r="G102" s="214"/>
      <c r="H102" s="214"/>
      <c r="I102" s="215"/>
      <c r="J102" s="216">
        <f>J177</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916</v>
      </c>
      <c r="E103" s="208"/>
      <c r="F103" s="208"/>
      <c r="G103" s="208"/>
      <c r="H103" s="208"/>
      <c r="I103" s="209"/>
      <c r="J103" s="210">
        <f>J188</f>
        <v>0</v>
      </c>
      <c r="K103" s="206"/>
      <c r="L103" s="211"/>
      <c r="S103" s="9"/>
      <c r="T103" s="9"/>
      <c r="U103" s="9"/>
      <c r="V103" s="9"/>
      <c r="W103" s="9"/>
      <c r="X103" s="9"/>
      <c r="Y103" s="9"/>
      <c r="Z103" s="9"/>
      <c r="AA103" s="9"/>
      <c r="AB103" s="9"/>
      <c r="AC103" s="9"/>
      <c r="AD103" s="9"/>
      <c r="AE103" s="9"/>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222</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SO 04.1 - Přípojka NN</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F12</f>
        <v xml:space="preserve"> </v>
      </c>
      <c r="G117" s="42"/>
      <c r="H117" s="42"/>
      <c r="I117" s="159" t="s">
        <v>24</v>
      </c>
      <c r="J117" s="81" t="str">
        <f>IF(J12="","",J12)</f>
        <v>27. 2. 2020</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E15</f>
        <v xml:space="preserve">Statutární město Karviná </v>
      </c>
      <c r="G119" s="42"/>
      <c r="H119" s="42"/>
      <c r="I119" s="159" t="s">
        <v>36</v>
      </c>
      <c r="J119" s="38" t="str">
        <f>E21</f>
        <v>ADEA projekt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IF(E18="","",E18)</f>
        <v>Vyplň údaj</v>
      </c>
      <c r="G120" s="42"/>
      <c r="H120" s="42"/>
      <c r="I120" s="159" t="s">
        <v>39</v>
      </c>
      <c r="J120" s="38" t="str">
        <f>E24</f>
        <v>Specialista</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11" customFormat="1" ht="29.28" customHeight="1">
      <c r="A122" s="218"/>
      <c r="B122" s="219"/>
      <c r="C122" s="220" t="s">
        <v>237</v>
      </c>
      <c r="D122" s="221" t="s">
        <v>68</v>
      </c>
      <c r="E122" s="221" t="s">
        <v>64</v>
      </c>
      <c r="F122" s="221" t="s">
        <v>65</v>
      </c>
      <c r="G122" s="221" t="s">
        <v>238</v>
      </c>
      <c r="H122" s="221" t="s">
        <v>239</v>
      </c>
      <c r="I122" s="222" t="s">
        <v>240</v>
      </c>
      <c r="J122" s="221" t="s">
        <v>226</v>
      </c>
      <c r="K122" s="223" t="s">
        <v>241</v>
      </c>
      <c r="L122" s="224"/>
      <c r="M122" s="102" t="s">
        <v>1</v>
      </c>
      <c r="N122" s="103" t="s">
        <v>47</v>
      </c>
      <c r="O122" s="103" t="s">
        <v>242</v>
      </c>
      <c r="P122" s="103" t="s">
        <v>243</v>
      </c>
      <c r="Q122" s="103" t="s">
        <v>244</v>
      </c>
      <c r="R122" s="103" t="s">
        <v>245</v>
      </c>
      <c r="S122" s="103" t="s">
        <v>246</v>
      </c>
      <c r="T122" s="104" t="s">
        <v>247</v>
      </c>
      <c r="U122" s="218"/>
      <c r="V122" s="218"/>
      <c r="W122" s="218"/>
      <c r="X122" s="218"/>
      <c r="Y122" s="218"/>
      <c r="Z122" s="218"/>
      <c r="AA122" s="218"/>
      <c r="AB122" s="218"/>
      <c r="AC122" s="218"/>
      <c r="AD122" s="218"/>
      <c r="AE122" s="218"/>
    </row>
    <row r="123" s="2" customFormat="1" ht="22.8" customHeight="1">
      <c r="A123" s="40"/>
      <c r="B123" s="41"/>
      <c r="C123" s="109" t="s">
        <v>248</v>
      </c>
      <c r="D123" s="42"/>
      <c r="E123" s="42"/>
      <c r="F123" s="42"/>
      <c r="G123" s="42"/>
      <c r="H123" s="42"/>
      <c r="I123" s="157"/>
      <c r="J123" s="225">
        <f>BK123</f>
        <v>0</v>
      </c>
      <c r="K123" s="42"/>
      <c r="L123" s="46"/>
      <c r="M123" s="105"/>
      <c r="N123" s="226"/>
      <c r="O123" s="106"/>
      <c r="P123" s="227">
        <f>P124+P143+P188</f>
        <v>0</v>
      </c>
      <c r="Q123" s="106"/>
      <c r="R123" s="227">
        <f>R124+R143+R188</f>
        <v>0</v>
      </c>
      <c r="S123" s="106"/>
      <c r="T123" s="228">
        <f>T124+T143+T188</f>
        <v>0</v>
      </c>
      <c r="U123" s="40"/>
      <c r="V123" s="40"/>
      <c r="W123" s="40"/>
      <c r="X123" s="40"/>
      <c r="Y123" s="40"/>
      <c r="Z123" s="40"/>
      <c r="AA123" s="40"/>
      <c r="AB123" s="40"/>
      <c r="AC123" s="40"/>
      <c r="AD123" s="40"/>
      <c r="AE123" s="40"/>
      <c r="AT123" s="18" t="s">
        <v>82</v>
      </c>
      <c r="AU123" s="18" t="s">
        <v>228</v>
      </c>
      <c r="BK123" s="229">
        <f>BK124+BK143+BK188</f>
        <v>0</v>
      </c>
    </row>
    <row r="124" s="12" customFormat="1" ht="25.92" customHeight="1">
      <c r="A124" s="12"/>
      <c r="B124" s="230"/>
      <c r="C124" s="231"/>
      <c r="D124" s="232" t="s">
        <v>82</v>
      </c>
      <c r="E124" s="233" t="s">
        <v>408</v>
      </c>
      <c r="F124" s="233" t="s">
        <v>917</v>
      </c>
      <c r="G124" s="231"/>
      <c r="H124" s="231"/>
      <c r="I124" s="234"/>
      <c r="J124" s="235">
        <f>BK124</f>
        <v>0</v>
      </c>
      <c r="K124" s="231"/>
      <c r="L124" s="236"/>
      <c r="M124" s="237"/>
      <c r="N124" s="238"/>
      <c r="O124" s="238"/>
      <c r="P124" s="239">
        <f>P125</f>
        <v>0</v>
      </c>
      <c r="Q124" s="238"/>
      <c r="R124" s="239">
        <f>R125</f>
        <v>0</v>
      </c>
      <c r="S124" s="238"/>
      <c r="T124" s="240">
        <f>T125</f>
        <v>0</v>
      </c>
      <c r="U124" s="12"/>
      <c r="V124" s="12"/>
      <c r="W124" s="12"/>
      <c r="X124" s="12"/>
      <c r="Y124" s="12"/>
      <c r="Z124" s="12"/>
      <c r="AA124" s="12"/>
      <c r="AB124" s="12"/>
      <c r="AC124" s="12"/>
      <c r="AD124" s="12"/>
      <c r="AE124" s="12"/>
      <c r="AR124" s="241" t="s">
        <v>91</v>
      </c>
      <c r="AT124" s="242" t="s">
        <v>82</v>
      </c>
      <c r="AU124" s="242" t="s">
        <v>83</v>
      </c>
      <c r="AY124" s="241" t="s">
        <v>251</v>
      </c>
      <c r="BK124" s="243">
        <f>BK125</f>
        <v>0</v>
      </c>
    </row>
    <row r="125" s="12" customFormat="1" ht="22.8" customHeight="1">
      <c r="A125" s="12"/>
      <c r="B125" s="230"/>
      <c r="C125" s="231"/>
      <c r="D125" s="232" t="s">
        <v>82</v>
      </c>
      <c r="E125" s="244" t="s">
        <v>91</v>
      </c>
      <c r="F125" s="244" t="s">
        <v>918</v>
      </c>
      <c r="G125" s="231"/>
      <c r="H125" s="231"/>
      <c r="I125" s="234"/>
      <c r="J125" s="245">
        <f>BK125</f>
        <v>0</v>
      </c>
      <c r="K125" s="231"/>
      <c r="L125" s="236"/>
      <c r="M125" s="237"/>
      <c r="N125" s="238"/>
      <c r="O125" s="238"/>
      <c r="P125" s="239">
        <f>SUM(P126:P142)</f>
        <v>0</v>
      </c>
      <c r="Q125" s="238"/>
      <c r="R125" s="239">
        <f>SUM(R126:R142)</f>
        <v>0</v>
      </c>
      <c r="S125" s="238"/>
      <c r="T125" s="240">
        <f>SUM(T126:T142)</f>
        <v>0</v>
      </c>
      <c r="U125" s="12"/>
      <c r="V125" s="12"/>
      <c r="W125" s="12"/>
      <c r="X125" s="12"/>
      <c r="Y125" s="12"/>
      <c r="Z125" s="12"/>
      <c r="AA125" s="12"/>
      <c r="AB125" s="12"/>
      <c r="AC125" s="12"/>
      <c r="AD125" s="12"/>
      <c r="AE125" s="12"/>
      <c r="AR125" s="241" t="s">
        <v>91</v>
      </c>
      <c r="AT125" s="242" t="s">
        <v>82</v>
      </c>
      <c r="AU125" s="242" t="s">
        <v>91</v>
      </c>
      <c r="AY125" s="241" t="s">
        <v>251</v>
      </c>
      <c r="BK125" s="243">
        <f>SUM(BK126:BK142)</f>
        <v>0</v>
      </c>
    </row>
    <row r="126" s="2" customFormat="1" ht="21.75" customHeight="1">
      <c r="A126" s="40"/>
      <c r="B126" s="41"/>
      <c r="C126" s="246" t="s">
        <v>91</v>
      </c>
      <c r="D126" s="246" t="s">
        <v>254</v>
      </c>
      <c r="E126" s="247" t="s">
        <v>919</v>
      </c>
      <c r="F126" s="248" t="s">
        <v>920</v>
      </c>
      <c r="G126" s="249" t="s">
        <v>446</v>
      </c>
      <c r="H126" s="250">
        <v>7.0599999999999996</v>
      </c>
      <c r="I126" s="251"/>
      <c r="J126" s="252">
        <f>ROUND(I126*H126,2)</f>
        <v>0</v>
      </c>
      <c r="K126" s="248" t="s">
        <v>258</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182</v>
      </c>
      <c r="AT126" s="257" t="s">
        <v>254</v>
      </c>
      <c r="AU126" s="257" t="s">
        <v>93</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93</v>
      </c>
    </row>
    <row r="127" s="2" customFormat="1">
      <c r="A127" s="40"/>
      <c r="B127" s="41"/>
      <c r="C127" s="42"/>
      <c r="D127" s="259" t="s">
        <v>261</v>
      </c>
      <c r="E127" s="42"/>
      <c r="F127" s="260" t="s">
        <v>921</v>
      </c>
      <c r="G127" s="42"/>
      <c r="H127" s="42"/>
      <c r="I127" s="157"/>
      <c r="J127" s="42"/>
      <c r="K127" s="42"/>
      <c r="L127" s="46"/>
      <c r="M127" s="261"/>
      <c r="N127" s="262"/>
      <c r="O127" s="93"/>
      <c r="P127" s="93"/>
      <c r="Q127" s="93"/>
      <c r="R127" s="93"/>
      <c r="S127" s="93"/>
      <c r="T127" s="94"/>
      <c r="U127" s="40"/>
      <c r="V127" s="40"/>
      <c r="W127" s="40"/>
      <c r="X127" s="40"/>
      <c r="Y127" s="40"/>
      <c r="Z127" s="40"/>
      <c r="AA127" s="40"/>
      <c r="AB127" s="40"/>
      <c r="AC127" s="40"/>
      <c r="AD127" s="40"/>
      <c r="AE127" s="40"/>
      <c r="AT127" s="18" t="s">
        <v>261</v>
      </c>
      <c r="AU127" s="18" t="s">
        <v>93</v>
      </c>
    </row>
    <row r="128" s="2" customFormat="1" ht="16.5" customHeight="1">
      <c r="A128" s="40"/>
      <c r="B128" s="41"/>
      <c r="C128" s="246" t="s">
        <v>93</v>
      </c>
      <c r="D128" s="246" t="s">
        <v>254</v>
      </c>
      <c r="E128" s="247" t="s">
        <v>475</v>
      </c>
      <c r="F128" s="248" t="s">
        <v>922</v>
      </c>
      <c r="G128" s="249" t="s">
        <v>446</v>
      </c>
      <c r="H128" s="250">
        <v>7.0599999999999996</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c r="A129" s="40"/>
      <c r="B129" s="41"/>
      <c r="C129" s="42"/>
      <c r="D129" s="259" t="s">
        <v>261</v>
      </c>
      <c r="E129" s="42"/>
      <c r="F129" s="260" t="s">
        <v>923</v>
      </c>
      <c r="G129" s="42"/>
      <c r="H129" s="42"/>
      <c r="I129" s="157"/>
      <c r="J129" s="42"/>
      <c r="K129" s="42"/>
      <c r="L129" s="46"/>
      <c r="M129" s="261"/>
      <c r="N129" s="262"/>
      <c r="O129" s="93"/>
      <c r="P129" s="93"/>
      <c r="Q129" s="93"/>
      <c r="R129" s="93"/>
      <c r="S129" s="93"/>
      <c r="T129" s="94"/>
      <c r="U129" s="40"/>
      <c r="V129" s="40"/>
      <c r="W129" s="40"/>
      <c r="X129" s="40"/>
      <c r="Y129" s="40"/>
      <c r="Z129" s="40"/>
      <c r="AA129" s="40"/>
      <c r="AB129" s="40"/>
      <c r="AC129" s="40"/>
      <c r="AD129" s="40"/>
      <c r="AE129" s="40"/>
      <c r="AT129" s="18" t="s">
        <v>261</v>
      </c>
      <c r="AU129" s="18" t="s">
        <v>93</v>
      </c>
    </row>
    <row r="130" s="2" customFormat="1" ht="21.75" customHeight="1">
      <c r="A130" s="40"/>
      <c r="B130" s="41"/>
      <c r="C130" s="246" t="s">
        <v>174</v>
      </c>
      <c r="D130" s="246" t="s">
        <v>254</v>
      </c>
      <c r="E130" s="247" t="s">
        <v>598</v>
      </c>
      <c r="F130" s="248" t="s">
        <v>924</v>
      </c>
      <c r="G130" s="249" t="s">
        <v>398</v>
      </c>
      <c r="H130" s="250">
        <v>11.289999999999999</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278</v>
      </c>
    </row>
    <row r="131" s="2" customFormat="1">
      <c r="A131" s="40"/>
      <c r="B131" s="41"/>
      <c r="C131" s="42"/>
      <c r="D131" s="259" t="s">
        <v>261</v>
      </c>
      <c r="E131" s="42"/>
      <c r="F131" s="260" t="s">
        <v>925</v>
      </c>
      <c r="G131" s="42"/>
      <c r="H131" s="42"/>
      <c r="I131" s="157"/>
      <c r="J131" s="42"/>
      <c r="K131" s="42"/>
      <c r="L131" s="46"/>
      <c r="M131" s="261"/>
      <c r="N131" s="262"/>
      <c r="O131" s="93"/>
      <c r="P131" s="93"/>
      <c r="Q131" s="93"/>
      <c r="R131" s="93"/>
      <c r="S131" s="93"/>
      <c r="T131" s="94"/>
      <c r="U131" s="40"/>
      <c r="V131" s="40"/>
      <c r="W131" s="40"/>
      <c r="X131" s="40"/>
      <c r="Y131" s="40"/>
      <c r="Z131" s="40"/>
      <c r="AA131" s="40"/>
      <c r="AB131" s="40"/>
      <c r="AC131" s="40"/>
      <c r="AD131" s="40"/>
      <c r="AE131" s="40"/>
      <c r="AT131" s="18" t="s">
        <v>261</v>
      </c>
      <c r="AU131" s="18" t="s">
        <v>93</v>
      </c>
    </row>
    <row r="132" s="2" customFormat="1" ht="16.5" customHeight="1">
      <c r="A132" s="40"/>
      <c r="B132" s="41"/>
      <c r="C132" s="246" t="s">
        <v>182</v>
      </c>
      <c r="D132" s="246" t="s">
        <v>254</v>
      </c>
      <c r="E132" s="247" t="s">
        <v>926</v>
      </c>
      <c r="F132" s="248" t="s">
        <v>927</v>
      </c>
      <c r="G132" s="249" t="s">
        <v>398</v>
      </c>
      <c r="H132" s="250">
        <v>12.050000000000001</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292</v>
      </c>
    </row>
    <row r="133" s="2" customFormat="1" ht="16.5" customHeight="1">
      <c r="A133" s="40"/>
      <c r="B133" s="41"/>
      <c r="C133" s="246" t="s">
        <v>250</v>
      </c>
      <c r="D133" s="246" t="s">
        <v>254</v>
      </c>
      <c r="E133" s="247" t="s">
        <v>928</v>
      </c>
      <c r="F133" s="248" t="s">
        <v>929</v>
      </c>
      <c r="G133" s="249" t="s">
        <v>398</v>
      </c>
      <c r="H133" s="250">
        <v>122.78</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304</v>
      </c>
    </row>
    <row r="134" s="2" customFormat="1">
      <c r="A134" s="40"/>
      <c r="B134" s="41"/>
      <c r="C134" s="42"/>
      <c r="D134" s="259" t="s">
        <v>261</v>
      </c>
      <c r="E134" s="42"/>
      <c r="F134" s="260" t="s">
        <v>930</v>
      </c>
      <c r="G134" s="42"/>
      <c r="H134" s="42"/>
      <c r="I134" s="157"/>
      <c r="J134" s="42"/>
      <c r="K134" s="42"/>
      <c r="L134" s="46"/>
      <c r="M134" s="261"/>
      <c r="N134" s="262"/>
      <c r="O134" s="93"/>
      <c r="P134" s="93"/>
      <c r="Q134" s="93"/>
      <c r="R134" s="93"/>
      <c r="S134" s="93"/>
      <c r="T134" s="94"/>
      <c r="U134" s="40"/>
      <c r="V134" s="40"/>
      <c r="W134" s="40"/>
      <c r="X134" s="40"/>
      <c r="Y134" s="40"/>
      <c r="Z134" s="40"/>
      <c r="AA134" s="40"/>
      <c r="AB134" s="40"/>
      <c r="AC134" s="40"/>
      <c r="AD134" s="40"/>
      <c r="AE134" s="40"/>
      <c r="AT134" s="18" t="s">
        <v>261</v>
      </c>
      <c r="AU134" s="18" t="s">
        <v>93</v>
      </c>
    </row>
    <row r="135" s="2" customFormat="1" ht="16.5" customHeight="1">
      <c r="A135" s="40"/>
      <c r="B135" s="41"/>
      <c r="C135" s="246" t="s">
        <v>278</v>
      </c>
      <c r="D135" s="246" t="s">
        <v>254</v>
      </c>
      <c r="E135" s="247" t="s">
        <v>931</v>
      </c>
      <c r="F135" s="248" t="s">
        <v>932</v>
      </c>
      <c r="G135" s="249" t="s">
        <v>398</v>
      </c>
      <c r="H135" s="250">
        <v>0.35999999999999999</v>
      </c>
      <c r="I135" s="251"/>
      <c r="J135" s="252">
        <f>ROUND(I135*H135,2)</f>
        <v>0</v>
      </c>
      <c r="K135" s="248" t="s">
        <v>258</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313</v>
      </c>
    </row>
    <row r="136" s="2" customFormat="1">
      <c r="A136" s="40"/>
      <c r="B136" s="41"/>
      <c r="C136" s="42"/>
      <c r="D136" s="259" t="s">
        <v>261</v>
      </c>
      <c r="E136" s="42"/>
      <c r="F136" s="260" t="s">
        <v>933</v>
      </c>
      <c r="G136" s="42"/>
      <c r="H136" s="42"/>
      <c r="I136" s="157"/>
      <c r="J136" s="42"/>
      <c r="K136" s="42"/>
      <c r="L136" s="46"/>
      <c r="M136" s="261"/>
      <c r="N136" s="262"/>
      <c r="O136" s="93"/>
      <c r="P136" s="93"/>
      <c r="Q136" s="93"/>
      <c r="R136" s="93"/>
      <c r="S136" s="93"/>
      <c r="T136" s="94"/>
      <c r="U136" s="40"/>
      <c r="V136" s="40"/>
      <c r="W136" s="40"/>
      <c r="X136" s="40"/>
      <c r="Y136" s="40"/>
      <c r="Z136" s="40"/>
      <c r="AA136" s="40"/>
      <c r="AB136" s="40"/>
      <c r="AC136" s="40"/>
      <c r="AD136" s="40"/>
      <c r="AE136" s="40"/>
      <c r="AT136" s="18" t="s">
        <v>261</v>
      </c>
      <c r="AU136" s="18" t="s">
        <v>93</v>
      </c>
    </row>
    <row r="137" s="2" customFormat="1" ht="16.5" customHeight="1">
      <c r="A137" s="40"/>
      <c r="B137" s="41"/>
      <c r="C137" s="246" t="s">
        <v>285</v>
      </c>
      <c r="D137" s="246" t="s">
        <v>254</v>
      </c>
      <c r="E137" s="247" t="s">
        <v>934</v>
      </c>
      <c r="F137" s="248" t="s">
        <v>935</v>
      </c>
      <c r="G137" s="249" t="s">
        <v>398</v>
      </c>
      <c r="H137" s="250">
        <v>0.10000000000000001</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325</v>
      </c>
    </row>
    <row r="138" s="2" customFormat="1">
      <c r="A138" s="40"/>
      <c r="B138" s="41"/>
      <c r="C138" s="42"/>
      <c r="D138" s="259" t="s">
        <v>261</v>
      </c>
      <c r="E138" s="42"/>
      <c r="F138" s="260" t="s">
        <v>933</v>
      </c>
      <c r="G138" s="42"/>
      <c r="H138" s="42"/>
      <c r="I138" s="157"/>
      <c r="J138" s="42"/>
      <c r="K138" s="42"/>
      <c r="L138" s="46"/>
      <c r="M138" s="261"/>
      <c r="N138" s="262"/>
      <c r="O138" s="93"/>
      <c r="P138" s="93"/>
      <c r="Q138" s="93"/>
      <c r="R138" s="93"/>
      <c r="S138" s="93"/>
      <c r="T138" s="94"/>
      <c r="U138" s="40"/>
      <c r="V138" s="40"/>
      <c r="W138" s="40"/>
      <c r="X138" s="40"/>
      <c r="Y138" s="40"/>
      <c r="Z138" s="40"/>
      <c r="AA138" s="40"/>
      <c r="AB138" s="40"/>
      <c r="AC138" s="40"/>
      <c r="AD138" s="40"/>
      <c r="AE138" s="40"/>
      <c r="AT138" s="18" t="s">
        <v>261</v>
      </c>
      <c r="AU138" s="18" t="s">
        <v>93</v>
      </c>
    </row>
    <row r="139" s="2" customFormat="1" ht="16.5" customHeight="1">
      <c r="A139" s="40"/>
      <c r="B139" s="41"/>
      <c r="C139" s="246" t="s">
        <v>292</v>
      </c>
      <c r="D139" s="246" t="s">
        <v>254</v>
      </c>
      <c r="E139" s="247" t="s">
        <v>936</v>
      </c>
      <c r="F139" s="248" t="s">
        <v>937</v>
      </c>
      <c r="G139" s="249" t="s">
        <v>398</v>
      </c>
      <c r="H139" s="250">
        <v>0.10000000000000001</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359</v>
      </c>
    </row>
    <row r="140" s="2" customFormat="1">
      <c r="A140" s="40"/>
      <c r="B140" s="41"/>
      <c r="C140" s="42"/>
      <c r="D140" s="259" t="s">
        <v>261</v>
      </c>
      <c r="E140" s="42"/>
      <c r="F140" s="260" t="s">
        <v>938</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93</v>
      </c>
    </row>
    <row r="141" s="2" customFormat="1" ht="16.5" customHeight="1">
      <c r="A141" s="40"/>
      <c r="B141" s="41"/>
      <c r="C141" s="246" t="s">
        <v>297</v>
      </c>
      <c r="D141" s="246" t="s">
        <v>254</v>
      </c>
      <c r="E141" s="247" t="s">
        <v>939</v>
      </c>
      <c r="F141" s="248" t="s">
        <v>940</v>
      </c>
      <c r="G141" s="249" t="s">
        <v>398</v>
      </c>
      <c r="H141" s="250">
        <v>0.20000000000000001</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362</v>
      </c>
    </row>
    <row r="142" s="2" customFormat="1">
      <c r="A142" s="40"/>
      <c r="B142" s="41"/>
      <c r="C142" s="42"/>
      <c r="D142" s="259" t="s">
        <v>261</v>
      </c>
      <c r="E142" s="42"/>
      <c r="F142" s="260" t="s">
        <v>941</v>
      </c>
      <c r="G142" s="42"/>
      <c r="H142" s="42"/>
      <c r="I142" s="157"/>
      <c r="J142" s="42"/>
      <c r="K142" s="42"/>
      <c r="L142" s="46"/>
      <c r="M142" s="261"/>
      <c r="N142" s="262"/>
      <c r="O142" s="93"/>
      <c r="P142" s="93"/>
      <c r="Q142" s="93"/>
      <c r="R142" s="93"/>
      <c r="S142" s="93"/>
      <c r="T142" s="94"/>
      <c r="U142" s="40"/>
      <c r="V142" s="40"/>
      <c r="W142" s="40"/>
      <c r="X142" s="40"/>
      <c r="Y142" s="40"/>
      <c r="Z142" s="40"/>
      <c r="AA142" s="40"/>
      <c r="AB142" s="40"/>
      <c r="AC142" s="40"/>
      <c r="AD142" s="40"/>
      <c r="AE142" s="40"/>
      <c r="AT142" s="18" t="s">
        <v>261</v>
      </c>
      <c r="AU142" s="18" t="s">
        <v>93</v>
      </c>
    </row>
    <row r="143" s="12" customFormat="1" ht="25.92" customHeight="1">
      <c r="A143" s="12"/>
      <c r="B143" s="230"/>
      <c r="C143" s="231"/>
      <c r="D143" s="232" t="s">
        <v>82</v>
      </c>
      <c r="E143" s="233" t="s">
        <v>648</v>
      </c>
      <c r="F143" s="233" t="s">
        <v>942</v>
      </c>
      <c r="G143" s="231"/>
      <c r="H143" s="231"/>
      <c r="I143" s="234"/>
      <c r="J143" s="235">
        <f>BK143</f>
        <v>0</v>
      </c>
      <c r="K143" s="231"/>
      <c r="L143" s="236"/>
      <c r="M143" s="237"/>
      <c r="N143" s="238"/>
      <c r="O143" s="238"/>
      <c r="P143" s="239">
        <f>P144+P159+P177</f>
        <v>0</v>
      </c>
      <c r="Q143" s="238"/>
      <c r="R143" s="239">
        <f>R144+R159+R177</f>
        <v>0</v>
      </c>
      <c r="S143" s="238"/>
      <c r="T143" s="240">
        <f>T144+T159+T177</f>
        <v>0</v>
      </c>
      <c r="U143" s="12"/>
      <c r="V143" s="12"/>
      <c r="W143" s="12"/>
      <c r="X143" s="12"/>
      <c r="Y143" s="12"/>
      <c r="Z143" s="12"/>
      <c r="AA143" s="12"/>
      <c r="AB143" s="12"/>
      <c r="AC143" s="12"/>
      <c r="AD143" s="12"/>
      <c r="AE143" s="12"/>
      <c r="AR143" s="241" t="s">
        <v>174</v>
      </c>
      <c r="AT143" s="242" t="s">
        <v>82</v>
      </c>
      <c r="AU143" s="242" t="s">
        <v>83</v>
      </c>
      <c r="AY143" s="241" t="s">
        <v>251</v>
      </c>
      <c r="BK143" s="243">
        <f>BK144+BK159+BK177</f>
        <v>0</v>
      </c>
    </row>
    <row r="144" s="12" customFormat="1" ht="22.8" customHeight="1">
      <c r="A144" s="12"/>
      <c r="B144" s="230"/>
      <c r="C144" s="231"/>
      <c r="D144" s="232" t="s">
        <v>82</v>
      </c>
      <c r="E144" s="244" t="s">
        <v>943</v>
      </c>
      <c r="F144" s="244" t="s">
        <v>944</v>
      </c>
      <c r="G144" s="231"/>
      <c r="H144" s="231"/>
      <c r="I144" s="234"/>
      <c r="J144" s="245">
        <f>BK144</f>
        <v>0</v>
      </c>
      <c r="K144" s="231"/>
      <c r="L144" s="236"/>
      <c r="M144" s="237"/>
      <c r="N144" s="238"/>
      <c r="O144" s="238"/>
      <c r="P144" s="239">
        <f>SUM(P145:P158)</f>
        <v>0</v>
      </c>
      <c r="Q144" s="238"/>
      <c r="R144" s="239">
        <f>SUM(R145:R158)</f>
        <v>0</v>
      </c>
      <c r="S144" s="238"/>
      <c r="T144" s="240">
        <f>SUM(T145:T158)</f>
        <v>0</v>
      </c>
      <c r="U144" s="12"/>
      <c r="V144" s="12"/>
      <c r="W144" s="12"/>
      <c r="X144" s="12"/>
      <c r="Y144" s="12"/>
      <c r="Z144" s="12"/>
      <c r="AA144" s="12"/>
      <c r="AB144" s="12"/>
      <c r="AC144" s="12"/>
      <c r="AD144" s="12"/>
      <c r="AE144" s="12"/>
      <c r="AR144" s="241" t="s">
        <v>174</v>
      </c>
      <c r="AT144" s="242" t="s">
        <v>82</v>
      </c>
      <c r="AU144" s="242" t="s">
        <v>91</v>
      </c>
      <c r="AY144" s="241" t="s">
        <v>251</v>
      </c>
      <c r="BK144" s="243">
        <f>SUM(BK145:BK158)</f>
        <v>0</v>
      </c>
    </row>
    <row r="145" s="2" customFormat="1" ht="21.75" customHeight="1">
      <c r="A145" s="40"/>
      <c r="B145" s="41"/>
      <c r="C145" s="246" t="s">
        <v>304</v>
      </c>
      <c r="D145" s="246" t="s">
        <v>254</v>
      </c>
      <c r="E145" s="247" t="s">
        <v>945</v>
      </c>
      <c r="F145" s="248" t="s">
        <v>946</v>
      </c>
      <c r="G145" s="249" t="s">
        <v>441</v>
      </c>
      <c r="H145" s="250">
        <v>53</v>
      </c>
      <c r="I145" s="251"/>
      <c r="J145" s="252">
        <f>ROUND(I145*H145,2)</f>
        <v>0</v>
      </c>
      <c r="K145" s="248" t="s">
        <v>258</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501</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501</v>
      </c>
      <c r="BM145" s="257" t="s">
        <v>366</v>
      </c>
    </row>
    <row r="146" s="2" customFormat="1">
      <c r="A146" s="40"/>
      <c r="B146" s="41"/>
      <c r="C146" s="42"/>
      <c r="D146" s="259" t="s">
        <v>261</v>
      </c>
      <c r="E146" s="42"/>
      <c r="F146" s="260" t="s">
        <v>947</v>
      </c>
      <c r="G146" s="42"/>
      <c r="H146" s="42"/>
      <c r="I146" s="157"/>
      <c r="J146" s="42"/>
      <c r="K146" s="42"/>
      <c r="L146" s="46"/>
      <c r="M146" s="261"/>
      <c r="N146" s="262"/>
      <c r="O146" s="93"/>
      <c r="P146" s="93"/>
      <c r="Q146" s="93"/>
      <c r="R146" s="93"/>
      <c r="S146" s="93"/>
      <c r="T146" s="94"/>
      <c r="U146" s="40"/>
      <c r="V146" s="40"/>
      <c r="W146" s="40"/>
      <c r="X146" s="40"/>
      <c r="Y146" s="40"/>
      <c r="Z146" s="40"/>
      <c r="AA146" s="40"/>
      <c r="AB146" s="40"/>
      <c r="AC146" s="40"/>
      <c r="AD146" s="40"/>
      <c r="AE146" s="40"/>
      <c r="AT146" s="18" t="s">
        <v>261</v>
      </c>
      <c r="AU146" s="18" t="s">
        <v>93</v>
      </c>
    </row>
    <row r="147" s="2" customFormat="1" ht="21.75" customHeight="1">
      <c r="A147" s="40"/>
      <c r="B147" s="41"/>
      <c r="C147" s="246" t="s">
        <v>309</v>
      </c>
      <c r="D147" s="246" t="s">
        <v>254</v>
      </c>
      <c r="E147" s="247" t="s">
        <v>948</v>
      </c>
      <c r="F147" s="248" t="s">
        <v>949</v>
      </c>
      <c r="G147" s="249" t="s">
        <v>346</v>
      </c>
      <c r="H147" s="250">
        <v>2</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501</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501</v>
      </c>
      <c r="BM147" s="257" t="s">
        <v>369</v>
      </c>
    </row>
    <row r="148" s="2" customFormat="1">
      <c r="A148" s="40"/>
      <c r="B148" s="41"/>
      <c r="C148" s="42"/>
      <c r="D148" s="259" t="s">
        <v>261</v>
      </c>
      <c r="E148" s="42"/>
      <c r="F148" s="260" t="s">
        <v>950</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2" customFormat="1" ht="21.75" customHeight="1">
      <c r="A149" s="40"/>
      <c r="B149" s="41"/>
      <c r="C149" s="246" t="s">
        <v>313</v>
      </c>
      <c r="D149" s="246" t="s">
        <v>254</v>
      </c>
      <c r="E149" s="247" t="s">
        <v>951</v>
      </c>
      <c r="F149" s="248" t="s">
        <v>952</v>
      </c>
      <c r="G149" s="249" t="s">
        <v>441</v>
      </c>
      <c r="H149" s="250">
        <v>61</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501</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501</v>
      </c>
      <c r="BM149" s="257" t="s">
        <v>372</v>
      </c>
    </row>
    <row r="150" s="2" customFormat="1">
      <c r="A150" s="40"/>
      <c r="B150" s="41"/>
      <c r="C150" s="42"/>
      <c r="D150" s="259" t="s">
        <v>261</v>
      </c>
      <c r="E150" s="42"/>
      <c r="F150" s="260" t="s">
        <v>953</v>
      </c>
      <c r="G150" s="42"/>
      <c r="H150" s="42"/>
      <c r="I150" s="157"/>
      <c r="J150" s="42"/>
      <c r="K150" s="42"/>
      <c r="L150" s="46"/>
      <c r="M150" s="261"/>
      <c r="N150" s="262"/>
      <c r="O150" s="93"/>
      <c r="P150" s="93"/>
      <c r="Q150" s="93"/>
      <c r="R150" s="93"/>
      <c r="S150" s="93"/>
      <c r="T150" s="94"/>
      <c r="U150" s="40"/>
      <c r="V150" s="40"/>
      <c r="W150" s="40"/>
      <c r="X150" s="40"/>
      <c r="Y150" s="40"/>
      <c r="Z150" s="40"/>
      <c r="AA150" s="40"/>
      <c r="AB150" s="40"/>
      <c r="AC150" s="40"/>
      <c r="AD150" s="40"/>
      <c r="AE150" s="40"/>
      <c r="AT150" s="18" t="s">
        <v>261</v>
      </c>
      <c r="AU150" s="18" t="s">
        <v>93</v>
      </c>
    </row>
    <row r="151" s="2" customFormat="1" ht="21.75" customHeight="1">
      <c r="A151" s="40"/>
      <c r="B151" s="41"/>
      <c r="C151" s="246" t="s">
        <v>318</v>
      </c>
      <c r="D151" s="246" t="s">
        <v>254</v>
      </c>
      <c r="E151" s="247" t="s">
        <v>954</v>
      </c>
      <c r="F151" s="248" t="s">
        <v>955</v>
      </c>
      <c r="G151" s="249" t="s">
        <v>441</v>
      </c>
      <c r="H151" s="250">
        <v>61</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501</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501</v>
      </c>
      <c r="BM151" s="257" t="s">
        <v>375</v>
      </c>
    </row>
    <row r="152" s="2" customFormat="1">
      <c r="A152" s="40"/>
      <c r="B152" s="41"/>
      <c r="C152" s="42"/>
      <c r="D152" s="259" t="s">
        <v>261</v>
      </c>
      <c r="E152" s="42"/>
      <c r="F152" s="260" t="s">
        <v>953</v>
      </c>
      <c r="G152" s="42"/>
      <c r="H152" s="42"/>
      <c r="I152" s="157"/>
      <c r="J152" s="42"/>
      <c r="K152" s="42"/>
      <c r="L152" s="46"/>
      <c r="M152" s="261"/>
      <c r="N152" s="262"/>
      <c r="O152" s="93"/>
      <c r="P152" s="93"/>
      <c r="Q152" s="93"/>
      <c r="R152" s="93"/>
      <c r="S152" s="93"/>
      <c r="T152" s="94"/>
      <c r="U152" s="40"/>
      <c r="V152" s="40"/>
      <c r="W152" s="40"/>
      <c r="X152" s="40"/>
      <c r="Y152" s="40"/>
      <c r="Z152" s="40"/>
      <c r="AA152" s="40"/>
      <c r="AB152" s="40"/>
      <c r="AC152" s="40"/>
      <c r="AD152" s="40"/>
      <c r="AE152" s="40"/>
      <c r="AT152" s="18" t="s">
        <v>261</v>
      </c>
      <c r="AU152" s="18" t="s">
        <v>93</v>
      </c>
    </row>
    <row r="153" s="2" customFormat="1" ht="16.5" customHeight="1">
      <c r="A153" s="40"/>
      <c r="B153" s="41"/>
      <c r="C153" s="246" t="s">
        <v>325</v>
      </c>
      <c r="D153" s="246" t="s">
        <v>254</v>
      </c>
      <c r="E153" s="247" t="s">
        <v>956</v>
      </c>
      <c r="F153" s="248" t="s">
        <v>957</v>
      </c>
      <c r="G153" s="249" t="s">
        <v>346</v>
      </c>
      <c r="H153" s="250">
        <v>5</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501</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501</v>
      </c>
      <c r="BM153" s="257" t="s">
        <v>378</v>
      </c>
    </row>
    <row r="154" s="2" customFormat="1">
      <c r="A154" s="40"/>
      <c r="B154" s="41"/>
      <c r="C154" s="42"/>
      <c r="D154" s="259" t="s">
        <v>261</v>
      </c>
      <c r="E154" s="42"/>
      <c r="F154" s="260" t="s">
        <v>958</v>
      </c>
      <c r="G154" s="42"/>
      <c r="H154" s="42"/>
      <c r="I154" s="157"/>
      <c r="J154" s="42"/>
      <c r="K154" s="42"/>
      <c r="L154" s="46"/>
      <c r="M154" s="261"/>
      <c r="N154" s="262"/>
      <c r="O154" s="93"/>
      <c r="P154" s="93"/>
      <c r="Q154" s="93"/>
      <c r="R154" s="93"/>
      <c r="S154" s="93"/>
      <c r="T154" s="94"/>
      <c r="U154" s="40"/>
      <c r="V154" s="40"/>
      <c r="W154" s="40"/>
      <c r="X154" s="40"/>
      <c r="Y154" s="40"/>
      <c r="Z154" s="40"/>
      <c r="AA154" s="40"/>
      <c r="AB154" s="40"/>
      <c r="AC154" s="40"/>
      <c r="AD154" s="40"/>
      <c r="AE154" s="40"/>
      <c r="AT154" s="18" t="s">
        <v>261</v>
      </c>
      <c r="AU154" s="18" t="s">
        <v>93</v>
      </c>
    </row>
    <row r="155" s="2" customFormat="1" ht="16.5" customHeight="1">
      <c r="A155" s="40"/>
      <c r="B155" s="41"/>
      <c r="C155" s="246" t="s">
        <v>8</v>
      </c>
      <c r="D155" s="246" t="s">
        <v>254</v>
      </c>
      <c r="E155" s="247" t="s">
        <v>959</v>
      </c>
      <c r="F155" s="248" t="s">
        <v>960</v>
      </c>
      <c r="G155" s="249" t="s">
        <v>346</v>
      </c>
      <c r="H155" s="250">
        <v>5</v>
      </c>
      <c r="I155" s="251"/>
      <c r="J155" s="252">
        <f>ROUND(I155*H155,2)</f>
        <v>0</v>
      </c>
      <c r="K155" s="248" t="s">
        <v>258</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501</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501</v>
      </c>
      <c r="BM155" s="257" t="s">
        <v>381</v>
      </c>
    </row>
    <row r="156" s="2" customFormat="1">
      <c r="A156" s="40"/>
      <c r="B156" s="41"/>
      <c r="C156" s="42"/>
      <c r="D156" s="259" t="s">
        <v>261</v>
      </c>
      <c r="E156" s="42"/>
      <c r="F156" s="260" t="s">
        <v>961</v>
      </c>
      <c r="G156" s="42"/>
      <c r="H156" s="42"/>
      <c r="I156" s="157"/>
      <c r="J156" s="42"/>
      <c r="K156" s="42"/>
      <c r="L156" s="46"/>
      <c r="M156" s="261"/>
      <c r="N156" s="262"/>
      <c r="O156" s="93"/>
      <c r="P156" s="93"/>
      <c r="Q156" s="93"/>
      <c r="R156" s="93"/>
      <c r="S156" s="93"/>
      <c r="T156" s="94"/>
      <c r="U156" s="40"/>
      <c r="V156" s="40"/>
      <c r="W156" s="40"/>
      <c r="X156" s="40"/>
      <c r="Y156" s="40"/>
      <c r="Z156" s="40"/>
      <c r="AA156" s="40"/>
      <c r="AB156" s="40"/>
      <c r="AC156" s="40"/>
      <c r="AD156" s="40"/>
      <c r="AE156" s="40"/>
      <c r="AT156" s="18" t="s">
        <v>261</v>
      </c>
      <c r="AU156" s="18" t="s">
        <v>93</v>
      </c>
    </row>
    <row r="157" s="2" customFormat="1" ht="21.75" customHeight="1">
      <c r="A157" s="40"/>
      <c r="B157" s="41"/>
      <c r="C157" s="246" t="s">
        <v>359</v>
      </c>
      <c r="D157" s="246" t="s">
        <v>254</v>
      </c>
      <c r="E157" s="247" t="s">
        <v>962</v>
      </c>
      <c r="F157" s="248" t="s">
        <v>963</v>
      </c>
      <c r="G157" s="249" t="s">
        <v>964</v>
      </c>
      <c r="H157" s="250">
        <v>6</v>
      </c>
      <c r="I157" s="251"/>
      <c r="J157" s="252">
        <f>ROUND(I157*H157,2)</f>
        <v>0</v>
      </c>
      <c r="K157" s="248" t="s">
        <v>307</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501</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501</v>
      </c>
      <c r="BM157" s="257" t="s">
        <v>384</v>
      </c>
    </row>
    <row r="158" s="2" customFormat="1" ht="16.5" customHeight="1">
      <c r="A158" s="40"/>
      <c r="B158" s="41"/>
      <c r="C158" s="246" t="s">
        <v>386</v>
      </c>
      <c r="D158" s="246" t="s">
        <v>254</v>
      </c>
      <c r="E158" s="247" t="s">
        <v>965</v>
      </c>
      <c r="F158" s="248" t="s">
        <v>966</v>
      </c>
      <c r="G158" s="249" t="s">
        <v>346</v>
      </c>
      <c r="H158" s="250">
        <v>1</v>
      </c>
      <c r="I158" s="251"/>
      <c r="J158" s="252">
        <f>ROUND(I158*H158,2)</f>
        <v>0</v>
      </c>
      <c r="K158" s="248" t="s">
        <v>307</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501</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501</v>
      </c>
      <c r="BM158" s="257" t="s">
        <v>388</v>
      </c>
    </row>
    <row r="159" s="12" customFormat="1" ht="22.8" customHeight="1">
      <c r="A159" s="12"/>
      <c r="B159" s="230"/>
      <c r="C159" s="231"/>
      <c r="D159" s="232" t="s">
        <v>82</v>
      </c>
      <c r="E159" s="244" t="s">
        <v>967</v>
      </c>
      <c r="F159" s="244" t="s">
        <v>968</v>
      </c>
      <c r="G159" s="231"/>
      <c r="H159" s="231"/>
      <c r="I159" s="234"/>
      <c r="J159" s="245">
        <f>BK159</f>
        <v>0</v>
      </c>
      <c r="K159" s="231"/>
      <c r="L159" s="236"/>
      <c r="M159" s="237"/>
      <c r="N159" s="238"/>
      <c r="O159" s="238"/>
      <c r="P159" s="239">
        <f>SUM(P160:P176)</f>
        <v>0</v>
      </c>
      <c r="Q159" s="238"/>
      <c r="R159" s="239">
        <f>SUM(R160:R176)</f>
        <v>0</v>
      </c>
      <c r="S159" s="238"/>
      <c r="T159" s="240">
        <f>SUM(T160:T176)</f>
        <v>0</v>
      </c>
      <c r="U159" s="12"/>
      <c r="V159" s="12"/>
      <c r="W159" s="12"/>
      <c r="X159" s="12"/>
      <c r="Y159" s="12"/>
      <c r="Z159" s="12"/>
      <c r="AA159" s="12"/>
      <c r="AB159" s="12"/>
      <c r="AC159" s="12"/>
      <c r="AD159" s="12"/>
      <c r="AE159" s="12"/>
      <c r="AR159" s="241" t="s">
        <v>91</v>
      </c>
      <c r="AT159" s="242" t="s">
        <v>82</v>
      </c>
      <c r="AU159" s="242" t="s">
        <v>91</v>
      </c>
      <c r="AY159" s="241" t="s">
        <v>251</v>
      </c>
      <c r="BK159" s="243">
        <f>SUM(BK160:BK176)</f>
        <v>0</v>
      </c>
    </row>
    <row r="160" s="2" customFormat="1" ht="16.5" customHeight="1">
      <c r="A160" s="40"/>
      <c r="B160" s="41"/>
      <c r="C160" s="314" t="s">
        <v>362</v>
      </c>
      <c r="D160" s="314" t="s">
        <v>648</v>
      </c>
      <c r="E160" s="315" t="s">
        <v>969</v>
      </c>
      <c r="F160" s="316" t="s">
        <v>970</v>
      </c>
      <c r="G160" s="317" t="s">
        <v>441</v>
      </c>
      <c r="H160" s="318">
        <v>66</v>
      </c>
      <c r="I160" s="319"/>
      <c r="J160" s="320">
        <f>ROUND(I160*H160,2)</f>
        <v>0</v>
      </c>
      <c r="K160" s="316" t="s">
        <v>307</v>
      </c>
      <c r="L160" s="321"/>
      <c r="M160" s="322" t="s">
        <v>1</v>
      </c>
      <c r="N160" s="323"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292</v>
      </c>
      <c r="AT160" s="257" t="s">
        <v>648</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391</v>
      </c>
    </row>
    <row r="161" s="2" customFormat="1" ht="16.5" customHeight="1">
      <c r="A161" s="40"/>
      <c r="B161" s="41"/>
      <c r="C161" s="314" t="s">
        <v>395</v>
      </c>
      <c r="D161" s="314" t="s">
        <v>648</v>
      </c>
      <c r="E161" s="315" t="s">
        <v>971</v>
      </c>
      <c r="F161" s="316" t="s">
        <v>972</v>
      </c>
      <c r="G161" s="317" t="s">
        <v>441</v>
      </c>
      <c r="H161" s="318">
        <v>66</v>
      </c>
      <c r="I161" s="319"/>
      <c r="J161" s="320">
        <f>ROUND(I161*H161,2)</f>
        <v>0</v>
      </c>
      <c r="K161" s="316" t="s">
        <v>307</v>
      </c>
      <c r="L161" s="321"/>
      <c r="M161" s="322" t="s">
        <v>1</v>
      </c>
      <c r="N161" s="323"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292</v>
      </c>
      <c r="AT161" s="257" t="s">
        <v>648</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399</v>
      </c>
    </row>
    <row r="162" s="2" customFormat="1" ht="16.5" customHeight="1">
      <c r="A162" s="40"/>
      <c r="B162" s="41"/>
      <c r="C162" s="314" t="s">
        <v>366</v>
      </c>
      <c r="D162" s="314" t="s">
        <v>648</v>
      </c>
      <c r="E162" s="315" t="s">
        <v>973</v>
      </c>
      <c r="F162" s="316" t="s">
        <v>974</v>
      </c>
      <c r="G162" s="317" t="s">
        <v>975</v>
      </c>
      <c r="H162" s="318">
        <v>58</v>
      </c>
      <c r="I162" s="319"/>
      <c r="J162" s="320">
        <f>ROUND(I162*H162,2)</f>
        <v>0</v>
      </c>
      <c r="K162" s="316" t="s">
        <v>307</v>
      </c>
      <c r="L162" s="321"/>
      <c r="M162" s="322" t="s">
        <v>1</v>
      </c>
      <c r="N162" s="323"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292</v>
      </c>
      <c r="AT162" s="257" t="s">
        <v>648</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877</v>
      </c>
    </row>
    <row r="163" s="2" customFormat="1">
      <c r="A163" s="40"/>
      <c r="B163" s="41"/>
      <c r="C163" s="42"/>
      <c r="D163" s="259" t="s">
        <v>261</v>
      </c>
      <c r="E163" s="42"/>
      <c r="F163" s="260" t="s">
        <v>976</v>
      </c>
      <c r="G163" s="42"/>
      <c r="H163" s="42"/>
      <c r="I163" s="157"/>
      <c r="J163" s="42"/>
      <c r="K163" s="42"/>
      <c r="L163" s="46"/>
      <c r="M163" s="261"/>
      <c r="N163" s="262"/>
      <c r="O163" s="93"/>
      <c r="P163" s="93"/>
      <c r="Q163" s="93"/>
      <c r="R163" s="93"/>
      <c r="S163" s="93"/>
      <c r="T163" s="94"/>
      <c r="U163" s="40"/>
      <c r="V163" s="40"/>
      <c r="W163" s="40"/>
      <c r="X163" s="40"/>
      <c r="Y163" s="40"/>
      <c r="Z163" s="40"/>
      <c r="AA163" s="40"/>
      <c r="AB163" s="40"/>
      <c r="AC163" s="40"/>
      <c r="AD163" s="40"/>
      <c r="AE163" s="40"/>
      <c r="AT163" s="18" t="s">
        <v>261</v>
      </c>
      <c r="AU163" s="18" t="s">
        <v>93</v>
      </c>
    </row>
    <row r="164" s="2" customFormat="1" ht="16.5" customHeight="1">
      <c r="A164" s="40"/>
      <c r="B164" s="41"/>
      <c r="C164" s="314" t="s">
        <v>7</v>
      </c>
      <c r="D164" s="314" t="s">
        <v>648</v>
      </c>
      <c r="E164" s="315" t="s">
        <v>977</v>
      </c>
      <c r="F164" s="316" t="s">
        <v>978</v>
      </c>
      <c r="G164" s="317" t="s">
        <v>346</v>
      </c>
      <c r="H164" s="318">
        <v>2</v>
      </c>
      <c r="I164" s="319"/>
      <c r="J164" s="320">
        <f>ROUND(I164*H164,2)</f>
        <v>0</v>
      </c>
      <c r="K164" s="316" t="s">
        <v>307</v>
      </c>
      <c r="L164" s="321"/>
      <c r="M164" s="322" t="s">
        <v>1</v>
      </c>
      <c r="N164" s="323"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292</v>
      </c>
      <c r="AT164" s="257" t="s">
        <v>648</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885</v>
      </c>
    </row>
    <row r="165" s="2" customFormat="1" ht="16.5" customHeight="1">
      <c r="A165" s="40"/>
      <c r="B165" s="41"/>
      <c r="C165" s="314" t="s">
        <v>369</v>
      </c>
      <c r="D165" s="314" t="s">
        <v>648</v>
      </c>
      <c r="E165" s="315" t="s">
        <v>979</v>
      </c>
      <c r="F165" s="316" t="s">
        <v>980</v>
      </c>
      <c r="G165" s="317" t="s">
        <v>346</v>
      </c>
      <c r="H165" s="318">
        <v>5</v>
      </c>
      <c r="I165" s="319"/>
      <c r="J165" s="320">
        <f>ROUND(I165*H165,2)</f>
        <v>0</v>
      </c>
      <c r="K165" s="316" t="s">
        <v>307</v>
      </c>
      <c r="L165" s="321"/>
      <c r="M165" s="322" t="s">
        <v>1</v>
      </c>
      <c r="N165" s="323"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292</v>
      </c>
      <c r="AT165" s="257" t="s">
        <v>648</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889</v>
      </c>
    </row>
    <row r="166" s="2" customFormat="1">
      <c r="A166" s="40"/>
      <c r="B166" s="41"/>
      <c r="C166" s="42"/>
      <c r="D166" s="259" t="s">
        <v>261</v>
      </c>
      <c r="E166" s="42"/>
      <c r="F166" s="260" t="s">
        <v>981</v>
      </c>
      <c r="G166" s="42"/>
      <c r="H166" s="42"/>
      <c r="I166" s="157"/>
      <c r="J166" s="42"/>
      <c r="K166" s="42"/>
      <c r="L166" s="46"/>
      <c r="M166" s="261"/>
      <c r="N166" s="262"/>
      <c r="O166" s="93"/>
      <c r="P166" s="93"/>
      <c r="Q166" s="93"/>
      <c r="R166" s="93"/>
      <c r="S166" s="93"/>
      <c r="T166" s="94"/>
      <c r="U166" s="40"/>
      <c r="V166" s="40"/>
      <c r="W166" s="40"/>
      <c r="X166" s="40"/>
      <c r="Y166" s="40"/>
      <c r="Z166" s="40"/>
      <c r="AA166" s="40"/>
      <c r="AB166" s="40"/>
      <c r="AC166" s="40"/>
      <c r="AD166" s="40"/>
      <c r="AE166" s="40"/>
      <c r="AT166" s="18" t="s">
        <v>261</v>
      </c>
      <c r="AU166" s="18" t="s">
        <v>93</v>
      </c>
    </row>
    <row r="167" s="2" customFormat="1" ht="16.5" customHeight="1">
      <c r="A167" s="40"/>
      <c r="B167" s="41"/>
      <c r="C167" s="314" t="s">
        <v>509</v>
      </c>
      <c r="D167" s="314" t="s">
        <v>648</v>
      </c>
      <c r="E167" s="315" t="s">
        <v>982</v>
      </c>
      <c r="F167" s="316" t="s">
        <v>983</v>
      </c>
      <c r="G167" s="317" t="s">
        <v>346</v>
      </c>
      <c r="H167" s="318">
        <v>6</v>
      </c>
      <c r="I167" s="319"/>
      <c r="J167" s="320">
        <f>ROUND(I167*H167,2)</f>
        <v>0</v>
      </c>
      <c r="K167" s="316" t="s">
        <v>307</v>
      </c>
      <c r="L167" s="321"/>
      <c r="M167" s="322" t="s">
        <v>1</v>
      </c>
      <c r="N167" s="323"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292</v>
      </c>
      <c r="AT167" s="257" t="s">
        <v>648</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894</v>
      </c>
    </row>
    <row r="168" s="2" customFormat="1">
      <c r="A168" s="40"/>
      <c r="B168" s="41"/>
      <c r="C168" s="42"/>
      <c r="D168" s="259" t="s">
        <v>261</v>
      </c>
      <c r="E168" s="42"/>
      <c r="F168" s="260" t="s">
        <v>984</v>
      </c>
      <c r="G168" s="42"/>
      <c r="H168" s="42"/>
      <c r="I168" s="157"/>
      <c r="J168" s="42"/>
      <c r="K168" s="42"/>
      <c r="L168" s="46"/>
      <c r="M168" s="261"/>
      <c r="N168" s="262"/>
      <c r="O168" s="93"/>
      <c r="P168" s="93"/>
      <c r="Q168" s="93"/>
      <c r="R168" s="93"/>
      <c r="S168" s="93"/>
      <c r="T168" s="94"/>
      <c r="U168" s="40"/>
      <c r="V168" s="40"/>
      <c r="W168" s="40"/>
      <c r="X168" s="40"/>
      <c r="Y168" s="40"/>
      <c r="Z168" s="40"/>
      <c r="AA168" s="40"/>
      <c r="AB168" s="40"/>
      <c r="AC168" s="40"/>
      <c r="AD168" s="40"/>
      <c r="AE168" s="40"/>
      <c r="AT168" s="18" t="s">
        <v>261</v>
      </c>
      <c r="AU168" s="18" t="s">
        <v>93</v>
      </c>
    </row>
    <row r="169" s="2" customFormat="1" ht="16.5" customHeight="1">
      <c r="A169" s="40"/>
      <c r="B169" s="41"/>
      <c r="C169" s="314" t="s">
        <v>372</v>
      </c>
      <c r="D169" s="314" t="s">
        <v>648</v>
      </c>
      <c r="E169" s="315" t="s">
        <v>985</v>
      </c>
      <c r="F169" s="316" t="s">
        <v>986</v>
      </c>
      <c r="G169" s="317" t="s">
        <v>346</v>
      </c>
      <c r="H169" s="318">
        <v>1</v>
      </c>
      <c r="I169" s="319"/>
      <c r="J169" s="320">
        <f>ROUND(I169*H169,2)</f>
        <v>0</v>
      </c>
      <c r="K169" s="316" t="s">
        <v>307</v>
      </c>
      <c r="L169" s="321"/>
      <c r="M169" s="322" t="s">
        <v>1</v>
      </c>
      <c r="N169" s="323"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292</v>
      </c>
      <c r="AT169" s="257" t="s">
        <v>648</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987</v>
      </c>
    </row>
    <row r="170" s="2" customFormat="1" ht="16.5" customHeight="1">
      <c r="A170" s="40"/>
      <c r="B170" s="41"/>
      <c r="C170" s="314" t="s">
        <v>519</v>
      </c>
      <c r="D170" s="314" t="s">
        <v>648</v>
      </c>
      <c r="E170" s="315" t="s">
        <v>988</v>
      </c>
      <c r="F170" s="316" t="s">
        <v>989</v>
      </c>
      <c r="G170" s="317" t="s">
        <v>346</v>
      </c>
      <c r="H170" s="318">
        <v>1</v>
      </c>
      <c r="I170" s="319"/>
      <c r="J170" s="320">
        <f>ROUND(I170*H170,2)</f>
        <v>0</v>
      </c>
      <c r="K170" s="316" t="s">
        <v>307</v>
      </c>
      <c r="L170" s="321"/>
      <c r="M170" s="322" t="s">
        <v>1</v>
      </c>
      <c r="N170" s="323"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292</v>
      </c>
      <c r="AT170" s="257" t="s">
        <v>648</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990</v>
      </c>
    </row>
    <row r="171" s="2" customFormat="1" ht="16.5" customHeight="1">
      <c r="A171" s="40"/>
      <c r="B171" s="41"/>
      <c r="C171" s="314" t="s">
        <v>375</v>
      </c>
      <c r="D171" s="314" t="s">
        <v>648</v>
      </c>
      <c r="E171" s="315" t="s">
        <v>991</v>
      </c>
      <c r="F171" s="316" t="s">
        <v>992</v>
      </c>
      <c r="G171" s="317" t="s">
        <v>346</v>
      </c>
      <c r="H171" s="318">
        <v>1</v>
      </c>
      <c r="I171" s="319"/>
      <c r="J171" s="320">
        <f>ROUND(I171*H171,2)</f>
        <v>0</v>
      </c>
      <c r="K171" s="316" t="s">
        <v>307</v>
      </c>
      <c r="L171" s="321"/>
      <c r="M171" s="322" t="s">
        <v>1</v>
      </c>
      <c r="N171" s="323"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292</v>
      </c>
      <c r="AT171" s="257" t="s">
        <v>648</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993</v>
      </c>
    </row>
    <row r="172" s="2" customFormat="1" ht="16.5" customHeight="1">
      <c r="A172" s="40"/>
      <c r="B172" s="41"/>
      <c r="C172" s="314" t="s">
        <v>531</v>
      </c>
      <c r="D172" s="314" t="s">
        <v>648</v>
      </c>
      <c r="E172" s="315" t="s">
        <v>994</v>
      </c>
      <c r="F172" s="316" t="s">
        <v>995</v>
      </c>
      <c r="G172" s="317" t="s">
        <v>441</v>
      </c>
      <c r="H172" s="318">
        <v>56</v>
      </c>
      <c r="I172" s="319"/>
      <c r="J172" s="320">
        <f>ROUND(I172*H172,2)</f>
        <v>0</v>
      </c>
      <c r="K172" s="316" t="s">
        <v>307</v>
      </c>
      <c r="L172" s="321"/>
      <c r="M172" s="322" t="s">
        <v>1</v>
      </c>
      <c r="N172" s="323"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292</v>
      </c>
      <c r="AT172" s="257" t="s">
        <v>648</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996</v>
      </c>
    </row>
    <row r="173" s="2" customFormat="1">
      <c r="A173" s="40"/>
      <c r="B173" s="41"/>
      <c r="C173" s="42"/>
      <c r="D173" s="259" t="s">
        <v>261</v>
      </c>
      <c r="E173" s="42"/>
      <c r="F173" s="260" t="s">
        <v>997</v>
      </c>
      <c r="G173" s="42"/>
      <c r="H173" s="42"/>
      <c r="I173" s="157"/>
      <c r="J173" s="42"/>
      <c r="K173" s="42"/>
      <c r="L173" s="46"/>
      <c r="M173" s="261"/>
      <c r="N173" s="262"/>
      <c r="O173" s="93"/>
      <c r="P173" s="93"/>
      <c r="Q173" s="93"/>
      <c r="R173" s="93"/>
      <c r="S173" s="93"/>
      <c r="T173" s="94"/>
      <c r="U173" s="40"/>
      <c r="V173" s="40"/>
      <c r="W173" s="40"/>
      <c r="X173" s="40"/>
      <c r="Y173" s="40"/>
      <c r="Z173" s="40"/>
      <c r="AA173" s="40"/>
      <c r="AB173" s="40"/>
      <c r="AC173" s="40"/>
      <c r="AD173" s="40"/>
      <c r="AE173" s="40"/>
      <c r="AT173" s="18" t="s">
        <v>261</v>
      </c>
      <c r="AU173" s="18" t="s">
        <v>93</v>
      </c>
    </row>
    <row r="174" s="2" customFormat="1" ht="16.5" customHeight="1">
      <c r="A174" s="40"/>
      <c r="B174" s="41"/>
      <c r="C174" s="314" t="s">
        <v>378</v>
      </c>
      <c r="D174" s="314" t="s">
        <v>648</v>
      </c>
      <c r="E174" s="315" t="s">
        <v>998</v>
      </c>
      <c r="F174" s="316" t="s">
        <v>999</v>
      </c>
      <c r="G174" s="317" t="s">
        <v>441</v>
      </c>
      <c r="H174" s="318">
        <v>56</v>
      </c>
      <c r="I174" s="319"/>
      <c r="J174" s="320">
        <f>ROUND(I174*H174,2)</f>
        <v>0</v>
      </c>
      <c r="K174" s="316" t="s">
        <v>307</v>
      </c>
      <c r="L174" s="321"/>
      <c r="M174" s="322" t="s">
        <v>1</v>
      </c>
      <c r="N174" s="323"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292</v>
      </c>
      <c r="AT174" s="257" t="s">
        <v>648</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1000</v>
      </c>
    </row>
    <row r="175" s="2" customFormat="1">
      <c r="A175" s="40"/>
      <c r="B175" s="41"/>
      <c r="C175" s="42"/>
      <c r="D175" s="259" t="s">
        <v>261</v>
      </c>
      <c r="E175" s="42"/>
      <c r="F175" s="260" t="s">
        <v>1001</v>
      </c>
      <c r="G175" s="42"/>
      <c r="H175" s="42"/>
      <c r="I175" s="157"/>
      <c r="J175" s="42"/>
      <c r="K175" s="42"/>
      <c r="L175" s="46"/>
      <c r="M175" s="261"/>
      <c r="N175" s="262"/>
      <c r="O175" s="93"/>
      <c r="P175" s="93"/>
      <c r="Q175" s="93"/>
      <c r="R175" s="93"/>
      <c r="S175" s="93"/>
      <c r="T175" s="94"/>
      <c r="U175" s="40"/>
      <c r="V175" s="40"/>
      <c r="W175" s="40"/>
      <c r="X175" s="40"/>
      <c r="Y175" s="40"/>
      <c r="Z175" s="40"/>
      <c r="AA175" s="40"/>
      <c r="AB175" s="40"/>
      <c r="AC175" s="40"/>
      <c r="AD175" s="40"/>
      <c r="AE175" s="40"/>
      <c r="AT175" s="18" t="s">
        <v>261</v>
      </c>
      <c r="AU175" s="18" t="s">
        <v>93</v>
      </c>
    </row>
    <row r="176" s="2" customFormat="1" ht="16.5" customHeight="1">
      <c r="A176" s="40"/>
      <c r="B176" s="41"/>
      <c r="C176" s="314" t="s">
        <v>540</v>
      </c>
      <c r="D176" s="314" t="s">
        <v>648</v>
      </c>
      <c r="E176" s="315" t="s">
        <v>1002</v>
      </c>
      <c r="F176" s="316" t="s">
        <v>1003</v>
      </c>
      <c r="G176" s="317" t="s">
        <v>346</v>
      </c>
      <c r="H176" s="318">
        <v>4</v>
      </c>
      <c r="I176" s="319"/>
      <c r="J176" s="320">
        <f>ROUND(I176*H176,2)</f>
        <v>0</v>
      </c>
      <c r="K176" s="316" t="s">
        <v>307</v>
      </c>
      <c r="L176" s="321"/>
      <c r="M176" s="322" t="s">
        <v>1</v>
      </c>
      <c r="N176" s="323"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292</v>
      </c>
      <c r="AT176" s="257" t="s">
        <v>648</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1004</v>
      </c>
    </row>
    <row r="177" s="12" customFormat="1" ht="22.8" customHeight="1">
      <c r="A177" s="12"/>
      <c r="B177" s="230"/>
      <c r="C177" s="231"/>
      <c r="D177" s="232" t="s">
        <v>82</v>
      </c>
      <c r="E177" s="244" t="s">
        <v>1005</v>
      </c>
      <c r="F177" s="244" t="s">
        <v>1006</v>
      </c>
      <c r="G177" s="231"/>
      <c r="H177" s="231"/>
      <c r="I177" s="234"/>
      <c r="J177" s="245">
        <f>BK177</f>
        <v>0</v>
      </c>
      <c r="K177" s="231"/>
      <c r="L177" s="236"/>
      <c r="M177" s="237"/>
      <c r="N177" s="238"/>
      <c r="O177" s="238"/>
      <c r="P177" s="239">
        <f>SUM(P178:P187)</f>
        <v>0</v>
      </c>
      <c r="Q177" s="238"/>
      <c r="R177" s="239">
        <f>SUM(R178:R187)</f>
        <v>0</v>
      </c>
      <c r="S177" s="238"/>
      <c r="T177" s="240">
        <f>SUM(T178:T187)</f>
        <v>0</v>
      </c>
      <c r="U177" s="12"/>
      <c r="V177" s="12"/>
      <c r="W177" s="12"/>
      <c r="X177" s="12"/>
      <c r="Y177" s="12"/>
      <c r="Z177" s="12"/>
      <c r="AA177" s="12"/>
      <c r="AB177" s="12"/>
      <c r="AC177" s="12"/>
      <c r="AD177" s="12"/>
      <c r="AE177" s="12"/>
      <c r="AR177" s="241" t="s">
        <v>174</v>
      </c>
      <c r="AT177" s="242" t="s">
        <v>82</v>
      </c>
      <c r="AU177" s="242" t="s">
        <v>91</v>
      </c>
      <c r="AY177" s="241" t="s">
        <v>251</v>
      </c>
      <c r="BK177" s="243">
        <f>SUM(BK178:BK187)</f>
        <v>0</v>
      </c>
    </row>
    <row r="178" s="2" customFormat="1" ht="16.5" customHeight="1">
      <c r="A178" s="40"/>
      <c r="B178" s="41"/>
      <c r="C178" s="246" t="s">
        <v>381</v>
      </c>
      <c r="D178" s="246" t="s">
        <v>254</v>
      </c>
      <c r="E178" s="247" t="s">
        <v>1007</v>
      </c>
      <c r="F178" s="248" t="s">
        <v>1008</v>
      </c>
      <c r="G178" s="249" t="s">
        <v>446</v>
      </c>
      <c r="H178" s="250">
        <v>0.20000000000000001</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501</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501</v>
      </c>
      <c r="BM178" s="257" t="s">
        <v>1009</v>
      </c>
    </row>
    <row r="179" s="2" customFormat="1" ht="33" customHeight="1">
      <c r="A179" s="40"/>
      <c r="B179" s="41"/>
      <c r="C179" s="246" t="s">
        <v>552</v>
      </c>
      <c r="D179" s="246" t="s">
        <v>254</v>
      </c>
      <c r="E179" s="247" t="s">
        <v>1010</v>
      </c>
      <c r="F179" s="248" t="s">
        <v>1011</v>
      </c>
      <c r="G179" s="249" t="s">
        <v>441</v>
      </c>
      <c r="H179" s="250">
        <v>35.280000000000001</v>
      </c>
      <c r="I179" s="251"/>
      <c r="J179" s="252">
        <f>ROUND(I179*H179,2)</f>
        <v>0</v>
      </c>
      <c r="K179" s="248" t="s">
        <v>258</v>
      </c>
      <c r="L179" s="46"/>
      <c r="M179" s="253" t="s">
        <v>1</v>
      </c>
      <c r="N179" s="254" t="s">
        <v>48</v>
      </c>
      <c r="O179" s="93"/>
      <c r="P179" s="255">
        <f>O179*H179</f>
        <v>0</v>
      </c>
      <c r="Q179" s="255">
        <v>0</v>
      </c>
      <c r="R179" s="255">
        <f>Q179*H179</f>
        <v>0</v>
      </c>
      <c r="S179" s="255">
        <v>0</v>
      </c>
      <c r="T179" s="256">
        <f>S179*H179</f>
        <v>0</v>
      </c>
      <c r="U179" s="40"/>
      <c r="V179" s="40"/>
      <c r="W179" s="40"/>
      <c r="X179" s="40"/>
      <c r="Y179" s="40"/>
      <c r="Z179" s="40"/>
      <c r="AA179" s="40"/>
      <c r="AB179" s="40"/>
      <c r="AC179" s="40"/>
      <c r="AD179" s="40"/>
      <c r="AE179" s="40"/>
      <c r="AR179" s="257" t="s">
        <v>501</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501</v>
      </c>
      <c r="BM179" s="257" t="s">
        <v>1012</v>
      </c>
    </row>
    <row r="180" s="2" customFormat="1">
      <c r="A180" s="40"/>
      <c r="B180" s="41"/>
      <c r="C180" s="42"/>
      <c r="D180" s="259" t="s">
        <v>261</v>
      </c>
      <c r="E180" s="42"/>
      <c r="F180" s="260" t="s">
        <v>1013</v>
      </c>
      <c r="G180" s="42"/>
      <c r="H180" s="42"/>
      <c r="I180" s="157"/>
      <c r="J180" s="42"/>
      <c r="K180" s="42"/>
      <c r="L180" s="46"/>
      <c r="M180" s="261"/>
      <c r="N180" s="262"/>
      <c r="O180" s="93"/>
      <c r="P180" s="93"/>
      <c r="Q180" s="93"/>
      <c r="R180" s="93"/>
      <c r="S180" s="93"/>
      <c r="T180" s="94"/>
      <c r="U180" s="40"/>
      <c r="V180" s="40"/>
      <c r="W180" s="40"/>
      <c r="X180" s="40"/>
      <c r="Y180" s="40"/>
      <c r="Z180" s="40"/>
      <c r="AA180" s="40"/>
      <c r="AB180" s="40"/>
      <c r="AC180" s="40"/>
      <c r="AD180" s="40"/>
      <c r="AE180" s="40"/>
      <c r="AT180" s="18" t="s">
        <v>261</v>
      </c>
      <c r="AU180" s="18" t="s">
        <v>93</v>
      </c>
    </row>
    <row r="181" s="2" customFormat="1" ht="33" customHeight="1">
      <c r="A181" s="40"/>
      <c r="B181" s="41"/>
      <c r="C181" s="246" t="s">
        <v>384</v>
      </c>
      <c r="D181" s="246" t="s">
        <v>254</v>
      </c>
      <c r="E181" s="247" t="s">
        <v>1014</v>
      </c>
      <c r="F181" s="248" t="s">
        <v>1015</v>
      </c>
      <c r="G181" s="249" t="s">
        <v>441</v>
      </c>
      <c r="H181" s="250">
        <v>23.52</v>
      </c>
      <c r="I181" s="251"/>
      <c r="J181" s="252">
        <f>ROUND(I181*H181,2)</f>
        <v>0</v>
      </c>
      <c r="K181" s="248" t="s">
        <v>258</v>
      </c>
      <c r="L181" s="46"/>
      <c r="M181" s="253" t="s">
        <v>1</v>
      </c>
      <c r="N181" s="254" t="s">
        <v>48</v>
      </c>
      <c r="O181" s="93"/>
      <c r="P181" s="255">
        <f>O181*H181</f>
        <v>0</v>
      </c>
      <c r="Q181" s="255">
        <v>0</v>
      </c>
      <c r="R181" s="255">
        <f>Q181*H181</f>
        <v>0</v>
      </c>
      <c r="S181" s="255">
        <v>0</v>
      </c>
      <c r="T181" s="256">
        <f>S181*H181</f>
        <v>0</v>
      </c>
      <c r="U181" s="40"/>
      <c r="V181" s="40"/>
      <c r="W181" s="40"/>
      <c r="X181" s="40"/>
      <c r="Y181" s="40"/>
      <c r="Z181" s="40"/>
      <c r="AA181" s="40"/>
      <c r="AB181" s="40"/>
      <c r="AC181" s="40"/>
      <c r="AD181" s="40"/>
      <c r="AE181" s="40"/>
      <c r="AR181" s="257" t="s">
        <v>501</v>
      </c>
      <c r="AT181" s="257" t="s">
        <v>254</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501</v>
      </c>
      <c r="BM181" s="257" t="s">
        <v>501</v>
      </c>
    </row>
    <row r="182" s="2" customFormat="1">
      <c r="A182" s="40"/>
      <c r="B182" s="41"/>
      <c r="C182" s="42"/>
      <c r="D182" s="259" t="s">
        <v>261</v>
      </c>
      <c r="E182" s="42"/>
      <c r="F182" s="260" t="s">
        <v>1016</v>
      </c>
      <c r="G182" s="42"/>
      <c r="H182" s="42"/>
      <c r="I182" s="157"/>
      <c r="J182" s="42"/>
      <c r="K182" s="42"/>
      <c r="L182" s="46"/>
      <c r="M182" s="261"/>
      <c r="N182" s="262"/>
      <c r="O182" s="93"/>
      <c r="P182" s="93"/>
      <c r="Q182" s="93"/>
      <c r="R182" s="93"/>
      <c r="S182" s="93"/>
      <c r="T182" s="94"/>
      <c r="U182" s="40"/>
      <c r="V182" s="40"/>
      <c r="W182" s="40"/>
      <c r="X182" s="40"/>
      <c r="Y182" s="40"/>
      <c r="Z182" s="40"/>
      <c r="AA182" s="40"/>
      <c r="AB182" s="40"/>
      <c r="AC182" s="40"/>
      <c r="AD182" s="40"/>
      <c r="AE182" s="40"/>
      <c r="AT182" s="18" t="s">
        <v>261</v>
      </c>
      <c r="AU182" s="18" t="s">
        <v>93</v>
      </c>
    </row>
    <row r="183" s="2" customFormat="1" ht="21.75" customHeight="1">
      <c r="A183" s="40"/>
      <c r="B183" s="41"/>
      <c r="C183" s="246" t="s">
        <v>560</v>
      </c>
      <c r="D183" s="246" t="s">
        <v>254</v>
      </c>
      <c r="E183" s="247" t="s">
        <v>1017</v>
      </c>
      <c r="F183" s="248" t="s">
        <v>1018</v>
      </c>
      <c r="G183" s="249" t="s">
        <v>441</v>
      </c>
      <c r="H183" s="250">
        <v>58.799999999999997</v>
      </c>
      <c r="I183" s="251"/>
      <c r="J183" s="252">
        <f>ROUND(I183*H183,2)</f>
        <v>0</v>
      </c>
      <c r="K183" s="248" t="s">
        <v>258</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501</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501</v>
      </c>
      <c r="BM183" s="257" t="s">
        <v>1019</v>
      </c>
    </row>
    <row r="184" s="2" customFormat="1">
      <c r="A184" s="40"/>
      <c r="B184" s="41"/>
      <c r="C184" s="42"/>
      <c r="D184" s="259" t="s">
        <v>261</v>
      </c>
      <c r="E184" s="42"/>
      <c r="F184" s="260" t="s">
        <v>1020</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2" customFormat="1" ht="16.5" customHeight="1">
      <c r="A185" s="40"/>
      <c r="B185" s="41"/>
      <c r="C185" s="246" t="s">
        <v>388</v>
      </c>
      <c r="D185" s="246" t="s">
        <v>254</v>
      </c>
      <c r="E185" s="247" t="s">
        <v>1021</v>
      </c>
      <c r="F185" s="248" t="s">
        <v>1022</v>
      </c>
      <c r="G185" s="249" t="s">
        <v>441</v>
      </c>
      <c r="H185" s="250">
        <v>113</v>
      </c>
      <c r="I185" s="251"/>
      <c r="J185" s="252">
        <f>ROUND(I185*H185,2)</f>
        <v>0</v>
      </c>
      <c r="K185" s="248" t="s">
        <v>258</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501</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501</v>
      </c>
      <c r="BM185" s="257" t="s">
        <v>1023</v>
      </c>
    </row>
    <row r="186" s="2" customFormat="1" ht="21.75" customHeight="1">
      <c r="A186" s="40"/>
      <c r="B186" s="41"/>
      <c r="C186" s="246" t="s">
        <v>570</v>
      </c>
      <c r="D186" s="246" t="s">
        <v>254</v>
      </c>
      <c r="E186" s="247" t="s">
        <v>1024</v>
      </c>
      <c r="F186" s="248" t="s">
        <v>1025</v>
      </c>
      <c r="G186" s="249" t="s">
        <v>441</v>
      </c>
      <c r="H186" s="250">
        <v>35.280000000000001</v>
      </c>
      <c r="I186" s="251"/>
      <c r="J186" s="252">
        <f>ROUND(I186*H186,2)</f>
        <v>0</v>
      </c>
      <c r="K186" s="248" t="s">
        <v>258</v>
      </c>
      <c r="L186" s="46"/>
      <c r="M186" s="253" t="s">
        <v>1</v>
      </c>
      <c r="N186" s="254"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501</v>
      </c>
      <c r="AT186" s="257" t="s">
        <v>254</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501</v>
      </c>
      <c r="BM186" s="257" t="s">
        <v>1026</v>
      </c>
    </row>
    <row r="187" s="2" customFormat="1" ht="21.75" customHeight="1">
      <c r="A187" s="40"/>
      <c r="B187" s="41"/>
      <c r="C187" s="246" t="s">
        <v>391</v>
      </c>
      <c r="D187" s="246" t="s">
        <v>254</v>
      </c>
      <c r="E187" s="247" t="s">
        <v>1027</v>
      </c>
      <c r="F187" s="248" t="s">
        <v>1028</v>
      </c>
      <c r="G187" s="249" t="s">
        <v>441</v>
      </c>
      <c r="H187" s="250">
        <v>23.52</v>
      </c>
      <c r="I187" s="251"/>
      <c r="J187" s="252">
        <f>ROUND(I187*H187,2)</f>
        <v>0</v>
      </c>
      <c r="K187" s="248" t="s">
        <v>258</v>
      </c>
      <c r="L187" s="46"/>
      <c r="M187" s="253" t="s">
        <v>1</v>
      </c>
      <c r="N187" s="254" t="s">
        <v>48</v>
      </c>
      <c r="O187" s="93"/>
      <c r="P187" s="255">
        <f>O187*H187</f>
        <v>0</v>
      </c>
      <c r="Q187" s="255">
        <v>0</v>
      </c>
      <c r="R187" s="255">
        <f>Q187*H187</f>
        <v>0</v>
      </c>
      <c r="S187" s="255">
        <v>0</v>
      </c>
      <c r="T187" s="256">
        <f>S187*H187</f>
        <v>0</v>
      </c>
      <c r="U187" s="40"/>
      <c r="V187" s="40"/>
      <c r="W187" s="40"/>
      <c r="X187" s="40"/>
      <c r="Y187" s="40"/>
      <c r="Z187" s="40"/>
      <c r="AA187" s="40"/>
      <c r="AB187" s="40"/>
      <c r="AC187" s="40"/>
      <c r="AD187" s="40"/>
      <c r="AE187" s="40"/>
      <c r="AR187" s="257" t="s">
        <v>501</v>
      </c>
      <c r="AT187" s="257" t="s">
        <v>254</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501</v>
      </c>
      <c r="BM187" s="257" t="s">
        <v>1029</v>
      </c>
    </row>
    <row r="188" s="12" customFormat="1" ht="25.92" customHeight="1">
      <c r="A188" s="12"/>
      <c r="B188" s="230"/>
      <c r="C188" s="231"/>
      <c r="D188" s="232" t="s">
        <v>82</v>
      </c>
      <c r="E188" s="233" t="s">
        <v>1030</v>
      </c>
      <c r="F188" s="233" t="s">
        <v>1031</v>
      </c>
      <c r="G188" s="231"/>
      <c r="H188" s="231"/>
      <c r="I188" s="234"/>
      <c r="J188" s="235">
        <f>BK188</f>
        <v>0</v>
      </c>
      <c r="K188" s="231"/>
      <c r="L188" s="236"/>
      <c r="M188" s="237"/>
      <c r="N188" s="238"/>
      <c r="O188" s="238"/>
      <c r="P188" s="239">
        <f>SUM(P189:P196)</f>
        <v>0</v>
      </c>
      <c r="Q188" s="238"/>
      <c r="R188" s="239">
        <f>SUM(R189:R196)</f>
        <v>0</v>
      </c>
      <c r="S188" s="238"/>
      <c r="T188" s="240">
        <f>SUM(T189:T196)</f>
        <v>0</v>
      </c>
      <c r="U188" s="12"/>
      <c r="V188" s="12"/>
      <c r="W188" s="12"/>
      <c r="X188" s="12"/>
      <c r="Y188" s="12"/>
      <c r="Z188" s="12"/>
      <c r="AA188" s="12"/>
      <c r="AB188" s="12"/>
      <c r="AC188" s="12"/>
      <c r="AD188" s="12"/>
      <c r="AE188" s="12"/>
      <c r="AR188" s="241" t="s">
        <v>182</v>
      </c>
      <c r="AT188" s="242" t="s">
        <v>82</v>
      </c>
      <c r="AU188" s="242" t="s">
        <v>83</v>
      </c>
      <c r="AY188" s="241" t="s">
        <v>251</v>
      </c>
      <c r="BK188" s="243">
        <f>SUM(BK189:BK196)</f>
        <v>0</v>
      </c>
    </row>
    <row r="189" s="2" customFormat="1" ht="16.5" customHeight="1">
      <c r="A189" s="40"/>
      <c r="B189" s="41"/>
      <c r="C189" s="246" t="s">
        <v>863</v>
      </c>
      <c r="D189" s="246" t="s">
        <v>254</v>
      </c>
      <c r="E189" s="247" t="s">
        <v>1032</v>
      </c>
      <c r="F189" s="248" t="s">
        <v>1033</v>
      </c>
      <c r="G189" s="249" t="s">
        <v>1034</v>
      </c>
      <c r="H189" s="250">
        <v>1</v>
      </c>
      <c r="I189" s="251"/>
      <c r="J189" s="252">
        <f>ROUND(I189*H189,2)</f>
        <v>0</v>
      </c>
      <c r="K189" s="248" t="s">
        <v>307</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1035</v>
      </c>
      <c r="AT189" s="257" t="s">
        <v>254</v>
      </c>
      <c r="AU189" s="257" t="s">
        <v>91</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1035</v>
      </c>
      <c r="BM189" s="257" t="s">
        <v>1036</v>
      </c>
    </row>
    <row r="190" s="2" customFormat="1">
      <c r="A190" s="40"/>
      <c r="B190" s="41"/>
      <c r="C190" s="42"/>
      <c r="D190" s="259" t="s">
        <v>261</v>
      </c>
      <c r="E190" s="42"/>
      <c r="F190" s="260" t="s">
        <v>1037</v>
      </c>
      <c r="G190" s="42"/>
      <c r="H190" s="42"/>
      <c r="I190" s="157"/>
      <c r="J190" s="42"/>
      <c r="K190" s="42"/>
      <c r="L190" s="46"/>
      <c r="M190" s="261"/>
      <c r="N190" s="262"/>
      <c r="O190" s="93"/>
      <c r="P190" s="93"/>
      <c r="Q190" s="93"/>
      <c r="R190" s="93"/>
      <c r="S190" s="93"/>
      <c r="T190" s="94"/>
      <c r="U190" s="40"/>
      <c r="V190" s="40"/>
      <c r="W190" s="40"/>
      <c r="X190" s="40"/>
      <c r="Y190" s="40"/>
      <c r="Z190" s="40"/>
      <c r="AA190" s="40"/>
      <c r="AB190" s="40"/>
      <c r="AC190" s="40"/>
      <c r="AD190" s="40"/>
      <c r="AE190" s="40"/>
      <c r="AT190" s="18" t="s">
        <v>261</v>
      </c>
      <c r="AU190" s="18" t="s">
        <v>91</v>
      </c>
    </row>
    <row r="191" s="2" customFormat="1" ht="16.5" customHeight="1">
      <c r="A191" s="40"/>
      <c r="B191" s="41"/>
      <c r="C191" s="246" t="s">
        <v>399</v>
      </c>
      <c r="D191" s="246" t="s">
        <v>254</v>
      </c>
      <c r="E191" s="247" t="s">
        <v>1038</v>
      </c>
      <c r="F191" s="248" t="s">
        <v>1039</v>
      </c>
      <c r="G191" s="249" t="s">
        <v>687</v>
      </c>
      <c r="H191" s="250">
        <v>4</v>
      </c>
      <c r="I191" s="251"/>
      <c r="J191" s="252">
        <f>ROUND(I191*H191,2)</f>
        <v>0</v>
      </c>
      <c r="K191" s="248" t="s">
        <v>307</v>
      </c>
      <c r="L191" s="46"/>
      <c r="M191" s="253" t="s">
        <v>1</v>
      </c>
      <c r="N191" s="254" t="s">
        <v>48</v>
      </c>
      <c r="O191" s="93"/>
      <c r="P191" s="255">
        <f>O191*H191</f>
        <v>0</v>
      </c>
      <c r="Q191" s="255">
        <v>0</v>
      </c>
      <c r="R191" s="255">
        <f>Q191*H191</f>
        <v>0</v>
      </c>
      <c r="S191" s="255">
        <v>0</v>
      </c>
      <c r="T191" s="256">
        <f>S191*H191</f>
        <v>0</v>
      </c>
      <c r="U191" s="40"/>
      <c r="V191" s="40"/>
      <c r="W191" s="40"/>
      <c r="X191" s="40"/>
      <c r="Y191" s="40"/>
      <c r="Z191" s="40"/>
      <c r="AA191" s="40"/>
      <c r="AB191" s="40"/>
      <c r="AC191" s="40"/>
      <c r="AD191" s="40"/>
      <c r="AE191" s="40"/>
      <c r="AR191" s="257" t="s">
        <v>1035</v>
      </c>
      <c r="AT191" s="257" t="s">
        <v>254</v>
      </c>
      <c r="AU191" s="257" t="s">
        <v>91</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1035</v>
      </c>
      <c r="BM191" s="257" t="s">
        <v>1040</v>
      </c>
    </row>
    <row r="192" s="2" customFormat="1">
      <c r="A192" s="40"/>
      <c r="B192" s="41"/>
      <c r="C192" s="42"/>
      <c r="D192" s="259" t="s">
        <v>261</v>
      </c>
      <c r="E192" s="42"/>
      <c r="F192" s="260" t="s">
        <v>1041</v>
      </c>
      <c r="G192" s="42"/>
      <c r="H192" s="42"/>
      <c r="I192" s="157"/>
      <c r="J192" s="42"/>
      <c r="K192" s="42"/>
      <c r="L192" s="46"/>
      <c r="M192" s="261"/>
      <c r="N192" s="262"/>
      <c r="O192" s="93"/>
      <c r="P192" s="93"/>
      <c r="Q192" s="93"/>
      <c r="R192" s="93"/>
      <c r="S192" s="93"/>
      <c r="T192" s="94"/>
      <c r="U192" s="40"/>
      <c r="V192" s="40"/>
      <c r="W192" s="40"/>
      <c r="X192" s="40"/>
      <c r="Y192" s="40"/>
      <c r="Z192" s="40"/>
      <c r="AA192" s="40"/>
      <c r="AB192" s="40"/>
      <c r="AC192" s="40"/>
      <c r="AD192" s="40"/>
      <c r="AE192" s="40"/>
      <c r="AT192" s="18" t="s">
        <v>261</v>
      </c>
      <c r="AU192" s="18" t="s">
        <v>91</v>
      </c>
    </row>
    <row r="193" s="2" customFormat="1" ht="16.5" customHeight="1">
      <c r="A193" s="40"/>
      <c r="B193" s="41"/>
      <c r="C193" s="246" t="s">
        <v>872</v>
      </c>
      <c r="D193" s="246" t="s">
        <v>254</v>
      </c>
      <c r="E193" s="247" t="s">
        <v>1042</v>
      </c>
      <c r="F193" s="248" t="s">
        <v>1039</v>
      </c>
      <c r="G193" s="249" t="s">
        <v>687</v>
      </c>
      <c r="H193" s="250">
        <v>4</v>
      </c>
      <c r="I193" s="251"/>
      <c r="J193" s="252">
        <f>ROUND(I193*H193,2)</f>
        <v>0</v>
      </c>
      <c r="K193" s="248" t="s">
        <v>307</v>
      </c>
      <c r="L193" s="46"/>
      <c r="M193" s="253" t="s">
        <v>1</v>
      </c>
      <c r="N193" s="254" t="s">
        <v>48</v>
      </c>
      <c r="O193" s="93"/>
      <c r="P193" s="255">
        <f>O193*H193</f>
        <v>0</v>
      </c>
      <c r="Q193" s="255">
        <v>0</v>
      </c>
      <c r="R193" s="255">
        <f>Q193*H193</f>
        <v>0</v>
      </c>
      <c r="S193" s="255">
        <v>0</v>
      </c>
      <c r="T193" s="256">
        <f>S193*H193</f>
        <v>0</v>
      </c>
      <c r="U193" s="40"/>
      <c r="V193" s="40"/>
      <c r="W193" s="40"/>
      <c r="X193" s="40"/>
      <c r="Y193" s="40"/>
      <c r="Z193" s="40"/>
      <c r="AA193" s="40"/>
      <c r="AB193" s="40"/>
      <c r="AC193" s="40"/>
      <c r="AD193" s="40"/>
      <c r="AE193" s="40"/>
      <c r="AR193" s="257" t="s">
        <v>1035</v>
      </c>
      <c r="AT193" s="257" t="s">
        <v>254</v>
      </c>
      <c r="AU193" s="257" t="s">
        <v>91</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1035</v>
      </c>
      <c r="BM193" s="257" t="s">
        <v>1043</v>
      </c>
    </row>
    <row r="194" s="2" customFormat="1">
      <c r="A194" s="40"/>
      <c r="B194" s="41"/>
      <c r="C194" s="42"/>
      <c r="D194" s="259" t="s">
        <v>261</v>
      </c>
      <c r="E194" s="42"/>
      <c r="F194" s="260" t="s">
        <v>1044</v>
      </c>
      <c r="G194" s="42"/>
      <c r="H194" s="42"/>
      <c r="I194" s="157"/>
      <c r="J194" s="42"/>
      <c r="K194" s="42"/>
      <c r="L194" s="46"/>
      <c r="M194" s="261"/>
      <c r="N194" s="262"/>
      <c r="O194" s="93"/>
      <c r="P194" s="93"/>
      <c r="Q194" s="93"/>
      <c r="R194" s="93"/>
      <c r="S194" s="93"/>
      <c r="T194" s="94"/>
      <c r="U194" s="40"/>
      <c r="V194" s="40"/>
      <c r="W194" s="40"/>
      <c r="X194" s="40"/>
      <c r="Y194" s="40"/>
      <c r="Z194" s="40"/>
      <c r="AA194" s="40"/>
      <c r="AB194" s="40"/>
      <c r="AC194" s="40"/>
      <c r="AD194" s="40"/>
      <c r="AE194" s="40"/>
      <c r="AT194" s="18" t="s">
        <v>261</v>
      </c>
      <c r="AU194" s="18" t="s">
        <v>91</v>
      </c>
    </row>
    <row r="195" s="2" customFormat="1" ht="16.5" customHeight="1">
      <c r="A195" s="40"/>
      <c r="B195" s="41"/>
      <c r="C195" s="246" t="s">
        <v>877</v>
      </c>
      <c r="D195" s="246" t="s">
        <v>254</v>
      </c>
      <c r="E195" s="247" t="s">
        <v>1045</v>
      </c>
      <c r="F195" s="248" t="s">
        <v>1046</v>
      </c>
      <c r="G195" s="249" t="s">
        <v>687</v>
      </c>
      <c r="H195" s="250">
        <v>4</v>
      </c>
      <c r="I195" s="251"/>
      <c r="J195" s="252">
        <f>ROUND(I195*H195,2)</f>
        <v>0</v>
      </c>
      <c r="K195" s="248" t="s">
        <v>307</v>
      </c>
      <c r="L195" s="46"/>
      <c r="M195" s="253" t="s">
        <v>1</v>
      </c>
      <c r="N195" s="254" t="s">
        <v>48</v>
      </c>
      <c r="O195" s="93"/>
      <c r="P195" s="255">
        <f>O195*H195</f>
        <v>0</v>
      </c>
      <c r="Q195" s="255">
        <v>0</v>
      </c>
      <c r="R195" s="255">
        <f>Q195*H195</f>
        <v>0</v>
      </c>
      <c r="S195" s="255">
        <v>0</v>
      </c>
      <c r="T195" s="256">
        <f>S195*H195</f>
        <v>0</v>
      </c>
      <c r="U195" s="40"/>
      <c r="V195" s="40"/>
      <c r="W195" s="40"/>
      <c r="X195" s="40"/>
      <c r="Y195" s="40"/>
      <c r="Z195" s="40"/>
      <c r="AA195" s="40"/>
      <c r="AB195" s="40"/>
      <c r="AC195" s="40"/>
      <c r="AD195" s="40"/>
      <c r="AE195" s="40"/>
      <c r="AR195" s="257" t="s">
        <v>1035</v>
      </c>
      <c r="AT195" s="257" t="s">
        <v>254</v>
      </c>
      <c r="AU195" s="257" t="s">
        <v>91</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1035</v>
      </c>
      <c r="BM195" s="257" t="s">
        <v>1047</v>
      </c>
    </row>
    <row r="196" s="2" customFormat="1">
      <c r="A196" s="40"/>
      <c r="B196" s="41"/>
      <c r="C196" s="42"/>
      <c r="D196" s="259" t="s">
        <v>261</v>
      </c>
      <c r="E196" s="42"/>
      <c r="F196" s="260" t="s">
        <v>1048</v>
      </c>
      <c r="G196" s="42"/>
      <c r="H196" s="42"/>
      <c r="I196" s="157"/>
      <c r="J196" s="42"/>
      <c r="K196" s="42"/>
      <c r="L196" s="46"/>
      <c r="M196" s="263"/>
      <c r="N196" s="264"/>
      <c r="O196" s="265"/>
      <c r="P196" s="265"/>
      <c r="Q196" s="265"/>
      <c r="R196" s="265"/>
      <c r="S196" s="265"/>
      <c r="T196" s="266"/>
      <c r="U196" s="40"/>
      <c r="V196" s="40"/>
      <c r="W196" s="40"/>
      <c r="X196" s="40"/>
      <c r="Y196" s="40"/>
      <c r="Z196" s="40"/>
      <c r="AA196" s="40"/>
      <c r="AB196" s="40"/>
      <c r="AC196" s="40"/>
      <c r="AD196" s="40"/>
      <c r="AE196" s="40"/>
      <c r="AT196" s="18" t="s">
        <v>261</v>
      </c>
      <c r="AU196" s="18" t="s">
        <v>91</v>
      </c>
    </row>
    <row r="197" s="2" customFormat="1" ht="6.96" customHeight="1">
      <c r="A197" s="40"/>
      <c r="B197" s="68"/>
      <c r="C197" s="69"/>
      <c r="D197" s="69"/>
      <c r="E197" s="69"/>
      <c r="F197" s="69"/>
      <c r="G197" s="69"/>
      <c r="H197" s="69"/>
      <c r="I197" s="195"/>
      <c r="J197" s="69"/>
      <c r="K197" s="69"/>
      <c r="L197" s="46"/>
      <c r="M197" s="40"/>
      <c r="O197" s="40"/>
      <c r="P197" s="40"/>
      <c r="Q197" s="40"/>
      <c r="R197" s="40"/>
      <c r="S197" s="40"/>
      <c r="T197" s="40"/>
      <c r="U197" s="40"/>
      <c r="V197" s="40"/>
      <c r="W197" s="40"/>
      <c r="X197" s="40"/>
      <c r="Y197" s="40"/>
      <c r="Z197" s="40"/>
      <c r="AA197" s="40"/>
      <c r="AB197" s="40"/>
      <c r="AC197" s="40"/>
      <c r="AD197" s="40"/>
      <c r="AE197" s="40"/>
    </row>
  </sheetData>
  <sheetProtection sheet="1" autoFilter="0" formatColumns="0" formatRows="0" objects="1" scenarios="1" spinCount="100000" saltValue="uG8lNw6XKWp65fCIxUowGhXhKhsKCvV0o/oearejYu74vRKg+odFWgpfodWVteCju0kxVIvSHNG1yEnjovAwjg==" hashValue="XqORCP4iFCIztWvHn6Z3WtseSolNzr4F+aKzA/e8MBdVa6ai2t4RWeO9/Ghve6o+ATjrE+Ic7MUwNgsr6oRq7g==" algorithmName="SHA-512" password="E785"/>
  <autoFilter ref="C122:K196"/>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111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1049</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40</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40</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ROUND(J124,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ROUND((SUM(BE124:BE185)),  2)</f>
        <v>0</v>
      </c>
      <c r="G33" s="40"/>
      <c r="H33" s="40"/>
      <c r="I33" s="174">
        <v>0.20999999999999999</v>
      </c>
      <c r="J33" s="173">
        <f>ROUND(((SUM(BE124:BE185))*I33),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ROUND((SUM(BF124:BF185)),  2)</f>
        <v>0</v>
      </c>
      <c r="G34" s="40"/>
      <c r="H34" s="40"/>
      <c r="I34" s="174">
        <v>0.14999999999999999</v>
      </c>
      <c r="J34" s="173">
        <f>ROUND(((SUM(BF124:BF185))*I34),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ROUND((SUM(BG124:BG185)),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ROUND((SUM(BH124:BH185)),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ROUND((SUM(BI124:BI185)),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04.2 - Přípojka slaboproudu</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 </v>
      </c>
      <c r="G91" s="42"/>
      <c r="H91" s="42"/>
      <c r="I91" s="159" t="s">
        <v>36</v>
      </c>
      <c r="J91" s="38" t="str">
        <f>E21</f>
        <v xml:space="preserve"> </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J124</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J125</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J126</f>
        <v>0</v>
      </c>
      <c r="K98" s="135"/>
      <c r="L98" s="217"/>
      <c r="S98" s="10"/>
      <c r="T98" s="10"/>
      <c r="U98" s="10"/>
      <c r="V98" s="10"/>
      <c r="W98" s="10"/>
      <c r="X98" s="10"/>
      <c r="Y98" s="10"/>
      <c r="Z98" s="10"/>
      <c r="AA98" s="10"/>
      <c r="AB98" s="10"/>
      <c r="AC98" s="10"/>
      <c r="AD98" s="10"/>
      <c r="AE98" s="10"/>
    </row>
    <row r="99" s="9" customFormat="1" ht="24.96" customHeight="1">
      <c r="A99" s="9"/>
      <c r="B99" s="205"/>
      <c r="C99" s="206"/>
      <c r="D99" s="207" t="s">
        <v>577</v>
      </c>
      <c r="E99" s="208"/>
      <c r="F99" s="208"/>
      <c r="G99" s="208"/>
      <c r="H99" s="208"/>
      <c r="I99" s="209"/>
      <c r="J99" s="210">
        <f>J129</f>
        <v>0</v>
      </c>
      <c r="K99" s="206"/>
      <c r="L99" s="211"/>
      <c r="S99" s="9"/>
      <c r="T99" s="9"/>
      <c r="U99" s="9"/>
      <c r="V99" s="9"/>
      <c r="W99" s="9"/>
      <c r="X99" s="9"/>
      <c r="Y99" s="9"/>
      <c r="Z99" s="9"/>
      <c r="AA99" s="9"/>
      <c r="AB99" s="9"/>
      <c r="AC99" s="9"/>
      <c r="AD99" s="9"/>
      <c r="AE99" s="9"/>
    </row>
    <row r="100" s="10" customFormat="1" ht="19.92" customHeight="1">
      <c r="A100" s="10"/>
      <c r="B100" s="212"/>
      <c r="C100" s="135"/>
      <c r="D100" s="213" t="s">
        <v>1050</v>
      </c>
      <c r="E100" s="214"/>
      <c r="F100" s="214"/>
      <c r="G100" s="214"/>
      <c r="H100" s="214"/>
      <c r="I100" s="215"/>
      <c r="J100" s="216">
        <f>J130</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1051</v>
      </c>
      <c r="E101" s="214"/>
      <c r="F101" s="214"/>
      <c r="G101" s="214"/>
      <c r="H101" s="214"/>
      <c r="I101" s="215"/>
      <c r="J101" s="216">
        <f>J140</f>
        <v>0</v>
      </c>
      <c r="K101" s="135"/>
      <c r="L101" s="217"/>
      <c r="S101" s="10"/>
      <c r="T101" s="10"/>
      <c r="U101" s="10"/>
      <c r="V101" s="10"/>
      <c r="W101" s="10"/>
      <c r="X101" s="10"/>
      <c r="Y101" s="10"/>
      <c r="Z101" s="10"/>
      <c r="AA101" s="10"/>
      <c r="AB101" s="10"/>
      <c r="AC101" s="10"/>
      <c r="AD101" s="10"/>
      <c r="AE101" s="10"/>
    </row>
    <row r="102" s="9" customFormat="1" ht="24.96" customHeight="1">
      <c r="A102" s="9"/>
      <c r="B102" s="205"/>
      <c r="C102" s="206"/>
      <c r="D102" s="207" t="s">
        <v>1052</v>
      </c>
      <c r="E102" s="208"/>
      <c r="F102" s="208"/>
      <c r="G102" s="208"/>
      <c r="H102" s="208"/>
      <c r="I102" s="209"/>
      <c r="J102" s="210">
        <f>J154</f>
        <v>0</v>
      </c>
      <c r="K102" s="206"/>
      <c r="L102" s="211"/>
      <c r="S102" s="9"/>
      <c r="T102" s="9"/>
      <c r="U102" s="9"/>
      <c r="V102" s="9"/>
      <c r="W102" s="9"/>
      <c r="X102" s="9"/>
      <c r="Y102" s="9"/>
      <c r="Z102" s="9"/>
      <c r="AA102" s="9"/>
      <c r="AB102" s="9"/>
      <c r="AC102" s="9"/>
      <c r="AD102" s="9"/>
      <c r="AE102" s="9"/>
    </row>
    <row r="103" s="10" customFormat="1" ht="19.92" customHeight="1">
      <c r="A103" s="10"/>
      <c r="B103" s="212"/>
      <c r="C103" s="135"/>
      <c r="D103" s="213" t="s">
        <v>1053</v>
      </c>
      <c r="E103" s="214"/>
      <c r="F103" s="214"/>
      <c r="G103" s="214"/>
      <c r="H103" s="214"/>
      <c r="I103" s="215"/>
      <c r="J103" s="216">
        <f>J155</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1054</v>
      </c>
      <c r="E104" s="214"/>
      <c r="F104" s="214"/>
      <c r="G104" s="214"/>
      <c r="H104" s="214"/>
      <c r="I104" s="215"/>
      <c r="J104" s="216">
        <f>J177</f>
        <v>0</v>
      </c>
      <c r="K104" s="135"/>
      <c r="L104" s="217"/>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195"/>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198"/>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236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99" t="str">
        <f>E7</f>
        <v>Sportovní areál ul. Leonovova, Karviná - Hranice</v>
      </c>
      <c r="F114" s="33"/>
      <c r="G114" s="33"/>
      <c r="H114" s="33"/>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222</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E9</f>
        <v>SO 04.2 - Přípojka slaboproudu</v>
      </c>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v>
      </c>
      <c r="D118" s="42"/>
      <c r="E118" s="42"/>
      <c r="F118" s="28" t="str">
        <f>F12</f>
        <v xml:space="preserve"> </v>
      </c>
      <c r="G118" s="42"/>
      <c r="H118" s="42"/>
      <c r="I118" s="159" t="s">
        <v>24</v>
      </c>
      <c r="J118" s="81" t="str">
        <f>IF(J12="","",J12)</f>
        <v>27. 2. 2020</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3" t="s">
        <v>30</v>
      </c>
      <c r="D120" s="42"/>
      <c r="E120" s="42"/>
      <c r="F120" s="28" t="str">
        <f>E15</f>
        <v xml:space="preserve"> </v>
      </c>
      <c r="G120" s="42"/>
      <c r="H120" s="42"/>
      <c r="I120" s="159" t="s">
        <v>36</v>
      </c>
      <c r="J120" s="38" t="str">
        <f>E21</f>
        <v xml:space="preserve"> </v>
      </c>
      <c r="K120" s="42"/>
      <c r="L120" s="65"/>
      <c r="S120" s="40"/>
      <c r="T120" s="40"/>
      <c r="U120" s="40"/>
      <c r="V120" s="40"/>
      <c r="W120" s="40"/>
      <c r="X120" s="40"/>
      <c r="Y120" s="40"/>
      <c r="Z120" s="40"/>
      <c r="AA120" s="40"/>
      <c r="AB120" s="40"/>
      <c r="AC120" s="40"/>
      <c r="AD120" s="40"/>
      <c r="AE120" s="40"/>
    </row>
    <row r="121" s="2" customFormat="1" ht="15.15" customHeight="1">
      <c r="A121" s="40"/>
      <c r="B121" s="41"/>
      <c r="C121" s="33" t="s">
        <v>34</v>
      </c>
      <c r="D121" s="42"/>
      <c r="E121" s="42"/>
      <c r="F121" s="28" t="str">
        <f>IF(E18="","",E18)</f>
        <v>Vyplň údaj</v>
      </c>
      <c r="G121" s="42"/>
      <c r="H121" s="42"/>
      <c r="I121" s="159" t="s">
        <v>39</v>
      </c>
      <c r="J121" s="38" t="str">
        <f>E24</f>
        <v>Specialista</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11" customFormat="1" ht="29.28" customHeight="1">
      <c r="A123" s="218"/>
      <c r="B123" s="219"/>
      <c r="C123" s="220" t="s">
        <v>237</v>
      </c>
      <c r="D123" s="221" t="s">
        <v>68</v>
      </c>
      <c r="E123" s="221" t="s">
        <v>64</v>
      </c>
      <c r="F123" s="221" t="s">
        <v>65</v>
      </c>
      <c r="G123" s="221" t="s">
        <v>238</v>
      </c>
      <c r="H123" s="221" t="s">
        <v>239</v>
      </c>
      <c r="I123" s="222" t="s">
        <v>240</v>
      </c>
      <c r="J123" s="221" t="s">
        <v>226</v>
      </c>
      <c r="K123" s="223" t="s">
        <v>241</v>
      </c>
      <c r="L123" s="224"/>
      <c r="M123" s="102" t="s">
        <v>1</v>
      </c>
      <c r="N123" s="103" t="s">
        <v>47</v>
      </c>
      <c r="O123" s="103" t="s">
        <v>242</v>
      </c>
      <c r="P123" s="103" t="s">
        <v>243</v>
      </c>
      <c r="Q123" s="103" t="s">
        <v>244</v>
      </c>
      <c r="R123" s="103" t="s">
        <v>245</v>
      </c>
      <c r="S123" s="103" t="s">
        <v>246</v>
      </c>
      <c r="T123" s="104" t="s">
        <v>247</v>
      </c>
      <c r="U123" s="218"/>
      <c r="V123" s="218"/>
      <c r="W123" s="218"/>
      <c r="X123" s="218"/>
      <c r="Y123" s="218"/>
      <c r="Z123" s="218"/>
      <c r="AA123" s="218"/>
      <c r="AB123" s="218"/>
      <c r="AC123" s="218"/>
      <c r="AD123" s="218"/>
      <c r="AE123" s="218"/>
    </row>
    <row r="124" s="2" customFormat="1" ht="22.8" customHeight="1">
      <c r="A124" s="40"/>
      <c r="B124" s="41"/>
      <c r="C124" s="109" t="s">
        <v>248</v>
      </c>
      <c r="D124" s="42"/>
      <c r="E124" s="42"/>
      <c r="F124" s="42"/>
      <c r="G124" s="42"/>
      <c r="H124" s="42"/>
      <c r="I124" s="157"/>
      <c r="J124" s="225">
        <f>BK124</f>
        <v>0</v>
      </c>
      <c r="K124" s="42"/>
      <c r="L124" s="46"/>
      <c r="M124" s="105"/>
      <c r="N124" s="226"/>
      <c r="O124" s="106"/>
      <c r="P124" s="227">
        <f>P125+P129+P154</f>
        <v>0</v>
      </c>
      <c r="Q124" s="106"/>
      <c r="R124" s="227">
        <f>R125+R129+R154</f>
        <v>47.684889999999996</v>
      </c>
      <c r="S124" s="106"/>
      <c r="T124" s="228">
        <f>T125+T129+T154</f>
        <v>0</v>
      </c>
      <c r="U124" s="40"/>
      <c r="V124" s="40"/>
      <c r="W124" s="40"/>
      <c r="X124" s="40"/>
      <c r="Y124" s="40"/>
      <c r="Z124" s="40"/>
      <c r="AA124" s="40"/>
      <c r="AB124" s="40"/>
      <c r="AC124" s="40"/>
      <c r="AD124" s="40"/>
      <c r="AE124" s="40"/>
      <c r="AT124" s="18" t="s">
        <v>82</v>
      </c>
      <c r="AU124" s="18" t="s">
        <v>228</v>
      </c>
      <c r="BK124" s="229">
        <f>BK125+BK129+BK154</f>
        <v>0</v>
      </c>
    </row>
    <row r="125" s="12" customFormat="1" ht="25.92" customHeight="1">
      <c r="A125" s="12"/>
      <c r="B125" s="230"/>
      <c r="C125" s="231"/>
      <c r="D125" s="232" t="s">
        <v>82</v>
      </c>
      <c r="E125" s="233" t="s">
        <v>408</v>
      </c>
      <c r="F125" s="233" t="s">
        <v>409</v>
      </c>
      <c r="G125" s="231"/>
      <c r="H125" s="231"/>
      <c r="I125" s="234"/>
      <c r="J125" s="235">
        <f>BK125</f>
        <v>0</v>
      </c>
      <c r="K125" s="231"/>
      <c r="L125" s="236"/>
      <c r="M125" s="237"/>
      <c r="N125" s="238"/>
      <c r="O125" s="238"/>
      <c r="P125" s="239">
        <f>P126</f>
        <v>0</v>
      </c>
      <c r="Q125" s="238"/>
      <c r="R125" s="239">
        <f>R126</f>
        <v>33.600000000000001</v>
      </c>
      <c r="S125" s="238"/>
      <c r="T125" s="240">
        <f>T126</f>
        <v>0</v>
      </c>
      <c r="U125" s="12"/>
      <c r="V125" s="12"/>
      <c r="W125" s="12"/>
      <c r="X125" s="12"/>
      <c r="Y125" s="12"/>
      <c r="Z125" s="12"/>
      <c r="AA125" s="12"/>
      <c r="AB125" s="12"/>
      <c r="AC125" s="12"/>
      <c r="AD125" s="12"/>
      <c r="AE125" s="12"/>
      <c r="AR125" s="241" t="s">
        <v>91</v>
      </c>
      <c r="AT125" s="242" t="s">
        <v>82</v>
      </c>
      <c r="AU125" s="242" t="s">
        <v>83</v>
      </c>
      <c r="AY125" s="241" t="s">
        <v>251</v>
      </c>
      <c r="BK125" s="243">
        <f>BK126</f>
        <v>0</v>
      </c>
    </row>
    <row r="126" s="12" customFormat="1" ht="22.8" customHeight="1">
      <c r="A126" s="12"/>
      <c r="B126" s="230"/>
      <c r="C126" s="231"/>
      <c r="D126" s="232" t="s">
        <v>82</v>
      </c>
      <c r="E126" s="244" t="s">
        <v>91</v>
      </c>
      <c r="F126" s="244" t="s">
        <v>410</v>
      </c>
      <c r="G126" s="231"/>
      <c r="H126" s="231"/>
      <c r="I126" s="234"/>
      <c r="J126" s="245">
        <f>BK126</f>
        <v>0</v>
      </c>
      <c r="K126" s="231"/>
      <c r="L126" s="236"/>
      <c r="M126" s="237"/>
      <c r="N126" s="238"/>
      <c r="O126" s="238"/>
      <c r="P126" s="239">
        <f>SUM(P127:P128)</f>
        <v>0</v>
      </c>
      <c r="Q126" s="238"/>
      <c r="R126" s="239">
        <f>SUM(R127:R128)</f>
        <v>33.600000000000001</v>
      </c>
      <c r="S126" s="238"/>
      <c r="T126" s="240">
        <f>SUM(T127:T128)</f>
        <v>0</v>
      </c>
      <c r="U126" s="12"/>
      <c r="V126" s="12"/>
      <c r="W126" s="12"/>
      <c r="X126" s="12"/>
      <c r="Y126" s="12"/>
      <c r="Z126" s="12"/>
      <c r="AA126" s="12"/>
      <c r="AB126" s="12"/>
      <c r="AC126" s="12"/>
      <c r="AD126" s="12"/>
      <c r="AE126" s="12"/>
      <c r="AR126" s="241" t="s">
        <v>91</v>
      </c>
      <c r="AT126" s="242" t="s">
        <v>82</v>
      </c>
      <c r="AU126" s="242" t="s">
        <v>91</v>
      </c>
      <c r="AY126" s="241" t="s">
        <v>251</v>
      </c>
      <c r="BK126" s="243">
        <f>SUM(BK127:BK128)</f>
        <v>0</v>
      </c>
    </row>
    <row r="127" s="2" customFormat="1" ht="21.75" customHeight="1">
      <c r="A127" s="40"/>
      <c r="B127" s="41"/>
      <c r="C127" s="246" t="s">
        <v>91</v>
      </c>
      <c r="D127" s="246" t="s">
        <v>254</v>
      </c>
      <c r="E127" s="247" t="s">
        <v>742</v>
      </c>
      <c r="F127" s="248" t="s">
        <v>1055</v>
      </c>
      <c r="G127" s="249" t="s">
        <v>446</v>
      </c>
      <c r="H127" s="250">
        <v>21</v>
      </c>
      <c r="I127" s="251"/>
      <c r="J127" s="252">
        <f>ROUND(I127*H127,2)</f>
        <v>0</v>
      </c>
      <c r="K127" s="248" t="s">
        <v>258</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93</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1056</v>
      </c>
    </row>
    <row r="128" s="2" customFormat="1" ht="16.5" customHeight="1">
      <c r="A128" s="40"/>
      <c r="B128" s="41"/>
      <c r="C128" s="314" t="s">
        <v>93</v>
      </c>
      <c r="D128" s="314" t="s">
        <v>648</v>
      </c>
      <c r="E128" s="315" t="s">
        <v>1057</v>
      </c>
      <c r="F128" s="316" t="s">
        <v>1058</v>
      </c>
      <c r="G128" s="317" t="s">
        <v>398</v>
      </c>
      <c r="H128" s="318">
        <v>33.600000000000001</v>
      </c>
      <c r="I128" s="319"/>
      <c r="J128" s="320">
        <f>ROUND(I128*H128,2)</f>
        <v>0</v>
      </c>
      <c r="K128" s="316" t="s">
        <v>258</v>
      </c>
      <c r="L128" s="321"/>
      <c r="M128" s="322" t="s">
        <v>1</v>
      </c>
      <c r="N128" s="323" t="s">
        <v>48</v>
      </c>
      <c r="O128" s="93"/>
      <c r="P128" s="255">
        <f>O128*H128</f>
        <v>0</v>
      </c>
      <c r="Q128" s="255">
        <v>1</v>
      </c>
      <c r="R128" s="255">
        <f>Q128*H128</f>
        <v>33.600000000000001</v>
      </c>
      <c r="S128" s="255">
        <v>0</v>
      </c>
      <c r="T128" s="256">
        <f>S128*H128</f>
        <v>0</v>
      </c>
      <c r="U128" s="40"/>
      <c r="V128" s="40"/>
      <c r="W128" s="40"/>
      <c r="X128" s="40"/>
      <c r="Y128" s="40"/>
      <c r="Z128" s="40"/>
      <c r="AA128" s="40"/>
      <c r="AB128" s="40"/>
      <c r="AC128" s="40"/>
      <c r="AD128" s="40"/>
      <c r="AE128" s="40"/>
      <c r="AR128" s="257" t="s">
        <v>292</v>
      </c>
      <c r="AT128" s="257" t="s">
        <v>648</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1059</v>
      </c>
    </row>
    <row r="129" s="12" customFormat="1" ht="25.92" customHeight="1">
      <c r="A129" s="12"/>
      <c r="B129" s="230"/>
      <c r="C129" s="231"/>
      <c r="D129" s="232" t="s">
        <v>82</v>
      </c>
      <c r="E129" s="233" t="s">
        <v>666</v>
      </c>
      <c r="F129" s="233" t="s">
        <v>667</v>
      </c>
      <c r="G129" s="231"/>
      <c r="H129" s="231"/>
      <c r="I129" s="234"/>
      <c r="J129" s="235">
        <f>BK129</f>
        <v>0</v>
      </c>
      <c r="K129" s="231"/>
      <c r="L129" s="236"/>
      <c r="M129" s="237"/>
      <c r="N129" s="238"/>
      <c r="O129" s="238"/>
      <c r="P129" s="239">
        <f>P130+P140</f>
        <v>0</v>
      </c>
      <c r="Q129" s="238"/>
      <c r="R129" s="239">
        <f>R130+R140</f>
        <v>0.053469999999999997</v>
      </c>
      <c r="S129" s="238"/>
      <c r="T129" s="240">
        <f>T130+T140</f>
        <v>0</v>
      </c>
      <c r="U129" s="12"/>
      <c r="V129" s="12"/>
      <c r="W129" s="12"/>
      <c r="X129" s="12"/>
      <c r="Y129" s="12"/>
      <c r="Z129" s="12"/>
      <c r="AA129" s="12"/>
      <c r="AB129" s="12"/>
      <c r="AC129" s="12"/>
      <c r="AD129" s="12"/>
      <c r="AE129" s="12"/>
      <c r="AR129" s="241" t="s">
        <v>93</v>
      </c>
      <c r="AT129" s="242" t="s">
        <v>82</v>
      </c>
      <c r="AU129" s="242" t="s">
        <v>83</v>
      </c>
      <c r="AY129" s="241" t="s">
        <v>251</v>
      </c>
      <c r="BK129" s="243">
        <f>BK130+BK140</f>
        <v>0</v>
      </c>
    </row>
    <row r="130" s="12" customFormat="1" ht="22.8" customHeight="1">
      <c r="A130" s="12"/>
      <c r="B130" s="230"/>
      <c r="C130" s="231"/>
      <c r="D130" s="232" t="s">
        <v>82</v>
      </c>
      <c r="E130" s="244" t="s">
        <v>1060</v>
      </c>
      <c r="F130" s="244" t="s">
        <v>1061</v>
      </c>
      <c r="G130" s="231"/>
      <c r="H130" s="231"/>
      <c r="I130" s="234"/>
      <c r="J130" s="245">
        <f>BK130</f>
        <v>0</v>
      </c>
      <c r="K130" s="231"/>
      <c r="L130" s="236"/>
      <c r="M130" s="237"/>
      <c r="N130" s="238"/>
      <c r="O130" s="238"/>
      <c r="P130" s="239">
        <f>SUM(P131:P139)</f>
        <v>0</v>
      </c>
      <c r="Q130" s="238"/>
      <c r="R130" s="239">
        <f>SUM(R131:R139)</f>
        <v>0.01287</v>
      </c>
      <c r="S130" s="238"/>
      <c r="T130" s="240">
        <f>SUM(T131:T139)</f>
        <v>0</v>
      </c>
      <c r="U130" s="12"/>
      <c r="V130" s="12"/>
      <c r="W130" s="12"/>
      <c r="X130" s="12"/>
      <c r="Y130" s="12"/>
      <c r="Z130" s="12"/>
      <c r="AA130" s="12"/>
      <c r="AB130" s="12"/>
      <c r="AC130" s="12"/>
      <c r="AD130" s="12"/>
      <c r="AE130" s="12"/>
      <c r="AR130" s="241" t="s">
        <v>93</v>
      </c>
      <c r="AT130" s="242" t="s">
        <v>82</v>
      </c>
      <c r="AU130" s="242" t="s">
        <v>91</v>
      </c>
      <c r="AY130" s="241" t="s">
        <v>251</v>
      </c>
      <c r="BK130" s="243">
        <f>SUM(BK131:BK139)</f>
        <v>0</v>
      </c>
    </row>
    <row r="131" s="2" customFormat="1" ht="21.75" customHeight="1">
      <c r="A131" s="40"/>
      <c r="B131" s="41"/>
      <c r="C131" s="246" t="s">
        <v>174</v>
      </c>
      <c r="D131" s="246" t="s">
        <v>254</v>
      </c>
      <c r="E131" s="247" t="s">
        <v>1062</v>
      </c>
      <c r="F131" s="248" t="s">
        <v>1063</v>
      </c>
      <c r="G131" s="249" t="s">
        <v>441</v>
      </c>
      <c r="H131" s="250">
        <v>50</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359</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359</v>
      </c>
      <c r="BM131" s="257" t="s">
        <v>1064</v>
      </c>
    </row>
    <row r="132" s="2" customFormat="1" ht="16.5" customHeight="1">
      <c r="A132" s="40"/>
      <c r="B132" s="41"/>
      <c r="C132" s="314" t="s">
        <v>182</v>
      </c>
      <c r="D132" s="314" t="s">
        <v>648</v>
      </c>
      <c r="E132" s="315" t="s">
        <v>1065</v>
      </c>
      <c r="F132" s="316" t="s">
        <v>1066</v>
      </c>
      <c r="G132" s="317" t="s">
        <v>441</v>
      </c>
      <c r="H132" s="318">
        <v>50</v>
      </c>
      <c r="I132" s="319"/>
      <c r="J132" s="320">
        <f>ROUND(I132*H132,2)</f>
        <v>0</v>
      </c>
      <c r="K132" s="316" t="s">
        <v>258</v>
      </c>
      <c r="L132" s="321"/>
      <c r="M132" s="322" t="s">
        <v>1</v>
      </c>
      <c r="N132" s="323" t="s">
        <v>48</v>
      </c>
      <c r="O132" s="93"/>
      <c r="P132" s="255">
        <f>O132*H132</f>
        <v>0</v>
      </c>
      <c r="Q132" s="255">
        <v>0.00017000000000000001</v>
      </c>
      <c r="R132" s="255">
        <f>Q132*H132</f>
        <v>0.0085000000000000006</v>
      </c>
      <c r="S132" s="255">
        <v>0</v>
      </c>
      <c r="T132" s="256">
        <f>S132*H132</f>
        <v>0</v>
      </c>
      <c r="U132" s="40"/>
      <c r="V132" s="40"/>
      <c r="W132" s="40"/>
      <c r="X132" s="40"/>
      <c r="Y132" s="40"/>
      <c r="Z132" s="40"/>
      <c r="AA132" s="40"/>
      <c r="AB132" s="40"/>
      <c r="AC132" s="40"/>
      <c r="AD132" s="40"/>
      <c r="AE132" s="40"/>
      <c r="AR132" s="257" t="s">
        <v>384</v>
      </c>
      <c r="AT132" s="257" t="s">
        <v>648</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359</v>
      </c>
      <c r="BM132" s="257" t="s">
        <v>1067</v>
      </c>
    </row>
    <row r="133" s="2" customFormat="1" ht="21.75" customHeight="1">
      <c r="A133" s="40"/>
      <c r="B133" s="41"/>
      <c r="C133" s="246" t="s">
        <v>250</v>
      </c>
      <c r="D133" s="246" t="s">
        <v>254</v>
      </c>
      <c r="E133" s="247" t="s">
        <v>1068</v>
      </c>
      <c r="F133" s="248" t="s">
        <v>1069</v>
      </c>
      <c r="G133" s="249" t="s">
        <v>346</v>
      </c>
      <c r="H133" s="250">
        <v>1</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359</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359</v>
      </c>
      <c r="BM133" s="257" t="s">
        <v>1070</v>
      </c>
    </row>
    <row r="134" s="2" customFormat="1" ht="16.5" customHeight="1">
      <c r="A134" s="40"/>
      <c r="B134" s="41"/>
      <c r="C134" s="314" t="s">
        <v>278</v>
      </c>
      <c r="D134" s="314" t="s">
        <v>648</v>
      </c>
      <c r="E134" s="315" t="s">
        <v>1071</v>
      </c>
      <c r="F134" s="316" t="s">
        <v>1072</v>
      </c>
      <c r="G134" s="317" t="s">
        <v>346</v>
      </c>
      <c r="H134" s="318">
        <v>1</v>
      </c>
      <c r="I134" s="319"/>
      <c r="J134" s="320">
        <f>ROUND(I134*H134,2)</f>
        <v>0</v>
      </c>
      <c r="K134" s="316" t="s">
        <v>258</v>
      </c>
      <c r="L134" s="321"/>
      <c r="M134" s="322" t="s">
        <v>1</v>
      </c>
      <c r="N134" s="323" t="s">
        <v>48</v>
      </c>
      <c r="O134" s="93"/>
      <c r="P134" s="255">
        <f>O134*H134</f>
        <v>0</v>
      </c>
      <c r="Q134" s="255">
        <v>0.00027</v>
      </c>
      <c r="R134" s="255">
        <f>Q134*H134</f>
        <v>0.00027</v>
      </c>
      <c r="S134" s="255">
        <v>0</v>
      </c>
      <c r="T134" s="256">
        <f>S134*H134</f>
        <v>0</v>
      </c>
      <c r="U134" s="40"/>
      <c r="V134" s="40"/>
      <c r="W134" s="40"/>
      <c r="X134" s="40"/>
      <c r="Y134" s="40"/>
      <c r="Z134" s="40"/>
      <c r="AA134" s="40"/>
      <c r="AB134" s="40"/>
      <c r="AC134" s="40"/>
      <c r="AD134" s="40"/>
      <c r="AE134" s="40"/>
      <c r="AR134" s="257" t="s">
        <v>384</v>
      </c>
      <c r="AT134" s="257" t="s">
        <v>648</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359</v>
      </c>
      <c r="BM134" s="257" t="s">
        <v>1073</v>
      </c>
    </row>
    <row r="135" s="2" customFormat="1" ht="16.5" customHeight="1">
      <c r="A135" s="40"/>
      <c r="B135" s="41"/>
      <c r="C135" s="246" t="s">
        <v>285</v>
      </c>
      <c r="D135" s="246" t="s">
        <v>254</v>
      </c>
      <c r="E135" s="247" t="s">
        <v>1074</v>
      </c>
      <c r="F135" s="248" t="s">
        <v>1075</v>
      </c>
      <c r="G135" s="249" t="s">
        <v>346</v>
      </c>
      <c r="H135" s="250">
        <v>1</v>
      </c>
      <c r="I135" s="251"/>
      <c r="J135" s="252">
        <f>ROUND(I135*H135,2)</f>
        <v>0</v>
      </c>
      <c r="K135" s="248" t="s">
        <v>258</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359</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359</v>
      </c>
      <c r="BM135" s="257" t="s">
        <v>1076</v>
      </c>
    </row>
    <row r="136" s="2" customFormat="1" ht="16.5" customHeight="1">
      <c r="A136" s="40"/>
      <c r="B136" s="41"/>
      <c r="C136" s="314" t="s">
        <v>292</v>
      </c>
      <c r="D136" s="314" t="s">
        <v>648</v>
      </c>
      <c r="E136" s="315" t="s">
        <v>1077</v>
      </c>
      <c r="F136" s="316" t="s">
        <v>1078</v>
      </c>
      <c r="G136" s="317" t="s">
        <v>346</v>
      </c>
      <c r="H136" s="318">
        <v>1</v>
      </c>
      <c r="I136" s="319"/>
      <c r="J136" s="320">
        <f>ROUND(I136*H136,2)</f>
        <v>0</v>
      </c>
      <c r="K136" s="316" t="s">
        <v>258</v>
      </c>
      <c r="L136" s="321"/>
      <c r="M136" s="322" t="s">
        <v>1</v>
      </c>
      <c r="N136" s="323" t="s">
        <v>48</v>
      </c>
      <c r="O136" s="93"/>
      <c r="P136" s="255">
        <f>O136*H136</f>
        <v>0</v>
      </c>
      <c r="Q136" s="255">
        <v>0.00040000000000000002</v>
      </c>
      <c r="R136" s="255">
        <f>Q136*H136</f>
        <v>0.00040000000000000002</v>
      </c>
      <c r="S136" s="255">
        <v>0</v>
      </c>
      <c r="T136" s="256">
        <f>S136*H136</f>
        <v>0</v>
      </c>
      <c r="U136" s="40"/>
      <c r="V136" s="40"/>
      <c r="W136" s="40"/>
      <c r="X136" s="40"/>
      <c r="Y136" s="40"/>
      <c r="Z136" s="40"/>
      <c r="AA136" s="40"/>
      <c r="AB136" s="40"/>
      <c r="AC136" s="40"/>
      <c r="AD136" s="40"/>
      <c r="AE136" s="40"/>
      <c r="AR136" s="257" t="s">
        <v>384</v>
      </c>
      <c r="AT136" s="257" t="s">
        <v>648</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359</v>
      </c>
      <c r="BM136" s="257" t="s">
        <v>1079</v>
      </c>
    </row>
    <row r="137" s="2" customFormat="1" ht="21.75" customHeight="1">
      <c r="A137" s="40"/>
      <c r="B137" s="41"/>
      <c r="C137" s="246" t="s">
        <v>297</v>
      </c>
      <c r="D137" s="246" t="s">
        <v>254</v>
      </c>
      <c r="E137" s="247" t="s">
        <v>1080</v>
      </c>
      <c r="F137" s="248" t="s">
        <v>1081</v>
      </c>
      <c r="G137" s="249" t="s">
        <v>346</v>
      </c>
      <c r="H137" s="250">
        <v>1</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359</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359</v>
      </c>
      <c r="BM137" s="257" t="s">
        <v>1082</v>
      </c>
    </row>
    <row r="138" s="2" customFormat="1" ht="16.5" customHeight="1">
      <c r="A138" s="40"/>
      <c r="B138" s="41"/>
      <c r="C138" s="246" t="s">
        <v>304</v>
      </c>
      <c r="D138" s="246" t="s">
        <v>254</v>
      </c>
      <c r="E138" s="247" t="s">
        <v>1083</v>
      </c>
      <c r="F138" s="248" t="s">
        <v>1084</v>
      </c>
      <c r="G138" s="249" t="s">
        <v>441</v>
      </c>
      <c r="H138" s="250">
        <v>1</v>
      </c>
      <c r="I138" s="251"/>
      <c r="J138" s="252">
        <f>ROUND(I138*H138,2)</f>
        <v>0</v>
      </c>
      <c r="K138" s="248" t="s">
        <v>258</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359</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359</v>
      </c>
      <c r="BM138" s="257" t="s">
        <v>1085</v>
      </c>
    </row>
    <row r="139" s="2" customFormat="1" ht="16.5" customHeight="1">
      <c r="A139" s="40"/>
      <c r="B139" s="41"/>
      <c r="C139" s="314" t="s">
        <v>309</v>
      </c>
      <c r="D139" s="314" t="s">
        <v>648</v>
      </c>
      <c r="E139" s="315" t="s">
        <v>1086</v>
      </c>
      <c r="F139" s="316" t="s">
        <v>1087</v>
      </c>
      <c r="G139" s="317" t="s">
        <v>441</v>
      </c>
      <c r="H139" s="318">
        <v>1</v>
      </c>
      <c r="I139" s="319"/>
      <c r="J139" s="320">
        <f>ROUND(I139*H139,2)</f>
        <v>0</v>
      </c>
      <c r="K139" s="316" t="s">
        <v>307</v>
      </c>
      <c r="L139" s="321"/>
      <c r="M139" s="322" t="s">
        <v>1</v>
      </c>
      <c r="N139" s="323" t="s">
        <v>48</v>
      </c>
      <c r="O139" s="93"/>
      <c r="P139" s="255">
        <f>O139*H139</f>
        <v>0</v>
      </c>
      <c r="Q139" s="255">
        <v>0.0037000000000000002</v>
      </c>
      <c r="R139" s="255">
        <f>Q139*H139</f>
        <v>0.0037000000000000002</v>
      </c>
      <c r="S139" s="255">
        <v>0</v>
      </c>
      <c r="T139" s="256">
        <f>S139*H139</f>
        <v>0</v>
      </c>
      <c r="U139" s="40"/>
      <c r="V139" s="40"/>
      <c r="W139" s="40"/>
      <c r="X139" s="40"/>
      <c r="Y139" s="40"/>
      <c r="Z139" s="40"/>
      <c r="AA139" s="40"/>
      <c r="AB139" s="40"/>
      <c r="AC139" s="40"/>
      <c r="AD139" s="40"/>
      <c r="AE139" s="40"/>
      <c r="AR139" s="257" t="s">
        <v>384</v>
      </c>
      <c r="AT139" s="257" t="s">
        <v>648</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359</v>
      </c>
      <c r="BM139" s="257" t="s">
        <v>1088</v>
      </c>
    </row>
    <row r="140" s="12" customFormat="1" ht="22.8" customHeight="1">
      <c r="A140" s="12"/>
      <c r="B140" s="230"/>
      <c r="C140" s="231"/>
      <c r="D140" s="232" t="s">
        <v>82</v>
      </c>
      <c r="E140" s="244" t="s">
        <v>1089</v>
      </c>
      <c r="F140" s="244" t="s">
        <v>1090</v>
      </c>
      <c r="G140" s="231"/>
      <c r="H140" s="231"/>
      <c r="I140" s="234"/>
      <c r="J140" s="245">
        <f>BK140</f>
        <v>0</v>
      </c>
      <c r="K140" s="231"/>
      <c r="L140" s="236"/>
      <c r="M140" s="237"/>
      <c r="N140" s="238"/>
      <c r="O140" s="238"/>
      <c r="P140" s="239">
        <f>SUM(P141:P153)</f>
        <v>0</v>
      </c>
      <c r="Q140" s="238"/>
      <c r="R140" s="239">
        <f>SUM(R141:R153)</f>
        <v>0.040599999999999997</v>
      </c>
      <c r="S140" s="238"/>
      <c r="T140" s="240">
        <f>SUM(T141:T153)</f>
        <v>0</v>
      </c>
      <c r="U140" s="12"/>
      <c r="V140" s="12"/>
      <c r="W140" s="12"/>
      <c r="X140" s="12"/>
      <c r="Y140" s="12"/>
      <c r="Z140" s="12"/>
      <c r="AA140" s="12"/>
      <c r="AB140" s="12"/>
      <c r="AC140" s="12"/>
      <c r="AD140" s="12"/>
      <c r="AE140" s="12"/>
      <c r="AR140" s="241" t="s">
        <v>93</v>
      </c>
      <c r="AT140" s="242" t="s">
        <v>82</v>
      </c>
      <c r="AU140" s="242" t="s">
        <v>91</v>
      </c>
      <c r="AY140" s="241" t="s">
        <v>251</v>
      </c>
      <c r="BK140" s="243">
        <f>SUM(BK141:BK153)</f>
        <v>0</v>
      </c>
    </row>
    <row r="141" s="2" customFormat="1" ht="16.5" customHeight="1">
      <c r="A141" s="40"/>
      <c r="B141" s="41"/>
      <c r="C141" s="246" t="s">
        <v>313</v>
      </c>
      <c r="D141" s="246" t="s">
        <v>254</v>
      </c>
      <c r="E141" s="247" t="s">
        <v>1091</v>
      </c>
      <c r="F141" s="248" t="s">
        <v>1092</v>
      </c>
      <c r="G141" s="249" t="s">
        <v>441</v>
      </c>
      <c r="H141" s="250">
        <v>100</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359</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359</v>
      </c>
      <c r="BM141" s="257" t="s">
        <v>1093</v>
      </c>
    </row>
    <row r="142" s="2" customFormat="1" ht="16.5" customHeight="1">
      <c r="A142" s="40"/>
      <c r="B142" s="41"/>
      <c r="C142" s="314" t="s">
        <v>318</v>
      </c>
      <c r="D142" s="314" t="s">
        <v>648</v>
      </c>
      <c r="E142" s="315" t="s">
        <v>1094</v>
      </c>
      <c r="F142" s="316" t="s">
        <v>1095</v>
      </c>
      <c r="G142" s="317" t="s">
        <v>441</v>
      </c>
      <c r="H142" s="318">
        <v>105</v>
      </c>
      <c r="I142" s="319"/>
      <c r="J142" s="320">
        <f>ROUND(I142*H142,2)</f>
        <v>0</v>
      </c>
      <c r="K142" s="316" t="s">
        <v>258</v>
      </c>
      <c r="L142" s="321"/>
      <c r="M142" s="322" t="s">
        <v>1</v>
      </c>
      <c r="N142" s="323" t="s">
        <v>48</v>
      </c>
      <c r="O142" s="93"/>
      <c r="P142" s="255">
        <f>O142*H142</f>
        <v>0</v>
      </c>
      <c r="Q142" s="255">
        <v>0.00012</v>
      </c>
      <c r="R142" s="255">
        <f>Q142*H142</f>
        <v>0.0126</v>
      </c>
      <c r="S142" s="255">
        <v>0</v>
      </c>
      <c r="T142" s="256">
        <f>S142*H142</f>
        <v>0</v>
      </c>
      <c r="U142" s="40"/>
      <c r="V142" s="40"/>
      <c r="W142" s="40"/>
      <c r="X142" s="40"/>
      <c r="Y142" s="40"/>
      <c r="Z142" s="40"/>
      <c r="AA142" s="40"/>
      <c r="AB142" s="40"/>
      <c r="AC142" s="40"/>
      <c r="AD142" s="40"/>
      <c r="AE142" s="40"/>
      <c r="AR142" s="257" t="s">
        <v>384</v>
      </c>
      <c r="AT142" s="257" t="s">
        <v>648</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359</v>
      </c>
      <c r="BM142" s="257" t="s">
        <v>1096</v>
      </c>
    </row>
    <row r="143" s="13" customFormat="1">
      <c r="A143" s="13"/>
      <c r="B143" s="271"/>
      <c r="C143" s="272"/>
      <c r="D143" s="259" t="s">
        <v>414</v>
      </c>
      <c r="E143" s="273" t="s">
        <v>1</v>
      </c>
      <c r="F143" s="274" t="s">
        <v>1097</v>
      </c>
      <c r="G143" s="272"/>
      <c r="H143" s="275">
        <v>105</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91</v>
      </c>
      <c r="AY143" s="281" t="s">
        <v>251</v>
      </c>
    </row>
    <row r="144" s="2" customFormat="1" ht="16.5" customHeight="1">
      <c r="A144" s="40"/>
      <c r="B144" s="41"/>
      <c r="C144" s="246" t="s">
        <v>325</v>
      </c>
      <c r="D144" s="246" t="s">
        <v>254</v>
      </c>
      <c r="E144" s="247" t="s">
        <v>1098</v>
      </c>
      <c r="F144" s="248" t="s">
        <v>1099</v>
      </c>
      <c r="G144" s="249" t="s">
        <v>346</v>
      </c>
      <c r="H144" s="250">
        <v>1</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359</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359</v>
      </c>
      <c r="BM144" s="257" t="s">
        <v>1100</v>
      </c>
    </row>
    <row r="145" s="2" customFormat="1" ht="21.75" customHeight="1">
      <c r="A145" s="40"/>
      <c r="B145" s="41"/>
      <c r="C145" s="314" t="s">
        <v>8</v>
      </c>
      <c r="D145" s="314" t="s">
        <v>648</v>
      </c>
      <c r="E145" s="315" t="s">
        <v>1101</v>
      </c>
      <c r="F145" s="316" t="s">
        <v>1102</v>
      </c>
      <c r="G145" s="317" t="s">
        <v>964</v>
      </c>
      <c r="H145" s="318">
        <v>1</v>
      </c>
      <c r="I145" s="319"/>
      <c r="J145" s="320">
        <f>ROUND(I145*H145,2)</f>
        <v>0</v>
      </c>
      <c r="K145" s="316" t="s">
        <v>307</v>
      </c>
      <c r="L145" s="321"/>
      <c r="M145" s="322" t="s">
        <v>1</v>
      </c>
      <c r="N145" s="323"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384</v>
      </c>
      <c r="AT145" s="257" t="s">
        <v>648</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359</v>
      </c>
      <c r="BM145" s="257" t="s">
        <v>1103</v>
      </c>
    </row>
    <row r="146" s="2" customFormat="1" ht="16.5" customHeight="1">
      <c r="A146" s="40"/>
      <c r="B146" s="41"/>
      <c r="C146" s="246" t="s">
        <v>359</v>
      </c>
      <c r="D146" s="246" t="s">
        <v>254</v>
      </c>
      <c r="E146" s="247" t="s">
        <v>1104</v>
      </c>
      <c r="F146" s="248" t="s">
        <v>1105</v>
      </c>
      <c r="G146" s="249" t="s">
        <v>346</v>
      </c>
      <c r="H146" s="250">
        <v>1</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359</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359</v>
      </c>
      <c r="BM146" s="257" t="s">
        <v>1106</v>
      </c>
    </row>
    <row r="147" s="2" customFormat="1" ht="16.5" customHeight="1">
      <c r="A147" s="40"/>
      <c r="B147" s="41"/>
      <c r="C147" s="314" t="s">
        <v>386</v>
      </c>
      <c r="D147" s="314" t="s">
        <v>648</v>
      </c>
      <c r="E147" s="315" t="s">
        <v>1107</v>
      </c>
      <c r="F147" s="316" t="s">
        <v>1108</v>
      </c>
      <c r="G147" s="317" t="s">
        <v>964</v>
      </c>
      <c r="H147" s="318">
        <v>1</v>
      </c>
      <c r="I147" s="319"/>
      <c r="J147" s="320">
        <f>ROUND(I147*H147,2)</f>
        <v>0</v>
      </c>
      <c r="K147" s="316" t="s">
        <v>307</v>
      </c>
      <c r="L147" s="321"/>
      <c r="M147" s="322" t="s">
        <v>1</v>
      </c>
      <c r="N147" s="323"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1109</v>
      </c>
      <c r="AT147" s="257" t="s">
        <v>648</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501</v>
      </c>
      <c r="BM147" s="257" t="s">
        <v>1110</v>
      </c>
    </row>
    <row r="148" s="2" customFormat="1" ht="16.5" customHeight="1">
      <c r="A148" s="40"/>
      <c r="B148" s="41"/>
      <c r="C148" s="246" t="s">
        <v>362</v>
      </c>
      <c r="D148" s="246" t="s">
        <v>254</v>
      </c>
      <c r="E148" s="247" t="s">
        <v>1111</v>
      </c>
      <c r="F148" s="248" t="s">
        <v>1112</v>
      </c>
      <c r="G148" s="249" t="s">
        <v>346</v>
      </c>
      <c r="H148" s="250">
        <v>1</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359</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359</v>
      </c>
      <c r="BM148" s="257" t="s">
        <v>1113</v>
      </c>
    </row>
    <row r="149" s="2" customFormat="1" ht="16.5" customHeight="1">
      <c r="A149" s="40"/>
      <c r="B149" s="41"/>
      <c r="C149" s="246" t="s">
        <v>395</v>
      </c>
      <c r="D149" s="246" t="s">
        <v>254</v>
      </c>
      <c r="E149" s="247" t="s">
        <v>1114</v>
      </c>
      <c r="F149" s="248" t="s">
        <v>1115</v>
      </c>
      <c r="G149" s="249" t="s">
        <v>346</v>
      </c>
      <c r="H149" s="250">
        <v>1</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359</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359</v>
      </c>
      <c r="BM149" s="257" t="s">
        <v>1116</v>
      </c>
    </row>
    <row r="150" s="2" customFormat="1" ht="16.5" customHeight="1">
      <c r="A150" s="40"/>
      <c r="B150" s="41"/>
      <c r="C150" s="246" t="s">
        <v>366</v>
      </c>
      <c r="D150" s="246" t="s">
        <v>254</v>
      </c>
      <c r="E150" s="247" t="s">
        <v>1117</v>
      </c>
      <c r="F150" s="248" t="s">
        <v>1118</v>
      </c>
      <c r="G150" s="249" t="s">
        <v>346</v>
      </c>
      <c r="H150" s="250">
        <v>1</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359</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359</v>
      </c>
      <c r="BM150" s="257" t="s">
        <v>1119</v>
      </c>
    </row>
    <row r="151" s="2" customFormat="1" ht="21.75" customHeight="1">
      <c r="A151" s="40"/>
      <c r="B151" s="41"/>
      <c r="C151" s="246" t="s">
        <v>7</v>
      </c>
      <c r="D151" s="246" t="s">
        <v>254</v>
      </c>
      <c r="E151" s="247" t="s">
        <v>1120</v>
      </c>
      <c r="F151" s="248" t="s">
        <v>1121</v>
      </c>
      <c r="G151" s="249" t="s">
        <v>346</v>
      </c>
      <c r="H151" s="250">
        <v>1</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359</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359</v>
      </c>
      <c r="BM151" s="257" t="s">
        <v>1122</v>
      </c>
    </row>
    <row r="152" s="2" customFormat="1" ht="16.5" customHeight="1">
      <c r="A152" s="40"/>
      <c r="B152" s="41"/>
      <c r="C152" s="314" t="s">
        <v>369</v>
      </c>
      <c r="D152" s="314" t="s">
        <v>648</v>
      </c>
      <c r="E152" s="315" t="s">
        <v>1123</v>
      </c>
      <c r="F152" s="316" t="s">
        <v>1124</v>
      </c>
      <c r="G152" s="317" t="s">
        <v>441</v>
      </c>
      <c r="H152" s="318">
        <v>200</v>
      </c>
      <c r="I152" s="319"/>
      <c r="J152" s="320">
        <f>ROUND(I152*H152,2)</f>
        <v>0</v>
      </c>
      <c r="K152" s="316" t="s">
        <v>307</v>
      </c>
      <c r="L152" s="321"/>
      <c r="M152" s="322" t="s">
        <v>1</v>
      </c>
      <c r="N152" s="323" t="s">
        <v>48</v>
      </c>
      <c r="O152" s="93"/>
      <c r="P152" s="255">
        <f>O152*H152</f>
        <v>0</v>
      </c>
      <c r="Q152" s="255">
        <v>0.00013999999999999999</v>
      </c>
      <c r="R152" s="255">
        <f>Q152*H152</f>
        <v>0.027999999999999997</v>
      </c>
      <c r="S152" s="255">
        <v>0</v>
      </c>
      <c r="T152" s="256">
        <f>S152*H152</f>
        <v>0</v>
      </c>
      <c r="U152" s="40"/>
      <c r="V152" s="40"/>
      <c r="W152" s="40"/>
      <c r="X152" s="40"/>
      <c r="Y152" s="40"/>
      <c r="Z152" s="40"/>
      <c r="AA152" s="40"/>
      <c r="AB152" s="40"/>
      <c r="AC152" s="40"/>
      <c r="AD152" s="40"/>
      <c r="AE152" s="40"/>
      <c r="AR152" s="257" t="s">
        <v>1125</v>
      </c>
      <c r="AT152" s="257" t="s">
        <v>648</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1125</v>
      </c>
      <c r="BM152" s="257" t="s">
        <v>1126</v>
      </c>
    </row>
    <row r="153" s="2" customFormat="1" ht="16.5" customHeight="1">
      <c r="A153" s="40"/>
      <c r="B153" s="41"/>
      <c r="C153" s="246" t="s">
        <v>509</v>
      </c>
      <c r="D153" s="246" t="s">
        <v>254</v>
      </c>
      <c r="E153" s="247" t="s">
        <v>1127</v>
      </c>
      <c r="F153" s="248" t="s">
        <v>1128</v>
      </c>
      <c r="G153" s="249" t="s">
        <v>441</v>
      </c>
      <c r="H153" s="250">
        <v>200</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359</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359</v>
      </c>
      <c r="BM153" s="257" t="s">
        <v>1129</v>
      </c>
    </row>
    <row r="154" s="12" customFormat="1" ht="25.92" customHeight="1">
      <c r="A154" s="12"/>
      <c r="B154" s="230"/>
      <c r="C154" s="231"/>
      <c r="D154" s="232" t="s">
        <v>82</v>
      </c>
      <c r="E154" s="233" t="s">
        <v>648</v>
      </c>
      <c r="F154" s="233" t="s">
        <v>1130</v>
      </c>
      <c r="G154" s="231"/>
      <c r="H154" s="231"/>
      <c r="I154" s="234"/>
      <c r="J154" s="235">
        <f>BK154</f>
        <v>0</v>
      </c>
      <c r="K154" s="231"/>
      <c r="L154" s="236"/>
      <c r="M154" s="237"/>
      <c r="N154" s="238"/>
      <c r="O154" s="238"/>
      <c r="P154" s="239">
        <f>P155+P177</f>
        <v>0</v>
      </c>
      <c r="Q154" s="238"/>
      <c r="R154" s="239">
        <f>R155+R177</f>
        <v>14.031419999999999</v>
      </c>
      <c r="S154" s="238"/>
      <c r="T154" s="240">
        <f>T155+T177</f>
        <v>0</v>
      </c>
      <c r="U154" s="12"/>
      <c r="V154" s="12"/>
      <c r="W154" s="12"/>
      <c r="X154" s="12"/>
      <c r="Y154" s="12"/>
      <c r="Z154" s="12"/>
      <c r="AA154" s="12"/>
      <c r="AB154" s="12"/>
      <c r="AC154" s="12"/>
      <c r="AD154" s="12"/>
      <c r="AE154" s="12"/>
      <c r="AR154" s="241" t="s">
        <v>174</v>
      </c>
      <c r="AT154" s="242" t="s">
        <v>82</v>
      </c>
      <c r="AU154" s="242" t="s">
        <v>83</v>
      </c>
      <c r="AY154" s="241" t="s">
        <v>251</v>
      </c>
      <c r="BK154" s="243">
        <f>BK155+BK177</f>
        <v>0</v>
      </c>
    </row>
    <row r="155" s="12" customFormat="1" ht="22.8" customHeight="1">
      <c r="A155" s="12"/>
      <c r="B155" s="230"/>
      <c r="C155" s="231"/>
      <c r="D155" s="232" t="s">
        <v>82</v>
      </c>
      <c r="E155" s="244" t="s">
        <v>1131</v>
      </c>
      <c r="F155" s="244" t="s">
        <v>1132</v>
      </c>
      <c r="G155" s="231"/>
      <c r="H155" s="231"/>
      <c r="I155" s="234"/>
      <c r="J155" s="245">
        <f>BK155</f>
        <v>0</v>
      </c>
      <c r="K155" s="231"/>
      <c r="L155" s="236"/>
      <c r="M155" s="237"/>
      <c r="N155" s="238"/>
      <c r="O155" s="238"/>
      <c r="P155" s="239">
        <f>SUM(P156:P176)</f>
        <v>0</v>
      </c>
      <c r="Q155" s="238"/>
      <c r="R155" s="239">
        <f>SUM(R156:R176)</f>
        <v>13.993919999999999</v>
      </c>
      <c r="S155" s="238"/>
      <c r="T155" s="240">
        <f>SUM(T156:T176)</f>
        <v>0</v>
      </c>
      <c r="U155" s="12"/>
      <c r="V155" s="12"/>
      <c r="W155" s="12"/>
      <c r="X155" s="12"/>
      <c r="Y155" s="12"/>
      <c r="Z155" s="12"/>
      <c r="AA155" s="12"/>
      <c r="AB155" s="12"/>
      <c r="AC155" s="12"/>
      <c r="AD155" s="12"/>
      <c r="AE155" s="12"/>
      <c r="AR155" s="241" t="s">
        <v>174</v>
      </c>
      <c r="AT155" s="242" t="s">
        <v>82</v>
      </c>
      <c r="AU155" s="242" t="s">
        <v>91</v>
      </c>
      <c r="AY155" s="241" t="s">
        <v>251</v>
      </c>
      <c r="BK155" s="243">
        <f>SUM(BK156:BK176)</f>
        <v>0</v>
      </c>
    </row>
    <row r="156" s="2" customFormat="1" ht="16.5" customHeight="1">
      <c r="A156" s="40"/>
      <c r="B156" s="41"/>
      <c r="C156" s="314" t="s">
        <v>372</v>
      </c>
      <c r="D156" s="314" t="s">
        <v>648</v>
      </c>
      <c r="E156" s="315" t="s">
        <v>994</v>
      </c>
      <c r="F156" s="316" t="s">
        <v>995</v>
      </c>
      <c r="G156" s="317" t="s">
        <v>441</v>
      </c>
      <c r="H156" s="318">
        <v>700</v>
      </c>
      <c r="I156" s="319"/>
      <c r="J156" s="320">
        <f>ROUND(I156*H156,2)</f>
        <v>0</v>
      </c>
      <c r="K156" s="316" t="s">
        <v>258</v>
      </c>
      <c r="L156" s="321"/>
      <c r="M156" s="322" t="s">
        <v>1</v>
      </c>
      <c r="N156" s="323" t="s">
        <v>48</v>
      </c>
      <c r="O156" s="93"/>
      <c r="P156" s="255">
        <f>O156*H156</f>
        <v>0</v>
      </c>
      <c r="Q156" s="255">
        <v>0.00019000000000000001</v>
      </c>
      <c r="R156" s="255">
        <f>Q156*H156</f>
        <v>0.13300000000000001</v>
      </c>
      <c r="S156" s="255">
        <v>0</v>
      </c>
      <c r="T156" s="256">
        <f>S156*H156</f>
        <v>0</v>
      </c>
      <c r="U156" s="40"/>
      <c r="V156" s="40"/>
      <c r="W156" s="40"/>
      <c r="X156" s="40"/>
      <c r="Y156" s="40"/>
      <c r="Z156" s="40"/>
      <c r="AA156" s="40"/>
      <c r="AB156" s="40"/>
      <c r="AC156" s="40"/>
      <c r="AD156" s="40"/>
      <c r="AE156" s="40"/>
      <c r="AR156" s="257" t="s">
        <v>1125</v>
      </c>
      <c r="AT156" s="257" t="s">
        <v>648</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1125</v>
      </c>
      <c r="BM156" s="257" t="s">
        <v>1133</v>
      </c>
    </row>
    <row r="157" s="2" customFormat="1" ht="16.5" customHeight="1">
      <c r="A157" s="40"/>
      <c r="B157" s="41"/>
      <c r="C157" s="246" t="s">
        <v>519</v>
      </c>
      <c r="D157" s="246" t="s">
        <v>254</v>
      </c>
      <c r="E157" s="247" t="s">
        <v>1134</v>
      </c>
      <c r="F157" s="248" t="s">
        <v>1135</v>
      </c>
      <c r="G157" s="249" t="s">
        <v>441</v>
      </c>
      <c r="H157" s="250">
        <v>700</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501</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501</v>
      </c>
      <c r="BM157" s="257" t="s">
        <v>1136</v>
      </c>
    </row>
    <row r="158" s="2" customFormat="1" ht="16.5" customHeight="1">
      <c r="A158" s="40"/>
      <c r="B158" s="41"/>
      <c r="C158" s="246" t="s">
        <v>375</v>
      </c>
      <c r="D158" s="246" t="s">
        <v>254</v>
      </c>
      <c r="E158" s="247" t="s">
        <v>1137</v>
      </c>
      <c r="F158" s="248" t="s">
        <v>1138</v>
      </c>
      <c r="G158" s="249" t="s">
        <v>346</v>
      </c>
      <c r="H158" s="250">
        <v>2</v>
      </c>
      <c r="I158" s="251"/>
      <c r="J158" s="252">
        <f>ROUND(I158*H158,2)</f>
        <v>0</v>
      </c>
      <c r="K158" s="248" t="s">
        <v>258</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501</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501</v>
      </c>
      <c r="BM158" s="257" t="s">
        <v>1139</v>
      </c>
    </row>
    <row r="159" s="2" customFormat="1" ht="16.5" customHeight="1">
      <c r="A159" s="40"/>
      <c r="B159" s="41"/>
      <c r="C159" s="246" t="s">
        <v>531</v>
      </c>
      <c r="D159" s="246" t="s">
        <v>254</v>
      </c>
      <c r="E159" s="247" t="s">
        <v>1140</v>
      </c>
      <c r="F159" s="248" t="s">
        <v>1141</v>
      </c>
      <c r="G159" s="249" t="s">
        <v>1142</v>
      </c>
      <c r="H159" s="250">
        <v>2</v>
      </c>
      <c r="I159" s="251"/>
      <c r="J159" s="252">
        <f>ROUND(I159*H159,2)</f>
        <v>0</v>
      </c>
      <c r="K159" s="248" t="s">
        <v>258</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501</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501</v>
      </c>
      <c r="BM159" s="257" t="s">
        <v>1143</v>
      </c>
    </row>
    <row r="160" s="2" customFormat="1" ht="16.5" customHeight="1">
      <c r="A160" s="40"/>
      <c r="B160" s="41"/>
      <c r="C160" s="314" t="s">
        <v>378</v>
      </c>
      <c r="D160" s="314" t="s">
        <v>648</v>
      </c>
      <c r="E160" s="315" t="s">
        <v>1144</v>
      </c>
      <c r="F160" s="316" t="s">
        <v>1145</v>
      </c>
      <c r="G160" s="317" t="s">
        <v>346</v>
      </c>
      <c r="H160" s="318">
        <v>10</v>
      </c>
      <c r="I160" s="319"/>
      <c r="J160" s="320">
        <f>ROUND(I160*H160,2)</f>
        <v>0</v>
      </c>
      <c r="K160" s="316" t="s">
        <v>258</v>
      </c>
      <c r="L160" s="321"/>
      <c r="M160" s="322" t="s">
        <v>1</v>
      </c>
      <c r="N160" s="323" t="s">
        <v>48</v>
      </c>
      <c r="O160" s="93"/>
      <c r="P160" s="255">
        <f>O160*H160</f>
        <v>0</v>
      </c>
      <c r="Q160" s="255">
        <v>0.025000000000000001</v>
      </c>
      <c r="R160" s="255">
        <f>Q160*H160</f>
        <v>0.25</v>
      </c>
      <c r="S160" s="255">
        <v>0</v>
      </c>
      <c r="T160" s="256">
        <f>S160*H160</f>
        <v>0</v>
      </c>
      <c r="U160" s="40"/>
      <c r="V160" s="40"/>
      <c r="W160" s="40"/>
      <c r="X160" s="40"/>
      <c r="Y160" s="40"/>
      <c r="Z160" s="40"/>
      <c r="AA160" s="40"/>
      <c r="AB160" s="40"/>
      <c r="AC160" s="40"/>
      <c r="AD160" s="40"/>
      <c r="AE160" s="40"/>
      <c r="AR160" s="257" t="s">
        <v>1125</v>
      </c>
      <c r="AT160" s="257" t="s">
        <v>648</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1125</v>
      </c>
      <c r="BM160" s="257" t="s">
        <v>1146</v>
      </c>
    </row>
    <row r="161" s="2" customFormat="1" ht="16.5" customHeight="1">
      <c r="A161" s="40"/>
      <c r="B161" s="41"/>
      <c r="C161" s="314" t="s">
        <v>540</v>
      </c>
      <c r="D161" s="314" t="s">
        <v>648</v>
      </c>
      <c r="E161" s="315" t="s">
        <v>1147</v>
      </c>
      <c r="F161" s="316" t="s">
        <v>1148</v>
      </c>
      <c r="G161" s="317" t="s">
        <v>346</v>
      </c>
      <c r="H161" s="318">
        <v>9</v>
      </c>
      <c r="I161" s="319"/>
      <c r="J161" s="320">
        <f>ROUND(I161*H161,2)</f>
        <v>0</v>
      </c>
      <c r="K161" s="316" t="s">
        <v>258</v>
      </c>
      <c r="L161" s="321"/>
      <c r="M161" s="322" t="s">
        <v>1</v>
      </c>
      <c r="N161" s="323" t="s">
        <v>48</v>
      </c>
      <c r="O161" s="93"/>
      <c r="P161" s="255">
        <f>O161*H161</f>
        <v>0</v>
      </c>
      <c r="Q161" s="255">
        <v>0.0080000000000000002</v>
      </c>
      <c r="R161" s="255">
        <f>Q161*H161</f>
        <v>0.072000000000000008</v>
      </c>
      <c r="S161" s="255">
        <v>0</v>
      </c>
      <c r="T161" s="256">
        <f>S161*H161</f>
        <v>0</v>
      </c>
      <c r="U161" s="40"/>
      <c r="V161" s="40"/>
      <c r="W161" s="40"/>
      <c r="X161" s="40"/>
      <c r="Y161" s="40"/>
      <c r="Z161" s="40"/>
      <c r="AA161" s="40"/>
      <c r="AB161" s="40"/>
      <c r="AC161" s="40"/>
      <c r="AD161" s="40"/>
      <c r="AE161" s="40"/>
      <c r="AR161" s="257" t="s">
        <v>1125</v>
      </c>
      <c r="AT161" s="257" t="s">
        <v>648</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1125</v>
      </c>
      <c r="BM161" s="257" t="s">
        <v>1149</v>
      </c>
    </row>
    <row r="162" s="2" customFormat="1" ht="16.5" customHeight="1">
      <c r="A162" s="40"/>
      <c r="B162" s="41"/>
      <c r="C162" s="314" t="s">
        <v>381</v>
      </c>
      <c r="D162" s="314" t="s">
        <v>648</v>
      </c>
      <c r="E162" s="315" t="s">
        <v>1150</v>
      </c>
      <c r="F162" s="316" t="s">
        <v>1151</v>
      </c>
      <c r="G162" s="317" t="s">
        <v>346</v>
      </c>
      <c r="H162" s="318">
        <v>1</v>
      </c>
      <c r="I162" s="319"/>
      <c r="J162" s="320">
        <f>ROUND(I162*H162,2)</f>
        <v>0</v>
      </c>
      <c r="K162" s="316" t="s">
        <v>258</v>
      </c>
      <c r="L162" s="321"/>
      <c r="M162" s="322" t="s">
        <v>1</v>
      </c>
      <c r="N162" s="323" t="s">
        <v>48</v>
      </c>
      <c r="O162" s="93"/>
      <c r="P162" s="255">
        <f>O162*H162</f>
        <v>0</v>
      </c>
      <c r="Q162" s="255">
        <v>0.050000000000000003</v>
      </c>
      <c r="R162" s="255">
        <f>Q162*H162</f>
        <v>0.050000000000000003</v>
      </c>
      <c r="S162" s="255">
        <v>0</v>
      </c>
      <c r="T162" s="256">
        <f>S162*H162</f>
        <v>0</v>
      </c>
      <c r="U162" s="40"/>
      <c r="V162" s="40"/>
      <c r="W162" s="40"/>
      <c r="X162" s="40"/>
      <c r="Y162" s="40"/>
      <c r="Z162" s="40"/>
      <c r="AA162" s="40"/>
      <c r="AB162" s="40"/>
      <c r="AC162" s="40"/>
      <c r="AD162" s="40"/>
      <c r="AE162" s="40"/>
      <c r="AR162" s="257" t="s">
        <v>1125</v>
      </c>
      <c r="AT162" s="257" t="s">
        <v>648</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1125</v>
      </c>
      <c r="BM162" s="257" t="s">
        <v>1152</v>
      </c>
    </row>
    <row r="163" s="2" customFormat="1" ht="16.5" customHeight="1">
      <c r="A163" s="40"/>
      <c r="B163" s="41"/>
      <c r="C163" s="314" t="s">
        <v>552</v>
      </c>
      <c r="D163" s="314" t="s">
        <v>648</v>
      </c>
      <c r="E163" s="315" t="s">
        <v>1153</v>
      </c>
      <c r="F163" s="316" t="s">
        <v>1154</v>
      </c>
      <c r="G163" s="317" t="s">
        <v>441</v>
      </c>
      <c r="H163" s="318">
        <v>700</v>
      </c>
      <c r="I163" s="319"/>
      <c r="J163" s="320">
        <f>ROUND(I163*H163,2)</f>
        <v>0</v>
      </c>
      <c r="K163" s="316" t="s">
        <v>307</v>
      </c>
      <c r="L163" s="321"/>
      <c r="M163" s="322" t="s">
        <v>1</v>
      </c>
      <c r="N163" s="323" t="s">
        <v>48</v>
      </c>
      <c r="O163" s="93"/>
      <c r="P163" s="255">
        <f>O163*H163</f>
        <v>0</v>
      </c>
      <c r="Q163" s="255">
        <v>0.00033</v>
      </c>
      <c r="R163" s="255">
        <f>Q163*H163</f>
        <v>0.23100000000000001</v>
      </c>
      <c r="S163" s="255">
        <v>0</v>
      </c>
      <c r="T163" s="256">
        <f>S163*H163</f>
        <v>0</v>
      </c>
      <c r="U163" s="40"/>
      <c r="V163" s="40"/>
      <c r="W163" s="40"/>
      <c r="X163" s="40"/>
      <c r="Y163" s="40"/>
      <c r="Z163" s="40"/>
      <c r="AA163" s="40"/>
      <c r="AB163" s="40"/>
      <c r="AC163" s="40"/>
      <c r="AD163" s="40"/>
      <c r="AE163" s="40"/>
      <c r="AR163" s="257" t="s">
        <v>1125</v>
      </c>
      <c r="AT163" s="257" t="s">
        <v>648</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1125</v>
      </c>
      <c r="BM163" s="257" t="s">
        <v>1155</v>
      </c>
    </row>
    <row r="164" s="2" customFormat="1" ht="16.5" customHeight="1">
      <c r="A164" s="40"/>
      <c r="B164" s="41"/>
      <c r="C164" s="246" t="s">
        <v>384</v>
      </c>
      <c r="D164" s="246" t="s">
        <v>254</v>
      </c>
      <c r="E164" s="247" t="s">
        <v>1156</v>
      </c>
      <c r="F164" s="248" t="s">
        <v>1157</v>
      </c>
      <c r="G164" s="249" t="s">
        <v>441</v>
      </c>
      <c r="H164" s="250">
        <v>700</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1158</v>
      </c>
    </row>
    <row r="165" s="2" customFormat="1" ht="16.5" customHeight="1">
      <c r="A165" s="40"/>
      <c r="B165" s="41"/>
      <c r="C165" s="246" t="s">
        <v>560</v>
      </c>
      <c r="D165" s="246" t="s">
        <v>254</v>
      </c>
      <c r="E165" s="247" t="s">
        <v>1159</v>
      </c>
      <c r="F165" s="248" t="s">
        <v>1160</v>
      </c>
      <c r="G165" s="249" t="s">
        <v>346</v>
      </c>
      <c r="H165" s="250">
        <v>48</v>
      </c>
      <c r="I165" s="251"/>
      <c r="J165" s="252">
        <f>ROUND(I165*H165,2)</f>
        <v>0</v>
      </c>
      <c r="K165" s="248" t="s">
        <v>307</v>
      </c>
      <c r="L165" s="46"/>
      <c r="M165" s="253" t="s">
        <v>1</v>
      </c>
      <c r="N165" s="254"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501</v>
      </c>
      <c r="AT165" s="257" t="s">
        <v>254</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501</v>
      </c>
      <c r="BM165" s="257" t="s">
        <v>1161</v>
      </c>
    </row>
    <row r="166" s="2" customFormat="1" ht="16.5" customHeight="1">
      <c r="A166" s="40"/>
      <c r="B166" s="41"/>
      <c r="C166" s="246" t="s">
        <v>388</v>
      </c>
      <c r="D166" s="246" t="s">
        <v>254</v>
      </c>
      <c r="E166" s="247" t="s">
        <v>1162</v>
      </c>
      <c r="F166" s="248" t="s">
        <v>1163</v>
      </c>
      <c r="G166" s="249" t="s">
        <v>346</v>
      </c>
      <c r="H166" s="250">
        <v>48</v>
      </c>
      <c r="I166" s="251"/>
      <c r="J166" s="252">
        <f>ROUND(I166*H166,2)</f>
        <v>0</v>
      </c>
      <c r="K166" s="248" t="s">
        <v>307</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501</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501</v>
      </c>
      <c r="BM166" s="257" t="s">
        <v>1164</v>
      </c>
    </row>
    <row r="167" s="2" customFormat="1" ht="16.5" customHeight="1">
      <c r="A167" s="40"/>
      <c r="B167" s="41"/>
      <c r="C167" s="246" t="s">
        <v>570</v>
      </c>
      <c r="D167" s="246" t="s">
        <v>254</v>
      </c>
      <c r="E167" s="247" t="s">
        <v>1165</v>
      </c>
      <c r="F167" s="248" t="s">
        <v>1166</v>
      </c>
      <c r="G167" s="249" t="s">
        <v>346</v>
      </c>
      <c r="H167" s="250">
        <v>96</v>
      </c>
      <c r="I167" s="251"/>
      <c r="J167" s="252">
        <f>ROUND(I167*H167,2)</f>
        <v>0</v>
      </c>
      <c r="K167" s="248" t="s">
        <v>307</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501</v>
      </c>
      <c r="AT167" s="257" t="s">
        <v>254</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501</v>
      </c>
      <c r="BM167" s="257" t="s">
        <v>1167</v>
      </c>
    </row>
    <row r="168" s="2" customFormat="1" ht="16.5" customHeight="1">
      <c r="A168" s="40"/>
      <c r="B168" s="41"/>
      <c r="C168" s="246" t="s">
        <v>391</v>
      </c>
      <c r="D168" s="246" t="s">
        <v>254</v>
      </c>
      <c r="E168" s="247" t="s">
        <v>1168</v>
      </c>
      <c r="F168" s="248" t="s">
        <v>1169</v>
      </c>
      <c r="G168" s="249" t="s">
        <v>687</v>
      </c>
      <c r="H168" s="250">
        <v>24</v>
      </c>
      <c r="I168" s="251"/>
      <c r="J168" s="252">
        <f>ROUND(I168*H168,2)</f>
        <v>0</v>
      </c>
      <c r="K168" s="248" t="s">
        <v>307</v>
      </c>
      <c r="L168" s="46"/>
      <c r="M168" s="253" t="s">
        <v>1</v>
      </c>
      <c r="N168" s="254" t="s">
        <v>48</v>
      </c>
      <c r="O168" s="93"/>
      <c r="P168" s="255">
        <f>O168*H168</f>
        <v>0</v>
      </c>
      <c r="Q168" s="255">
        <v>0</v>
      </c>
      <c r="R168" s="255">
        <f>Q168*H168</f>
        <v>0</v>
      </c>
      <c r="S168" s="255">
        <v>0</v>
      </c>
      <c r="T168" s="256">
        <f>S168*H168</f>
        <v>0</v>
      </c>
      <c r="U168" s="40"/>
      <c r="V168" s="40"/>
      <c r="W168" s="40"/>
      <c r="X168" s="40"/>
      <c r="Y168" s="40"/>
      <c r="Z168" s="40"/>
      <c r="AA168" s="40"/>
      <c r="AB168" s="40"/>
      <c r="AC168" s="40"/>
      <c r="AD168" s="40"/>
      <c r="AE168" s="40"/>
      <c r="AR168" s="257" t="s">
        <v>501</v>
      </c>
      <c r="AT168" s="257" t="s">
        <v>254</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501</v>
      </c>
      <c r="BM168" s="257" t="s">
        <v>1170</v>
      </c>
    </row>
    <row r="169" s="2" customFormat="1" ht="21.75" customHeight="1">
      <c r="A169" s="40"/>
      <c r="B169" s="41"/>
      <c r="C169" s="246" t="s">
        <v>863</v>
      </c>
      <c r="D169" s="246" t="s">
        <v>254</v>
      </c>
      <c r="E169" s="247" t="s">
        <v>1171</v>
      </c>
      <c r="F169" s="248" t="s">
        <v>1172</v>
      </c>
      <c r="G169" s="249" t="s">
        <v>346</v>
      </c>
      <c r="H169" s="250">
        <v>9</v>
      </c>
      <c r="I169" s="251"/>
      <c r="J169" s="252">
        <f>ROUND(I169*H169,2)</f>
        <v>0</v>
      </c>
      <c r="K169" s="248" t="s">
        <v>258</v>
      </c>
      <c r="L169" s="46"/>
      <c r="M169" s="253" t="s">
        <v>1</v>
      </c>
      <c r="N169" s="254" t="s">
        <v>48</v>
      </c>
      <c r="O169" s="93"/>
      <c r="P169" s="255">
        <f>O169*H169</f>
        <v>0</v>
      </c>
      <c r="Q169" s="255">
        <v>0.84145999999999999</v>
      </c>
      <c r="R169" s="255">
        <f>Q169*H169</f>
        <v>7.5731399999999995</v>
      </c>
      <c r="S169" s="255">
        <v>0</v>
      </c>
      <c r="T169" s="256">
        <f>S169*H169</f>
        <v>0</v>
      </c>
      <c r="U169" s="40"/>
      <c r="V169" s="40"/>
      <c r="W169" s="40"/>
      <c r="X169" s="40"/>
      <c r="Y169" s="40"/>
      <c r="Z169" s="40"/>
      <c r="AA169" s="40"/>
      <c r="AB169" s="40"/>
      <c r="AC169" s="40"/>
      <c r="AD169" s="40"/>
      <c r="AE169" s="40"/>
      <c r="AR169" s="257" t="s">
        <v>501</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501</v>
      </c>
      <c r="BM169" s="257" t="s">
        <v>1173</v>
      </c>
    </row>
    <row r="170" s="2" customFormat="1" ht="16.5" customHeight="1">
      <c r="A170" s="40"/>
      <c r="B170" s="41"/>
      <c r="C170" s="246" t="s">
        <v>399</v>
      </c>
      <c r="D170" s="246" t="s">
        <v>254</v>
      </c>
      <c r="E170" s="247" t="s">
        <v>1174</v>
      </c>
      <c r="F170" s="248" t="s">
        <v>1175</v>
      </c>
      <c r="G170" s="249" t="s">
        <v>346</v>
      </c>
      <c r="H170" s="250">
        <v>9</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501</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501</v>
      </c>
      <c r="BM170" s="257" t="s">
        <v>1176</v>
      </c>
    </row>
    <row r="171" s="2" customFormat="1" ht="21.75" customHeight="1">
      <c r="A171" s="40"/>
      <c r="B171" s="41"/>
      <c r="C171" s="246" t="s">
        <v>872</v>
      </c>
      <c r="D171" s="246" t="s">
        <v>254</v>
      </c>
      <c r="E171" s="247" t="s">
        <v>1177</v>
      </c>
      <c r="F171" s="248" t="s">
        <v>1178</v>
      </c>
      <c r="G171" s="249" t="s">
        <v>346</v>
      </c>
      <c r="H171" s="250">
        <v>1</v>
      </c>
      <c r="I171" s="251"/>
      <c r="J171" s="252">
        <f>ROUND(I171*H171,2)</f>
        <v>0</v>
      </c>
      <c r="K171" s="248" t="s">
        <v>258</v>
      </c>
      <c r="L171" s="46"/>
      <c r="M171" s="253" t="s">
        <v>1</v>
      </c>
      <c r="N171" s="254" t="s">
        <v>48</v>
      </c>
      <c r="O171" s="93"/>
      <c r="P171" s="255">
        <f>O171*H171</f>
        <v>0</v>
      </c>
      <c r="Q171" s="255">
        <v>1.02912</v>
      </c>
      <c r="R171" s="255">
        <f>Q171*H171</f>
        <v>1.02912</v>
      </c>
      <c r="S171" s="255">
        <v>0</v>
      </c>
      <c r="T171" s="256">
        <f>S171*H171</f>
        <v>0</v>
      </c>
      <c r="U171" s="40"/>
      <c r="V171" s="40"/>
      <c r="W171" s="40"/>
      <c r="X171" s="40"/>
      <c r="Y171" s="40"/>
      <c r="Z171" s="40"/>
      <c r="AA171" s="40"/>
      <c r="AB171" s="40"/>
      <c r="AC171" s="40"/>
      <c r="AD171" s="40"/>
      <c r="AE171" s="40"/>
      <c r="AR171" s="257" t="s">
        <v>501</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501</v>
      </c>
      <c r="BM171" s="257" t="s">
        <v>1179</v>
      </c>
    </row>
    <row r="172" s="2" customFormat="1" ht="16.5" customHeight="1">
      <c r="A172" s="40"/>
      <c r="B172" s="41"/>
      <c r="C172" s="246" t="s">
        <v>877</v>
      </c>
      <c r="D172" s="246" t="s">
        <v>254</v>
      </c>
      <c r="E172" s="247" t="s">
        <v>1180</v>
      </c>
      <c r="F172" s="248" t="s">
        <v>1181</v>
      </c>
      <c r="G172" s="249" t="s">
        <v>346</v>
      </c>
      <c r="H172" s="250">
        <v>1</v>
      </c>
      <c r="I172" s="251"/>
      <c r="J172" s="252">
        <f>ROUND(I172*H172,2)</f>
        <v>0</v>
      </c>
      <c r="K172" s="248" t="s">
        <v>258</v>
      </c>
      <c r="L172" s="46"/>
      <c r="M172" s="253" t="s">
        <v>1</v>
      </c>
      <c r="N172" s="254" t="s">
        <v>48</v>
      </c>
      <c r="O172" s="93"/>
      <c r="P172" s="255">
        <f>O172*H172</f>
        <v>0</v>
      </c>
      <c r="Q172" s="255">
        <v>0.18765999999999999</v>
      </c>
      <c r="R172" s="255">
        <f>Q172*H172</f>
        <v>0.18765999999999999</v>
      </c>
      <c r="S172" s="255">
        <v>0</v>
      </c>
      <c r="T172" s="256">
        <f>S172*H172</f>
        <v>0</v>
      </c>
      <c r="U172" s="40"/>
      <c r="V172" s="40"/>
      <c r="W172" s="40"/>
      <c r="X172" s="40"/>
      <c r="Y172" s="40"/>
      <c r="Z172" s="40"/>
      <c r="AA172" s="40"/>
      <c r="AB172" s="40"/>
      <c r="AC172" s="40"/>
      <c r="AD172" s="40"/>
      <c r="AE172" s="40"/>
      <c r="AR172" s="257" t="s">
        <v>501</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501</v>
      </c>
      <c r="BM172" s="257" t="s">
        <v>1182</v>
      </c>
    </row>
    <row r="173" s="2" customFormat="1" ht="16.5" customHeight="1">
      <c r="A173" s="40"/>
      <c r="B173" s="41"/>
      <c r="C173" s="314" t="s">
        <v>882</v>
      </c>
      <c r="D173" s="314" t="s">
        <v>648</v>
      </c>
      <c r="E173" s="315" t="s">
        <v>1183</v>
      </c>
      <c r="F173" s="316" t="s">
        <v>1184</v>
      </c>
      <c r="G173" s="317" t="s">
        <v>446</v>
      </c>
      <c r="H173" s="318">
        <v>2</v>
      </c>
      <c r="I173" s="319"/>
      <c r="J173" s="320">
        <f>ROUND(I173*H173,2)</f>
        <v>0</v>
      </c>
      <c r="K173" s="316" t="s">
        <v>258</v>
      </c>
      <c r="L173" s="321"/>
      <c r="M173" s="322" t="s">
        <v>1</v>
      </c>
      <c r="N173" s="323" t="s">
        <v>48</v>
      </c>
      <c r="O173" s="93"/>
      <c r="P173" s="255">
        <f>O173*H173</f>
        <v>0</v>
      </c>
      <c r="Q173" s="255">
        <v>2.234</v>
      </c>
      <c r="R173" s="255">
        <f>Q173*H173</f>
        <v>4.468</v>
      </c>
      <c r="S173" s="255">
        <v>0</v>
      </c>
      <c r="T173" s="256">
        <f>S173*H173</f>
        <v>0</v>
      </c>
      <c r="U173" s="40"/>
      <c r="V173" s="40"/>
      <c r="W173" s="40"/>
      <c r="X173" s="40"/>
      <c r="Y173" s="40"/>
      <c r="Z173" s="40"/>
      <c r="AA173" s="40"/>
      <c r="AB173" s="40"/>
      <c r="AC173" s="40"/>
      <c r="AD173" s="40"/>
      <c r="AE173" s="40"/>
      <c r="AR173" s="257" t="s">
        <v>1125</v>
      </c>
      <c r="AT173" s="257" t="s">
        <v>648</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1125</v>
      </c>
      <c r="BM173" s="257" t="s">
        <v>1185</v>
      </c>
    </row>
    <row r="174" s="2" customFormat="1" ht="16.5" customHeight="1">
      <c r="A174" s="40"/>
      <c r="B174" s="41"/>
      <c r="C174" s="246" t="s">
        <v>885</v>
      </c>
      <c r="D174" s="246" t="s">
        <v>254</v>
      </c>
      <c r="E174" s="247" t="s">
        <v>1186</v>
      </c>
      <c r="F174" s="248" t="s">
        <v>1187</v>
      </c>
      <c r="G174" s="249" t="s">
        <v>446</v>
      </c>
      <c r="H174" s="250">
        <v>2</v>
      </c>
      <c r="I174" s="251"/>
      <c r="J174" s="252">
        <f>ROUND(I174*H174,2)</f>
        <v>0</v>
      </c>
      <c r="K174" s="248" t="s">
        <v>307</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501</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501</v>
      </c>
      <c r="BM174" s="257" t="s">
        <v>1188</v>
      </c>
    </row>
    <row r="175" s="2" customFormat="1" ht="16.5" customHeight="1">
      <c r="A175" s="40"/>
      <c r="B175" s="41"/>
      <c r="C175" s="314" t="s">
        <v>887</v>
      </c>
      <c r="D175" s="314" t="s">
        <v>648</v>
      </c>
      <c r="E175" s="315" t="s">
        <v>1189</v>
      </c>
      <c r="F175" s="316" t="s">
        <v>1190</v>
      </c>
      <c r="G175" s="317" t="s">
        <v>964</v>
      </c>
      <c r="H175" s="318">
        <v>2</v>
      </c>
      <c r="I175" s="319"/>
      <c r="J175" s="320">
        <f>ROUND(I175*H175,2)</f>
        <v>0</v>
      </c>
      <c r="K175" s="316" t="s">
        <v>307</v>
      </c>
      <c r="L175" s="321"/>
      <c r="M175" s="322" t="s">
        <v>1</v>
      </c>
      <c r="N175" s="323" t="s">
        <v>48</v>
      </c>
      <c r="O175" s="93"/>
      <c r="P175" s="255">
        <f>O175*H175</f>
        <v>0</v>
      </c>
      <c r="Q175" s="255">
        <v>0</v>
      </c>
      <c r="R175" s="255">
        <f>Q175*H175</f>
        <v>0</v>
      </c>
      <c r="S175" s="255">
        <v>0</v>
      </c>
      <c r="T175" s="256">
        <f>S175*H175</f>
        <v>0</v>
      </c>
      <c r="U175" s="40"/>
      <c r="V175" s="40"/>
      <c r="W175" s="40"/>
      <c r="X175" s="40"/>
      <c r="Y175" s="40"/>
      <c r="Z175" s="40"/>
      <c r="AA175" s="40"/>
      <c r="AB175" s="40"/>
      <c r="AC175" s="40"/>
      <c r="AD175" s="40"/>
      <c r="AE175" s="40"/>
      <c r="AR175" s="257" t="s">
        <v>1109</v>
      </c>
      <c r="AT175" s="257" t="s">
        <v>648</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501</v>
      </c>
      <c r="BM175" s="257" t="s">
        <v>1191</v>
      </c>
    </row>
    <row r="176" s="2" customFormat="1" ht="16.5" customHeight="1">
      <c r="A176" s="40"/>
      <c r="B176" s="41"/>
      <c r="C176" s="246" t="s">
        <v>889</v>
      </c>
      <c r="D176" s="246" t="s">
        <v>254</v>
      </c>
      <c r="E176" s="247" t="s">
        <v>1192</v>
      </c>
      <c r="F176" s="248" t="s">
        <v>1193</v>
      </c>
      <c r="G176" s="249" t="s">
        <v>964</v>
      </c>
      <c r="H176" s="250">
        <v>2</v>
      </c>
      <c r="I176" s="251"/>
      <c r="J176" s="252">
        <f>ROUND(I176*H176,2)</f>
        <v>0</v>
      </c>
      <c r="K176" s="248" t="s">
        <v>307</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501</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501</v>
      </c>
      <c r="BM176" s="257" t="s">
        <v>1194</v>
      </c>
    </row>
    <row r="177" s="12" customFormat="1" ht="22.8" customHeight="1">
      <c r="A177" s="12"/>
      <c r="B177" s="230"/>
      <c r="C177" s="231"/>
      <c r="D177" s="232" t="s">
        <v>82</v>
      </c>
      <c r="E177" s="244" t="s">
        <v>1005</v>
      </c>
      <c r="F177" s="244" t="s">
        <v>1195</v>
      </c>
      <c r="G177" s="231"/>
      <c r="H177" s="231"/>
      <c r="I177" s="234"/>
      <c r="J177" s="245">
        <f>BK177</f>
        <v>0</v>
      </c>
      <c r="K177" s="231"/>
      <c r="L177" s="236"/>
      <c r="M177" s="237"/>
      <c r="N177" s="238"/>
      <c r="O177" s="238"/>
      <c r="P177" s="239">
        <f>SUM(P178:P185)</f>
        <v>0</v>
      </c>
      <c r="Q177" s="238"/>
      <c r="R177" s="239">
        <f>SUM(R178:R185)</f>
        <v>0.037499999999999999</v>
      </c>
      <c r="S177" s="238"/>
      <c r="T177" s="240">
        <f>SUM(T178:T185)</f>
        <v>0</v>
      </c>
      <c r="U177" s="12"/>
      <c r="V177" s="12"/>
      <c r="W177" s="12"/>
      <c r="X177" s="12"/>
      <c r="Y177" s="12"/>
      <c r="Z177" s="12"/>
      <c r="AA177" s="12"/>
      <c r="AB177" s="12"/>
      <c r="AC177" s="12"/>
      <c r="AD177" s="12"/>
      <c r="AE177" s="12"/>
      <c r="AR177" s="241" t="s">
        <v>174</v>
      </c>
      <c r="AT177" s="242" t="s">
        <v>82</v>
      </c>
      <c r="AU177" s="242" t="s">
        <v>91</v>
      </c>
      <c r="AY177" s="241" t="s">
        <v>251</v>
      </c>
      <c r="BK177" s="243">
        <f>SUM(BK178:BK185)</f>
        <v>0</v>
      </c>
    </row>
    <row r="178" s="2" customFormat="1" ht="16.5" customHeight="1">
      <c r="A178" s="40"/>
      <c r="B178" s="41"/>
      <c r="C178" s="246" t="s">
        <v>892</v>
      </c>
      <c r="D178" s="246" t="s">
        <v>254</v>
      </c>
      <c r="E178" s="247" t="s">
        <v>475</v>
      </c>
      <c r="F178" s="248" t="s">
        <v>476</v>
      </c>
      <c r="G178" s="249" t="s">
        <v>446</v>
      </c>
      <c r="H178" s="250">
        <v>21</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1196</v>
      </c>
    </row>
    <row r="179" s="2" customFormat="1" ht="16.5" customHeight="1">
      <c r="A179" s="40"/>
      <c r="B179" s="41"/>
      <c r="C179" s="246" t="s">
        <v>894</v>
      </c>
      <c r="D179" s="246" t="s">
        <v>254</v>
      </c>
      <c r="E179" s="247" t="s">
        <v>1197</v>
      </c>
      <c r="F179" s="248" t="s">
        <v>1198</v>
      </c>
      <c r="G179" s="249" t="s">
        <v>1142</v>
      </c>
      <c r="H179" s="250">
        <v>1</v>
      </c>
      <c r="I179" s="251"/>
      <c r="J179" s="252">
        <f>ROUND(I179*H179,2)</f>
        <v>0</v>
      </c>
      <c r="K179" s="248" t="s">
        <v>258</v>
      </c>
      <c r="L179" s="46"/>
      <c r="M179" s="253" t="s">
        <v>1</v>
      </c>
      <c r="N179" s="254" t="s">
        <v>48</v>
      </c>
      <c r="O179" s="93"/>
      <c r="P179" s="255">
        <f>O179*H179</f>
        <v>0</v>
      </c>
      <c r="Q179" s="255">
        <v>0.0099000000000000008</v>
      </c>
      <c r="R179" s="255">
        <f>Q179*H179</f>
        <v>0.0099000000000000008</v>
      </c>
      <c r="S179" s="255">
        <v>0</v>
      </c>
      <c r="T179" s="256">
        <f>S179*H179</f>
        <v>0</v>
      </c>
      <c r="U179" s="40"/>
      <c r="V179" s="40"/>
      <c r="W179" s="40"/>
      <c r="X179" s="40"/>
      <c r="Y179" s="40"/>
      <c r="Z179" s="40"/>
      <c r="AA179" s="40"/>
      <c r="AB179" s="40"/>
      <c r="AC179" s="40"/>
      <c r="AD179" s="40"/>
      <c r="AE179" s="40"/>
      <c r="AR179" s="257" t="s">
        <v>501</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501</v>
      </c>
      <c r="BM179" s="257" t="s">
        <v>1199</v>
      </c>
    </row>
    <row r="180" s="2" customFormat="1" ht="33" customHeight="1">
      <c r="A180" s="40"/>
      <c r="B180" s="41"/>
      <c r="C180" s="246" t="s">
        <v>901</v>
      </c>
      <c r="D180" s="246" t="s">
        <v>254</v>
      </c>
      <c r="E180" s="247" t="s">
        <v>1200</v>
      </c>
      <c r="F180" s="248" t="s">
        <v>1201</v>
      </c>
      <c r="G180" s="249" t="s">
        <v>441</v>
      </c>
      <c r="H180" s="250">
        <v>300</v>
      </c>
      <c r="I180" s="251"/>
      <c r="J180" s="252">
        <f>ROUND(I180*H180,2)</f>
        <v>0</v>
      </c>
      <c r="K180" s="248" t="s">
        <v>258</v>
      </c>
      <c r="L180" s="46"/>
      <c r="M180" s="253" t="s">
        <v>1</v>
      </c>
      <c r="N180" s="254" t="s">
        <v>48</v>
      </c>
      <c r="O180" s="93"/>
      <c r="P180" s="255">
        <f>O180*H180</f>
        <v>0</v>
      </c>
      <c r="Q180" s="255">
        <v>0</v>
      </c>
      <c r="R180" s="255">
        <f>Q180*H180</f>
        <v>0</v>
      </c>
      <c r="S180" s="255">
        <v>0</v>
      </c>
      <c r="T180" s="256">
        <f>S180*H180</f>
        <v>0</v>
      </c>
      <c r="U180" s="40"/>
      <c r="V180" s="40"/>
      <c r="W180" s="40"/>
      <c r="X180" s="40"/>
      <c r="Y180" s="40"/>
      <c r="Z180" s="40"/>
      <c r="AA180" s="40"/>
      <c r="AB180" s="40"/>
      <c r="AC180" s="40"/>
      <c r="AD180" s="40"/>
      <c r="AE180" s="40"/>
      <c r="AR180" s="257" t="s">
        <v>501</v>
      </c>
      <c r="AT180" s="257" t="s">
        <v>254</v>
      </c>
      <c r="AU180" s="257" t="s">
        <v>93</v>
      </c>
      <c r="AY180" s="18" t="s">
        <v>251</v>
      </c>
      <c r="BE180" s="258">
        <f>IF(N180="základní",J180,0)</f>
        <v>0</v>
      </c>
      <c r="BF180" s="258">
        <f>IF(N180="snížená",J180,0)</f>
        <v>0</v>
      </c>
      <c r="BG180" s="258">
        <f>IF(N180="zákl. přenesená",J180,0)</f>
        <v>0</v>
      </c>
      <c r="BH180" s="258">
        <f>IF(N180="sníž. přenesená",J180,0)</f>
        <v>0</v>
      </c>
      <c r="BI180" s="258">
        <f>IF(N180="nulová",J180,0)</f>
        <v>0</v>
      </c>
      <c r="BJ180" s="18" t="s">
        <v>91</v>
      </c>
      <c r="BK180" s="258">
        <f>ROUND(I180*H180,2)</f>
        <v>0</v>
      </c>
      <c r="BL180" s="18" t="s">
        <v>501</v>
      </c>
      <c r="BM180" s="257" t="s">
        <v>1202</v>
      </c>
    </row>
    <row r="181" s="2" customFormat="1" ht="33" customHeight="1">
      <c r="A181" s="40"/>
      <c r="B181" s="41"/>
      <c r="C181" s="246" t="s">
        <v>987</v>
      </c>
      <c r="D181" s="246" t="s">
        <v>254</v>
      </c>
      <c r="E181" s="247" t="s">
        <v>1203</v>
      </c>
      <c r="F181" s="248" t="s">
        <v>1204</v>
      </c>
      <c r="G181" s="249" t="s">
        <v>441</v>
      </c>
      <c r="H181" s="250">
        <v>15</v>
      </c>
      <c r="I181" s="251"/>
      <c r="J181" s="252">
        <f>ROUND(I181*H181,2)</f>
        <v>0</v>
      </c>
      <c r="K181" s="248" t="s">
        <v>258</v>
      </c>
      <c r="L181" s="46"/>
      <c r="M181" s="253" t="s">
        <v>1</v>
      </c>
      <c r="N181" s="254" t="s">
        <v>48</v>
      </c>
      <c r="O181" s="93"/>
      <c r="P181" s="255">
        <f>O181*H181</f>
        <v>0</v>
      </c>
      <c r="Q181" s="255">
        <v>0</v>
      </c>
      <c r="R181" s="255">
        <f>Q181*H181</f>
        <v>0</v>
      </c>
      <c r="S181" s="255">
        <v>0</v>
      </c>
      <c r="T181" s="256">
        <f>S181*H181</f>
        <v>0</v>
      </c>
      <c r="U181" s="40"/>
      <c r="V181" s="40"/>
      <c r="W181" s="40"/>
      <c r="X181" s="40"/>
      <c r="Y181" s="40"/>
      <c r="Z181" s="40"/>
      <c r="AA181" s="40"/>
      <c r="AB181" s="40"/>
      <c r="AC181" s="40"/>
      <c r="AD181" s="40"/>
      <c r="AE181" s="40"/>
      <c r="AR181" s="257" t="s">
        <v>501</v>
      </c>
      <c r="AT181" s="257" t="s">
        <v>254</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501</v>
      </c>
      <c r="BM181" s="257" t="s">
        <v>1205</v>
      </c>
    </row>
    <row r="182" s="2" customFormat="1" ht="21.75" customHeight="1">
      <c r="A182" s="40"/>
      <c r="B182" s="41"/>
      <c r="C182" s="246" t="s">
        <v>1206</v>
      </c>
      <c r="D182" s="246" t="s">
        <v>254</v>
      </c>
      <c r="E182" s="247" t="s">
        <v>1207</v>
      </c>
      <c r="F182" s="248" t="s">
        <v>1208</v>
      </c>
      <c r="G182" s="249" t="s">
        <v>441</v>
      </c>
      <c r="H182" s="250">
        <v>30</v>
      </c>
      <c r="I182" s="251"/>
      <c r="J182" s="252">
        <f>ROUND(I182*H182,2)</f>
        <v>0</v>
      </c>
      <c r="K182" s="248" t="s">
        <v>258</v>
      </c>
      <c r="L182" s="46"/>
      <c r="M182" s="253" t="s">
        <v>1</v>
      </c>
      <c r="N182" s="254" t="s">
        <v>48</v>
      </c>
      <c r="O182" s="93"/>
      <c r="P182" s="255">
        <f>O182*H182</f>
        <v>0</v>
      </c>
      <c r="Q182" s="255">
        <v>0</v>
      </c>
      <c r="R182" s="255">
        <f>Q182*H182</f>
        <v>0</v>
      </c>
      <c r="S182" s="255">
        <v>0</v>
      </c>
      <c r="T182" s="256">
        <f>S182*H182</f>
        <v>0</v>
      </c>
      <c r="U182" s="40"/>
      <c r="V182" s="40"/>
      <c r="W182" s="40"/>
      <c r="X182" s="40"/>
      <c r="Y182" s="40"/>
      <c r="Z182" s="40"/>
      <c r="AA182" s="40"/>
      <c r="AB182" s="40"/>
      <c r="AC182" s="40"/>
      <c r="AD182" s="40"/>
      <c r="AE182" s="40"/>
      <c r="AR182" s="257" t="s">
        <v>501</v>
      </c>
      <c r="AT182" s="257" t="s">
        <v>254</v>
      </c>
      <c r="AU182" s="257" t="s">
        <v>93</v>
      </c>
      <c r="AY182" s="18" t="s">
        <v>251</v>
      </c>
      <c r="BE182" s="258">
        <f>IF(N182="základní",J182,0)</f>
        <v>0</v>
      </c>
      <c r="BF182" s="258">
        <f>IF(N182="snížená",J182,0)</f>
        <v>0</v>
      </c>
      <c r="BG182" s="258">
        <f>IF(N182="zákl. přenesená",J182,0)</f>
        <v>0</v>
      </c>
      <c r="BH182" s="258">
        <f>IF(N182="sníž. přenesená",J182,0)</f>
        <v>0</v>
      </c>
      <c r="BI182" s="258">
        <f>IF(N182="nulová",J182,0)</f>
        <v>0</v>
      </c>
      <c r="BJ182" s="18" t="s">
        <v>91</v>
      </c>
      <c r="BK182" s="258">
        <f>ROUND(I182*H182,2)</f>
        <v>0</v>
      </c>
      <c r="BL182" s="18" t="s">
        <v>501</v>
      </c>
      <c r="BM182" s="257" t="s">
        <v>1209</v>
      </c>
    </row>
    <row r="183" s="2" customFormat="1" ht="16.5" customHeight="1">
      <c r="A183" s="40"/>
      <c r="B183" s="41"/>
      <c r="C183" s="314" t="s">
        <v>990</v>
      </c>
      <c r="D183" s="314" t="s">
        <v>648</v>
      </c>
      <c r="E183" s="315" t="s">
        <v>1210</v>
      </c>
      <c r="F183" s="316" t="s">
        <v>1211</v>
      </c>
      <c r="G183" s="317" t="s">
        <v>441</v>
      </c>
      <c r="H183" s="318">
        <v>30</v>
      </c>
      <c r="I183" s="319"/>
      <c r="J183" s="320">
        <f>ROUND(I183*H183,2)</f>
        <v>0</v>
      </c>
      <c r="K183" s="316" t="s">
        <v>258</v>
      </c>
      <c r="L183" s="321"/>
      <c r="M183" s="322" t="s">
        <v>1</v>
      </c>
      <c r="N183" s="323" t="s">
        <v>48</v>
      </c>
      <c r="O183" s="93"/>
      <c r="P183" s="255">
        <f>O183*H183</f>
        <v>0</v>
      </c>
      <c r="Q183" s="255">
        <v>0.00092000000000000003</v>
      </c>
      <c r="R183" s="255">
        <f>Q183*H183</f>
        <v>0.0276</v>
      </c>
      <c r="S183" s="255">
        <v>0</v>
      </c>
      <c r="T183" s="256">
        <f>S183*H183</f>
        <v>0</v>
      </c>
      <c r="U183" s="40"/>
      <c r="V183" s="40"/>
      <c r="W183" s="40"/>
      <c r="X183" s="40"/>
      <c r="Y183" s="40"/>
      <c r="Z183" s="40"/>
      <c r="AA183" s="40"/>
      <c r="AB183" s="40"/>
      <c r="AC183" s="40"/>
      <c r="AD183" s="40"/>
      <c r="AE183" s="40"/>
      <c r="AR183" s="257" t="s">
        <v>1125</v>
      </c>
      <c r="AT183" s="257" t="s">
        <v>648</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1125</v>
      </c>
      <c r="BM183" s="257" t="s">
        <v>1212</v>
      </c>
    </row>
    <row r="184" s="2" customFormat="1" ht="21.75" customHeight="1">
      <c r="A184" s="40"/>
      <c r="B184" s="41"/>
      <c r="C184" s="246" t="s">
        <v>1213</v>
      </c>
      <c r="D184" s="246" t="s">
        <v>254</v>
      </c>
      <c r="E184" s="247" t="s">
        <v>1214</v>
      </c>
      <c r="F184" s="248" t="s">
        <v>1215</v>
      </c>
      <c r="G184" s="249" t="s">
        <v>441</v>
      </c>
      <c r="H184" s="250">
        <v>300</v>
      </c>
      <c r="I184" s="251"/>
      <c r="J184" s="252">
        <f>ROUND(I184*H184,2)</f>
        <v>0</v>
      </c>
      <c r="K184" s="248" t="s">
        <v>258</v>
      </c>
      <c r="L184" s="46"/>
      <c r="M184" s="253" t="s">
        <v>1</v>
      </c>
      <c r="N184" s="254" t="s">
        <v>48</v>
      </c>
      <c r="O184" s="93"/>
      <c r="P184" s="255">
        <f>O184*H184</f>
        <v>0</v>
      </c>
      <c r="Q184" s="255">
        <v>0</v>
      </c>
      <c r="R184" s="255">
        <f>Q184*H184</f>
        <v>0</v>
      </c>
      <c r="S184" s="255">
        <v>0</v>
      </c>
      <c r="T184" s="256">
        <f>S184*H184</f>
        <v>0</v>
      </c>
      <c r="U184" s="40"/>
      <c r="V184" s="40"/>
      <c r="W184" s="40"/>
      <c r="X184" s="40"/>
      <c r="Y184" s="40"/>
      <c r="Z184" s="40"/>
      <c r="AA184" s="40"/>
      <c r="AB184" s="40"/>
      <c r="AC184" s="40"/>
      <c r="AD184" s="40"/>
      <c r="AE184" s="40"/>
      <c r="AR184" s="257" t="s">
        <v>501</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501</v>
      </c>
      <c r="BM184" s="257" t="s">
        <v>1216</v>
      </c>
    </row>
    <row r="185" s="2" customFormat="1" ht="21.75" customHeight="1">
      <c r="A185" s="40"/>
      <c r="B185" s="41"/>
      <c r="C185" s="246" t="s">
        <v>993</v>
      </c>
      <c r="D185" s="246" t="s">
        <v>254</v>
      </c>
      <c r="E185" s="247" t="s">
        <v>1217</v>
      </c>
      <c r="F185" s="248" t="s">
        <v>1218</v>
      </c>
      <c r="G185" s="249" t="s">
        <v>441</v>
      </c>
      <c r="H185" s="250">
        <v>15</v>
      </c>
      <c r="I185" s="251"/>
      <c r="J185" s="252">
        <f>ROUND(I185*H185,2)</f>
        <v>0</v>
      </c>
      <c r="K185" s="248" t="s">
        <v>258</v>
      </c>
      <c r="L185" s="46"/>
      <c r="M185" s="267" t="s">
        <v>1</v>
      </c>
      <c r="N185" s="268" t="s">
        <v>48</v>
      </c>
      <c r="O185" s="265"/>
      <c r="P185" s="269">
        <f>O185*H185</f>
        <v>0</v>
      </c>
      <c r="Q185" s="269">
        <v>0</v>
      </c>
      <c r="R185" s="269">
        <f>Q185*H185</f>
        <v>0</v>
      </c>
      <c r="S185" s="269">
        <v>0</v>
      </c>
      <c r="T185" s="270">
        <f>S185*H185</f>
        <v>0</v>
      </c>
      <c r="U185" s="40"/>
      <c r="V185" s="40"/>
      <c r="W185" s="40"/>
      <c r="X185" s="40"/>
      <c r="Y185" s="40"/>
      <c r="Z185" s="40"/>
      <c r="AA185" s="40"/>
      <c r="AB185" s="40"/>
      <c r="AC185" s="40"/>
      <c r="AD185" s="40"/>
      <c r="AE185" s="40"/>
      <c r="AR185" s="257" t="s">
        <v>501</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501</v>
      </c>
      <c r="BM185" s="257" t="s">
        <v>1219</v>
      </c>
    </row>
    <row r="186" s="2" customFormat="1" ht="6.96" customHeight="1">
      <c r="A186" s="40"/>
      <c r="B186" s="68"/>
      <c r="C186" s="69"/>
      <c r="D186" s="69"/>
      <c r="E186" s="69"/>
      <c r="F186" s="69"/>
      <c r="G186" s="69"/>
      <c r="H186" s="69"/>
      <c r="I186" s="195"/>
      <c r="J186" s="69"/>
      <c r="K186" s="69"/>
      <c r="L186" s="46"/>
      <c r="M186" s="40"/>
      <c r="O186" s="40"/>
      <c r="P186" s="40"/>
      <c r="Q186" s="40"/>
      <c r="R186" s="40"/>
      <c r="S186" s="40"/>
      <c r="T186" s="40"/>
      <c r="U186" s="40"/>
      <c r="V186" s="40"/>
      <c r="W186" s="40"/>
      <c r="X186" s="40"/>
      <c r="Y186" s="40"/>
      <c r="Z186" s="40"/>
      <c r="AA186" s="40"/>
      <c r="AB186" s="40"/>
      <c r="AC186" s="40"/>
      <c r="AD186" s="40"/>
      <c r="AE186" s="40"/>
    </row>
  </sheetData>
  <sheetProtection sheet="1" autoFilter="0" formatColumns="0" formatRows="0" objects="1" scenarios="1" spinCount="100000" saltValue="YERZ3we66D7uQa7smqjCrrFtPYFYEwZzS30avxmCO8FZevA8cfuOWWeAit2jXdOmrn87mBP/2TtozQlHlyw77Q==" hashValue="PR39sp6BGI4cYDwzk0o10mtr/ZkuUSkdijX3FzA3BCQuj/3WWcLENip0dduhAGFALqbewUd+NXBLgrTWj3seKA==" algorithmName="SHA-512" password="E785"/>
  <autoFilter ref="C123:K185"/>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114</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1220</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27. 2. 2020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ROUND(J128,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ROUND((SUM(BE128:BE297)),  2)</f>
        <v>0</v>
      </c>
      <c r="G33" s="40"/>
      <c r="H33" s="40"/>
      <c r="I33" s="174">
        <v>0.20999999999999999</v>
      </c>
      <c r="J33" s="173">
        <f>ROUND(((SUM(BE128:BE297))*I33),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ROUND((SUM(BF128:BF297)),  2)</f>
        <v>0</v>
      </c>
      <c r="G34" s="40"/>
      <c r="H34" s="40"/>
      <c r="I34" s="174">
        <v>0.14999999999999999</v>
      </c>
      <c r="J34" s="173">
        <f>ROUND(((SUM(BF128:BF297))*I34),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ROUND((SUM(BG128:BG297)),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ROUND((SUM(BH128:BH297)),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ROUND((SUM(BI128:BI297)),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04.3 - Přípojka kanalizace</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27. 2. 2020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J128</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J129</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J130</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J191</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681</v>
      </c>
      <c r="E100" s="214"/>
      <c r="F100" s="214"/>
      <c r="G100" s="214"/>
      <c r="H100" s="214"/>
      <c r="I100" s="215"/>
      <c r="J100" s="216">
        <f>J218</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682</v>
      </c>
      <c r="E101" s="214"/>
      <c r="F101" s="214"/>
      <c r="G101" s="214"/>
      <c r="H101" s="214"/>
      <c r="I101" s="215"/>
      <c r="J101" s="216">
        <f>J222</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576</v>
      </c>
      <c r="E102" s="214"/>
      <c r="F102" s="214"/>
      <c r="G102" s="214"/>
      <c r="H102" s="214"/>
      <c r="I102" s="215"/>
      <c r="J102" s="216">
        <f>J227</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404</v>
      </c>
      <c r="E103" s="214"/>
      <c r="F103" s="214"/>
      <c r="G103" s="214"/>
      <c r="H103" s="214"/>
      <c r="I103" s="215"/>
      <c r="J103" s="216">
        <f>J249</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405</v>
      </c>
      <c r="E104" s="214"/>
      <c r="F104" s="214"/>
      <c r="G104" s="214"/>
      <c r="H104" s="214"/>
      <c r="I104" s="215"/>
      <c r="J104" s="216">
        <f>J273</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406</v>
      </c>
      <c r="E105" s="214"/>
      <c r="F105" s="214"/>
      <c r="G105" s="214"/>
      <c r="H105" s="214"/>
      <c r="I105" s="215"/>
      <c r="J105" s="216">
        <f>J282</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407</v>
      </c>
      <c r="E106" s="214"/>
      <c r="F106" s="214"/>
      <c r="G106" s="214"/>
      <c r="H106" s="214"/>
      <c r="I106" s="215"/>
      <c r="J106" s="216">
        <f>J289</f>
        <v>0</v>
      </c>
      <c r="K106" s="135"/>
      <c r="L106" s="217"/>
      <c r="S106" s="10"/>
      <c r="T106" s="10"/>
      <c r="U106" s="10"/>
      <c r="V106" s="10"/>
      <c r="W106" s="10"/>
      <c r="X106" s="10"/>
      <c r="Y106" s="10"/>
      <c r="Z106" s="10"/>
      <c r="AA106" s="10"/>
      <c r="AB106" s="10"/>
      <c r="AC106" s="10"/>
      <c r="AD106" s="10"/>
      <c r="AE106" s="10"/>
    </row>
    <row r="107" s="9" customFormat="1" ht="24.96" customHeight="1">
      <c r="A107" s="9"/>
      <c r="B107" s="205"/>
      <c r="C107" s="206"/>
      <c r="D107" s="207" t="s">
        <v>683</v>
      </c>
      <c r="E107" s="208"/>
      <c r="F107" s="208"/>
      <c r="G107" s="208"/>
      <c r="H107" s="208"/>
      <c r="I107" s="209"/>
      <c r="J107" s="210">
        <f>J291</f>
        <v>0</v>
      </c>
      <c r="K107" s="206"/>
      <c r="L107" s="211"/>
      <c r="S107" s="9"/>
      <c r="T107" s="9"/>
      <c r="U107" s="9"/>
      <c r="V107" s="9"/>
      <c r="W107" s="9"/>
      <c r="X107" s="9"/>
      <c r="Y107" s="9"/>
      <c r="Z107" s="9"/>
      <c r="AA107" s="9"/>
      <c r="AB107" s="9"/>
      <c r="AC107" s="9"/>
      <c r="AD107" s="9"/>
      <c r="AE107" s="9"/>
    </row>
    <row r="108" s="10" customFormat="1" ht="19.92" customHeight="1">
      <c r="A108" s="10"/>
      <c r="B108" s="212"/>
      <c r="C108" s="135"/>
      <c r="D108" s="213" t="s">
        <v>684</v>
      </c>
      <c r="E108" s="214"/>
      <c r="F108" s="214"/>
      <c r="G108" s="214"/>
      <c r="H108" s="214"/>
      <c r="I108" s="215"/>
      <c r="J108" s="216">
        <f>J292</f>
        <v>0</v>
      </c>
      <c r="K108" s="135"/>
      <c r="L108" s="217"/>
      <c r="S108" s="10"/>
      <c r="T108" s="10"/>
      <c r="U108" s="10"/>
      <c r="V108" s="10"/>
      <c r="W108" s="10"/>
      <c r="X108" s="10"/>
      <c r="Y108" s="10"/>
      <c r="Z108" s="10"/>
      <c r="AA108" s="10"/>
      <c r="AB108" s="10"/>
      <c r="AC108" s="10"/>
      <c r="AD108" s="10"/>
      <c r="AE108" s="10"/>
    </row>
    <row r="109" s="2" customFormat="1" ht="21.84"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6.96" customHeight="1">
      <c r="A110" s="40"/>
      <c r="B110" s="68"/>
      <c r="C110" s="69"/>
      <c r="D110" s="69"/>
      <c r="E110" s="69"/>
      <c r="F110" s="69"/>
      <c r="G110" s="69"/>
      <c r="H110" s="69"/>
      <c r="I110" s="195"/>
      <c r="J110" s="69"/>
      <c r="K110" s="69"/>
      <c r="L110" s="65"/>
      <c r="S110" s="40"/>
      <c r="T110" s="40"/>
      <c r="U110" s="40"/>
      <c r="V110" s="40"/>
      <c r="W110" s="40"/>
      <c r="X110" s="40"/>
      <c r="Y110" s="40"/>
      <c r="Z110" s="40"/>
      <c r="AA110" s="40"/>
      <c r="AB110" s="40"/>
      <c r="AC110" s="40"/>
      <c r="AD110" s="40"/>
      <c r="AE110" s="40"/>
    </row>
    <row r="114" s="2" customFormat="1" ht="6.96" customHeight="1">
      <c r="A114" s="40"/>
      <c r="B114" s="70"/>
      <c r="C114" s="71"/>
      <c r="D114" s="71"/>
      <c r="E114" s="71"/>
      <c r="F114" s="71"/>
      <c r="G114" s="71"/>
      <c r="H114" s="71"/>
      <c r="I114" s="198"/>
      <c r="J114" s="71"/>
      <c r="K114" s="71"/>
      <c r="L114" s="65"/>
      <c r="S114" s="40"/>
      <c r="T114" s="40"/>
      <c r="U114" s="40"/>
      <c r="V114" s="40"/>
      <c r="W114" s="40"/>
      <c r="X114" s="40"/>
      <c r="Y114" s="40"/>
      <c r="Z114" s="40"/>
      <c r="AA114" s="40"/>
      <c r="AB114" s="40"/>
      <c r="AC114" s="40"/>
      <c r="AD114" s="40"/>
      <c r="AE114" s="40"/>
    </row>
    <row r="115" s="2" customFormat="1" ht="24.96" customHeight="1">
      <c r="A115" s="40"/>
      <c r="B115" s="41"/>
      <c r="C115" s="24" t="s">
        <v>236</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16</v>
      </c>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199" t="str">
        <f>E7</f>
        <v>Sportovní areál ul. Leonovova, Karviná - Hranice</v>
      </c>
      <c r="F118" s="33"/>
      <c r="G118" s="33"/>
      <c r="H118" s="33"/>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222</v>
      </c>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6.5" customHeight="1">
      <c r="A120" s="40"/>
      <c r="B120" s="41"/>
      <c r="C120" s="42"/>
      <c r="D120" s="42"/>
      <c r="E120" s="78" t="str">
        <f>E9</f>
        <v>SO 04.3 - Přípojka kanalizace</v>
      </c>
      <c r="F120" s="42"/>
      <c r="G120" s="42"/>
      <c r="H120" s="42"/>
      <c r="I120" s="157"/>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22</v>
      </c>
      <c r="D122" s="42"/>
      <c r="E122" s="42"/>
      <c r="F122" s="28" t="str">
        <f>F12</f>
        <v>Karviná - Hranice</v>
      </c>
      <c r="G122" s="42"/>
      <c r="H122" s="42"/>
      <c r="I122" s="159" t="s">
        <v>24</v>
      </c>
      <c r="J122" s="81" t="str">
        <f>IF(J12="","",J12)</f>
        <v>27. 2. 2020</v>
      </c>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5.15" customHeight="1">
      <c r="A124" s="40"/>
      <c r="B124" s="41"/>
      <c r="C124" s="33" t="s">
        <v>30</v>
      </c>
      <c r="D124" s="42"/>
      <c r="E124" s="42"/>
      <c r="F124" s="28" t="str">
        <f>E15</f>
        <v xml:space="preserve">Statutární město Karviná </v>
      </c>
      <c r="G124" s="42"/>
      <c r="H124" s="42"/>
      <c r="I124" s="159" t="s">
        <v>36</v>
      </c>
      <c r="J124" s="38" t="str">
        <f>E21</f>
        <v>ADEA projekt s.r.o.</v>
      </c>
      <c r="K124" s="42"/>
      <c r="L124" s="65"/>
      <c r="S124" s="40"/>
      <c r="T124" s="40"/>
      <c r="U124" s="40"/>
      <c r="V124" s="40"/>
      <c r="W124" s="40"/>
      <c r="X124" s="40"/>
      <c r="Y124" s="40"/>
      <c r="Z124" s="40"/>
      <c r="AA124" s="40"/>
      <c r="AB124" s="40"/>
      <c r="AC124" s="40"/>
      <c r="AD124" s="40"/>
      <c r="AE124" s="40"/>
    </row>
    <row r="125" s="2" customFormat="1" ht="15.15" customHeight="1">
      <c r="A125" s="40"/>
      <c r="B125" s="41"/>
      <c r="C125" s="33" t="s">
        <v>34</v>
      </c>
      <c r="D125" s="42"/>
      <c r="E125" s="42"/>
      <c r="F125" s="28" t="str">
        <f>IF(E18="","",E18)</f>
        <v>Vyplň údaj</v>
      </c>
      <c r="G125" s="42"/>
      <c r="H125" s="42"/>
      <c r="I125" s="159" t="s">
        <v>39</v>
      </c>
      <c r="J125" s="38" t="str">
        <f>E24</f>
        <v xml:space="preserve"> </v>
      </c>
      <c r="K125" s="42"/>
      <c r="L125" s="65"/>
      <c r="S125" s="40"/>
      <c r="T125" s="40"/>
      <c r="U125" s="40"/>
      <c r="V125" s="40"/>
      <c r="W125" s="40"/>
      <c r="X125" s="40"/>
      <c r="Y125" s="40"/>
      <c r="Z125" s="40"/>
      <c r="AA125" s="40"/>
      <c r="AB125" s="40"/>
      <c r="AC125" s="40"/>
      <c r="AD125" s="40"/>
      <c r="AE125" s="40"/>
    </row>
    <row r="126" s="2" customFormat="1" ht="10.32" customHeight="1">
      <c r="A126" s="40"/>
      <c r="B126" s="41"/>
      <c r="C126" s="42"/>
      <c r="D126" s="42"/>
      <c r="E126" s="42"/>
      <c r="F126" s="42"/>
      <c r="G126" s="42"/>
      <c r="H126" s="42"/>
      <c r="I126" s="157"/>
      <c r="J126" s="42"/>
      <c r="K126" s="42"/>
      <c r="L126" s="65"/>
      <c r="S126" s="40"/>
      <c r="T126" s="40"/>
      <c r="U126" s="40"/>
      <c r="V126" s="40"/>
      <c r="W126" s="40"/>
      <c r="X126" s="40"/>
      <c r="Y126" s="40"/>
      <c r="Z126" s="40"/>
      <c r="AA126" s="40"/>
      <c r="AB126" s="40"/>
      <c r="AC126" s="40"/>
      <c r="AD126" s="40"/>
      <c r="AE126" s="40"/>
    </row>
    <row r="127" s="11" customFormat="1" ht="29.28" customHeight="1">
      <c r="A127" s="218"/>
      <c r="B127" s="219"/>
      <c r="C127" s="220" t="s">
        <v>237</v>
      </c>
      <c r="D127" s="221" t="s">
        <v>68</v>
      </c>
      <c r="E127" s="221" t="s">
        <v>64</v>
      </c>
      <c r="F127" s="221" t="s">
        <v>65</v>
      </c>
      <c r="G127" s="221" t="s">
        <v>238</v>
      </c>
      <c r="H127" s="221" t="s">
        <v>239</v>
      </c>
      <c r="I127" s="222" t="s">
        <v>240</v>
      </c>
      <c r="J127" s="221" t="s">
        <v>226</v>
      </c>
      <c r="K127" s="223" t="s">
        <v>241</v>
      </c>
      <c r="L127" s="224"/>
      <c r="M127" s="102" t="s">
        <v>1</v>
      </c>
      <c r="N127" s="103" t="s">
        <v>47</v>
      </c>
      <c r="O127" s="103" t="s">
        <v>242</v>
      </c>
      <c r="P127" s="103" t="s">
        <v>243</v>
      </c>
      <c r="Q127" s="103" t="s">
        <v>244</v>
      </c>
      <c r="R127" s="103" t="s">
        <v>245</v>
      </c>
      <c r="S127" s="103" t="s">
        <v>246</v>
      </c>
      <c r="T127" s="104" t="s">
        <v>247</v>
      </c>
      <c r="U127" s="218"/>
      <c r="V127" s="218"/>
      <c r="W127" s="218"/>
      <c r="X127" s="218"/>
      <c r="Y127" s="218"/>
      <c r="Z127" s="218"/>
      <c r="AA127" s="218"/>
      <c r="AB127" s="218"/>
      <c r="AC127" s="218"/>
      <c r="AD127" s="218"/>
      <c r="AE127" s="218"/>
    </row>
    <row r="128" s="2" customFormat="1" ht="22.8" customHeight="1">
      <c r="A128" s="40"/>
      <c r="B128" s="41"/>
      <c r="C128" s="109" t="s">
        <v>248</v>
      </c>
      <c r="D128" s="42"/>
      <c r="E128" s="42"/>
      <c r="F128" s="42"/>
      <c r="G128" s="42"/>
      <c r="H128" s="42"/>
      <c r="I128" s="157"/>
      <c r="J128" s="225">
        <f>BK128</f>
        <v>0</v>
      </c>
      <c r="K128" s="42"/>
      <c r="L128" s="46"/>
      <c r="M128" s="105"/>
      <c r="N128" s="226"/>
      <c r="O128" s="106"/>
      <c r="P128" s="227">
        <f>P129+P291</f>
        <v>0</v>
      </c>
      <c r="Q128" s="106"/>
      <c r="R128" s="227">
        <f>R129+R291</f>
        <v>73.087753200000009</v>
      </c>
      <c r="S128" s="106"/>
      <c r="T128" s="228">
        <f>T129+T291</f>
        <v>14.899199999999999</v>
      </c>
      <c r="U128" s="40"/>
      <c r="V128" s="40"/>
      <c r="W128" s="40"/>
      <c r="X128" s="40"/>
      <c r="Y128" s="40"/>
      <c r="Z128" s="40"/>
      <c r="AA128" s="40"/>
      <c r="AB128" s="40"/>
      <c r="AC128" s="40"/>
      <c r="AD128" s="40"/>
      <c r="AE128" s="40"/>
      <c r="AT128" s="18" t="s">
        <v>82</v>
      </c>
      <c r="AU128" s="18" t="s">
        <v>228</v>
      </c>
      <c r="BK128" s="229">
        <f>BK129+BK291</f>
        <v>0</v>
      </c>
    </row>
    <row r="129" s="12" customFormat="1" ht="25.92" customHeight="1">
      <c r="A129" s="12"/>
      <c r="B129" s="230"/>
      <c r="C129" s="231"/>
      <c r="D129" s="232" t="s">
        <v>82</v>
      </c>
      <c r="E129" s="233" t="s">
        <v>408</v>
      </c>
      <c r="F129" s="233" t="s">
        <v>409</v>
      </c>
      <c r="G129" s="231"/>
      <c r="H129" s="231"/>
      <c r="I129" s="234"/>
      <c r="J129" s="235">
        <f>BK129</f>
        <v>0</v>
      </c>
      <c r="K129" s="231"/>
      <c r="L129" s="236"/>
      <c r="M129" s="237"/>
      <c r="N129" s="238"/>
      <c r="O129" s="238"/>
      <c r="P129" s="239">
        <f>P130+P218+P222+P227+P249+P273+P282+P289</f>
        <v>0</v>
      </c>
      <c r="Q129" s="238"/>
      <c r="R129" s="239">
        <f>R130+R218+R222+R227+R249+R273+R282+R289</f>
        <v>73.087753200000009</v>
      </c>
      <c r="S129" s="238"/>
      <c r="T129" s="240">
        <f>T130+T218+T222+T227+T249+T273+T282+T289</f>
        <v>14.899199999999999</v>
      </c>
      <c r="U129" s="12"/>
      <c r="V129" s="12"/>
      <c r="W129" s="12"/>
      <c r="X129" s="12"/>
      <c r="Y129" s="12"/>
      <c r="Z129" s="12"/>
      <c r="AA129" s="12"/>
      <c r="AB129" s="12"/>
      <c r="AC129" s="12"/>
      <c r="AD129" s="12"/>
      <c r="AE129" s="12"/>
      <c r="AR129" s="241" t="s">
        <v>91</v>
      </c>
      <c r="AT129" s="242" t="s">
        <v>82</v>
      </c>
      <c r="AU129" s="242" t="s">
        <v>83</v>
      </c>
      <c r="AY129" s="241" t="s">
        <v>251</v>
      </c>
      <c r="BK129" s="243">
        <f>BK130+BK218+BK222+BK227+BK249+BK273+BK282+BK289</f>
        <v>0</v>
      </c>
    </row>
    <row r="130" s="12" customFormat="1" ht="22.8" customHeight="1">
      <c r="A130" s="12"/>
      <c r="B130" s="230"/>
      <c r="C130" s="231"/>
      <c r="D130" s="232" t="s">
        <v>82</v>
      </c>
      <c r="E130" s="244" t="s">
        <v>91</v>
      </c>
      <c r="F130" s="244" t="s">
        <v>410</v>
      </c>
      <c r="G130" s="231"/>
      <c r="H130" s="231"/>
      <c r="I130" s="234"/>
      <c r="J130" s="245">
        <f>BK130</f>
        <v>0</v>
      </c>
      <c r="K130" s="231"/>
      <c r="L130" s="236"/>
      <c r="M130" s="237"/>
      <c r="N130" s="238"/>
      <c r="O130" s="238"/>
      <c r="P130" s="239">
        <f>P131+SUM(P132:P191)</f>
        <v>0</v>
      </c>
      <c r="Q130" s="238"/>
      <c r="R130" s="239">
        <f>R131+SUM(R132:R191)</f>
        <v>36.577745999999998</v>
      </c>
      <c r="S130" s="238"/>
      <c r="T130" s="240">
        <f>T131+SUM(T132:T191)</f>
        <v>8.8739999999999988</v>
      </c>
      <c r="U130" s="12"/>
      <c r="V130" s="12"/>
      <c r="W130" s="12"/>
      <c r="X130" s="12"/>
      <c r="Y130" s="12"/>
      <c r="Z130" s="12"/>
      <c r="AA130" s="12"/>
      <c r="AB130" s="12"/>
      <c r="AC130" s="12"/>
      <c r="AD130" s="12"/>
      <c r="AE130" s="12"/>
      <c r="AR130" s="241" t="s">
        <v>91</v>
      </c>
      <c r="AT130" s="242" t="s">
        <v>82</v>
      </c>
      <c r="AU130" s="242" t="s">
        <v>91</v>
      </c>
      <c r="AY130" s="241" t="s">
        <v>251</v>
      </c>
      <c r="BK130" s="243">
        <f>BK131+SUM(BK132:BK191)</f>
        <v>0</v>
      </c>
    </row>
    <row r="131" s="2" customFormat="1" ht="16.5" customHeight="1">
      <c r="A131" s="40"/>
      <c r="B131" s="41"/>
      <c r="C131" s="246" t="s">
        <v>91</v>
      </c>
      <c r="D131" s="246" t="s">
        <v>254</v>
      </c>
      <c r="E131" s="247" t="s">
        <v>1222</v>
      </c>
      <c r="F131" s="248" t="s">
        <v>1223</v>
      </c>
      <c r="G131" s="249" t="s">
        <v>342</v>
      </c>
      <c r="H131" s="250">
        <v>17.399999999999999</v>
      </c>
      <c r="I131" s="251"/>
      <c r="J131" s="252">
        <f>ROUND(I131*H131,2)</f>
        <v>0</v>
      </c>
      <c r="K131" s="248" t="s">
        <v>258</v>
      </c>
      <c r="L131" s="46"/>
      <c r="M131" s="253" t="s">
        <v>1</v>
      </c>
      <c r="N131" s="254" t="s">
        <v>48</v>
      </c>
      <c r="O131" s="93"/>
      <c r="P131" s="255">
        <f>O131*H131</f>
        <v>0</v>
      </c>
      <c r="Q131" s="255">
        <v>0</v>
      </c>
      <c r="R131" s="255">
        <f>Q131*H131</f>
        <v>0</v>
      </c>
      <c r="S131" s="255">
        <v>0.28999999999999998</v>
      </c>
      <c r="T131" s="256">
        <f>S131*H131</f>
        <v>5.0459999999999994</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1224</v>
      </c>
    </row>
    <row r="132" s="15" customFormat="1">
      <c r="A132" s="15"/>
      <c r="B132" s="293"/>
      <c r="C132" s="294"/>
      <c r="D132" s="259" t="s">
        <v>414</v>
      </c>
      <c r="E132" s="295" t="s">
        <v>1</v>
      </c>
      <c r="F132" s="296" t="s">
        <v>1225</v>
      </c>
      <c r="G132" s="294"/>
      <c r="H132" s="295" t="s">
        <v>1</v>
      </c>
      <c r="I132" s="297"/>
      <c r="J132" s="294"/>
      <c r="K132" s="294"/>
      <c r="L132" s="298"/>
      <c r="M132" s="299"/>
      <c r="N132" s="300"/>
      <c r="O132" s="300"/>
      <c r="P132" s="300"/>
      <c r="Q132" s="300"/>
      <c r="R132" s="300"/>
      <c r="S132" s="300"/>
      <c r="T132" s="301"/>
      <c r="U132" s="15"/>
      <c r="V132" s="15"/>
      <c r="W132" s="15"/>
      <c r="X132" s="15"/>
      <c r="Y132" s="15"/>
      <c r="Z132" s="15"/>
      <c r="AA132" s="15"/>
      <c r="AB132" s="15"/>
      <c r="AC132" s="15"/>
      <c r="AD132" s="15"/>
      <c r="AE132" s="15"/>
      <c r="AT132" s="302" t="s">
        <v>414</v>
      </c>
      <c r="AU132" s="302" t="s">
        <v>93</v>
      </c>
      <c r="AV132" s="15" t="s">
        <v>91</v>
      </c>
      <c r="AW132" s="15" t="s">
        <v>38</v>
      </c>
      <c r="AX132" s="15" t="s">
        <v>83</v>
      </c>
      <c r="AY132" s="302" t="s">
        <v>251</v>
      </c>
    </row>
    <row r="133" s="13" customFormat="1">
      <c r="A133" s="13"/>
      <c r="B133" s="271"/>
      <c r="C133" s="272"/>
      <c r="D133" s="259" t="s">
        <v>414</v>
      </c>
      <c r="E133" s="273" t="s">
        <v>1</v>
      </c>
      <c r="F133" s="274" t="s">
        <v>1226</v>
      </c>
      <c r="G133" s="272"/>
      <c r="H133" s="275">
        <v>17.399999999999999</v>
      </c>
      <c r="I133" s="276"/>
      <c r="J133" s="272"/>
      <c r="K133" s="272"/>
      <c r="L133" s="277"/>
      <c r="M133" s="278"/>
      <c r="N133" s="279"/>
      <c r="O133" s="279"/>
      <c r="P133" s="279"/>
      <c r="Q133" s="279"/>
      <c r="R133" s="279"/>
      <c r="S133" s="279"/>
      <c r="T133" s="280"/>
      <c r="U133" s="13"/>
      <c r="V133" s="13"/>
      <c r="W133" s="13"/>
      <c r="X133" s="13"/>
      <c r="Y133" s="13"/>
      <c r="Z133" s="13"/>
      <c r="AA133" s="13"/>
      <c r="AB133" s="13"/>
      <c r="AC133" s="13"/>
      <c r="AD133" s="13"/>
      <c r="AE133" s="13"/>
      <c r="AT133" s="281" t="s">
        <v>414</v>
      </c>
      <c r="AU133" s="281" t="s">
        <v>93</v>
      </c>
      <c r="AV133" s="13" t="s">
        <v>93</v>
      </c>
      <c r="AW133" s="13" t="s">
        <v>38</v>
      </c>
      <c r="AX133" s="13" t="s">
        <v>83</v>
      </c>
      <c r="AY133" s="281" t="s">
        <v>251</v>
      </c>
    </row>
    <row r="134" s="14" customFormat="1">
      <c r="A134" s="14"/>
      <c r="B134" s="282"/>
      <c r="C134" s="283"/>
      <c r="D134" s="259" t="s">
        <v>414</v>
      </c>
      <c r="E134" s="284" t="s">
        <v>1</v>
      </c>
      <c r="F134" s="285" t="s">
        <v>416</v>
      </c>
      <c r="G134" s="283"/>
      <c r="H134" s="286">
        <v>17.399999999999999</v>
      </c>
      <c r="I134" s="287"/>
      <c r="J134" s="283"/>
      <c r="K134" s="283"/>
      <c r="L134" s="288"/>
      <c r="M134" s="289"/>
      <c r="N134" s="290"/>
      <c r="O134" s="290"/>
      <c r="P134" s="290"/>
      <c r="Q134" s="290"/>
      <c r="R134" s="290"/>
      <c r="S134" s="290"/>
      <c r="T134" s="291"/>
      <c r="U134" s="14"/>
      <c r="V134" s="14"/>
      <c r="W134" s="14"/>
      <c r="X134" s="14"/>
      <c r="Y134" s="14"/>
      <c r="Z134" s="14"/>
      <c r="AA134" s="14"/>
      <c r="AB134" s="14"/>
      <c r="AC134" s="14"/>
      <c r="AD134" s="14"/>
      <c r="AE134" s="14"/>
      <c r="AT134" s="292" t="s">
        <v>414</v>
      </c>
      <c r="AU134" s="292" t="s">
        <v>93</v>
      </c>
      <c r="AV134" s="14" t="s">
        <v>182</v>
      </c>
      <c r="AW134" s="14" t="s">
        <v>38</v>
      </c>
      <c r="AX134" s="14" t="s">
        <v>91</v>
      </c>
      <c r="AY134" s="292" t="s">
        <v>251</v>
      </c>
    </row>
    <row r="135" s="2" customFormat="1" ht="16.5" customHeight="1">
      <c r="A135" s="40"/>
      <c r="B135" s="41"/>
      <c r="C135" s="246" t="s">
        <v>93</v>
      </c>
      <c r="D135" s="246" t="s">
        <v>254</v>
      </c>
      <c r="E135" s="247" t="s">
        <v>1227</v>
      </c>
      <c r="F135" s="248" t="s">
        <v>1228</v>
      </c>
      <c r="G135" s="249" t="s">
        <v>342</v>
      </c>
      <c r="H135" s="250">
        <v>17.399999999999999</v>
      </c>
      <c r="I135" s="251"/>
      <c r="J135" s="252">
        <f>ROUND(I135*H135,2)</f>
        <v>0</v>
      </c>
      <c r="K135" s="248" t="s">
        <v>258</v>
      </c>
      <c r="L135" s="46"/>
      <c r="M135" s="253" t="s">
        <v>1</v>
      </c>
      <c r="N135" s="254" t="s">
        <v>48</v>
      </c>
      <c r="O135" s="93"/>
      <c r="P135" s="255">
        <f>O135*H135</f>
        <v>0</v>
      </c>
      <c r="Q135" s="255">
        <v>0</v>
      </c>
      <c r="R135" s="255">
        <f>Q135*H135</f>
        <v>0</v>
      </c>
      <c r="S135" s="255">
        <v>0.22</v>
      </c>
      <c r="T135" s="256">
        <f>S135*H135</f>
        <v>3.8279999999999998</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1229</v>
      </c>
    </row>
    <row r="136" s="15" customFormat="1">
      <c r="A136" s="15"/>
      <c r="B136" s="293"/>
      <c r="C136" s="294"/>
      <c r="D136" s="259" t="s">
        <v>414</v>
      </c>
      <c r="E136" s="295" t="s">
        <v>1</v>
      </c>
      <c r="F136" s="296" t="s">
        <v>1225</v>
      </c>
      <c r="G136" s="294"/>
      <c r="H136" s="295" t="s">
        <v>1</v>
      </c>
      <c r="I136" s="297"/>
      <c r="J136" s="294"/>
      <c r="K136" s="294"/>
      <c r="L136" s="298"/>
      <c r="M136" s="299"/>
      <c r="N136" s="300"/>
      <c r="O136" s="300"/>
      <c r="P136" s="300"/>
      <c r="Q136" s="300"/>
      <c r="R136" s="300"/>
      <c r="S136" s="300"/>
      <c r="T136" s="301"/>
      <c r="U136" s="15"/>
      <c r="V136" s="15"/>
      <c r="W136" s="15"/>
      <c r="X136" s="15"/>
      <c r="Y136" s="15"/>
      <c r="Z136" s="15"/>
      <c r="AA136" s="15"/>
      <c r="AB136" s="15"/>
      <c r="AC136" s="15"/>
      <c r="AD136" s="15"/>
      <c r="AE136" s="15"/>
      <c r="AT136" s="302" t="s">
        <v>414</v>
      </c>
      <c r="AU136" s="302" t="s">
        <v>93</v>
      </c>
      <c r="AV136" s="15" t="s">
        <v>91</v>
      </c>
      <c r="AW136" s="15" t="s">
        <v>38</v>
      </c>
      <c r="AX136" s="15" t="s">
        <v>83</v>
      </c>
      <c r="AY136" s="302" t="s">
        <v>251</v>
      </c>
    </row>
    <row r="137" s="13" customFormat="1">
      <c r="A137" s="13"/>
      <c r="B137" s="271"/>
      <c r="C137" s="272"/>
      <c r="D137" s="259" t="s">
        <v>414</v>
      </c>
      <c r="E137" s="273" t="s">
        <v>1</v>
      </c>
      <c r="F137" s="274" t="s">
        <v>1226</v>
      </c>
      <c r="G137" s="272"/>
      <c r="H137" s="275">
        <v>17.399999999999999</v>
      </c>
      <c r="I137" s="276"/>
      <c r="J137" s="272"/>
      <c r="K137" s="272"/>
      <c r="L137" s="277"/>
      <c r="M137" s="278"/>
      <c r="N137" s="279"/>
      <c r="O137" s="279"/>
      <c r="P137" s="279"/>
      <c r="Q137" s="279"/>
      <c r="R137" s="279"/>
      <c r="S137" s="279"/>
      <c r="T137" s="280"/>
      <c r="U137" s="13"/>
      <c r="V137" s="13"/>
      <c r="W137" s="13"/>
      <c r="X137" s="13"/>
      <c r="Y137" s="13"/>
      <c r="Z137" s="13"/>
      <c r="AA137" s="13"/>
      <c r="AB137" s="13"/>
      <c r="AC137" s="13"/>
      <c r="AD137" s="13"/>
      <c r="AE137" s="13"/>
      <c r="AT137" s="281" t="s">
        <v>414</v>
      </c>
      <c r="AU137" s="281" t="s">
        <v>93</v>
      </c>
      <c r="AV137" s="13" t="s">
        <v>93</v>
      </c>
      <c r="AW137" s="13" t="s">
        <v>38</v>
      </c>
      <c r="AX137" s="13" t="s">
        <v>83</v>
      </c>
      <c r="AY137" s="281" t="s">
        <v>251</v>
      </c>
    </row>
    <row r="138" s="14" customFormat="1">
      <c r="A138" s="14"/>
      <c r="B138" s="282"/>
      <c r="C138" s="283"/>
      <c r="D138" s="259" t="s">
        <v>414</v>
      </c>
      <c r="E138" s="284" t="s">
        <v>1</v>
      </c>
      <c r="F138" s="285" t="s">
        <v>416</v>
      </c>
      <c r="G138" s="283"/>
      <c r="H138" s="286">
        <v>17.399999999999999</v>
      </c>
      <c r="I138" s="287"/>
      <c r="J138" s="283"/>
      <c r="K138" s="283"/>
      <c r="L138" s="288"/>
      <c r="M138" s="289"/>
      <c r="N138" s="290"/>
      <c r="O138" s="290"/>
      <c r="P138" s="290"/>
      <c r="Q138" s="290"/>
      <c r="R138" s="290"/>
      <c r="S138" s="290"/>
      <c r="T138" s="291"/>
      <c r="U138" s="14"/>
      <c r="V138" s="14"/>
      <c r="W138" s="14"/>
      <c r="X138" s="14"/>
      <c r="Y138" s="14"/>
      <c r="Z138" s="14"/>
      <c r="AA138" s="14"/>
      <c r="AB138" s="14"/>
      <c r="AC138" s="14"/>
      <c r="AD138" s="14"/>
      <c r="AE138" s="14"/>
      <c r="AT138" s="292" t="s">
        <v>414</v>
      </c>
      <c r="AU138" s="292" t="s">
        <v>93</v>
      </c>
      <c r="AV138" s="14" t="s">
        <v>182</v>
      </c>
      <c r="AW138" s="14" t="s">
        <v>38</v>
      </c>
      <c r="AX138" s="14" t="s">
        <v>91</v>
      </c>
      <c r="AY138" s="292" t="s">
        <v>251</v>
      </c>
    </row>
    <row r="139" s="2" customFormat="1" ht="16.5" customHeight="1">
      <c r="A139" s="40"/>
      <c r="B139" s="41"/>
      <c r="C139" s="246" t="s">
        <v>174</v>
      </c>
      <c r="D139" s="246" t="s">
        <v>254</v>
      </c>
      <c r="E139" s="247" t="s">
        <v>685</v>
      </c>
      <c r="F139" s="248" t="s">
        <v>686</v>
      </c>
      <c r="G139" s="249" t="s">
        <v>687</v>
      </c>
      <c r="H139" s="250">
        <v>360</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688</v>
      </c>
    </row>
    <row r="140" s="13" customFormat="1">
      <c r="A140" s="13"/>
      <c r="B140" s="271"/>
      <c r="C140" s="272"/>
      <c r="D140" s="259" t="s">
        <v>414</v>
      </c>
      <c r="E140" s="273" t="s">
        <v>1</v>
      </c>
      <c r="F140" s="274" t="s">
        <v>1230</v>
      </c>
      <c r="G140" s="272"/>
      <c r="H140" s="275">
        <v>360</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4" customFormat="1">
      <c r="A141" s="14"/>
      <c r="B141" s="282"/>
      <c r="C141" s="283"/>
      <c r="D141" s="259" t="s">
        <v>414</v>
      </c>
      <c r="E141" s="284" t="s">
        <v>1</v>
      </c>
      <c r="F141" s="285" t="s">
        <v>416</v>
      </c>
      <c r="G141" s="283"/>
      <c r="H141" s="286">
        <v>360</v>
      </c>
      <c r="I141" s="287"/>
      <c r="J141" s="283"/>
      <c r="K141" s="283"/>
      <c r="L141" s="288"/>
      <c r="M141" s="289"/>
      <c r="N141" s="290"/>
      <c r="O141" s="290"/>
      <c r="P141" s="290"/>
      <c r="Q141" s="290"/>
      <c r="R141" s="290"/>
      <c r="S141" s="290"/>
      <c r="T141" s="291"/>
      <c r="U141" s="14"/>
      <c r="V141" s="14"/>
      <c r="W141" s="14"/>
      <c r="X141" s="14"/>
      <c r="Y141" s="14"/>
      <c r="Z141" s="14"/>
      <c r="AA141" s="14"/>
      <c r="AB141" s="14"/>
      <c r="AC141" s="14"/>
      <c r="AD141" s="14"/>
      <c r="AE141" s="14"/>
      <c r="AT141" s="292" t="s">
        <v>414</v>
      </c>
      <c r="AU141" s="292" t="s">
        <v>93</v>
      </c>
      <c r="AV141" s="14" t="s">
        <v>182</v>
      </c>
      <c r="AW141" s="14" t="s">
        <v>38</v>
      </c>
      <c r="AX141" s="14" t="s">
        <v>91</v>
      </c>
      <c r="AY141" s="292" t="s">
        <v>251</v>
      </c>
    </row>
    <row r="142" s="2" customFormat="1" ht="16.5" customHeight="1">
      <c r="A142" s="40"/>
      <c r="B142" s="41"/>
      <c r="C142" s="246" t="s">
        <v>182</v>
      </c>
      <c r="D142" s="246" t="s">
        <v>254</v>
      </c>
      <c r="E142" s="247" t="s">
        <v>444</v>
      </c>
      <c r="F142" s="248" t="s">
        <v>445</v>
      </c>
      <c r="G142" s="249" t="s">
        <v>446</v>
      </c>
      <c r="H142" s="250">
        <v>4.2300000000000004</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1231</v>
      </c>
    </row>
    <row r="143" s="15" customFormat="1">
      <c r="A143" s="15"/>
      <c r="B143" s="293"/>
      <c r="C143" s="294"/>
      <c r="D143" s="259" t="s">
        <v>414</v>
      </c>
      <c r="E143" s="295" t="s">
        <v>1</v>
      </c>
      <c r="F143" s="296" t="s">
        <v>1225</v>
      </c>
      <c r="G143" s="294"/>
      <c r="H143" s="295" t="s">
        <v>1</v>
      </c>
      <c r="I143" s="297"/>
      <c r="J143" s="294"/>
      <c r="K143" s="294"/>
      <c r="L143" s="298"/>
      <c r="M143" s="299"/>
      <c r="N143" s="300"/>
      <c r="O143" s="300"/>
      <c r="P143" s="300"/>
      <c r="Q143" s="300"/>
      <c r="R143" s="300"/>
      <c r="S143" s="300"/>
      <c r="T143" s="301"/>
      <c r="U143" s="15"/>
      <c r="V143" s="15"/>
      <c r="W143" s="15"/>
      <c r="X143" s="15"/>
      <c r="Y143" s="15"/>
      <c r="Z143" s="15"/>
      <c r="AA143" s="15"/>
      <c r="AB143" s="15"/>
      <c r="AC143" s="15"/>
      <c r="AD143" s="15"/>
      <c r="AE143" s="15"/>
      <c r="AT143" s="302" t="s">
        <v>414</v>
      </c>
      <c r="AU143" s="302" t="s">
        <v>93</v>
      </c>
      <c r="AV143" s="15" t="s">
        <v>91</v>
      </c>
      <c r="AW143" s="15" t="s">
        <v>38</v>
      </c>
      <c r="AX143" s="15" t="s">
        <v>83</v>
      </c>
      <c r="AY143" s="302" t="s">
        <v>251</v>
      </c>
    </row>
    <row r="144" s="13" customFormat="1">
      <c r="A144" s="13"/>
      <c r="B144" s="271"/>
      <c r="C144" s="272"/>
      <c r="D144" s="259" t="s">
        <v>414</v>
      </c>
      <c r="E144" s="273" t="s">
        <v>1</v>
      </c>
      <c r="F144" s="274" t="s">
        <v>1232</v>
      </c>
      <c r="G144" s="272"/>
      <c r="H144" s="275">
        <v>4.2300000000000004</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38</v>
      </c>
      <c r="AX144" s="13" t="s">
        <v>83</v>
      </c>
      <c r="AY144" s="281" t="s">
        <v>251</v>
      </c>
    </row>
    <row r="145" s="14" customFormat="1">
      <c r="A145" s="14"/>
      <c r="B145" s="282"/>
      <c r="C145" s="283"/>
      <c r="D145" s="259" t="s">
        <v>414</v>
      </c>
      <c r="E145" s="284" t="s">
        <v>1</v>
      </c>
      <c r="F145" s="285" t="s">
        <v>416</v>
      </c>
      <c r="G145" s="283"/>
      <c r="H145" s="286">
        <v>4.2300000000000004</v>
      </c>
      <c r="I145" s="287"/>
      <c r="J145" s="283"/>
      <c r="K145" s="283"/>
      <c r="L145" s="288"/>
      <c r="M145" s="289"/>
      <c r="N145" s="290"/>
      <c r="O145" s="290"/>
      <c r="P145" s="290"/>
      <c r="Q145" s="290"/>
      <c r="R145" s="290"/>
      <c r="S145" s="290"/>
      <c r="T145" s="291"/>
      <c r="U145" s="14"/>
      <c r="V145" s="14"/>
      <c r="W145" s="14"/>
      <c r="X145" s="14"/>
      <c r="Y145" s="14"/>
      <c r="Z145" s="14"/>
      <c r="AA145" s="14"/>
      <c r="AB145" s="14"/>
      <c r="AC145" s="14"/>
      <c r="AD145" s="14"/>
      <c r="AE145" s="14"/>
      <c r="AT145" s="292" t="s">
        <v>414</v>
      </c>
      <c r="AU145" s="292" t="s">
        <v>93</v>
      </c>
      <c r="AV145" s="14" t="s">
        <v>182</v>
      </c>
      <c r="AW145" s="14" t="s">
        <v>38</v>
      </c>
      <c r="AX145" s="14" t="s">
        <v>91</v>
      </c>
      <c r="AY145" s="292" t="s">
        <v>251</v>
      </c>
    </row>
    <row r="146" s="2" customFormat="1" ht="16.5" customHeight="1">
      <c r="A146" s="40"/>
      <c r="B146" s="41"/>
      <c r="C146" s="246" t="s">
        <v>250</v>
      </c>
      <c r="D146" s="246" t="s">
        <v>254</v>
      </c>
      <c r="E146" s="247" t="s">
        <v>1233</v>
      </c>
      <c r="F146" s="248" t="s">
        <v>1234</v>
      </c>
      <c r="G146" s="249" t="s">
        <v>446</v>
      </c>
      <c r="H146" s="250">
        <v>114</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1235</v>
      </c>
    </row>
    <row r="147" s="15" customFormat="1">
      <c r="A147" s="15"/>
      <c r="B147" s="293"/>
      <c r="C147" s="294"/>
      <c r="D147" s="259" t="s">
        <v>414</v>
      </c>
      <c r="E147" s="295" t="s">
        <v>1</v>
      </c>
      <c r="F147" s="296" t="s">
        <v>1225</v>
      </c>
      <c r="G147" s="294"/>
      <c r="H147" s="295" t="s">
        <v>1</v>
      </c>
      <c r="I147" s="297"/>
      <c r="J147" s="294"/>
      <c r="K147" s="294"/>
      <c r="L147" s="298"/>
      <c r="M147" s="299"/>
      <c r="N147" s="300"/>
      <c r="O147" s="300"/>
      <c r="P147" s="300"/>
      <c r="Q147" s="300"/>
      <c r="R147" s="300"/>
      <c r="S147" s="300"/>
      <c r="T147" s="301"/>
      <c r="U147" s="15"/>
      <c r="V147" s="15"/>
      <c r="W147" s="15"/>
      <c r="X147" s="15"/>
      <c r="Y147" s="15"/>
      <c r="Z147" s="15"/>
      <c r="AA147" s="15"/>
      <c r="AB147" s="15"/>
      <c r="AC147" s="15"/>
      <c r="AD147" s="15"/>
      <c r="AE147" s="15"/>
      <c r="AT147" s="302" t="s">
        <v>414</v>
      </c>
      <c r="AU147" s="302" t="s">
        <v>93</v>
      </c>
      <c r="AV147" s="15" t="s">
        <v>91</v>
      </c>
      <c r="AW147" s="15" t="s">
        <v>38</v>
      </c>
      <c r="AX147" s="15" t="s">
        <v>83</v>
      </c>
      <c r="AY147" s="302" t="s">
        <v>251</v>
      </c>
    </row>
    <row r="148" s="13" customFormat="1">
      <c r="A148" s="13"/>
      <c r="B148" s="271"/>
      <c r="C148" s="272"/>
      <c r="D148" s="259" t="s">
        <v>414</v>
      </c>
      <c r="E148" s="273" t="s">
        <v>1</v>
      </c>
      <c r="F148" s="274" t="s">
        <v>1236</v>
      </c>
      <c r="G148" s="272"/>
      <c r="H148" s="275">
        <v>114</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4" customFormat="1">
      <c r="A149" s="14"/>
      <c r="B149" s="282"/>
      <c r="C149" s="283"/>
      <c r="D149" s="259" t="s">
        <v>414</v>
      </c>
      <c r="E149" s="284" t="s">
        <v>1</v>
      </c>
      <c r="F149" s="285" t="s">
        <v>416</v>
      </c>
      <c r="G149" s="283"/>
      <c r="H149" s="286">
        <v>114</v>
      </c>
      <c r="I149" s="287"/>
      <c r="J149" s="283"/>
      <c r="K149" s="283"/>
      <c r="L149" s="288"/>
      <c r="M149" s="289"/>
      <c r="N149" s="290"/>
      <c r="O149" s="290"/>
      <c r="P149" s="290"/>
      <c r="Q149" s="290"/>
      <c r="R149" s="290"/>
      <c r="S149" s="290"/>
      <c r="T149" s="291"/>
      <c r="U149" s="14"/>
      <c r="V149" s="14"/>
      <c r="W149" s="14"/>
      <c r="X149" s="14"/>
      <c r="Y149" s="14"/>
      <c r="Z149" s="14"/>
      <c r="AA149" s="14"/>
      <c r="AB149" s="14"/>
      <c r="AC149" s="14"/>
      <c r="AD149" s="14"/>
      <c r="AE149" s="14"/>
      <c r="AT149" s="292" t="s">
        <v>414</v>
      </c>
      <c r="AU149" s="292" t="s">
        <v>93</v>
      </c>
      <c r="AV149" s="14" t="s">
        <v>182</v>
      </c>
      <c r="AW149" s="14" t="s">
        <v>38</v>
      </c>
      <c r="AX149" s="14" t="s">
        <v>91</v>
      </c>
      <c r="AY149" s="292" t="s">
        <v>251</v>
      </c>
    </row>
    <row r="150" s="2" customFormat="1" ht="16.5" customHeight="1">
      <c r="A150" s="40"/>
      <c r="B150" s="41"/>
      <c r="C150" s="246" t="s">
        <v>278</v>
      </c>
      <c r="D150" s="246" t="s">
        <v>254</v>
      </c>
      <c r="E150" s="247" t="s">
        <v>703</v>
      </c>
      <c r="F150" s="248" t="s">
        <v>704</v>
      </c>
      <c r="G150" s="249" t="s">
        <v>446</v>
      </c>
      <c r="H150" s="250">
        <v>34.200000000000003</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1237</v>
      </c>
    </row>
    <row r="151" s="13" customFormat="1">
      <c r="A151" s="13"/>
      <c r="B151" s="271"/>
      <c r="C151" s="272"/>
      <c r="D151" s="259" t="s">
        <v>414</v>
      </c>
      <c r="E151" s="272"/>
      <c r="F151" s="274" t="s">
        <v>1238</v>
      </c>
      <c r="G151" s="272"/>
      <c r="H151" s="275">
        <v>34.200000000000003</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4</v>
      </c>
      <c r="AX151" s="13" t="s">
        <v>91</v>
      </c>
      <c r="AY151" s="281" t="s">
        <v>251</v>
      </c>
    </row>
    <row r="152" s="2" customFormat="1" ht="16.5" customHeight="1">
      <c r="A152" s="40"/>
      <c r="B152" s="41"/>
      <c r="C152" s="246" t="s">
        <v>285</v>
      </c>
      <c r="D152" s="246" t="s">
        <v>254</v>
      </c>
      <c r="E152" s="247" t="s">
        <v>707</v>
      </c>
      <c r="F152" s="248" t="s">
        <v>708</v>
      </c>
      <c r="G152" s="249" t="s">
        <v>342</v>
      </c>
      <c r="H152" s="250">
        <v>114</v>
      </c>
      <c r="I152" s="251"/>
      <c r="J152" s="252">
        <f>ROUND(I152*H152,2)</f>
        <v>0</v>
      </c>
      <c r="K152" s="248" t="s">
        <v>258</v>
      </c>
      <c r="L152" s="46"/>
      <c r="M152" s="253" t="s">
        <v>1</v>
      </c>
      <c r="N152" s="254" t="s">
        <v>48</v>
      </c>
      <c r="O152" s="93"/>
      <c r="P152" s="255">
        <f>O152*H152</f>
        <v>0</v>
      </c>
      <c r="Q152" s="255">
        <v>0.00084999999999999995</v>
      </c>
      <c r="R152" s="255">
        <f>Q152*H152</f>
        <v>0.0969</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709</v>
      </c>
    </row>
    <row r="153" s="15" customFormat="1">
      <c r="A153" s="15"/>
      <c r="B153" s="293"/>
      <c r="C153" s="294"/>
      <c r="D153" s="259" t="s">
        <v>414</v>
      </c>
      <c r="E153" s="295" t="s">
        <v>1</v>
      </c>
      <c r="F153" s="296" t="s">
        <v>1225</v>
      </c>
      <c r="G153" s="294"/>
      <c r="H153" s="295" t="s">
        <v>1</v>
      </c>
      <c r="I153" s="297"/>
      <c r="J153" s="294"/>
      <c r="K153" s="294"/>
      <c r="L153" s="298"/>
      <c r="M153" s="299"/>
      <c r="N153" s="300"/>
      <c r="O153" s="300"/>
      <c r="P153" s="300"/>
      <c r="Q153" s="300"/>
      <c r="R153" s="300"/>
      <c r="S153" s="300"/>
      <c r="T153" s="301"/>
      <c r="U153" s="15"/>
      <c r="V153" s="15"/>
      <c r="W153" s="15"/>
      <c r="X153" s="15"/>
      <c r="Y153" s="15"/>
      <c r="Z153" s="15"/>
      <c r="AA153" s="15"/>
      <c r="AB153" s="15"/>
      <c r="AC153" s="15"/>
      <c r="AD153" s="15"/>
      <c r="AE153" s="15"/>
      <c r="AT153" s="302" t="s">
        <v>414</v>
      </c>
      <c r="AU153" s="302" t="s">
        <v>93</v>
      </c>
      <c r="AV153" s="15" t="s">
        <v>91</v>
      </c>
      <c r="AW153" s="15" t="s">
        <v>38</v>
      </c>
      <c r="AX153" s="15" t="s">
        <v>83</v>
      </c>
      <c r="AY153" s="302" t="s">
        <v>251</v>
      </c>
    </row>
    <row r="154" s="13" customFormat="1">
      <c r="A154" s="13"/>
      <c r="B154" s="271"/>
      <c r="C154" s="272"/>
      <c r="D154" s="259" t="s">
        <v>414</v>
      </c>
      <c r="E154" s="273" t="s">
        <v>1</v>
      </c>
      <c r="F154" s="274" t="s">
        <v>1239</v>
      </c>
      <c r="G154" s="272"/>
      <c r="H154" s="275">
        <v>114</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4" customFormat="1">
      <c r="A155" s="14"/>
      <c r="B155" s="282"/>
      <c r="C155" s="283"/>
      <c r="D155" s="259" t="s">
        <v>414</v>
      </c>
      <c r="E155" s="284" t="s">
        <v>1</v>
      </c>
      <c r="F155" s="285" t="s">
        <v>416</v>
      </c>
      <c r="G155" s="283"/>
      <c r="H155" s="286">
        <v>114</v>
      </c>
      <c r="I155" s="287"/>
      <c r="J155" s="283"/>
      <c r="K155" s="283"/>
      <c r="L155" s="288"/>
      <c r="M155" s="289"/>
      <c r="N155" s="290"/>
      <c r="O155" s="290"/>
      <c r="P155" s="290"/>
      <c r="Q155" s="290"/>
      <c r="R155" s="290"/>
      <c r="S155" s="290"/>
      <c r="T155" s="291"/>
      <c r="U155" s="14"/>
      <c r="V155" s="14"/>
      <c r="W155" s="14"/>
      <c r="X155" s="14"/>
      <c r="Y155" s="14"/>
      <c r="Z155" s="14"/>
      <c r="AA155" s="14"/>
      <c r="AB155" s="14"/>
      <c r="AC155" s="14"/>
      <c r="AD155" s="14"/>
      <c r="AE155" s="14"/>
      <c r="AT155" s="292" t="s">
        <v>414</v>
      </c>
      <c r="AU155" s="292" t="s">
        <v>93</v>
      </c>
      <c r="AV155" s="14" t="s">
        <v>182</v>
      </c>
      <c r="AW155" s="14" t="s">
        <v>38</v>
      </c>
      <c r="AX155" s="14" t="s">
        <v>91</v>
      </c>
      <c r="AY155" s="292" t="s">
        <v>251</v>
      </c>
    </row>
    <row r="156" s="2" customFormat="1" ht="16.5" customHeight="1">
      <c r="A156" s="40"/>
      <c r="B156" s="41"/>
      <c r="C156" s="246" t="s">
        <v>292</v>
      </c>
      <c r="D156" s="246" t="s">
        <v>254</v>
      </c>
      <c r="E156" s="247" t="s">
        <v>717</v>
      </c>
      <c r="F156" s="248" t="s">
        <v>718</v>
      </c>
      <c r="G156" s="249" t="s">
        <v>342</v>
      </c>
      <c r="H156" s="250">
        <v>114</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719</v>
      </c>
    </row>
    <row r="157" s="2" customFormat="1" ht="16.5" customHeight="1">
      <c r="A157" s="40"/>
      <c r="B157" s="41"/>
      <c r="C157" s="246" t="s">
        <v>297</v>
      </c>
      <c r="D157" s="246" t="s">
        <v>254</v>
      </c>
      <c r="E157" s="247" t="s">
        <v>720</v>
      </c>
      <c r="F157" s="248" t="s">
        <v>721</v>
      </c>
      <c r="G157" s="249" t="s">
        <v>446</v>
      </c>
      <c r="H157" s="250">
        <v>83.599999999999994</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722</v>
      </c>
    </row>
    <row r="158" s="15" customFormat="1">
      <c r="A158" s="15"/>
      <c r="B158" s="293"/>
      <c r="C158" s="294"/>
      <c r="D158" s="259" t="s">
        <v>414</v>
      </c>
      <c r="E158" s="295" t="s">
        <v>1</v>
      </c>
      <c r="F158" s="296" t="s">
        <v>1225</v>
      </c>
      <c r="G158" s="294"/>
      <c r="H158" s="295" t="s">
        <v>1</v>
      </c>
      <c r="I158" s="297"/>
      <c r="J158" s="294"/>
      <c r="K158" s="294"/>
      <c r="L158" s="298"/>
      <c r="M158" s="299"/>
      <c r="N158" s="300"/>
      <c r="O158" s="300"/>
      <c r="P158" s="300"/>
      <c r="Q158" s="300"/>
      <c r="R158" s="300"/>
      <c r="S158" s="300"/>
      <c r="T158" s="301"/>
      <c r="U158" s="15"/>
      <c r="V158" s="15"/>
      <c r="W158" s="15"/>
      <c r="X158" s="15"/>
      <c r="Y158" s="15"/>
      <c r="Z158" s="15"/>
      <c r="AA158" s="15"/>
      <c r="AB158" s="15"/>
      <c r="AC158" s="15"/>
      <c r="AD158" s="15"/>
      <c r="AE158" s="15"/>
      <c r="AT158" s="302" t="s">
        <v>414</v>
      </c>
      <c r="AU158" s="302" t="s">
        <v>93</v>
      </c>
      <c r="AV158" s="15" t="s">
        <v>91</v>
      </c>
      <c r="AW158" s="15" t="s">
        <v>38</v>
      </c>
      <c r="AX158" s="15" t="s">
        <v>83</v>
      </c>
      <c r="AY158" s="302" t="s">
        <v>251</v>
      </c>
    </row>
    <row r="159" s="13" customFormat="1">
      <c r="A159" s="13"/>
      <c r="B159" s="271"/>
      <c r="C159" s="272"/>
      <c r="D159" s="259" t="s">
        <v>414</v>
      </c>
      <c r="E159" s="273" t="s">
        <v>1</v>
      </c>
      <c r="F159" s="274" t="s">
        <v>1240</v>
      </c>
      <c r="G159" s="272"/>
      <c r="H159" s="275">
        <v>83.599999999999994</v>
      </c>
      <c r="I159" s="276"/>
      <c r="J159" s="272"/>
      <c r="K159" s="272"/>
      <c r="L159" s="277"/>
      <c r="M159" s="278"/>
      <c r="N159" s="279"/>
      <c r="O159" s="279"/>
      <c r="P159" s="279"/>
      <c r="Q159" s="279"/>
      <c r="R159" s="279"/>
      <c r="S159" s="279"/>
      <c r="T159" s="280"/>
      <c r="U159" s="13"/>
      <c r="V159" s="13"/>
      <c r="W159" s="13"/>
      <c r="X159" s="13"/>
      <c r="Y159" s="13"/>
      <c r="Z159" s="13"/>
      <c r="AA159" s="13"/>
      <c r="AB159" s="13"/>
      <c r="AC159" s="13"/>
      <c r="AD159" s="13"/>
      <c r="AE159" s="13"/>
      <c r="AT159" s="281" t="s">
        <v>414</v>
      </c>
      <c r="AU159" s="281" t="s">
        <v>93</v>
      </c>
      <c r="AV159" s="13" t="s">
        <v>93</v>
      </c>
      <c r="AW159" s="13" t="s">
        <v>38</v>
      </c>
      <c r="AX159" s="13" t="s">
        <v>83</v>
      </c>
      <c r="AY159" s="281" t="s">
        <v>251</v>
      </c>
    </row>
    <row r="160" s="14" customFormat="1">
      <c r="A160" s="14"/>
      <c r="B160" s="282"/>
      <c r="C160" s="283"/>
      <c r="D160" s="259" t="s">
        <v>414</v>
      </c>
      <c r="E160" s="284" t="s">
        <v>1</v>
      </c>
      <c r="F160" s="285" t="s">
        <v>416</v>
      </c>
      <c r="G160" s="283"/>
      <c r="H160" s="286">
        <v>83.599999999999994</v>
      </c>
      <c r="I160" s="287"/>
      <c r="J160" s="283"/>
      <c r="K160" s="283"/>
      <c r="L160" s="288"/>
      <c r="M160" s="289"/>
      <c r="N160" s="290"/>
      <c r="O160" s="290"/>
      <c r="P160" s="290"/>
      <c r="Q160" s="290"/>
      <c r="R160" s="290"/>
      <c r="S160" s="290"/>
      <c r="T160" s="291"/>
      <c r="U160" s="14"/>
      <c r="V160" s="14"/>
      <c r="W160" s="14"/>
      <c r="X160" s="14"/>
      <c r="Y160" s="14"/>
      <c r="Z160" s="14"/>
      <c r="AA160" s="14"/>
      <c r="AB160" s="14"/>
      <c r="AC160" s="14"/>
      <c r="AD160" s="14"/>
      <c r="AE160" s="14"/>
      <c r="AT160" s="292" t="s">
        <v>414</v>
      </c>
      <c r="AU160" s="292" t="s">
        <v>93</v>
      </c>
      <c r="AV160" s="14" t="s">
        <v>182</v>
      </c>
      <c r="AW160" s="14" t="s">
        <v>38</v>
      </c>
      <c r="AX160" s="14" t="s">
        <v>91</v>
      </c>
      <c r="AY160" s="292" t="s">
        <v>251</v>
      </c>
    </row>
    <row r="161" s="2" customFormat="1" ht="16.5" customHeight="1">
      <c r="A161" s="40"/>
      <c r="B161" s="41"/>
      <c r="C161" s="246" t="s">
        <v>304</v>
      </c>
      <c r="D161" s="246" t="s">
        <v>254</v>
      </c>
      <c r="E161" s="247" t="s">
        <v>458</v>
      </c>
      <c r="F161" s="248" t="s">
        <v>459</v>
      </c>
      <c r="G161" s="249" t="s">
        <v>446</v>
      </c>
      <c r="H161" s="250">
        <v>182.40000000000001</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730</v>
      </c>
    </row>
    <row r="162" s="2" customFormat="1">
      <c r="A162" s="40"/>
      <c r="B162" s="41"/>
      <c r="C162" s="42"/>
      <c r="D162" s="259" t="s">
        <v>261</v>
      </c>
      <c r="E162" s="42"/>
      <c r="F162" s="260" t="s">
        <v>461</v>
      </c>
      <c r="G162" s="42"/>
      <c r="H162" s="42"/>
      <c r="I162" s="157"/>
      <c r="J162" s="42"/>
      <c r="K162" s="42"/>
      <c r="L162" s="46"/>
      <c r="M162" s="261"/>
      <c r="N162" s="262"/>
      <c r="O162" s="93"/>
      <c r="P162" s="93"/>
      <c r="Q162" s="93"/>
      <c r="R162" s="93"/>
      <c r="S162" s="93"/>
      <c r="T162" s="94"/>
      <c r="U162" s="40"/>
      <c r="V162" s="40"/>
      <c r="W162" s="40"/>
      <c r="X162" s="40"/>
      <c r="Y162" s="40"/>
      <c r="Z162" s="40"/>
      <c r="AA162" s="40"/>
      <c r="AB162" s="40"/>
      <c r="AC162" s="40"/>
      <c r="AD162" s="40"/>
      <c r="AE162" s="40"/>
      <c r="AT162" s="18" t="s">
        <v>261</v>
      </c>
      <c r="AU162" s="18" t="s">
        <v>93</v>
      </c>
    </row>
    <row r="163" s="13" customFormat="1">
      <c r="A163" s="13"/>
      <c r="B163" s="271"/>
      <c r="C163" s="272"/>
      <c r="D163" s="259" t="s">
        <v>414</v>
      </c>
      <c r="E163" s="272"/>
      <c r="F163" s="274" t="s">
        <v>1241</v>
      </c>
      <c r="G163" s="272"/>
      <c r="H163" s="275">
        <v>182.40000000000001</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4</v>
      </c>
      <c r="AX163" s="13" t="s">
        <v>91</v>
      </c>
      <c r="AY163" s="281" t="s">
        <v>251</v>
      </c>
    </row>
    <row r="164" s="2" customFormat="1" ht="16.5" customHeight="1">
      <c r="A164" s="40"/>
      <c r="B164" s="41"/>
      <c r="C164" s="246" t="s">
        <v>309</v>
      </c>
      <c r="D164" s="246" t="s">
        <v>254</v>
      </c>
      <c r="E164" s="247" t="s">
        <v>482</v>
      </c>
      <c r="F164" s="248" t="s">
        <v>483</v>
      </c>
      <c r="G164" s="249" t="s">
        <v>446</v>
      </c>
      <c r="H164" s="250">
        <v>8.4600000000000009</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1242</v>
      </c>
    </row>
    <row r="165" s="15" customFormat="1">
      <c r="A165" s="15"/>
      <c r="B165" s="293"/>
      <c r="C165" s="294"/>
      <c r="D165" s="259" t="s">
        <v>414</v>
      </c>
      <c r="E165" s="295" t="s">
        <v>1</v>
      </c>
      <c r="F165" s="296" t="s">
        <v>1225</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3" customFormat="1">
      <c r="A166" s="13"/>
      <c r="B166" s="271"/>
      <c r="C166" s="272"/>
      <c r="D166" s="259" t="s">
        <v>414</v>
      </c>
      <c r="E166" s="273" t="s">
        <v>1</v>
      </c>
      <c r="F166" s="274" t="s">
        <v>1243</v>
      </c>
      <c r="G166" s="272"/>
      <c r="H166" s="275">
        <v>8.4600000000000009</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4" customFormat="1">
      <c r="A167" s="14"/>
      <c r="B167" s="282"/>
      <c r="C167" s="283"/>
      <c r="D167" s="259" t="s">
        <v>414</v>
      </c>
      <c r="E167" s="284" t="s">
        <v>1</v>
      </c>
      <c r="F167" s="285" t="s">
        <v>416</v>
      </c>
      <c r="G167" s="283"/>
      <c r="H167" s="286">
        <v>8.4600000000000009</v>
      </c>
      <c r="I167" s="287"/>
      <c r="J167" s="283"/>
      <c r="K167" s="283"/>
      <c r="L167" s="288"/>
      <c r="M167" s="289"/>
      <c r="N167" s="290"/>
      <c r="O167" s="290"/>
      <c r="P167" s="290"/>
      <c r="Q167" s="290"/>
      <c r="R167" s="290"/>
      <c r="S167" s="290"/>
      <c r="T167" s="291"/>
      <c r="U167" s="14"/>
      <c r="V167" s="14"/>
      <c r="W167" s="14"/>
      <c r="X167" s="14"/>
      <c r="Y167" s="14"/>
      <c r="Z167" s="14"/>
      <c r="AA167" s="14"/>
      <c r="AB167" s="14"/>
      <c r="AC167" s="14"/>
      <c r="AD167" s="14"/>
      <c r="AE167" s="14"/>
      <c r="AT167" s="292" t="s">
        <v>414</v>
      </c>
      <c r="AU167" s="292" t="s">
        <v>93</v>
      </c>
      <c r="AV167" s="14" t="s">
        <v>182</v>
      </c>
      <c r="AW167" s="14" t="s">
        <v>38</v>
      </c>
      <c r="AX167" s="14" t="s">
        <v>91</v>
      </c>
      <c r="AY167" s="292" t="s">
        <v>251</v>
      </c>
    </row>
    <row r="168" s="2" customFormat="1" ht="16.5" customHeight="1">
      <c r="A168" s="40"/>
      <c r="B168" s="41"/>
      <c r="C168" s="246" t="s">
        <v>313</v>
      </c>
      <c r="D168" s="246" t="s">
        <v>254</v>
      </c>
      <c r="E168" s="247" t="s">
        <v>463</v>
      </c>
      <c r="F168" s="248" t="s">
        <v>464</v>
      </c>
      <c r="G168" s="249" t="s">
        <v>446</v>
      </c>
      <c r="H168" s="250">
        <v>22.800000000000001</v>
      </c>
      <c r="I168" s="251"/>
      <c r="J168" s="252">
        <f>ROUND(I168*H168,2)</f>
        <v>0</v>
      </c>
      <c r="K168" s="248" t="s">
        <v>258</v>
      </c>
      <c r="L168" s="46"/>
      <c r="M168" s="253" t="s">
        <v>1</v>
      </c>
      <c r="N168" s="254" t="s">
        <v>48</v>
      </c>
      <c r="O168" s="93"/>
      <c r="P168" s="255">
        <f>O168*H168</f>
        <v>0</v>
      </c>
      <c r="Q168" s="255">
        <v>0</v>
      </c>
      <c r="R168" s="255">
        <f>Q168*H168</f>
        <v>0</v>
      </c>
      <c r="S168" s="255">
        <v>0</v>
      </c>
      <c r="T168" s="256">
        <f>S168*H168</f>
        <v>0</v>
      </c>
      <c r="U168" s="40"/>
      <c r="V168" s="40"/>
      <c r="W168" s="40"/>
      <c r="X168" s="40"/>
      <c r="Y168" s="40"/>
      <c r="Z168" s="40"/>
      <c r="AA168" s="40"/>
      <c r="AB168" s="40"/>
      <c r="AC168" s="40"/>
      <c r="AD168" s="40"/>
      <c r="AE168" s="40"/>
      <c r="AR168" s="257" t="s">
        <v>182</v>
      </c>
      <c r="AT168" s="257" t="s">
        <v>254</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182</v>
      </c>
      <c r="BM168" s="257" t="s">
        <v>732</v>
      </c>
    </row>
    <row r="169" s="15" customFormat="1">
      <c r="A169" s="15"/>
      <c r="B169" s="293"/>
      <c r="C169" s="294"/>
      <c r="D169" s="259" t="s">
        <v>414</v>
      </c>
      <c r="E169" s="295" t="s">
        <v>1</v>
      </c>
      <c r="F169" s="296" t="s">
        <v>1225</v>
      </c>
      <c r="G169" s="294"/>
      <c r="H169" s="295" t="s">
        <v>1</v>
      </c>
      <c r="I169" s="297"/>
      <c r="J169" s="294"/>
      <c r="K169" s="294"/>
      <c r="L169" s="298"/>
      <c r="M169" s="299"/>
      <c r="N169" s="300"/>
      <c r="O169" s="300"/>
      <c r="P169" s="300"/>
      <c r="Q169" s="300"/>
      <c r="R169" s="300"/>
      <c r="S169" s="300"/>
      <c r="T169" s="301"/>
      <c r="U169" s="15"/>
      <c r="V169" s="15"/>
      <c r="W169" s="15"/>
      <c r="X169" s="15"/>
      <c r="Y169" s="15"/>
      <c r="Z169" s="15"/>
      <c r="AA169" s="15"/>
      <c r="AB169" s="15"/>
      <c r="AC169" s="15"/>
      <c r="AD169" s="15"/>
      <c r="AE169" s="15"/>
      <c r="AT169" s="302" t="s">
        <v>414</v>
      </c>
      <c r="AU169" s="302" t="s">
        <v>93</v>
      </c>
      <c r="AV169" s="15" t="s">
        <v>91</v>
      </c>
      <c r="AW169" s="15" t="s">
        <v>38</v>
      </c>
      <c r="AX169" s="15" t="s">
        <v>83</v>
      </c>
      <c r="AY169" s="302" t="s">
        <v>251</v>
      </c>
    </row>
    <row r="170" s="13" customFormat="1">
      <c r="A170" s="13"/>
      <c r="B170" s="271"/>
      <c r="C170" s="272"/>
      <c r="D170" s="259" t="s">
        <v>414</v>
      </c>
      <c r="E170" s="273" t="s">
        <v>1</v>
      </c>
      <c r="F170" s="274" t="s">
        <v>1244</v>
      </c>
      <c r="G170" s="272"/>
      <c r="H170" s="275">
        <v>4.5599999999999996</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3" customFormat="1">
      <c r="A171" s="13"/>
      <c r="B171" s="271"/>
      <c r="C171" s="272"/>
      <c r="D171" s="259" t="s">
        <v>414</v>
      </c>
      <c r="E171" s="273" t="s">
        <v>1</v>
      </c>
      <c r="F171" s="274" t="s">
        <v>1245</v>
      </c>
      <c r="G171" s="272"/>
      <c r="H171" s="275">
        <v>18.239999999999998</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38</v>
      </c>
      <c r="AX171" s="13" t="s">
        <v>83</v>
      </c>
      <c r="AY171" s="281" t="s">
        <v>251</v>
      </c>
    </row>
    <row r="172" s="14" customFormat="1">
      <c r="A172" s="14"/>
      <c r="B172" s="282"/>
      <c r="C172" s="283"/>
      <c r="D172" s="259" t="s">
        <v>414</v>
      </c>
      <c r="E172" s="284" t="s">
        <v>1</v>
      </c>
      <c r="F172" s="285" t="s">
        <v>416</v>
      </c>
      <c r="G172" s="283"/>
      <c r="H172" s="286">
        <v>22.800000000000001</v>
      </c>
      <c r="I172" s="287"/>
      <c r="J172" s="283"/>
      <c r="K172" s="283"/>
      <c r="L172" s="288"/>
      <c r="M172" s="289"/>
      <c r="N172" s="290"/>
      <c r="O172" s="290"/>
      <c r="P172" s="290"/>
      <c r="Q172" s="290"/>
      <c r="R172" s="290"/>
      <c r="S172" s="290"/>
      <c r="T172" s="291"/>
      <c r="U172" s="14"/>
      <c r="V172" s="14"/>
      <c r="W172" s="14"/>
      <c r="X172" s="14"/>
      <c r="Y172" s="14"/>
      <c r="Z172" s="14"/>
      <c r="AA172" s="14"/>
      <c r="AB172" s="14"/>
      <c r="AC172" s="14"/>
      <c r="AD172" s="14"/>
      <c r="AE172" s="14"/>
      <c r="AT172" s="292" t="s">
        <v>414</v>
      </c>
      <c r="AU172" s="292" t="s">
        <v>93</v>
      </c>
      <c r="AV172" s="14" t="s">
        <v>182</v>
      </c>
      <c r="AW172" s="14" t="s">
        <v>38</v>
      </c>
      <c r="AX172" s="14" t="s">
        <v>91</v>
      </c>
      <c r="AY172" s="292" t="s">
        <v>251</v>
      </c>
    </row>
    <row r="173" s="2" customFormat="1" ht="16.5" customHeight="1">
      <c r="A173" s="40"/>
      <c r="B173" s="41"/>
      <c r="C173" s="246" t="s">
        <v>318</v>
      </c>
      <c r="D173" s="246" t="s">
        <v>254</v>
      </c>
      <c r="E173" s="247" t="s">
        <v>475</v>
      </c>
      <c r="F173" s="248" t="s">
        <v>476</v>
      </c>
      <c r="G173" s="249" t="s">
        <v>446</v>
      </c>
      <c r="H173" s="250">
        <v>22.800000000000001</v>
      </c>
      <c r="I173" s="251"/>
      <c r="J173" s="252">
        <f>ROUND(I173*H173,2)</f>
        <v>0</v>
      </c>
      <c r="K173" s="248" t="s">
        <v>258</v>
      </c>
      <c r="L173" s="46"/>
      <c r="M173" s="253" t="s">
        <v>1</v>
      </c>
      <c r="N173" s="254"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735</v>
      </c>
    </row>
    <row r="174" s="2" customFormat="1" ht="16.5" customHeight="1">
      <c r="A174" s="40"/>
      <c r="B174" s="41"/>
      <c r="C174" s="246" t="s">
        <v>325</v>
      </c>
      <c r="D174" s="246" t="s">
        <v>254</v>
      </c>
      <c r="E174" s="247" t="s">
        <v>478</v>
      </c>
      <c r="F174" s="248" t="s">
        <v>736</v>
      </c>
      <c r="G174" s="249" t="s">
        <v>398</v>
      </c>
      <c r="H174" s="250">
        <v>41.039999999999999</v>
      </c>
      <c r="I174" s="251"/>
      <c r="J174" s="252">
        <f>ROUND(I174*H174,2)</f>
        <v>0</v>
      </c>
      <c r="K174" s="248" t="s">
        <v>307</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182</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737</v>
      </c>
    </row>
    <row r="175" s="13" customFormat="1">
      <c r="A175" s="13"/>
      <c r="B175" s="271"/>
      <c r="C175" s="272"/>
      <c r="D175" s="259" t="s">
        <v>414</v>
      </c>
      <c r="E175" s="272"/>
      <c r="F175" s="274" t="s">
        <v>1246</v>
      </c>
      <c r="G175" s="272"/>
      <c r="H175" s="275">
        <v>41.039999999999999</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4</v>
      </c>
      <c r="AX175" s="13" t="s">
        <v>91</v>
      </c>
      <c r="AY175" s="281" t="s">
        <v>251</v>
      </c>
    </row>
    <row r="176" s="2" customFormat="1" ht="16.5" customHeight="1">
      <c r="A176" s="40"/>
      <c r="B176" s="41"/>
      <c r="C176" s="246" t="s">
        <v>8</v>
      </c>
      <c r="D176" s="246" t="s">
        <v>254</v>
      </c>
      <c r="E176" s="247" t="s">
        <v>491</v>
      </c>
      <c r="F176" s="248" t="s">
        <v>492</v>
      </c>
      <c r="G176" s="249" t="s">
        <v>446</v>
      </c>
      <c r="H176" s="250">
        <v>91.200000000000003</v>
      </c>
      <c r="I176" s="251"/>
      <c r="J176" s="252">
        <f>ROUND(I176*H176,2)</f>
        <v>0</v>
      </c>
      <c r="K176" s="248" t="s">
        <v>258</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182</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739</v>
      </c>
    </row>
    <row r="177" s="15" customFormat="1">
      <c r="A177" s="15"/>
      <c r="B177" s="293"/>
      <c r="C177" s="294"/>
      <c r="D177" s="259" t="s">
        <v>414</v>
      </c>
      <c r="E177" s="295" t="s">
        <v>1</v>
      </c>
      <c r="F177" s="296" t="s">
        <v>1225</v>
      </c>
      <c r="G177" s="294"/>
      <c r="H177" s="295" t="s">
        <v>1</v>
      </c>
      <c r="I177" s="297"/>
      <c r="J177" s="294"/>
      <c r="K177" s="294"/>
      <c r="L177" s="298"/>
      <c r="M177" s="299"/>
      <c r="N177" s="300"/>
      <c r="O177" s="300"/>
      <c r="P177" s="300"/>
      <c r="Q177" s="300"/>
      <c r="R177" s="300"/>
      <c r="S177" s="300"/>
      <c r="T177" s="301"/>
      <c r="U177" s="15"/>
      <c r="V177" s="15"/>
      <c r="W177" s="15"/>
      <c r="X177" s="15"/>
      <c r="Y177" s="15"/>
      <c r="Z177" s="15"/>
      <c r="AA177" s="15"/>
      <c r="AB177" s="15"/>
      <c r="AC177" s="15"/>
      <c r="AD177" s="15"/>
      <c r="AE177" s="15"/>
      <c r="AT177" s="302" t="s">
        <v>414</v>
      </c>
      <c r="AU177" s="302" t="s">
        <v>93</v>
      </c>
      <c r="AV177" s="15" t="s">
        <v>91</v>
      </c>
      <c r="AW177" s="15" t="s">
        <v>38</v>
      </c>
      <c r="AX177" s="15" t="s">
        <v>83</v>
      </c>
      <c r="AY177" s="302" t="s">
        <v>251</v>
      </c>
    </row>
    <row r="178" s="13" customFormat="1">
      <c r="A178" s="13"/>
      <c r="B178" s="271"/>
      <c r="C178" s="272"/>
      <c r="D178" s="259" t="s">
        <v>414</v>
      </c>
      <c r="E178" s="273" t="s">
        <v>1</v>
      </c>
      <c r="F178" s="274" t="s">
        <v>1247</v>
      </c>
      <c r="G178" s="272"/>
      <c r="H178" s="275">
        <v>91.200000000000003</v>
      </c>
      <c r="I178" s="276"/>
      <c r="J178" s="272"/>
      <c r="K178" s="272"/>
      <c r="L178" s="277"/>
      <c r="M178" s="278"/>
      <c r="N178" s="279"/>
      <c r="O178" s="279"/>
      <c r="P178" s="279"/>
      <c r="Q178" s="279"/>
      <c r="R178" s="279"/>
      <c r="S178" s="279"/>
      <c r="T178" s="280"/>
      <c r="U178" s="13"/>
      <c r="V178" s="13"/>
      <c r="W178" s="13"/>
      <c r="X178" s="13"/>
      <c r="Y178" s="13"/>
      <c r="Z178" s="13"/>
      <c r="AA178" s="13"/>
      <c r="AB178" s="13"/>
      <c r="AC178" s="13"/>
      <c r="AD178" s="13"/>
      <c r="AE178" s="13"/>
      <c r="AT178" s="281" t="s">
        <v>414</v>
      </c>
      <c r="AU178" s="281" t="s">
        <v>93</v>
      </c>
      <c r="AV178" s="13" t="s">
        <v>93</v>
      </c>
      <c r="AW178" s="13" t="s">
        <v>38</v>
      </c>
      <c r="AX178" s="13" t="s">
        <v>83</v>
      </c>
      <c r="AY178" s="281" t="s">
        <v>251</v>
      </c>
    </row>
    <row r="179" s="14" customFormat="1">
      <c r="A179" s="14"/>
      <c r="B179" s="282"/>
      <c r="C179" s="283"/>
      <c r="D179" s="259" t="s">
        <v>414</v>
      </c>
      <c r="E179" s="284" t="s">
        <v>1</v>
      </c>
      <c r="F179" s="285" t="s">
        <v>416</v>
      </c>
      <c r="G179" s="283"/>
      <c r="H179" s="286">
        <v>91.200000000000003</v>
      </c>
      <c r="I179" s="287"/>
      <c r="J179" s="283"/>
      <c r="K179" s="283"/>
      <c r="L179" s="288"/>
      <c r="M179" s="289"/>
      <c r="N179" s="290"/>
      <c r="O179" s="290"/>
      <c r="P179" s="290"/>
      <c r="Q179" s="290"/>
      <c r="R179" s="290"/>
      <c r="S179" s="290"/>
      <c r="T179" s="291"/>
      <c r="U179" s="14"/>
      <c r="V179" s="14"/>
      <c r="W179" s="14"/>
      <c r="X179" s="14"/>
      <c r="Y179" s="14"/>
      <c r="Z179" s="14"/>
      <c r="AA179" s="14"/>
      <c r="AB179" s="14"/>
      <c r="AC179" s="14"/>
      <c r="AD179" s="14"/>
      <c r="AE179" s="14"/>
      <c r="AT179" s="292" t="s">
        <v>414</v>
      </c>
      <c r="AU179" s="292" t="s">
        <v>93</v>
      </c>
      <c r="AV179" s="14" t="s">
        <v>182</v>
      </c>
      <c r="AW179" s="14" t="s">
        <v>38</v>
      </c>
      <c r="AX179" s="14" t="s">
        <v>91</v>
      </c>
      <c r="AY179" s="292" t="s">
        <v>251</v>
      </c>
    </row>
    <row r="180" s="2" customFormat="1" ht="16.5" customHeight="1">
      <c r="A180" s="40"/>
      <c r="B180" s="41"/>
      <c r="C180" s="246" t="s">
        <v>359</v>
      </c>
      <c r="D180" s="246" t="s">
        <v>254</v>
      </c>
      <c r="E180" s="247" t="s">
        <v>742</v>
      </c>
      <c r="F180" s="248" t="s">
        <v>743</v>
      </c>
      <c r="G180" s="249" t="s">
        <v>446</v>
      </c>
      <c r="H180" s="250">
        <v>18.239999999999998</v>
      </c>
      <c r="I180" s="251"/>
      <c r="J180" s="252">
        <f>ROUND(I180*H180,2)</f>
        <v>0</v>
      </c>
      <c r="K180" s="248" t="s">
        <v>258</v>
      </c>
      <c r="L180" s="46"/>
      <c r="M180" s="253" t="s">
        <v>1</v>
      </c>
      <c r="N180" s="254" t="s">
        <v>48</v>
      </c>
      <c r="O180" s="93"/>
      <c r="P180" s="255">
        <f>O180*H180</f>
        <v>0</v>
      </c>
      <c r="Q180" s="255">
        <v>0</v>
      </c>
      <c r="R180" s="255">
        <f>Q180*H180</f>
        <v>0</v>
      </c>
      <c r="S180" s="255">
        <v>0</v>
      </c>
      <c r="T180" s="256">
        <f>S180*H180</f>
        <v>0</v>
      </c>
      <c r="U180" s="40"/>
      <c r="V180" s="40"/>
      <c r="W180" s="40"/>
      <c r="X180" s="40"/>
      <c r="Y180" s="40"/>
      <c r="Z180" s="40"/>
      <c r="AA180" s="40"/>
      <c r="AB180" s="40"/>
      <c r="AC180" s="40"/>
      <c r="AD180" s="40"/>
      <c r="AE180" s="40"/>
      <c r="AR180" s="257" t="s">
        <v>91</v>
      </c>
      <c r="AT180" s="257" t="s">
        <v>254</v>
      </c>
      <c r="AU180" s="257" t="s">
        <v>93</v>
      </c>
      <c r="AY180" s="18" t="s">
        <v>251</v>
      </c>
      <c r="BE180" s="258">
        <f>IF(N180="základní",J180,0)</f>
        <v>0</v>
      </c>
      <c r="BF180" s="258">
        <f>IF(N180="snížená",J180,0)</f>
        <v>0</v>
      </c>
      <c r="BG180" s="258">
        <f>IF(N180="zákl. přenesená",J180,0)</f>
        <v>0</v>
      </c>
      <c r="BH180" s="258">
        <f>IF(N180="sníž. přenesená",J180,0)</f>
        <v>0</v>
      </c>
      <c r="BI180" s="258">
        <f>IF(N180="nulová",J180,0)</f>
        <v>0</v>
      </c>
      <c r="BJ180" s="18" t="s">
        <v>91</v>
      </c>
      <c r="BK180" s="258">
        <f>ROUND(I180*H180,2)</f>
        <v>0</v>
      </c>
      <c r="BL180" s="18" t="s">
        <v>91</v>
      </c>
      <c r="BM180" s="257" t="s">
        <v>744</v>
      </c>
    </row>
    <row r="181" s="15" customFormat="1">
      <c r="A181" s="15"/>
      <c r="B181" s="293"/>
      <c r="C181" s="294"/>
      <c r="D181" s="259" t="s">
        <v>414</v>
      </c>
      <c r="E181" s="295" t="s">
        <v>1</v>
      </c>
      <c r="F181" s="296" t="s">
        <v>1225</v>
      </c>
      <c r="G181" s="294"/>
      <c r="H181" s="295" t="s">
        <v>1</v>
      </c>
      <c r="I181" s="297"/>
      <c r="J181" s="294"/>
      <c r="K181" s="294"/>
      <c r="L181" s="298"/>
      <c r="M181" s="299"/>
      <c r="N181" s="300"/>
      <c r="O181" s="300"/>
      <c r="P181" s="300"/>
      <c r="Q181" s="300"/>
      <c r="R181" s="300"/>
      <c r="S181" s="300"/>
      <c r="T181" s="301"/>
      <c r="U181" s="15"/>
      <c r="V181" s="15"/>
      <c r="W181" s="15"/>
      <c r="X181" s="15"/>
      <c r="Y181" s="15"/>
      <c r="Z181" s="15"/>
      <c r="AA181" s="15"/>
      <c r="AB181" s="15"/>
      <c r="AC181" s="15"/>
      <c r="AD181" s="15"/>
      <c r="AE181" s="15"/>
      <c r="AT181" s="302" t="s">
        <v>414</v>
      </c>
      <c r="AU181" s="302" t="s">
        <v>93</v>
      </c>
      <c r="AV181" s="15" t="s">
        <v>91</v>
      </c>
      <c r="AW181" s="15" t="s">
        <v>38</v>
      </c>
      <c r="AX181" s="15" t="s">
        <v>83</v>
      </c>
      <c r="AY181" s="302" t="s">
        <v>251</v>
      </c>
    </row>
    <row r="182" s="13" customFormat="1">
      <c r="A182" s="13"/>
      <c r="B182" s="271"/>
      <c r="C182" s="272"/>
      <c r="D182" s="259" t="s">
        <v>414</v>
      </c>
      <c r="E182" s="273" t="s">
        <v>1</v>
      </c>
      <c r="F182" s="274" t="s">
        <v>1248</v>
      </c>
      <c r="G182" s="272"/>
      <c r="H182" s="275">
        <v>18.239999999999998</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4" customFormat="1">
      <c r="A183" s="14"/>
      <c r="B183" s="282"/>
      <c r="C183" s="283"/>
      <c r="D183" s="259" t="s">
        <v>414</v>
      </c>
      <c r="E183" s="284" t="s">
        <v>1</v>
      </c>
      <c r="F183" s="285" t="s">
        <v>416</v>
      </c>
      <c r="G183" s="283"/>
      <c r="H183" s="286">
        <v>18.239999999999998</v>
      </c>
      <c r="I183" s="287"/>
      <c r="J183" s="283"/>
      <c r="K183" s="283"/>
      <c r="L183" s="288"/>
      <c r="M183" s="289"/>
      <c r="N183" s="290"/>
      <c r="O183" s="290"/>
      <c r="P183" s="290"/>
      <c r="Q183" s="290"/>
      <c r="R183" s="290"/>
      <c r="S183" s="290"/>
      <c r="T183" s="291"/>
      <c r="U183" s="14"/>
      <c r="V183" s="14"/>
      <c r="W183" s="14"/>
      <c r="X183" s="14"/>
      <c r="Y183" s="14"/>
      <c r="Z183" s="14"/>
      <c r="AA183" s="14"/>
      <c r="AB183" s="14"/>
      <c r="AC183" s="14"/>
      <c r="AD183" s="14"/>
      <c r="AE183" s="14"/>
      <c r="AT183" s="292" t="s">
        <v>414</v>
      </c>
      <c r="AU183" s="292" t="s">
        <v>93</v>
      </c>
      <c r="AV183" s="14" t="s">
        <v>182</v>
      </c>
      <c r="AW183" s="14" t="s">
        <v>38</v>
      </c>
      <c r="AX183" s="14" t="s">
        <v>91</v>
      </c>
      <c r="AY183" s="292" t="s">
        <v>251</v>
      </c>
    </row>
    <row r="184" s="2" customFormat="1" ht="16.5" customHeight="1">
      <c r="A184" s="40"/>
      <c r="B184" s="41"/>
      <c r="C184" s="314" t="s">
        <v>386</v>
      </c>
      <c r="D184" s="314" t="s">
        <v>648</v>
      </c>
      <c r="E184" s="315" t="s">
        <v>752</v>
      </c>
      <c r="F184" s="316" t="s">
        <v>753</v>
      </c>
      <c r="G184" s="317" t="s">
        <v>398</v>
      </c>
      <c r="H184" s="318">
        <v>36.479999999999997</v>
      </c>
      <c r="I184" s="319"/>
      <c r="J184" s="320">
        <f>ROUND(I184*H184,2)</f>
        <v>0</v>
      </c>
      <c r="K184" s="316" t="s">
        <v>258</v>
      </c>
      <c r="L184" s="321"/>
      <c r="M184" s="322" t="s">
        <v>1</v>
      </c>
      <c r="N184" s="323" t="s">
        <v>48</v>
      </c>
      <c r="O184" s="93"/>
      <c r="P184" s="255">
        <f>O184*H184</f>
        <v>0</v>
      </c>
      <c r="Q184" s="255">
        <v>1</v>
      </c>
      <c r="R184" s="255">
        <f>Q184*H184</f>
        <v>36.479999999999997</v>
      </c>
      <c r="S184" s="255">
        <v>0</v>
      </c>
      <c r="T184" s="256">
        <f>S184*H184</f>
        <v>0</v>
      </c>
      <c r="U184" s="40"/>
      <c r="V184" s="40"/>
      <c r="W184" s="40"/>
      <c r="X184" s="40"/>
      <c r="Y184" s="40"/>
      <c r="Z184" s="40"/>
      <c r="AA184" s="40"/>
      <c r="AB184" s="40"/>
      <c r="AC184" s="40"/>
      <c r="AD184" s="40"/>
      <c r="AE184" s="40"/>
      <c r="AR184" s="257" t="s">
        <v>93</v>
      </c>
      <c r="AT184" s="257" t="s">
        <v>648</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91</v>
      </c>
      <c r="BM184" s="257" t="s">
        <v>754</v>
      </c>
    </row>
    <row r="185" s="13" customFormat="1">
      <c r="A185" s="13"/>
      <c r="B185" s="271"/>
      <c r="C185" s="272"/>
      <c r="D185" s="259" t="s">
        <v>414</v>
      </c>
      <c r="E185" s="272"/>
      <c r="F185" s="274" t="s">
        <v>1249</v>
      </c>
      <c r="G185" s="272"/>
      <c r="H185" s="275">
        <v>36.479999999999997</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4</v>
      </c>
      <c r="AX185" s="13" t="s">
        <v>91</v>
      </c>
      <c r="AY185" s="281" t="s">
        <v>251</v>
      </c>
    </row>
    <row r="186" s="2" customFormat="1" ht="16.5" customHeight="1">
      <c r="A186" s="40"/>
      <c r="B186" s="41"/>
      <c r="C186" s="246" t="s">
        <v>362</v>
      </c>
      <c r="D186" s="246" t="s">
        <v>254</v>
      </c>
      <c r="E186" s="247" t="s">
        <v>606</v>
      </c>
      <c r="F186" s="248" t="s">
        <v>756</v>
      </c>
      <c r="G186" s="249" t="s">
        <v>342</v>
      </c>
      <c r="H186" s="250">
        <v>30.399999999999999</v>
      </c>
      <c r="I186" s="251"/>
      <c r="J186" s="252">
        <f>ROUND(I186*H186,2)</f>
        <v>0</v>
      </c>
      <c r="K186" s="248" t="s">
        <v>307</v>
      </c>
      <c r="L186" s="46"/>
      <c r="M186" s="253" t="s">
        <v>1</v>
      </c>
      <c r="N186" s="254"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182</v>
      </c>
      <c r="AT186" s="257" t="s">
        <v>254</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182</v>
      </c>
      <c r="BM186" s="257" t="s">
        <v>757</v>
      </c>
    </row>
    <row r="187" s="15" customFormat="1">
      <c r="A187" s="15"/>
      <c r="B187" s="293"/>
      <c r="C187" s="294"/>
      <c r="D187" s="259" t="s">
        <v>414</v>
      </c>
      <c r="E187" s="295" t="s">
        <v>1</v>
      </c>
      <c r="F187" s="296" t="s">
        <v>1225</v>
      </c>
      <c r="G187" s="294"/>
      <c r="H187" s="295" t="s">
        <v>1</v>
      </c>
      <c r="I187" s="297"/>
      <c r="J187" s="294"/>
      <c r="K187" s="294"/>
      <c r="L187" s="298"/>
      <c r="M187" s="299"/>
      <c r="N187" s="300"/>
      <c r="O187" s="300"/>
      <c r="P187" s="300"/>
      <c r="Q187" s="300"/>
      <c r="R187" s="300"/>
      <c r="S187" s="300"/>
      <c r="T187" s="301"/>
      <c r="U187" s="15"/>
      <c r="V187" s="15"/>
      <c r="W187" s="15"/>
      <c r="X187" s="15"/>
      <c r="Y187" s="15"/>
      <c r="Z187" s="15"/>
      <c r="AA187" s="15"/>
      <c r="AB187" s="15"/>
      <c r="AC187" s="15"/>
      <c r="AD187" s="15"/>
      <c r="AE187" s="15"/>
      <c r="AT187" s="302" t="s">
        <v>414</v>
      </c>
      <c r="AU187" s="302" t="s">
        <v>93</v>
      </c>
      <c r="AV187" s="15" t="s">
        <v>91</v>
      </c>
      <c r="AW187" s="15" t="s">
        <v>38</v>
      </c>
      <c r="AX187" s="15" t="s">
        <v>83</v>
      </c>
      <c r="AY187" s="302" t="s">
        <v>251</v>
      </c>
    </row>
    <row r="188" s="13" customFormat="1">
      <c r="A188" s="13"/>
      <c r="B188" s="271"/>
      <c r="C188" s="272"/>
      <c r="D188" s="259" t="s">
        <v>414</v>
      </c>
      <c r="E188" s="273" t="s">
        <v>1</v>
      </c>
      <c r="F188" s="274" t="s">
        <v>1250</v>
      </c>
      <c r="G188" s="272"/>
      <c r="H188" s="275">
        <v>30.399999999999999</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4" customFormat="1">
      <c r="A189" s="14"/>
      <c r="B189" s="282"/>
      <c r="C189" s="283"/>
      <c r="D189" s="259" t="s">
        <v>414</v>
      </c>
      <c r="E189" s="284" t="s">
        <v>1</v>
      </c>
      <c r="F189" s="285" t="s">
        <v>416</v>
      </c>
      <c r="G189" s="283"/>
      <c r="H189" s="286">
        <v>30.399999999999999</v>
      </c>
      <c r="I189" s="287"/>
      <c r="J189" s="283"/>
      <c r="K189" s="283"/>
      <c r="L189" s="288"/>
      <c r="M189" s="289"/>
      <c r="N189" s="290"/>
      <c r="O189" s="290"/>
      <c r="P189" s="290"/>
      <c r="Q189" s="290"/>
      <c r="R189" s="290"/>
      <c r="S189" s="290"/>
      <c r="T189" s="291"/>
      <c r="U189" s="14"/>
      <c r="V189" s="14"/>
      <c r="W189" s="14"/>
      <c r="X189" s="14"/>
      <c r="Y189" s="14"/>
      <c r="Z189" s="14"/>
      <c r="AA189" s="14"/>
      <c r="AB189" s="14"/>
      <c r="AC189" s="14"/>
      <c r="AD189" s="14"/>
      <c r="AE189" s="14"/>
      <c r="AT189" s="292" t="s">
        <v>414</v>
      </c>
      <c r="AU189" s="292" t="s">
        <v>93</v>
      </c>
      <c r="AV189" s="14" t="s">
        <v>182</v>
      </c>
      <c r="AW189" s="14" t="s">
        <v>38</v>
      </c>
      <c r="AX189" s="14" t="s">
        <v>91</v>
      </c>
      <c r="AY189" s="292" t="s">
        <v>251</v>
      </c>
    </row>
    <row r="190" s="2" customFormat="1" ht="16.5" customHeight="1">
      <c r="A190" s="40"/>
      <c r="B190" s="41"/>
      <c r="C190" s="246" t="s">
        <v>395</v>
      </c>
      <c r="D190" s="246" t="s">
        <v>254</v>
      </c>
      <c r="E190" s="247" t="s">
        <v>499</v>
      </c>
      <c r="F190" s="248" t="s">
        <v>500</v>
      </c>
      <c r="G190" s="249" t="s">
        <v>446</v>
      </c>
      <c r="H190" s="250">
        <v>91.200000000000003</v>
      </c>
      <c r="I190" s="251"/>
      <c r="J190" s="252">
        <f>ROUND(I190*H190,2)</f>
        <v>0</v>
      </c>
      <c r="K190" s="248" t="s">
        <v>258</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501</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501</v>
      </c>
      <c r="BM190" s="257" t="s">
        <v>765</v>
      </c>
    </row>
    <row r="191" s="12" customFormat="1" ht="20.88" customHeight="1">
      <c r="A191" s="12"/>
      <c r="B191" s="230"/>
      <c r="C191" s="231"/>
      <c r="D191" s="232" t="s">
        <v>82</v>
      </c>
      <c r="E191" s="244" t="s">
        <v>362</v>
      </c>
      <c r="F191" s="244" t="s">
        <v>1251</v>
      </c>
      <c r="G191" s="231"/>
      <c r="H191" s="231"/>
      <c r="I191" s="234"/>
      <c r="J191" s="245">
        <f>BK191</f>
        <v>0</v>
      </c>
      <c r="K191" s="231"/>
      <c r="L191" s="236"/>
      <c r="M191" s="237"/>
      <c r="N191" s="238"/>
      <c r="O191" s="238"/>
      <c r="P191" s="239">
        <f>SUM(P192:P217)</f>
        <v>0</v>
      </c>
      <c r="Q191" s="238"/>
      <c r="R191" s="239">
        <f>SUM(R192:R217)</f>
        <v>0.00084599999999999996</v>
      </c>
      <c r="S191" s="238"/>
      <c r="T191" s="240">
        <f>SUM(T192:T217)</f>
        <v>0</v>
      </c>
      <c r="U191" s="12"/>
      <c r="V191" s="12"/>
      <c r="W191" s="12"/>
      <c r="X191" s="12"/>
      <c r="Y191" s="12"/>
      <c r="Z191" s="12"/>
      <c r="AA191" s="12"/>
      <c r="AB191" s="12"/>
      <c r="AC191" s="12"/>
      <c r="AD191" s="12"/>
      <c r="AE191" s="12"/>
      <c r="AR191" s="241" t="s">
        <v>91</v>
      </c>
      <c r="AT191" s="242" t="s">
        <v>82</v>
      </c>
      <c r="AU191" s="242" t="s">
        <v>93</v>
      </c>
      <c r="AY191" s="241" t="s">
        <v>251</v>
      </c>
      <c r="BK191" s="243">
        <f>SUM(BK192:BK217)</f>
        <v>0</v>
      </c>
    </row>
    <row r="192" s="2" customFormat="1" ht="16.5" customHeight="1">
      <c r="A192" s="40"/>
      <c r="B192" s="41"/>
      <c r="C192" s="246" t="s">
        <v>366</v>
      </c>
      <c r="D192" s="246" t="s">
        <v>254</v>
      </c>
      <c r="E192" s="247" t="s">
        <v>1252</v>
      </c>
      <c r="F192" s="248" t="s">
        <v>1253</v>
      </c>
      <c r="G192" s="249" t="s">
        <v>342</v>
      </c>
      <c r="H192" s="250">
        <v>28.199999999999999</v>
      </c>
      <c r="I192" s="251"/>
      <c r="J192" s="252">
        <f>ROUND(I192*H192,2)</f>
        <v>0</v>
      </c>
      <c r="K192" s="248" t="s">
        <v>258</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182</v>
      </c>
      <c r="AT192" s="257" t="s">
        <v>254</v>
      </c>
      <c r="AU192" s="257" t="s">
        <v>174</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182</v>
      </c>
      <c r="BM192" s="257" t="s">
        <v>1254</v>
      </c>
    </row>
    <row r="193" s="15" customFormat="1">
      <c r="A193" s="15"/>
      <c r="B193" s="293"/>
      <c r="C193" s="294"/>
      <c r="D193" s="259" t="s">
        <v>414</v>
      </c>
      <c r="E193" s="295" t="s">
        <v>1</v>
      </c>
      <c r="F193" s="296" t="s">
        <v>1225</v>
      </c>
      <c r="G193" s="294"/>
      <c r="H193" s="295" t="s">
        <v>1</v>
      </c>
      <c r="I193" s="297"/>
      <c r="J193" s="294"/>
      <c r="K193" s="294"/>
      <c r="L193" s="298"/>
      <c r="M193" s="299"/>
      <c r="N193" s="300"/>
      <c r="O193" s="300"/>
      <c r="P193" s="300"/>
      <c r="Q193" s="300"/>
      <c r="R193" s="300"/>
      <c r="S193" s="300"/>
      <c r="T193" s="301"/>
      <c r="U193" s="15"/>
      <c r="V193" s="15"/>
      <c r="W193" s="15"/>
      <c r="X193" s="15"/>
      <c r="Y193" s="15"/>
      <c r="Z193" s="15"/>
      <c r="AA193" s="15"/>
      <c r="AB193" s="15"/>
      <c r="AC193" s="15"/>
      <c r="AD193" s="15"/>
      <c r="AE193" s="15"/>
      <c r="AT193" s="302" t="s">
        <v>414</v>
      </c>
      <c r="AU193" s="302" t="s">
        <v>174</v>
      </c>
      <c r="AV193" s="15" t="s">
        <v>91</v>
      </c>
      <c r="AW193" s="15" t="s">
        <v>38</v>
      </c>
      <c r="AX193" s="15" t="s">
        <v>83</v>
      </c>
      <c r="AY193" s="302" t="s">
        <v>251</v>
      </c>
    </row>
    <row r="194" s="13" customFormat="1">
      <c r="A194" s="13"/>
      <c r="B194" s="271"/>
      <c r="C194" s="272"/>
      <c r="D194" s="259" t="s">
        <v>414</v>
      </c>
      <c r="E194" s="273" t="s">
        <v>1</v>
      </c>
      <c r="F194" s="274" t="s">
        <v>1255</v>
      </c>
      <c r="G194" s="272"/>
      <c r="H194" s="275">
        <v>28.199999999999999</v>
      </c>
      <c r="I194" s="276"/>
      <c r="J194" s="272"/>
      <c r="K194" s="272"/>
      <c r="L194" s="277"/>
      <c r="M194" s="278"/>
      <c r="N194" s="279"/>
      <c r="O194" s="279"/>
      <c r="P194" s="279"/>
      <c r="Q194" s="279"/>
      <c r="R194" s="279"/>
      <c r="S194" s="279"/>
      <c r="T194" s="280"/>
      <c r="U194" s="13"/>
      <c r="V194" s="13"/>
      <c r="W194" s="13"/>
      <c r="X194" s="13"/>
      <c r="Y194" s="13"/>
      <c r="Z194" s="13"/>
      <c r="AA194" s="13"/>
      <c r="AB194" s="13"/>
      <c r="AC194" s="13"/>
      <c r="AD194" s="13"/>
      <c r="AE194" s="13"/>
      <c r="AT194" s="281" t="s">
        <v>414</v>
      </c>
      <c r="AU194" s="281" t="s">
        <v>174</v>
      </c>
      <c r="AV194" s="13" t="s">
        <v>93</v>
      </c>
      <c r="AW194" s="13" t="s">
        <v>38</v>
      </c>
      <c r="AX194" s="13" t="s">
        <v>83</v>
      </c>
      <c r="AY194" s="281" t="s">
        <v>251</v>
      </c>
    </row>
    <row r="195" s="14" customFormat="1">
      <c r="A195" s="14"/>
      <c r="B195" s="282"/>
      <c r="C195" s="283"/>
      <c r="D195" s="259" t="s">
        <v>414</v>
      </c>
      <c r="E195" s="284" t="s">
        <v>1</v>
      </c>
      <c r="F195" s="285" t="s">
        <v>416</v>
      </c>
      <c r="G195" s="283"/>
      <c r="H195" s="286">
        <v>28.199999999999999</v>
      </c>
      <c r="I195" s="287"/>
      <c r="J195" s="283"/>
      <c r="K195" s="283"/>
      <c r="L195" s="288"/>
      <c r="M195" s="289"/>
      <c r="N195" s="290"/>
      <c r="O195" s="290"/>
      <c r="P195" s="290"/>
      <c r="Q195" s="290"/>
      <c r="R195" s="290"/>
      <c r="S195" s="290"/>
      <c r="T195" s="291"/>
      <c r="U195" s="14"/>
      <c r="V195" s="14"/>
      <c r="W195" s="14"/>
      <c r="X195" s="14"/>
      <c r="Y195" s="14"/>
      <c r="Z195" s="14"/>
      <c r="AA195" s="14"/>
      <c r="AB195" s="14"/>
      <c r="AC195" s="14"/>
      <c r="AD195" s="14"/>
      <c r="AE195" s="14"/>
      <c r="AT195" s="292" t="s">
        <v>414</v>
      </c>
      <c r="AU195" s="292" t="s">
        <v>174</v>
      </c>
      <c r="AV195" s="14" t="s">
        <v>182</v>
      </c>
      <c r="AW195" s="14" t="s">
        <v>38</v>
      </c>
      <c r="AX195" s="14" t="s">
        <v>91</v>
      </c>
      <c r="AY195" s="292" t="s">
        <v>251</v>
      </c>
    </row>
    <row r="196" s="2" customFormat="1" ht="16.5" customHeight="1">
      <c r="A196" s="40"/>
      <c r="B196" s="41"/>
      <c r="C196" s="246" t="s">
        <v>7</v>
      </c>
      <c r="D196" s="246" t="s">
        <v>254</v>
      </c>
      <c r="E196" s="247" t="s">
        <v>1256</v>
      </c>
      <c r="F196" s="248" t="s">
        <v>1257</v>
      </c>
      <c r="G196" s="249" t="s">
        <v>342</v>
      </c>
      <c r="H196" s="250">
        <v>28.199999999999999</v>
      </c>
      <c r="I196" s="251"/>
      <c r="J196" s="252">
        <f>ROUND(I196*H196,2)</f>
        <v>0</v>
      </c>
      <c r="K196" s="248" t="s">
        <v>258</v>
      </c>
      <c r="L196" s="46"/>
      <c r="M196" s="253" t="s">
        <v>1</v>
      </c>
      <c r="N196" s="254"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182</v>
      </c>
      <c r="AT196" s="257" t="s">
        <v>254</v>
      </c>
      <c r="AU196" s="257" t="s">
        <v>174</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182</v>
      </c>
      <c r="BM196" s="257" t="s">
        <v>1258</v>
      </c>
    </row>
    <row r="197" s="15" customFormat="1">
      <c r="A197" s="15"/>
      <c r="B197" s="293"/>
      <c r="C197" s="294"/>
      <c r="D197" s="259" t="s">
        <v>414</v>
      </c>
      <c r="E197" s="295" t="s">
        <v>1</v>
      </c>
      <c r="F197" s="296" t="s">
        <v>1225</v>
      </c>
      <c r="G197" s="294"/>
      <c r="H197" s="295" t="s">
        <v>1</v>
      </c>
      <c r="I197" s="297"/>
      <c r="J197" s="294"/>
      <c r="K197" s="294"/>
      <c r="L197" s="298"/>
      <c r="M197" s="299"/>
      <c r="N197" s="300"/>
      <c r="O197" s="300"/>
      <c r="P197" s="300"/>
      <c r="Q197" s="300"/>
      <c r="R197" s="300"/>
      <c r="S197" s="300"/>
      <c r="T197" s="301"/>
      <c r="U197" s="15"/>
      <c r="V197" s="15"/>
      <c r="W197" s="15"/>
      <c r="X197" s="15"/>
      <c r="Y197" s="15"/>
      <c r="Z197" s="15"/>
      <c r="AA197" s="15"/>
      <c r="AB197" s="15"/>
      <c r="AC197" s="15"/>
      <c r="AD197" s="15"/>
      <c r="AE197" s="15"/>
      <c r="AT197" s="302" t="s">
        <v>414</v>
      </c>
      <c r="AU197" s="302" t="s">
        <v>174</v>
      </c>
      <c r="AV197" s="15" t="s">
        <v>91</v>
      </c>
      <c r="AW197" s="15" t="s">
        <v>38</v>
      </c>
      <c r="AX197" s="15" t="s">
        <v>83</v>
      </c>
      <c r="AY197" s="302" t="s">
        <v>251</v>
      </c>
    </row>
    <row r="198" s="13" customFormat="1">
      <c r="A198" s="13"/>
      <c r="B198" s="271"/>
      <c r="C198" s="272"/>
      <c r="D198" s="259" t="s">
        <v>414</v>
      </c>
      <c r="E198" s="273" t="s">
        <v>1</v>
      </c>
      <c r="F198" s="274" t="s">
        <v>1255</v>
      </c>
      <c r="G198" s="272"/>
      <c r="H198" s="275">
        <v>28.199999999999999</v>
      </c>
      <c r="I198" s="276"/>
      <c r="J198" s="272"/>
      <c r="K198" s="272"/>
      <c r="L198" s="277"/>
      <c r="M198" s="278"/>
      <c r="N198" s="279"/>
      <c r="O198" s="279"/>
      <c r="P198" s="279"/>
      <c r="Q198" s="279"/>
      <c r="R198" s="279"/>
      <c r="S198" s="279"/>
      <c r="T198" s="280"/>
      <c r="U198" s="13"/>
      <c r="V198" s="13"/>
      <c r="W198" s="13"/>
      <c r="X198" s="13"/>
      <c r="Y198" s="13"/>
      <c r="Z198" s="13"/>
      <c r="AA198" s="13"/>
      <c r="AB198" s="13"/>
      <c r="AC198" s="13"/>
      <c r="AD198" s="13"/>
      <c r="AE198" s="13"/>
      <c r="AT198" s="281" t="s">
        <v>414</v>
      </c>
      <c r="AU198" s="281" t="s">
        <v>174</v>
      </c>
      <c r="AV198" s="13" t="s">
        <v>93</v>
      </c>
      <c r="AW198" s="13" t="s">
        <v>38</v>
      </c>
      <c r="AX198" s="13" t="s">
        <v>83</v>
      </c>
      <c r="AY198" s="281" t="s">
        <v>251</v>
      </c>
    </row>
    <row r="199" s="14" customFormat="1">
      <c r="A199" s="14"/>
      <c r="B199" s="282"/>
      <c r="C199" s="283"/>
      <c r="D199" s="259" t="s">
        <v>414</v>
      </c>
      <c r="E199" s="284" t="s">
        <v>1</v>
      </c>
      <c r="F199" s="285" t="s">
        <v>416</v>
      </c>
      <c r="G199" s="283"/>
      <c r="H199" s="286">
        <v>28.199999999999999</v>
      </c>
      <c r="I199" s="287"/>
      <c r="J199" s="283"/>
      <c r="K199" s="283"/>
      <c r="L199" s="288"/>
      <c r="M199" s="289"/>
      <c r="N199" s="290"/>
      <c r="O199" s="290"/>
      <c r="P199" s="290"/>
      <c r="Q199" s="290"/>
      <c r="R199" s="290"/>
      <c r="S199" s="290"/>
      <c r="T199" s="291"/>
      <c r="U199" s="14"/>
      <c r="V199" s="14"/>
      <c r="W199" s="14"/>
      <c r="X199" s="14"/>
      <c r="Y199" s="14"/>
      <c r="Z199" s="14"/>
      <c r="AA199" s="14"/>
      <c r="AB199" s="14"/>
      <c r="AC199" s="14"/>
      <c r="AD199" s="14"/>
      <c r="AE199" s="14"/>
      <c r="AT199" s="292" t="s">
        <v>414</v>
      </c>
      <c r="AU199" s="292" t="s">
        <v>174</v>
      </c>
      <c r="AV199" s="14" t="s">
        <v>182</v>
      </c>
      <c r="AW199" s="14" t="s">
        <v>38</v>
      </c>
      <c r="AX199" s="14" t="s">
        <v>91</v>
      </c>
      <c r="AY199" s="292" t="s">
        <v>251</v>
      </c>
    </row>
    <row r="200" s="2" customFormat="1" ht="16.5" customHeight="1">
      <c r="A200" s="40"/>
      <c r="B200" s="41"/>
      <c r="C200" s="246" t="s">
        <v>369</v>
      </c>
      <c r="D200" s="246" t="s">
        <v>254</v>
      </c>
      <c r="E200" s="247" t="s">
        <v>1259</v>
      </c>
      <c r="F200" s="248" t="s">
        <v>1260</v>
      </c>
      <c r="G200" s="249" t="s">
        <v>342</v>
      </c>
      <c r="H200" s="250">
        <v>28.199999999999999</v>
      </c>
      <c r="I200" s="251"/>
      <c r="J200" s="252">
        <f>ROUND(I200*H200,2)</f>
        <v>0</v>
      </c>
      <c r="K200" s="248" t="s">
        <v>258</v>
      </c>
      <c r="L200" s="46"/>
      <c r="M200" s="253" t="s">
        <v>1</v>
      </c>
      <c r="N200" s="254"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182</v>
      </c>
      <c r="AT200" s="257" t="s">
        <v>254</v>
      </c>
      <c r="AU200" s="257" t="s">
        <v>174</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182</v>
      </c>
      <c r="BM200" s="257" t="s">
        <v>1261</v>
      </c>
    </row>
    <row r="201" s="15" customFormat="1">
      <c r="A201" s="15"/>
      <c r="B201" s="293"/>
      <c r="C201" s="294"/>
      <c r="D201" s="259" t="s">
        <v>414</v>
      </c>
      <c r="E201" s="295" t="s">
        <v>1</v>
      </c>
      <c r="F201" s="296" t="s">
        <v>1225</v>
      </c>
      <c r="G201" s="294"/>
      <c r="H201" s="295" t="s">
        <v>1</v>
      </c>
      <c r="I201" s="297"/>
      <c r="J201" s="294"/>
      <c r="K201" s="294"/>
      <c r="L201" s="298"/>
      <c r="M201" s="299"/>
      <c r="N201" s="300"/>
      <c r="O201" s="300"/>
      <c r="P201" s="300"/>
      <c r="Q201" s="300"/>
      <c r="R201" s="300"/>
      <c r="S201" s="300"/>
      <c r="T201" s="301"/>
      <c r="U201" s="15"/>
      <c r="V201" s="15"/>
      <c r="W201" s="15"/>
      <c r="X201" s="15"/>
      <c r="Y201" s="15"/>
      <c r="Z201" s="15"/>
      <c r="AA201" s="15"/>
      <c r="AB201" s="15"/>
      <c r="AC201" s="15"/>
      <c r="AD201" s="15"/>
      <c r="AE201" s="15"/>
      <c r="AT201" s="302" t="s">
        <v>414</v>
      </c>
      <c r="AU201" s="302" t="s">
        <v>174</v>
      </c>
      <c r="AV201" s="15" t="s">
        <v>91</v>
      </c>
      <c r="AW201" s="15" t="s">
        <v>38</v>
      </c>
      <c r="AX201" s="15" t="s">
        <v>83</v>
      </c>
      <c r="AY201" s="302" t="s">
        <v>251</v>
      </c>
    </row>
    <row r="202" s="13" customFormat="1">
      <c r="A202" s="13"/>
      <c r="B202" s="271"/>
      <c r="C202" s="272"/>
      <c r="D202" s="259" t="s">
        <v>414</v>
      </c>
      <c r="E202" s="273" t="s">
        <v>1</v>
      </c>
      <c r="F202" s="274" t="s">
        <v>1255</v>
      </c>
      <c r="G202" s="272"/>
      <c r="H202" s="275">
        <v>28.199999999999999</v>
      </c>
      <c r="I202" s="276"/>
      <c r="J202" s="272"/>
      <c r="K202" s="272"/>
      <c r="L202" s="277"/>
      <c r="M202" s="278"/>
      <c r="N202" s="279"/>
      <c r="O202" s="279"/>
      <c r="P202" s="279"/>
      <c r="Q202" s="279"/>
      <c r="R202" s="279"/>
      <c r="S202" s="279"/>
      <c r="T202" s="280"/>
      <c r="U202" s="13"/>
      <c r="V202" s="13"/>
      <c r="W202" s="13"/>
      <c r="X202" s="13"/>
      <c r="Y202" s="13"/>
      <c r="Z202" s="13"/>
      <c r="AA202" s="13"/>
      <c r="AB202" s="13"/>
      <c r="AC202" s="13"/>
      <c r="AD202" s="13"/>
      <c r="AE202" s="13"/>
      <c r="AT202" s="281" t="s">
        <v>414</v>
      </c>
      <c r="AU202" s="281" t="s">
        <v>174</v>
      </c>
      <c r="AV202" s="13" t="s">
        <v>93</v>
      </c>
      <c r="AW202" s="13" t="s">
        <v>38</v>
      </c>
      <c r="AX202" s="13" t="s">
        <v>83</v>
      </c>
      <c r="AY202" s="281" t="s">
        <v>251</v>
      </c>
    </row>
    <row r="203" s="14" customFormat="1">
      <c r="A203" s="14"/>
      <c r="B203" s="282"/>
      <c r="C203" s="283"/>
      <c r="D203" s="259" t="s">
        <v>414</v>
      </c>
      <c r="E203" s="284" t="s">
        <v>1</v>
      </c>
      <c r="F203" s="285" t="s">
        <v>416</v>
      </c>
      <c r="G203" s="283"/>
      <c r="H203" s="286">
        <v>28.199999999999999</v>
      </c>
      <c r="I203" s="287"/>
      <c r="J203" s="283"/>
      <c r="K203" s="283"/>
      <c r="L203" s="288"/>
      <c r="M203" s="289"/>
      <c r="N203" s="290"/>
      <c r="O203" s="290"/>
      <c r="P203" s="290"/>
      <c r="Q203" s="290"/>
      <c r="R203" s="290"/>
      <c r="S203" s="290"/>
      <c r="T203" s="291"/>
      <c r="U203" s="14"/>
      <c r="V203" s="14"/>
      <c r="W203" s="14"/>
      <c r="X203" s="14"/>
      <c r="Y203" s="14"/>
      <c r="Z203" s="14"/>
      <c r="AA203" s="14"/>
      <c r="AB203" s="14"/>
      <c r="AC203" s="14"/>
      <c r="AD203" s="14"/>
      <c r="AE203" s="14"/>
      <c r="AT203" s="292" t="s">
        <v>414</v>
      </c>
      <c r="AU203" s="292" t="s">
        <v>174</v>
      </c>
      <c r="AV203" s="14" t="s">
        <v>182</v>
      </c>
      <c r="AW203" s="14" t="s">
        <v>38</v>
      </c>
      <c r="AX203" s="14" t="s">
        <v>91</v>
      </c>
      <c r="AY203" s="292" t="s">
        <v>251</v>
      </c>
    </row>
    <row r="204" s="2" customFormat="1" ht="16.5" customHeight="1">
      <c r="A204" s="40"/>
      <c r="B204" s="41"/>
      <c r="C204" s="314" t="s">
        <v>509</v>
      </c>
      <c r="D204" s="314" t="s">
        <v>648</v>
      </c>
      <c r="E204" s="315" t="s">
        <v>1262</v>
      </c>
      <c r="F204" s="316" t="s">
        <v>1263</v>
      </c>
      <c r="G204" s="317" t="s">
        <v>975</v>
      </c>
      <c r="H204" s="318">
        <v>0.84599999999999997</v>
      </c>
      <c r="I204" s="319"/>
      <c r="J204" s="320">
        <f>ROUND(I204*H204,2)</f>
        <v>0</v>
      </c>
      <c r="K204" s="316" t="s">
        <v>258</v>
      </c>
      <c r="L204" s="321"/>
      <c r="M204" s="322" t="s">
        <v>1</v>
      </c>
      <c r="N204" s="323" t="s">
        <v>48</v>
      </c>
      <c r="O204" s="93"/>
      <c r="P204" s="255">
        <f>O204*H204</f>
        <v>0</v>
      </c>
      <c r="Q204" s="255">
        <v>0.001</v>
      </c>
      <c r="R204" s="255">
        <f>Q204*H204</f>
        <v>0.00084599999999999996</v>
      </c>
      <c r="S204" s="255">
        <v>0</v>
      </c>
      <c r="T204" s="256">
        <f>S204*H204</f>
        <v>0</v>
      </c>
      <c r="U204" s="40"/>
      <c r="V204" s="40"/>
      <c r="W204" s="40"/>
      <c r="X204" s="40"/>
      <c r="Y204" s="40"/>
      <c r="Z204" s="40"/>
      <c r="AA204" s="40"/>
      <c r="AB204" s="40"/>
      <c r="AC204" s="40"/>
      <c r="AD204" s="40"/>
      <c r="AE204" s="40"/>
      <c r="AR204" s="257" t="s">
        <v>292</v>
      </c>
      <c r="AT204" s="257" t="s">
        <v>648</v>
      </c>
      <c r="AU204" s="257" t="s">
        <v>174</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1264</v>
      </c>
    </row>
    <row r="205" s="13" customFormat="1">
      <c r="A205" s="13"/>
      <c r="B205" s="271"/>
      <c r="C205" s="272"/>
      <c r="D205" s="259" t="s">
        <v>414</v>
      </c>
      <c r="E205" s="272"/>
      <c r="F205" s="274" t="s">
        <v>1265</v>
      </c>
      <c r="G205" s="272"/>
      <c r="H205" s="275">
        <v>0.84599999999999997</v>
      </c>
      <c r="I205" s="276"/>
      <c r="J205" s="272"/>
      <c r="K205" s="272"/>
      <c r="L205" s="277"/>
      <c r="M205" s="278"/>
      <c r="N205" s="279"/>
      <c r="O205" s="279"/>
      <c r="P205" s="279"/>
      <c r="Q205" s="279"/>
      <c r="R205" s="279"/>
      <c r="S205" s="279"/>
      <c r="T205" s="280"/>
      <c r="U205" s="13"/>
      <c r="V205" s="13"/>
      <c r="W205" s="13"/>
      <c r="X205" s="13"/>
      <c r="Y205" s="13"/>
      <c r="Z205" s="13"/>
      <c r="AA205" s="13"/>
      <c r="AB205" s="13"/>
      <c r="AC205" s="13"/>
      <c r="AD205" s="13"/>
      <c r="AE205" s="13"/>
      <c r="AT205" s="281" t="s">
        <v>414</v>
      </c>
      <c r="AU205" s="281" t="s">
        <v>174</v>
      </c>
      <c r="AV205" s="13" t="s">
        <v>93</v>
      </c>
      <c r="AW205" s="13" t="s">
        <v>4</v>
      </c>
      <c r="AX205" s="13" t="s">
        <v>91</v>
      </c>
      <c r="AY205" s="281" t="s">
        <v>251</v>
      </c>
    </row>
    <row r="206" s="2" customFormat="1" ht="16.5" customHeight="1">
      <c r="A206" s="40"/>
      <c r="B206" s="41"/>
      <c r="C206" s="246" t="s">
        <v>372</v>
      </c>
      <c r="D206" s="246" t="s">
        <v>254</v>
      </c>
      <c r="E206" s="247" t="s">
        <v>1266</v>
      </c>
      <c r="F206" s="248" t="s">
        <v>1267</v>
      </c>
      <c r="G206" s="249" t="s">
        <v>342</v>
      </c>
      <c r="H206" s="250">
        <v>28.199999999999999</v>
      </c>
      <c r="I206" s="251"/>
      <c r="J206" s="252">
        <f>ROUND(I206*H206,2)</f>
        <v>0</v>
      </c>
      <c r="K206" s="248" t="s">
        <v>258</v>
      </c>
      <c r="L206" s="46"/>
      <c r="M206" s="253" t="s">
        <v>1</v>
      </c>
      <c r="N206" s="254" t="s">
        <v>48</v>
      </c>
      <c r="O206" s="93"/>
      <c r="P206" s="255">
        <f>O206*H206</f>
        <v>0</v>
      </c>
      <c r="Q206" s="255">
        <v>0</v>
      </c>
      <c r="R206" s="255">
        <f>Q206*H206</f>
        <v>0</v>
      </c>
      <c r="S206" s="255">
        <v>0</v>
      </c>
      <c r="T206" s="256">
        <f>S206*H206</f>
        <v>0</v>
      </c>
      <c r="U206" s="40"/>
      <c r="V206" s="40"/>
      <c r="W206" s="40"/>
      <c r="X206" s="40"/>
      <c r="Y206" s="40"/>
      <c r="Z206" s="40"/>
      <c r="AA206" s="40"/>
      <c r="AB206" s="40"/>
      <c r="AC206" s="40"/>
      <c r="AD206" s="40"/>
      <c r="AE206" s="40"/>
      <c r="AR206" s="257" t="s">
        <v>182</v>
      </c>
      <c r="AT206" s="257" t="s">
        <v>254</v>
      </c>
      <c r="AU206" s="257" t="s">
        <v>174</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1268</v>
      </c>
    </row>
    <row r="207" s="15" customFormat="1">
      <c r="A207" s="15"/>
      <c r="B207" s="293"/>
      <c r="C207" s="294"/>
      <c r="D207" s="259" t="s">
        <v>414</v>
      </c>
      <c r="E207" s="295" t="s">
        <v>1</v>
      </c>
      <c r="F207" s="296" t="s">
        <v>1225</v>
      </c>
      <c r="G207" s="294"/>
      <c r="H207" s="295" t="s">
        <v>1</v>
      </c>
      <c r="I207" s="297"/>
      <c r="J207" s="294"/>
      <c r="K207" s="294"/>
      <c r="L207" s="298"/>
      <c r="M207" s="299"/>
      <c r="N207" s="300"/>
      <c r="O207" s="300"/>
      <c r="P207" s="300"/>
      <c r="Q207" s="300"/>
      <c r="R207" s="300"/>
      <c r="S207" s="300"/>
      <c r="T207" s="301"/>
      <c r="U207" s="15"/>
      <c r="V207" s="15"/>
      <c r="W207" s="15"/>
      <c r="X207" s="15"/>
      <c r="Y207" s="15"/>
      <c r="Z207" s="15"/>
      <c r="AA207" s="15"/>
      <c r="AB207" s="15"/>
      <c r="AC207" s="15"/>
      <c r="AD207" s="15"/>
      <c r="AE207" s="15"/>
      <c r="AT207" s="302" t="s">
        <v>414</v>
      </c>
      <c r="AU207" s="302" t="s">
        <v>174</v>
      </c>
      <c r="AV207" s="15" t="s">
        <v>91</v>
      </c>
      <c r="AW207" s="15" t="s">
        <v>38</v>
      </c>
      <c r="AX207" s="15" t="s">
        <v>83</v>
      </c>
      <c r="AY207" s="302" t="s">
        <v>251</v>
      </c>
    </row>
    <row r="208" s="13" customFormat="1">
      <c r="A208" s="13"/>
      <c r="B208" s="271"/>
      <c r="C208" s="272"/>
      <c r="D208" s="259" t="s">
        <v>414</v>
      </c>
      <c r="E208" s="273" t="s">
        <v>1</v>
      </c>
      <c r="F208" s="274" t="s">
        <v>1255</v>
      </c>
      <c r="G208" s="272"/>
      <c r="H208" s="275">
        <v>28.199999999999999</v>
      </c>
      <c r="I208" s="276"/>
      <c r="J208" s="272"/>
      <c r="K208" s="272"/>
      <c r="L208" s="277"/>
      <c r="M208" s="278"/>
      <c r="N208" s="279"/>
      <c r="O208" s="279"/>
      <c r="P208" s="279"/>
      <c r="Q208" s="279"/>
      <c r="R208" s="279"/>
      <c r="S208" s="279"/>
      <c r="T208" s="280"/>
      <c r="U208" s="13"/>
      <c r="V208" s="13"/>
      <c r="W208" s="13"/>
      <c r="X208" s="13"/>
      <c r="Y208" s="13"/>
      <c r="Z208" s="13"/>
      <c r="AA208" s="13"/>
      <c r="AB208" s="13"/>
      <c r="AC208" s="13"/>
      <c r="AD208" s="13"/>
      <c r="AE208" s="13"/>
      <c r="AT208" s="281" t="s">
        <v>414</v>
      </c>
      <c r="AU208" s="281" t="s">
        <v>174</v>
      </c>
      <c r="AV208" s="13" t="s">
        <v>93</v>
      </c>
      <c r="AW208" s="13" t="s">
        <v>38</v>
      </c>
      <c r="AX208" s="13" t="s">
        <v>83</v>
      </c>
      <c r="AY208" s="281" t="s">
        <v>251</v>
      </c>
    </row>
    <row r="209" s="14" customFormat="1">
      <c r="A209" s="14"/>
      <c r="B209" s="282"/>
      <c r="C209" s="283"/>
      <c r="D209" s="259" t="s">
        <v>414</v>
      </c>
      <c r="E209" s="284" t="s">
        <v>1</v>
      </c>
      <c r="F209" s="285" t="s">
        <v>416</v>
      </c>
      <c r="G209" s="283"/>
      <c r="H209" s="286">
        <v>28.199999999999999</v>
      </c>
      <c r="I209" s="287"/>
      <c r="J209" s="283"/>
      <c r="K209" s="283"/>
      <c r="L209" s="288"/>
      <c r="M209" s="289"/>
      <c r="N209" s="290"/>
      <c r="O209" s="290"/>
      <c r="P209" s="290"/>
      <c r="Q209" s="290"/>
      <c r="R209" s="290"/>
      <c r="S209" s="290"/>
      <c r="T209" s="291"/>
      <c r="U209" s="14"/>
      <c r="V209" s="14"/>
      <c r="W209" s="14"/>
      <c r="X209" s="14"/>
      <c r="Y209" s="14"/>
      <c r="Z209" s="14"/>
      <c r="AA209" s="14"/>
      <c r="AB209" s="14"/>
      <c r="AC209" s="14"/>
      <c r="AD209" s="14"/>
      <c r="AE209" s="14"/>
      <c r="AT209" s="292" t="s">
        <v>414</v>
      </c>
      <c r="AU209" s="292" t="s">
        <v>174</v>
      </c>
      <c r="AV209" s="14" t="s">
        <v>182</v>
      </c>
      <c r="AW209" s="14" t="s">
        <v>38</v>
      </c>
      <c r="AX209" s="14" t="s">
        <v>91</v>
      </c>
      <c r="AY209" s="292" t="s">
        <v>251</v>
      </c>
    </row>
    <row r="210" s="2" customFormat="1" ht="16.5" customHeight="1">
      <c r="A210" s="40"/>
      <c r="B210" s="41"/>
      <c r="C210" s="246" t="s">
        <v>519</v>
      </c>
      <c r="D210" s="246" t="s">
        <v>254</v>
      </c>
      <c r="E210" s="247" t="s">
        <v>1269</v>
      </c>
      <c r="F210" s="248" t="s">
        <v>1270</v>
      </c>
      <c r="G210" s="249" t="s">
        <v>342</v>
      </c>
      <c r="H210" s="250">
        <v>28.199999999999999</v>
      </c>
      <c r="I210" s="251"/>
      <c r="J210" s="252">
        <f>ROUND(I210*H210,2)</f>
        <v>0</v>
      </c>
      <c r="K210" s="248" t="s">
        <v>258</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182</v>
      </c>
      <c r="AT210" s="257" t="s">
        <v>254</v>
      </c>
      <c r="AU210" s="257" t="s">
        <v>174</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182</v>
      </c>
      <c r="BM210" s="257" t="s">
        <v>1271</v>
      </c>
    </row>
    <row r="211" s="15" customFormat="1">
      <c r="A211" s="15"/>
      <c r="B211" s="293"/>
      <c r="C211" s="294"/>
      <c r="D211" s="259" t="s">
        <v>414</v>
      </c>
      <c r="E211" s="295" t="s">
        <v>1</v>
      </c>
      <c r="F211" s="296" t="s">
        <v>1225</v>
      </c>
      <c r="G211" s="294"/>
      <c r="H211" s="295" t="s">
        <v>1</v>
      </c>
      <c r="I211" s="297"/>
      <c r="J211" s="294"/>
      <c r="K211" s="294"/>
      <c r="L211" s="298"/>
      <c r="M211" s="299"/>
      <c r="N211" s="300"/>
      <c r="O211" s="300"/>
      <c r="P211" s="300"/>
      <c r="Q211" s="300"/>
      <c r="R211" s="300"/>
      <c r="S211" s="300"/>
      <c r="T211" s="301"/>
      <c r="U211" s="15"/>
      <c r="V211" s="15"/>
      <c r="W211" s="15"/>
      <c r="X211" s="15"/>
      <c r="Y211" s="15"/>
      <c r="Z211" s="15"/>
      <c r="AA211" s="15"/>
      <c r="AB211" s="15"/>
      <c r="AC211" s="15"/>
      <c r="AD211" s="15"/>
      <c r="AE211" s="15"/>
      <c r="AT211" s="302" t="s">
        <v>414</v>
      </c>
      <c r="AU211" s="302" t="s">
        <v>174</v>
      </c>
      <c r="AV211" s="15" t="s">
        <v>91</v>
      </c>
      <c r="AW211" s="15" t="s">
        <v>38</v>
      </c>
      <c r="AX211" s="15" t="s">
        <v>83</v>
      </c>
      <c r="AY211" s="302" t="s">
        <v>251</v>
      </c>
    </row>
    <row r="212" s="13" customFormat="1">
      <c r="A212" s="13"/>
      <c r="B212" s="271"/>
      <c r="C212" s="272"/>
      <c r="D212" s="259" t="s">
        <v>414</v>
      </c>
      <c r="E212" s="273" t="s">
        <v>1</v>
      </c>
      <c r="F212" s="274" t="s">
        <v>1255</v>
      </c>
      <c r="G212" s="272"/>
      <c r="H212" s="275">
        <v>28.199999999999999</v>
      </c>
      <c r="I212" s="276"/>
      <c r="J212" s="272"/>
      <c r="K212" s="272"/>
      <c r="L212" s="277"/>
      <c r="M212" s="278"/>
      <c r="N212" s="279"/>
      <c r="O212" s="279"/>
      <c r="P212" s="279"/>
      <c r="Q212" s="279"/>
      <c r="R212" s="279"/>
      <c r="S212" s="279"/>
      <c r="T212" s="280"/>
      <c r="U212" s="13"/>
      <c r="V212" s="13"/>
      <c r="W212" s="13"/>
      <c r="X212" s="13"/>
      <c r="Y212" s="13"/>
      <c r="Z212" s="13"/>
      <c r="AA212" s="13"/>
      <c r="AB212" s="13"/>
      <c r="AC212" s="13"/>
      <c r="AD212" s="13"/>
      <c r="AE212" s="13"/>
      <c r="AT212" s="281" t="s">
        <v>414</v>
      </c>
      <c r="AU212" s="281" t="s">
        <v>174</v>
      </c>
      <c r="AV212" s="13" t="s">
        <v>93</v>
      </c>
      <c r="AW212" s="13" t="s">
        <v>38</v>
      </c>
      <c r="AX212" s="13" t="s">
        <v>83</v>
      </c>
      <c r="AY212" s="281" t="s">
        <v>251</v>
      </c>
    </row>
    <row r="213" s="14" customFormat="1">
      <c r="A213" s="14"/>
      <c r="B213" s="282"/>
      <c r="C213" s="283"/>
      <c r="D213" s="259" t="s">
        <v>414</v>
      </c>
      <c r="E213" s="284" t="s">
        <v>1</v>
      </c>
      <c r="F213" s="285" t="s">
        <v>416</v>
      </c>
      <c r="G213" s="283"/>
      <c r="H213" s="286">
        <v>28.199999999999999</v>
      </c>
      <c r="I213" s="287"/>
      <c r="J213" s="283"/>
      <c r="K213" s="283"/>
      <c r="L213" s="288"/>
      <c r="M213" s="289"/>
      <c r="N213" s="290"/>
      <c r="O213" s="290"/>
      <c r="P213" s="290"/>
      <c r="Q213" s="290"/>
      <c r="R213" s="290"/>
      <c r="S213" s="290"/>
      <c r="T213" s="291"/>
      <c r="U213" s="14"/>
      <c r="V213" s="14"/>
      <c r="W213" s="14"/>
      <c r="X213" s="14"/>
      <c r="Y213" s="14"/>
      <c r="Z213" s="14"/>
      <c r="AA213" s="14"/>
      <c r="AB213" s="14"/>
      <c r="AC213" s="14"/>
      <c r="AD213" s="14"/>
      <c r="AE213" s="14"/>
      <c r="AT213" s="292" t="s">
        <v>414</v>
      </c>
      <c r="AU213" s="292" t="s">
        <v>174</v>
      </c>
      <c r="AV213" s="14" t="s">
        <v>182</v>
      </c>
      <c r="AW213" s="14" t="s">
        <v>38</v>
      </c>
      <c r="AX213" s="14" t="s">
        <v>91</v>
      </c>
      <c r="AY213" s="292" t="s">
        <v>251</v>
      </c>
    </row>
    <row r="214" s="2" customFormat="1" ht="16.5" customHeight="1">
      <c r="A214" s="40"/>
      <c r="B214" s="41"/>
      <c r="C214" s="246" t="s">
        <v>375</v>
      </c>
      <c r="D214" s="246" t="s">
        <v>254</v>
      </c>
      <c r="E214" s="247" t="s">
        <v>1272</v>
      </c>
      <c r="F214" s="248" t="s">
        <v>1273</v>
      </c>
      <c r="G214" s="249" t="s">
        <v>342</v>
      </c>
      <c r="H214" s="250">
        <v>28.199999999999999</v>
      </c>
      <c r="I214" s="251"/>
      <c r="J214" s="252">
        <f>ROUND(I214*H214,2)</f>
        <v>0</v>
      </c>
      <c r="K214" s="248" t="s">
        <v>258</v>
      </c>
      <c r="L214" s="46"/>
      <c r="M214" s="253" t="s">
        <v>1</v>
      </c>
      <c r="N214" s="254" t="s">
        <v>48</v>
      </c>
      <c r="O214" s="93"/>
      <c r="P214" s="255">
        <f>O214*H214</f>
        <v>0</v>
      </c>
      <c r="Q214" s="255">
        <v>0</v>
      </c>
      <c r="R214" s="255">
        <f>Q214*H214</f>
        <v>0</v>
      </c>
      <c r="S214" s="255">
        <v>0</v>
      </c>
      <c r="T214" s="256">
        <f>S214*H214</f>
        <v>0</v>
      </c>
      <c r="U214" s="40"/>
      <c r="V214" s="40"/>
      <c r="W214" s="40"/>
      <c r="X214" s="40"/>
      <c r="Y214" s="40"/>
      <c r="Z214" s="40"/>
      <c r="AA214" s="40"/>
      <c r="AB214" s="40"/>
      <c r="AC214" s="40"/>
      <c r="AD214" s="40"/>
      <c r="AE214" s="40"/>
      <c r="AR214" s="257" t="s">
        <v>182</v>
      </c>
      <c r="AT214" s="257" t="s">
        <v>254</v>
      </c>
      <c r="AU214" s="257" t="s">
        <v>174</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1274</v>
      </c>
    </row>
    <row r="215" s="15" customFormat="1">
      <c r="A215" s="15"/>
      <c r="B215" s="293"/>
      <c r="C215" s="294"/>
      <c r="D215" s="259" t="s">
        <v>414</v>
      </c>
      <c r="E215" s="295" t="s">
        <v>1</v>
      </c>
      <c r="F215" s="296" t="s">
        <v>1225</v>
      </c>
      <c r="G215" s="294"/>
      <c r="H215" s="295" t="s">
        <v>1</v>
      </c>
      <c r="I215" s="297"/>
      <c r="J215" s="294"/>
      <c r="K215" s="294"/>
      <c r="L215" s="298"/>
      <c r="M215" s="299"/>
      <c r="N215" s="300"/>
      <c r="O215" s="300"/>
      <c r="P215" s="300"/>
      <c r="Q215" s="300"/>
      <c r="R215" s="300"/>
      <c r="S215" s="300"/>
      <c r="T215" s="301"/>
      <c r="U215" s="15"/>
      <c r="V215" s="15"/>
      <c r="W215" s="15"/>
      <c r="X215" s="15"/>
      <c r="Y215" s="15"/>
      <c r="Z215" s="15"/>
      <c r="AA215" s="15"/>
      <c r="AB215" s="15"/>
      <c r="AC215" s="15"/>
      <c r="AD215" s="15"/>
      <c r="AE215" s="15"/>
      <c r="AT215" s="302" t="s">
        <v>414</v>
      </c>
      <c r="AU215" s="302" t="s">
        <v>174</v>
      </c>
      <c r="AV215" s="15" t="s">
        <v>91</v>
      </c>
      <c r="AW215" s="15" t="s">
        <v>38</v>
      </c>
      <c r="AX215" s="15" t="s">
        <v>83</v>
      </c>
      <c r="AY215" s="302" t="s">
        <v>251</v>
      </c>
    </row>
    <row r="216" s="13" customFormat="1">
      <c r="A216" s="13"/>
      <c r="B216" s="271"/>
      <c r="C216" s="272"/>
      <c r="D216" s="259" t="s">
        <v>414</v>
      </c>
      <c r="E216" s="273" t="s">
        <v>1</v>
      </c>
      <c r="F216" s="274" t="s">
        <v>1255</v>
      </c>
      <c r="G216" s="272"/>
      <c r="H216" s="275">
        <v>28.199999999999999</v>
      </c>
      <c r="I216" s="276"/>
      <c r="J216" s="272"/>
      <c r="K216" s="272"/>
      <c r="L216" s="277"/>
      <c r="M216" s="278"/>
      <c r="N216" s="279"/>
      <c r="O216" s="279"/>
      <c r="P216" s="279"/>
      <c r="Q216" s="279"/>
      <c r="R216" s="279"/>
      <c r="S216" s="279"/>
      <c r="T216" s="280"/>
      <c r="U216" s="13"/>
      <c r="V216" s="13"/>
      <c r="W216" s="13"/>
      <c r="X216" s="13"/>
      <c r="Y216" s="13"/>
      <c r="Z216" s="13"/>
      <c r="AA216" s="13"/>
      <c r="AB216" s="13"/>
      <c r="AC216" s="13"/>
      <c r="AD216" s="13"/>
      <c r="AE216" s="13"/>
      <c r="AT216" s="281" t="s">
        <v>414</v>
      </c>
      <c r="AU216" s="281" t="s">
        <v>174</v>
      </c>
      <c r="AV216" s="13" t="s">
        <v>93</v>
      </c>
      <c r="AW216" s="13" t="s">
        <v>38</v>
      </c>
      <c r="AX216" s="13" t="s">
        <v>83</v>
      </c>
      <c r="AY216" s="281" t="s">
        <v>251</v>
      </c>
    </row>
    <row r="217" s="14" customFormat="1">
      <c r="A217" s="14"/>
      <c r="B217" s="282"/>
      <c r="C217" s="283"/>
      <c r="D217" s="259" t="s">
        <v>414</v>
      </c>
      <c r="E217" s="284" t="s">
        <v>1</v>
      </c>
      <c r="F217" s="285" t="s">
        <v>416</v>
      </c>
      <c r="G217" s="283"/>
      <c r="H217" s="286">
        <v>28.199999999999999</v>
      </c>
      <c r="I217" s="287"/>
      <c r="J217" s="283"/>
      <c r="K217" s="283"/>
      <c r="L217" s="288"/>
      <c r="M217" s="289"/>
      <c r="N217" s="290"/>
      <c r="O217" s="290"/>
      <c r="P217" s="290"/>
      <c r="Q217" s="290"/>
      <c r="R217" s="290"/>
      <c r="S217" s="290"/>
      <c r="T217" s="291"/>
      <c r="U217" s="14"/>
      <c r="V217" s="14"/>
      <c r="W217" s="14"/>
      <c r="X217" s="14"/>
      <c r="Y217" s="14"/>
      <c r="Z217" s="14"/>
      <c r="AA217" s="14"/>
      <c r="AB217" s="14"/>
      <c r="AC217" s="14"/>
      <c r="AD217" s="14"/>
      <c r="AE217" s="14"/>
      <c r="AT217" s="292" t="s">
        <v>414</v>
      </c>
      <c r="AU217" s="292" t="s">
        <v>174</v>
      </c>
      <c r="AV217" s="14" t="s">
        <v>182</v>
      </c>
      <c r="AW217" s="14" t="s">
        <v>38</v>
      </c>
      <c r="AX217" s="14" t="s">
        <v>91</v>
      </c>
      <c r="AY217" s="292" t="s">
        <v>251</v>
      </c>
    </row>
    <row r="218" s="12" customFormat="1" ht="22.8" customHeight="1">
      <c r="A218" s="12"/>
      <c r="B218" s="230"/>
      <c r="C218" s="231"/>
      <c r="D218" s="232" t="s">
        <v>82</v>
      </c>
      <c r="E218" s="244" t="s">
        <v>174</v>
      </c>
      <c r="F218" s="244" t="s">
        <v>766</v>
      </c>
      <c r="G218" s="231"/>
      <c r="H218" s="231"/>
      <c r="I218" s="234"/>
      <c r="J218" s="245">
        <f>BK218</f>
        <v>0</v>
      </c>
      <c r="K218" s="231"/>
      <c r="L218" s="236"/>
      <c r="M218" s="237"/>
      <c r="N218" s="238"/>
      <c r="O218" s="238"/>
      <c r="P218" s="239">
        <f>SUM(P219:P221)</f>
        <v>0</v>
      </c>
      <c r="Q218" s="238"/>
      <c r="R218" s="239">
        <f>SUM(R219:R221)</f>
        <v>0</v>
      </c>
      <c r="S218" s="238"/>
      <c r="T218" s="240">
        <f>SUM(T219:T221)</f>
        <v>0</v>
      </c>
      <c r="U218" s="12"/>
      <c r="V218" s="12"/>
      <c r="W218" s="12"/>
      <c r="X218" s="12"/>
      <c r="Y218" s="12"/>
      <c r="Z218" s="12"/>
      <c r="AA218" s="12"/>
      <c r="AB218" s="12"/>
      <c r="AC218" s="12"/>
      <c r="AD218" s="12"/>
      <c r="AE218" s="12"/>
      <c r="AR218" s="241" t="s">
        <v>91</v>
      </c>
      <c r="AT218" s="242" t="s">
        <v>82</v>
      </c>
      <c r="AU218" s="242" t="s">
        <v>91</v>
      </c>
      <c r="AY218" s="241" t="s">
        <v>251</v>
      </c>
      <c r="BK218" s="243">
        <f>SUM(BK219:BK221)</f>
        <v>0</v>
      </c>
    </row>
    <row r="219" s="2" customFormat="1" ht="16.5" customHeight="1">
      <c r="A219" s="40"/>
      <c r="B219" s="41"/>
      <c r="C219" s="246" t="s">
        <v>531</v>
      </c>
      <c r="D219" s="246" t="s">
        <v>254</v>
      </c>
      <c r="E219" s="247" t="s">
        <v>767</v>
      </c>
      <c r="F219" s="248" t="s">
        <v>768</v>
      </c>
      <c r="G219" s="249" t="s">
        <v>441</v>
      </c>
      <c r="H219" s="250">
        <v>15.199999999999999</v>
      </c>
      <c r="I219" s="251"/>
      <c r="J219" s="252">
        <f>ROUND(I219*H219,2)</f>
        <v>0</v>
      </c>
      <c r="K219" s="248" t="s">
        <v>258</v>
      </c>
      <c r="L219" s="46"/>
      <c r="M219" s="253" t="s">
        <v>1</v>
      </c>
      <c r="N219" s="254" t="s">
        <v>48</v>
      </c>
      <c r="O219" s="93"/>
      <c r="P219" s="255">
        <f>O219*H219</f>
        <v>0</v>
      </c>
      <c r="Q219" s="255">
        <v>0</v>
      </c>
      <c r="R219" s="255">
        <f>Q219*H219</f>
        <v>0</v>
      </c>
      <c r="S219" s="255">
        <v>0</v>
      </c>
      <c r="T219" s="256">
        <f>S219*H219</f>
        <v>0</v>
      </c>
      <c r="U219" s="40"/>
      <c r="V219" s="40"/>
      <c r="W219" s="40"/>
      <c r="X219" s="40"/>
      <c r="Y219" s="40"/>
      <c r="Z219" s="40"/>
      <c r="AA219" s="40"/>
      <c r="AB219" s="40"/>
      <c r="AC219" s="40"/>
      <c r="AD219" s="40"/>
      <c r="AE219" s="40"/>
      <c r="AR219" s="257" t="s">
        <v>182</v>
      </c>
      <c r="AT219" s="257" t="s">
        <v>254</v>
      </c>
      <c r="AU219" s="257" t="s">
        <v>93</v>
      </c>
      <c r="AY219" s="18" t="s">
        <v>251</v>
      </c>
      <c r="BE219" s="258">
        <f>IF(N219="základní",J219,0)</f>
        <v>0</v>
      </c>
      <c r="BF219" s="258">
        <f>IF(N219="snížená",J219,0)</f>
        <v>0</v>
      </c>
      <c r="BG219" s="258">
        <f>IF(N219="zákl. přenesená",J219,0)</f>
        <v>0</v>
      </c>
      <c r="BH219" s="258">
        <f>IF(N219="sníž. přenesená",J219,0)</f>
        <v>0</v>
      </c>
      <c r="BI219" s="258">
        <f>IF(N219="nulová",J219,0)</f>
        <v>0</v>
      </c>
      <c r="BJ219" s="18" t="s">
        <v>91</v>
      </c>
      <c r="BK219" s="258">
        <f>ROUND(I219*H219,2)</f>
        <v>0</v>
      </c>
      <c r="BL219" s="18" t="s">
        <v>182</v>
      </c>
      <c r="BM219" s="257" t="s">
        <v>769</v>
      </c>
    </row>
    <row r="220" s="13" customFormat="1">
      <c r="A220" s="13"/>
      <c r="B220" s="271"/>
      <c r="C220" s="272"/>
      <c r="D220" s="259" t="s">
        <v>414</v>
      </c>
      <c r="E220" s="273" t="s">
        <v>1</v>
      </c>
      <c r="F220" s="274" t="s">
        <v>1275</v>
      </c>
      <c r="G220" s="272"/>
      <c r="H220" s="275">
        <v>15.199999999999999</v>
      </c>
      <c r="I220" s="276"/>
      <c r="J220" s="272"/>
      <c r="K220" s="272"/>
      <c r="L220" s="277"/>
      <c r="M220" s="278"/>
      <c r="N220" s="279"/>
      <c r="O220" s="279"/>
      <c r="P220" s="279"/>
      <c r="Q220" s="279"/>
      <c r="R220" s="279"/>
      <c r="S220" s="279"/>
      <c r="T220" s="280"/>
      <c r="U220" s="13"/>
      <c r="V220" s="13"/>
      <c r="W220" s="13"/>
      <c r="X220" s="13"/>
      <c r="Y220" s="13"/>
      <c r="Z220" s="13"/>
      <c r="AA220" s="13"/>
      <c r="AB220" s="13"/>
      <c r="AC220" s="13"/>
      <c r="AD220" s="13"/>
      <c r="AE220" s="13"/>
      <c r="AT220" s="281" t="s">
        <v>414</v>
      </c>
      <c r="AU220" s="281" t="s">
        <v>93</v>
      </c>
      <c r="AV220" s="13" t="s">
        <v>93</v>
      </c>
      <c r="AW220" s="13" t="s">
        <v>38</v>
      </c>
      <c r="AX220" s="13" t="s">
        <v>83</v>
      </c>
      <c r="AY220" s="281" t="s">
        <v>251</v>
      </c>
    </row>
    <row r="221" s="14" customFormat="1">
      <c r="A221" s="14"/>
      <c r="B221" s="282"/>
      <c r="C221" s="283"/>
      <c r="D221" s="259" t="s">
        <v>414</v>
      </c>
      <c r="E221" s="284" t="s">
        <v>1</v>
      </c>
      <c r="F221" s="285" t="s">
        <v>416</v>
      </c>
      <c r="G221" s="283"/>
      <c r="H221" s="286">
        <v>15.199999999999999</v>
      </c>
      <c r="I221" s="287"/>
      <c r="J221" s="283"/>
      <c r="K221" s="283"/>
      <c r="L221" s="288"/>
      <c r="M221" s="289"/>
      <c r="N221" s="290"/>
      <c r="O221" s="290"/>
      <c r="P221" s="290"/>
      <c r="Q221" s="290"/>
      <c r="R221" s="290"/>
      <c r="S221" s="290"/>
      <c r="T221" s="291"/>
      <c r="U221" s="14"/>
      <c r="V221" s="14"/>
      <c r="W221" s="14"/>
      <c r="X221" s="14"/>
      <c r="Y221" s="14"/>
      <c r="Z221" s="14"/>
      <c r="AA221" s="14"/>
      <c r="AB221" s="14"/>
      <c r="AC221" s="14"/>
      <c r="AD221" s="14"/>
      <c r="AE221" s="14"/>
      <c r="AT221" s="292" t="s">
        <v>414</v>
      </c>
      <c r="AU221" s="292" t="s">
        <v>93</v>
      </c>
      <c r="AV221" s="14" t="s">
        <v>182</v>
      </c>
      <c r="AW221" s="14" t="s">
        <v>38</v>
      </c>
      <c r="AX221" s="14" t="s">
        <v>91</v>
      </c>
      <c r="AY221" s="292" t="s">
        <v>251</v>
      </c>
    </row>
    <row r="222" s="12" customFormat="1" ht="22.8" customHeight="1">
      <c r="A222" s="12"/>
      <c r="B222" s="230"/>
      <c r="C222" s="231"/>
      <c r="D222" s="232" t="s">
        <v>82</v>
      </c>
      <c r="E222" s="244" t="s">
        <v>182</v>
      </c>
      <c r="F222" s="244" t="s">
        <v>774</v>
      </c>
      <c r="G222" s="231"/>
      <c r="H222" s="231"/>
      <c r="I222" s="234"/>
      <c r="J222" s="245">
        <f>BK222</f>
        <v>0</v>
      </c>
      <c r="K222" s="231"/>
      <c r="L222" s="236"/>
      <c r="M222" s="237"/>
      <c r="N222" s="238"/>
      <c r="O222" s="238"/>
      <c r="P222" s="239">
        <f>SUM(P223:P226)</f>
        <v>0</v>
      </c>
      <c r="Q222" s="238"/>
      <c r="R222" s="239">
        <f>SUM(R223:R226)</f>
        <v>8.6219111999999996</v>
      </c>
      <c r="S222" s="238"/>
      <c r="T222" s="240">
        <f>SUM(T223:T226)</f>
        <v>0</v>
      </c>
      <c r="U222" s="12"/>
      <c r="V222" s="12"/>
      <c r="W222" s="12"/>
      <c r="X222" s="12"/>
      <c r="Y222" s="12"/>
      <c r="Z222" s="12"/>
      <c r="AA222" s="12"/>
      <c r="AB222" s="12"/>
      <c r="AC222" s="12"/>
      <c r="AD222" s="12"/>
      <c r="AE222" s="12"/>
      <c r="AR222" s="241" t="s">
        <v>91</v>
      </c>
      <c r="AT222" s="242" t="s">
        <v>82</v>
      </c>
      <c r="AU222" s="242" t="s">
        <v>91</v>
      </c>
      <c r="AY222" s="241" t="s">
        <v>251</v>
      </c>
      <c r="BK222" s="243">
        <f>SUM(BK223:BK226)</f>
        <v>0</v>
      </c>
    </row>
    <row r="223" s="2" customFormat="1" ht="16.5" customHeight="1">
      <c r="A223" s="40"/>
      <c r="B223" s="41"/>
      <c r="C223" s="246" t="s">
        <v>378</v>
      </c>
      <c r="D223" s="246" t="s">
        <v>254</v>
      </c>
      <c r="E223" s="247" t="s">
        <v>775</v>
      </c>
      <c r="F223" s="248" t="s">
        <v>776</v>
      </c>
      <c r="G223" s="249" t="s">
        <v>446</v>
      </c>
      <c r="H223" s="250">
        <v>4.5599999999999996</v>
      </c>
      <c r="I223" s="251"/>
      <c r="J223" s="252">
        <f>ROUND(I223*H223,2)</f>
        <v>0</v>
      </c>
      <c r="K223" s="248" t="s">
        <v>258</v>
      </c>
      <c r="L223" s="46"/>
      <c r="M223" s="253" t="s">
        <v>1</v>
      </c>
      <c r="N223" s="254" t="s">
        <v>48</v>
      </c>
      <c r="O223" s="93"/>
      <c r="P223" s="255">
        <f>O223*H223</f>
        <v>0</v>
      </c>
      <c r="Q223" s="255">
        <v>1.8907700000000001</v>
      </c>
      <c r="R223" s="255">
        <f>Q223*H223</f>
        <v>8.6219111999999996</v>
      </c>
      <c r="S223" s="255">
        <v>0</v>
      </c>
      <c r="T223" s="256">
        <f>S223*H223</f>
        <v>0</v>
      </c>
      <c r="U223" s="40"/>
      <c r="V223" s="40"/>
      <c r="W223" s="40"/>
      <c r="X223" s="40"/>
      <c r="Y223" s="40"/>
      <c r="Z223" s="40"/>
      <c r="AA223" s="40"/>
      <c r="AB223" s="40"/>
      <c r="AC223" s="40"/>
      <c r="AD223" s="40"/>
      <c r="AE223" s="40"/>
      <c r="AR223" s="257" t="s">
        <v>91</v>
      </c>
      <c r="AT223" s="257" t="s">
        <v>254</v>
      </c>
      <c r="AU223" s="257" t="s">
        <v>93</v>
      </c>
      <c r="AY223" s="18" t="s">
        <v>251</v>
      </c>
      <c r="BE223" s="258">
        <f>IF(N223="základní",J223,0)</f>
        <v>0</v>
      </c>
      <c r="BF223" s="258">
        <f>IF(N223="snížená",J223,0)</f>
        <v>0</v>
      </c>
      <c r="BG223" s="258">
        <f>IF(N223="zákl. přenesená",J223,0)</f>
        <v>0</v>
      </c>
      <c r="BH223" s="258">
        <f>IF(N223="sníž. přenesená",J223,0)</f>
        <v>0</v>
      </c>
      <c r="BI223" s="258">
        <f>IF(N223="nulová",J223,0)</f>
        <v>0</v>
      </c>
      <c r="BJ223" s="18" t="s">
        <v>91</v>
      </c>
      <c r="BK223" s="258">
        <f>ROUND(I223*H223,2)</f>
        <v>0</v>
      </c>
      <c r="BL223" s="18" t="s">
        <v>91</v>
      </c>
      <c r="BM223" s="257" t="s">
        <v>777</v>
      </c>
    </row>
    <row r="224" s="15" customFormat="1">
      <c r="A224" s="15"/>
      <c r="B224" s="293"/>
      <c r="C224" s="294"/>
      <c r="D224" s="259" t="s">
        <v>414</v>
      </c>
      <c r="E224" s="295" t="s">
        <v>1</v>
      </c>
      <c r="F224" s="296" t="s">
        <v>1225</v>
      </c>
      <c r="G224" s="294"/>
      <c r="H224" s="295" t="s">
        <v>1</v>
      </c>
      <c r="I224" s="297"/>
      <c r="J224" s="294"/>
      <c r="K224" s="294"/>
      <c r="L224" s="298"/>
      <c r="M224" s="299"/>
      <c r="N224" s="300"/>
      <c r="O224" s="300"/>
      <c r="P224" s="300"/>
      <c r="Q224" s="300"/>
      <c r="R224" s="300"/>
      <c r="S224" s="300"/>
      <c r="T224" s="301"/>
      <c r="U224" s="15"/>
      <c r="V224" s="15"/>
      <c r="W224" s="15"/>
      <c r="X224" s="15"/>
      <c r="Y224" s="15"/>
      <c r="Z224" s="15"/>
      <c r="AA224" s="15"/>
      <c r="AB224" s="15"/>
      <c r="AC224" s="15"/>
      <c r="AD224" s="15"/>
      <c r="AE224" s="15"/>
      <c r="AT224" s="302" t="s">
        <v>414</v>
      </c>
      <c r="AU224" s="302" t="s">
        <v>93</v>
      </c>
      <c r="AV224" s="15" t="s">
        <v>91</v>
      </c>
      <c r="AW224" s="15" t="s">
        <v>38</v>
      </c>
      <c r="AX224" s="15" t="s">
        <v>83</v>
      </c>
      <c r="AY224" s="302" t="s">
        <v>251</v>
      </c>
    </row>
    <row r="225" s="13" customFormat="1">
      <c r="A225" s="13"/>
      <c r="B225" s="271"/>
      <c r="C225" s="272"/>
      <c r="D225" s="259" t="s">
        <v>414</v>
      </c>
      <c r="E225" s="273" t="s">
        <v>1</v>
      </c>
      <c r="F225" s="274" t="s">
        <v>1276</v>
      </c>
      <c r="G225" s="272"/>
      <c r="H225" s="275">
        <v>4.5599999999999996</v>
      </c>
      <c r="I225" s="276"/>
      <c r="J225" s="272"/>
      <c r="K225" s="272"/>
      <c r="L225" s="277"/>
      <c r="M225" s="278"/>
      <c r="N225" s="279"/>
      <c r="O225" s="279"/>
      <c r="P225" s="279"/>
      <c r="Q225" s="279"/>
      <c r="R225" s="279"/>
      <c r="S225" s="279"/>
      <c r="T225" s="280"/>
      <c r="U225" s="13"/>
      <c r="V225" s="13"/>
      <c r="W225" s="13"/>
      <c r="X225" s="13"/>
      <c r="Y225" s="13"/>
      <c r="Z225" s="13"/>
      <c r="AA225" s="13"/>
      <c r="AB225" s="13"/>
      <c r="AC225" s="13"/>
      <c r="AD225" s="13"/>
      <c r="AE225" s="13"/>
      <c r="AT225" s="281" t="s">
        <v>414</v>
      </c>
      <c r="AU225" s="281" t="s">
        <v>93</v>
      </c>
      <c r="AV225" s="13" t="s">
        <v>93</v>
      </c>
      <c r="AW225" s="13" t="s">
        <v>38</v>
      </c>
      <c r="AX225" s="13" t="s">
        <v>83</v>
      </c>
      <c r="AY225" s="281" t="s">
        <v>251</v>
      </c>
    </row>
    <row r="226" s="14" customFormat="1">
      <c r="A226" s="14"/>
      <c r="B226" s="282"/>
      <c r="C226" s="283"/>
      <c r="D226" s="259" t="s">
        <v>414</v>
      </c>
      <c r="E226" s="284" t="s">
        <v>1</v>
      </c>
      <c r="F226" s="285" t="s">
        <v>416</v>
      </c>
      <c r="G226" s="283"/>
      <c r="H226" s="286">
        <v>4.5599999999999996</v>
      </c>
      <c r="I226" s="287"/>
      <c r="J226" s="283"/>
      <c r="K226" s="283"/>
      <c r="L226" s="288"/>
      <c r="M226" s="289"/>
      <c r="N226" s="290"/>
      <c r="O226" s="290"/>
      <c r="P226" s="290"/>
      <c r="Q226" s="290"/>
      <c r="R226" s="290"/>
      <c r="S226" s="290"/>
      <c r="T226" s="291"/>
      <c r="U226" s="14"/>
      <c r="V226" s="14"/>
      <c r="W226" s="14"/>
      <c r="X226" s="14"/>
      <c r="Y226" s="14"/>
      <c r="Z226" s="14"/>
      <c r="AA226" s="14"/>
      <c r="AB226" s="14"/>
      <c r="AC226" s="14"/>
      <c r="AD226" s="14"/>
      <c r="AE226" s="14"/>
      <c r="AT226" s="292" t="s">
        <v>414</v>
      </c>
      <c r="AU226" s="292" t="s">
        <v>93</v>
      </c>
      <c r="AV226" s="14" t="s">
        <v>182</v>
      </c>
      <c r="AW226" s="14" t="s">
        <v>38</v>
      </c>
      <c r="AX226" s="14" t="s">
        <v>91</v>
      </c>
      <c r="AY226" s="292" t="s">
        <v>251</v>
      </c>
    </row>
    <row r="227" s="12" customFormat="1" ht="22.8" customHeight="1">
      <c r="A227" s="12"/>
      <c r="B227" s="230"/>
      <c r="C227" s="231"/>
      <c r="D227" s="232" t="s">
        <v>82</v>
      </c>
      <c r="E227" s="244" t="s">
        <v>250</v>
      </c>
      <c r="F227" s="244" t="s">
        <v>618</v>
      </c>
      <c r="G227" s="231"/>
      <c r="H227" s="231"/>
      <c r="I227" s="234"/>
      <c r="J227" s="245">
        <f>BK227</f>
        <v>0</v>
      </c>
      <c r="K227" s="231"/>
      <c r="L227" s="236"/>
      <c r="M227" s="237"/>
      <c r="N227" s="238"/>
      <c r="O227" s="238"/>
      <c r="P227" s="239">
        <f>SUM(P228:P248)</f>
        <v>0</v>
      </c>
      <c r="Q227" s="238"/>
      <c r="R227" s="239">
        <f>SUM(R228:R248)</f>
        <v>10.794833999999998</v>
      </c>
      <c r="S227" s="238"/>
      <c r="T227" s="240">
        <f>SUM(T228:T248)</f>
        <v>0</v>
      </c>
      <c r="U227" s="12"/>
      <c r="V227" s="12"/>
      <c r="W227" s="12"/>
      <c r="X227" s="12"/>
      <c r="Y227" s="12"/>
      <c r="Z227" s="12"/>
      <c r="AA227" s="12"/>
      <c r="AB227" s="12"/>
      <c r="AC227" s="12"/>
      <c r="AD227" s="12"/>
      <c r="AE227" s="12"/>
      <c r="AR227" s="241" t="s">
        <v>91</v>
      </c>
      <c r="AT227" s="242" t="s">
        <v>82</v>
      </c>
      <c r="AU227" s="242" t="s">
        <v>91</v>
      </c>
      <c r="AY227" s="241" t="s">
        <v>251</v>
      </c>
      <c r="BK227" s="243">
        <f>SUM(BK228:BK248)</f>
        <v>0</v>
      </c>
    </row>
    <row r="228" s="2" customFormat="1" ht="16.5" customHeight="1">
      <c r="A228" s="40"/>
      <c r="B228" s="41"/>
      <c r="C228" s="246" t="s">
        <v>540</v>
      </c>
      <c r="D228" s="246" t="s">
        <v>254</v>
      </c>
      <c r="E228" s="247" t="s">
        <v>1277</v>
      </c>
      <c r="F228" s="248" t="s">
        <v>1278</v>
      </c>
      <c r="G228" s="249" t="s">
        <v>342</v>
      </c>
      <c r="H228" s="250">
        <v>17.399999999999999</v>
      </c>
      <c r="I228" s="251"/>
      <c r="J228" s="252">
        <f>ROUND(I228*H228,2)</f>
        <v>0</v>
      </c>
      <c r="K228" s="248" t="s">
        <v>258</v>
      </c>
      <c r="L228" s="46"/>
      <c r="M228" s="253" t="s">
        <v>1</v>
      </c>
      <c r="N228" s="254" t="s">
        <v>48</v>
      </c>
      <c r="O228" s="93"/>
      <c r="P228" s="255">
        <f>O228*H228</f>
        <v>0</v>
      </c>
      <c r="Q228" s="255">
        <v>0.378</v>
      </c>
      <c r="R228" s="255">
        <f>Q228*H228</f>
        <v>6.5771999999999995</v>
      </c>
      <c r="S228" s="255">
        <v>0</v>
      </c>
      <c r="T228" s="256">
        <f>S228*H228</f>
        <v>0</v>
      </c>
      <c r="U228" s="40"/>
      <c r="V228" s="40"/>
      <c r="W228" s="40"/>
      <c r="X228" s="40"/>
      <c r="Y228" s="40"/>
      <c r="Z228" s="40"/>
      <c r="AA228" s="40"/>
      <c r="AB228" s="40"/>
      <c r="AC228" s="40"/>
      <c r="AD228" s="40"/>
      <c r="AE228" s="40"/>
      <c r="AR228" s="257" t="s">
        <v>182</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182</v>
      </c>
      <c r="BM228" s="257" t="s">
        <v>1279</v>
      </c>
    </row>
    <row r="229" s="15" customFormat="1">
      <c r="A229" s="15"/>
      <c r="B229" s="293"/>
      <c r="C229" s="294"/>
      <c r="D229" s="259" t="s">
        <v>414</v>
      </c>
      <c r="E229" s="295" t="s">
        <v>1</v>
      </c>
      <c r="F229" s="296" t="s">
        <v>1280</v>
      </c>
      <c r="G229" s="294"/>
      <c r="H229" s="295" t="s">
        <v>1</v>
      </c>
      <c r="I229" s="297"/>
      <c r="J229" s="294"/>
      <c r="K229" s="294"/>
      <c r="L229" s="298"/>
      <c r="M229" s="299"/>
      <c r="N229" s="300"/>
      <c r="O229" s="300"/>
      <c r="P229" s="300"/>
      <c r="Q229" s="300"/>
      <c r="R229" s="300"/>
      <c r="S229" s="300"/>
      <c r="T229" s="301"/>
      <c r="U229" s="15"/>
      <c r="V229" s="15"/>
      <c r="W229" s="15"/>
      <c r="X229" s="15"/>
      <c r="Y229" s="15"/>
      <c r="Z229" s="15"/>
      <c r="AA229" s="15"/>
      <c r="AB229" s="15"/>
      <c r="AC229" s="15"/>
      <c r="AD229" s="15"/>
      <c r="AE229" s="15"/>
      <c r="AT229" s="302" t="s">
        <v>414</v>
      </c>
      <c r="AU229" s="302" t="s">
        <v>93</v>
      </c>
      <c r="AV229" s="15" t="s">
        <v>91</v>
      </c>
      <c r="AW229" s="15" t="s">
        <v>38</v>
      </c>
      <c r="AX229" s="15" t="s">
        <v>83</v>
      </c>
      <c r="AY229" s="302" t="s">
        <v>251</v>
      </c>
    </row>
    <row r="230" s="13" customFormat="1">
      <c r="A230" s="13"/>
      <c r="B230" s="271"/>
      <c r="C230" s="272"/>
      <c r="D230" s="259" t="s">
        <v>414</v>
      </c>
      <c r="E230" s="273" t="s">
        <v>1</v>
      </c>
      <c r="F230" s="274" t="s">
        <v>1226</v>
      </c>
      <c r="G230" s="272"/>
      <c r="H230" s="275">
        <v>17.399999999999999</v>
      </c>
      <c r="I230" s="276"/>
      <c r="J230" s="272"/>
      <c r="K230" s="272"/>
      <c r="L230" s="277"/>
      <c r="M230" s="278"/>
      <c r="N230" s="279"/>
      <c r="O230" s="279"/>
      <c r="P230" s="279"/>
      <c r="Q230" s="279"/>
      <c r="R230" s="279"/>
      <c r="S230" s="279"/>
      <c r="T230" s="280"/>
      <c r="U230" s="13"/>
      <c r="V230" s="13"/>
      <c r="W230" s="13"/>
      <c r="X230" s="13"/>
      <c r="Y230" s="13"/>
      <c r="Z230" s="13"/>
      <c r="AA230" s="13"/>
      <c r="AB230" s="13"/>
      <c r="AC230" s="13"/>
      <c r="AD230" s="13"/>
      <c r="AE230" s="13"/>
      <c r="AT230" s="281" t="s">
        <v>414</v>
      </c>
      <c r="AU230" s="281" t="s">
        <v>93</v>
      </c>
      <c r="AV230" s="13" t="s">
        <v>93</v>
      </c>
      <c r="AW230" s="13" t="s">
        <v>38</v>
      </c>
      <c r="AX230" s="13" t="s">
        <v>83</v>
      </c>
      <c r="AY230" s="281" t="s">
        <v>251</v>
      </c>
    </row>
    <row r="231" s="14" customFormat="1">
      <c r="A231" s="14"/>
      <c r="B231" s="282"/>
      <c r="C231" s="283"/>
      <c r="D231" s="259" t="s">
        <v>414</v>
      </c>
      <c r="E231" s="284" t="s">
        <v>1</v>
      </c>
      <c r="F231" s="285" t="s">
        <v>416</v>
      </c>
      <c r="G231" s="283"/>
      <c r="H231" s="286">
        <v>17.399999999999999</v>
      </c>
      <c r="I231" s="287"/>
      <c r="J231" s="283"/>
      <c r="K231" s="283"/>
      <c r="L231" s="288"/>
      <c r="M231" s="289"/>
      <c r="N231" s="290"/>
      <c r="O231" s="290"/>
      <c r="P231" s="290"/>
      <c r="Q231" s="290"/>
      <c r="R231" s="290"/>
      <c r="S231" s="290"/>
      <c r="T231" s="291"/>
      <c r="U231" s="14"/>
      <c r="V231" s="14"/>
      <c r="W231" s="14"/>
      <c r="X231" s="14"/>
      <c r="Y231" s="14"/>
      <c r="Z231" s="14"/>
      <c r="AA231" s="14"/>
      <c r="AB231" s="14"/>
      <c r="AC231" s="14"/>
      <c r="AD231" s="14"/>
      <c r="AE231" s="14"/>
      <c r="AT231" s="292" t="s">
        <v>414</v>
      </c>
      <c r="AU231" s="292" t="s">
        <v>93</v>
      </c>
      <c r="AV231" s="14" t="s">
        <v>182</v>
      </c>
      <c r="AW231" s="14" t="s">
        <v>38</v>
      </c>
      <c r="AX231" s="14" t="s">
        <v>91</v>
      </c>
      <c r="AY231" s="292" t="s">
        <v>251</v>
      </c>
    </row>
    <row r="232" s="2" customFormat="1" ht="16.5" customHeight="1">
      <c r="A232" s="40"/>
      <c r="B232" s="41"/>
      <c r="C232" s="246" t="s">
        <v>381</v>
      </c>
      <c r="D232" s="246" t="s">
        <v>254</v>
      </c>
      <c r="E232" s="247" t="s">
        <v>1281</v>
      </c>
      <c r="F232" s="248" t="s">
        <v>1282</v>
      </c>
      <c r="G232" s="249" t="s">
        <v>342</v>
      </c>
      <c r="H232" s="250">
        <v>17.399999999999999</v>
      </c>
      <c r="I232" s="251"/>
      <c r="J232" s="252">
        <f>ROUND(I232*H232,2)</f>
        <v>0</v>
      </c>
      <c r="K232" s="248" t="s">
        <v>258</v>
      </c>
      <c r="L232" s="46"/>
      <c r="M232" s="253" t="s">
        <v>1</v>
      </c>
      <c r="N232" s="254" t="s">
        <v>48</v>
      </c>
      <c r="O232" s="93"/>
      <c r="P232" s="255">
        <f>O232*H232</f>
        <v>0</v>
      </c>
      <c r="Q232" s="255">
        <v>0.0060099999999999997</v>
      </c>
      <c r="R232" s="255">
        <f>Q232*H232</f>
        <v>0.10457399999999999</v>
      </c>
      <c r="S232" s="255">
        <v>0</v>
      </c>
      <c r="T232" s="256">
        <f>S232*H232</f>
        <v>0</v>
      </c>
      <c r="U232" s="40"/>
      <c r="V232" s="40"/>
      <c r="W232" s="40"/>
      <c r="X232" s="40"/>
      <c r="Y232" s="40"/>
      <c r="Z232" s="40"/>
      <c r="AA232" s="40"/>
      <c r="AB232" s="40"/>
      <c r="AC232" s="40"/>
      <c r="AD232" s="40"/>
      <c r="AE232" s="40"/>
      <c r="AR232" s="257" t="s">
        <v>182</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182</v>
      </c>
      <c r="BM232" s="257" t="s">
        <v>1283</v>
      </c>
    </row>
    <row r="233" s="15" customFormat="1">
      <c r="A233" s="15"/>
      <c r="B233" s="293"/>
      <c r="C233" s="294"/>
      <c r="D233" s="259" t="s">
        <v>414</v>
      </c>
      <c r="E233" s="295" t="s">
        <v>1</v>
      </c>
      <c r="F233" s="296" t="s">
        <v>1280</v>
      </c>
      <c r="G233" s="294"/>
      <c r="H233" s="295" t="s">
        <v>1</v>
      </c>
      <c r="I233" s="297"/>
      <c r="J233" s="294"/>
      <c r="K233" s="294"/>
      <c r="L233" s="298"/>
      <c r="M233" s="299"/>
      <c r="N233" s="300"/>
      <c r="O233" s="300"/>
      <c r="P233" s="300"/>
      <c r="Q233" s="300"/>
      <c r="R233" s="300"/>
      <c r="S233" s="300"/>
      <c r="T233" s="301"/>
      <c r="U233" s="15"/>
      <c r="V233" s="15"/>
      <c r="W233" s="15"/>
      <c r="X233" s="15"/>
      <c r="Y233" s="15"/>
      <c r="Z233" s="15"/>
      <c r="AA233" s="15"/>
      <c r="AB233" s="15"/>
      <c r="AC233" s="15"/>
      <c r="AD233" s="15"/>
      <c r="AE233" s="15"/>
      <c r="AT233" s="302" t="s">
        <v>414</v>
      </c>
      <c r="AU233" s="302" t="s">
        <v>93</v>
      </c>
      <c r="AV233" s="15" t="s">
        <v>91</v>
      </c>
      <c r="AW233" s="15" t="s">
        <v>38</v>
      </c>
      <c r="AX233" s="15" t="s">
        <v>83</v>
      </c>
      <c r="AY233" s="302" t="s">
        <v>251</v>
      </c>
    </row>
    <row r="234" s="13" customFormat="1">
      <c r="A234" s="13"/>
      <c r="B234" s="271"/>
      <c r="C234" s="272"/>
      <c r="D234" s="259" t="s">
        <v>414</v>
      </c>
      <c r="E234" s="273" t="s">
        <v>1</v>
      </c>
      <c r="F234" s="274" t="s">
        <v>1226</v>
      </c>
      <c r="G234" s="272"/>
      <c r="H234" s="275">
        <v>17.399999999999999</v>
      </c>
      <c r="I234" s="276"/>
      <c r="J234" s="272"/>
      <c r="K234" s="272"/>
      <c r="L234" s="277"/>
      <c r="M234" s="278"/>
      <c r="N234" s="279"/>
      <c r="O234" s="279"/>
      <c r="P234" s="279"/>
      <c r="Q234" s="279"/>
      <c r="R234" s="279"/>
      <c r="S234" s="279"/>
      <c r="T234" s="280"/>
      <c r="U234" s="13"/>
      <c r="V234" s="13"/>
      <c r="W234" s="13"/>
      <c r="X234" s="13"/>
      <c r="Y234" s="13"/>
      <c r="Z234" s="13"/>
      <c r="AA234" s="13"/>
      <c r="AB234" s="13"/>
      <c r="AC234" s="13"/>
      <c r="AD234" s="13"/>
      <c r="AE234" s="13"/>
      <c r="AT234" s="281" t="s">
        <v>414</v>
      </c>
      <c r="AU234" s="281" t="s">
        <v>93</v>
      </c>
      <c r="AV234" s="13" t="s">
        <v>93</v>
      </c>
      <c r="AW234" s="13" t="s">
        <v>38</v>
      </c>
      <c r="AX234" s="13" t="s">
        <v>83</v>
      </c>
      <c r="AY234" s="281" t="s">
        <v>251</v>
      </c>
    </row>
    <row r="235" s="14" customFormat="1">
      <c r="A235" s="14"/>
      <c r="B235" s="282"/>
      <c r="C235" s="283"/>
      <c r="D235" s="259" t="s">
        <v>414</v>
      </c>
      <c r="E235" s="284" t="s">
        <v>1</v>
      </c>
      <c r="F235" s="285" t="s">
        <v>416</v>
      </c>
      <c r="G235" s="283"/>
      <c r="H235" s="286">
        <v>17.399999999999999</v>
      </c>
      <c r="I235" s="287"/>
      <c r="J235" s="283"/>
      <c r="K235" s="283"/>
      <c r="L235" s="288"/>
      <c r="M235" s="289"/>
      <c r="N235" s="290"/>
      <c r="O235" s="290"/>
      <c r="P235" s="290"/>
      <c r="Q235" s="290"/>
      <c r="R235" s="290"/>
      <c r="S235" s="290"/>
      <c r="T235" s="291"/>
      <c r="U235" s="14"/>
      <c r="V235" s="14"/>
      <c r="W235" s="14"/>
      <c r="X235" s="14"/>
      <c r="Y235" s="14"/>
      <c r="Z235" s="14"/>
      <c r="AA235" s="14"/>
      <c r="AB235" s="14"/>
      <c r="AC235" s="14"/>
      <c r="AD235" s="14"/>
      <c r="AE235" s="14"/>
      <c r="AT235" s="292" t="s">
        <v>414</v>
      </c>
      <c r="AU235" s="292" t="s">
        <v>93</v>
      </c>
      <c r="AV235" s="14" t="s">
        <v>182</v>
      </c>
      <c r="AW235" s="14" t="s">
        <v>38</v>
      </c>
      <c r="AX235" s="14" t="s">
        <v>91</v>
      </c>
      <c r="AY235" s="292" t="s">
        <v>251</v>
      </c>
    </row>
    <row r="236" s="2" customFormat="1" ht="16.5" customHeight="1">
      <c r="A236" s="40"/>
      <c r="B236" s="41"/>
      <c r="C236" s="246" t="s">
        <v>552</v>
      </c>
      <c r="D236" s="246" t="s">
        <v>254</v>
      </c>
      <c r="E236" s="247" t="s">
        <v>1284</v>
      </c>
      <c r="F236" s="248" t="s">
        <v>1285</v>
      </c>
      <c r="G236" s="249" t="s">
        <v>342</v>
      </c>
      <c r="H236" s="250">
        <v>17.399999999999999</v>
      </c>
      <c r="I236" s="251"/>
      <c r="J236" s="252">
        <f>ROUND(I236*H236,2)</f>
        <v>0</v>
      </c>
      <c r="K236" s="248" t="s">
        <v>258</v>
      </c>
      <c r="L236" s="46"/>
      <c r="M236" s="253" t="s">
        <v>1</v>
      </c>
      <c r="N236" s="254" t="s">
        <v>48</v>
      </c>
      <c r="O236" s="93"/>
      <c r="P236" s="255">
        <f>O236*H236</f>
        <v>0</v>
      </c>
      <c r="Q236" s="255">
        <v>0.00051000000000000004</v>
      </c>
      <c r="R236" s="255">
        <f>Q236*H236</f>
        <v>0.0088739999999999999</v>
      </c>
      <c r="S236" s="255">
        <v>0</v>
      </c>
      <c r="T236" s="256">
        <f>S236*H236</f>
        <v>0</v>
      </c>
      <c r="U236" s="40"/>
      <c r="V236" s="40"/>
      <c r="W236" s="40"/>
      <c r="X236" s="40"/>
      <c r="Y236" s="40"/>
      <c r="Z236" s="40"/>
      <c r="AA236" s="40"/>
      <c r="AB236" s="40"/>
      <c r="AC236" s="40"/>
      <c r="AD236" s="40"/>
      <c r="AE236" s="40"/>
      <c r="AR236" s="257" t="s">
        <v>182</v>
      </c>
      <c r="AT236" s="257" t="s">
        <v>254</v>
      </c>
      <c r="AU236" s="257" t="s">
        <v>93</v>
      </c>
      <c r="AY236" s="18" t="s">
        <v>251</v>
      </c>
      <c r="BE236" s="258">
        <f>IF(N236="základní",J236,0)</f>
        <v>0</v>
      </c>
      <c r="BF236" s="258">
        <f>IF(N236="snížená",J236,0)</f>
        <v>0</v>
      </c>
      <c r="BG236" s="258">
        <f>IF(N236="zákl. přenesená",J236,0)</f>
        <v>0</v>
      </c>
      <c r="BH236" s="258">
        <f>IF(N236="sníž. přenesená",J236,0)</f>
        <v>0</v>
      </c>
      <c r="BI236" s="258">
        <f>IF(N236="nulová",J236,0)</f>
        <v>0</v>
      </c>
      <c r="BJ236" s="18" t="s">
        <v>91</v>
      </c>
      <c r="BK236" s="258">
        <f>ROUND(I236*H236,2)</f>
        <v>0</v>
      </c>
      <c r="BL236" s="18" t="s">
        <v>182</v>
      </c>
      <c r="BM236" s="257" t="s">
        <v>1286</v>
      </c>
    </row>
    <row r="237" s="15" customFormat="1">
      <c r="A237" s="15"/>
      <c r="B237" s="293"/>
      <c r="C237" s="294"/>
      <c r="D237" s="259" t="s">
        <v>414</v>
      </c>
      <c r="E237" s="295" t="s">
        <v>1</v>
      </c>
      <c r="F237" s="296" t="s">
        <v>1280</v>
      </c>
      <c r="G237" s="294"/>
      <c r="H237" s="295" t="s">
        <v>1</v>
      </c>
      <c r="I237" s="297"/>
      <c r="J237" s="294"/>
      <c r="K237" s="294"/>
      <c r="L237" s="298"/>
      <c r="M237" s="299"/>
      <c r="N237" s="300"/>
      <c r="O237" s="300"/>
      <c r="P237" s="300"/>
      <c r="Q237" s="300"/>
      <c r="R237" s="300"/>
      <c r="S237" s="300"/>
      <c r="T237" s="301"/>
      <c r="U237" s="15"/>
      <c r="V237" s="15"/>
      <c r="W237" s="15"/>
      <c r="X237" s="15"/>
      <c r="Y237" s="15"/>
      <c r="Z237" s="15"/>
      <c r="AA237" s="15"/>
      <c r="AB237" s="15"/>
      <c r="AC237" s="15"/>
      <c r="AD237" s="15"/>
      <c r="AE237" s="15"/>
      <c r="AT237" s="302" t="s">
        <v>414</v>
      </c>
      <c r="AU237" s="302" t="s">
        <v>93</v>
      </c>
      <c r="AV237" s="15" t="s">
        <v>91</v>
      </c>
      <c r="AW237" s="15" t="s">
        <v>38</v>
      </c>
      <c r="AX237" s="15" t="s">
        <v>83</v>
      </c>
      <c r="AY237" s="302" t="s">
        <v>251</v>
      </c>
    </row>
    <row r="238" s="13" customFormat="1">
      <c r="A238" s="13"/>
      <c r="B238" s="271"/>
      <c r="C238" s="272"/>
      <c r="D238" s="259" t="s">
        <v>414</v>
      </c>
      <c r="E238" s="273" t="s">
        <v>1</v>
      </c>
      <c r="F238" s="274" t="s">
        <v>1226</v>
      </c>
      <c r="G238" s="272"/>
      <c r="H238" s="275">
        <v>17.399999999999999</v>
      </c>
      <c r="I238" s="276"/>
      <c r="J238" s="272"/>
      <c r="K238" s="272"/>
      <c r="L238" s="277"/>
      <c r="M238" s="278"/>
      <c r="N238" s="279"/>
      <c r="O238" s="279"/>
      <c r="P238" s="279"/>
      <c r="Q238" s="279"/>
      <c r="R238" s="279"/>
      <c r="S238" s="279"/>
      <c r="T238" s="280"/>
      <c r="U238" s="13"/>
      <c r="V238" s="13"/>
      <c r="W238" s="13"/>
      <c r="X238" s="13"/>
      <c r="Y238" s="13"/>
      <c r="Z238" s="13"/>
      <c r="AA238" s="13"/>
      <c r="AB238" s="13"/>
      <c r="AC238" s="13"/>
      <c r="AD238" s="13"/>
      <c r="AE238" s="13"/>
      <c r="AT238" s="281" t="s">
        <v>414</v>
      </c>
      <c r="AU238" s="281" t="s">
        <v>93</v>
      </c>
      <c r="AV238" s="13" t="s">
        <v>93</v>
      </c>
      <c r="AW238" s="13" t="s">
        <v>38</v>
      </c>
      <c r="AX238" s="13" t="s">
        <v>83</v>
      </c>
      <c r="AY238" s="281" t="s">
        <v>251</v>
      </c>
    </row>
    <row r="239" s="14" customFormat="1">
      <c r="A239" s="14"/>
      <c r="B239" s="282"/>
      <c r="C239" s="283"/>
      <c r="D239" s="259" t="s">
        <v>414</v>
      </c>
      <c r="E239" s="284" t="s">
        <v>1</v>
      </c>
      <c r="F239" s="285" t="s">
        <v>416</v>
      </c>
      <c r="G239" s="283"/>
      <c r="H239" s="286">
        <v>17.399999999999999</v>
      </c>
      <c r="I239" s="287"/>
      <c r="J239" s="283"/>
      <c r="K239" s="283"/>
      <c r="L239" s="288"/>
      <c r="M239" s="289"/>
      <c r="N239" s="290"/>
      <c r="O239" s="290"/>
      <c r="P239" s="290"/>
      <c r="Q239" s="290"/>
      <c r="R239" s="290"/>
      <c r="S239" s="290"/>
      <c r="T239" s="291"/>
      <c r="U239" s="14"/>
      <c r="V239" s="14"/>
      <c r="W239" s="14"/>
      <c r="X239" s="14"/>
      <c r="Y239" s="14"/>
      <c r="Z239" s="14"/>
      <c r="AA239" s="14"/>
      <c r="AB239" s="14"/>
      <c r="AC239" s="14"/>
      <c r="AD239" s="14"/>
      <c r="AE239" s="14"/>
      <c r="AT239" s="292" t="s">
        <v>414</v>
      </c>
      <c r="AU239" s="292" t="s">
        <v>93</v>
      </c>
      <c r="AV239" s="14" t="s">
        <v>182</v>
      </c>
      <c r="AW239" s="14" t="s">
        <v>38</v>
      </c>
      <c r="AX239" s="14" t="s">
        <v>91</v>
      </c>
      <c r="AY239" s="292" t="s">
        <v>251</v>
      </c>
    </row>
    <row r="240" s="2" customFormat="1" ht="16.5" customHeight="1">
      <c r="A240" s="40"/>
      <c r="B240" s="41"/>
      <c r="C240" s="246" t="s">
        <v>384</v>
      </c>
      <c r="D240" s="246" t="s">
        <v>254</v>
      </c>
      <c r="E240" s="247" t="s">
        <v>1287</v>
      </c>
      <c r="F240" s="248" t="s">
        <v>1288</v>
      </c>
      <c r="G240" s="249" t="s">
        <v>342</v>
      </c>
      <c r="H240" s="250">
        <v>17.399999999999999</v>
      </c>
      <c r="I240" s="251"/>
      <c r="J240" s="252">
        <f>ROUND(I240*H240,2)</f>
        <v>0</v>
      </c>
      <c r="K240" s="248" t="s">
        <v>258</v>
      </c>
      <c r="L240" s="46"/>
      <c r="M240" s="253" t="s">
        <v>1</v>
      </c>
      <c r="N240" s="254" t="s">
        <v>48</v>
      </c>
      <c r="O240" s="93"/>
      <c r="P240" s="255">
        <f>O240*H240</f>
        <v>0</v>
      </c>
      <c r="Q240" s="255">
        <v>0.10373</v>
      </c>
      <c r="R240" s="255">
        <f>Q240*H240</f>
        <v>1.804902</v>
      </c>
      <c r="S240" s="255">
        <v>0</v>
      </c>
      <c r="T240" s="256">
        <f>S240*H240</f>
        <v>0</v>
      </c>
      <c r="U240" s="40"/>
      <c r="V240" s="40"/>
      <c r="W240" s="40"/>
      <c r="X240" s="40"/>
      <c r="Y240" s="40"/>
      <c r="Z240" s="40"/>
      <c r="AA240" s="40"/>
      <c r="AB240" s="40"/>
      <c r="AC240" s="40"/>
      <c r="AD240" s="40"/>
      <c r="AE240" s="40"/>
      <c r="AR240" s="257" t="s">
        <v>182</v>
      </c>
      <c r="AT240" s="257" t="s">
        <v>254</v>
      </c>
      <c r="AU240" s="257" t="s">
        <v>93</v>
      </c>
      <c r="AY240" s="18" t="s">
        <v>251</v>
      </c>
      <c r="BE240" s="258">
        <f>IF(N240="základní",J240,0)</f>
        <v>0</v>
      </c>
      <c r="BF240" s="258">
        <f>IF(N240="snížená",J240,0)</f>
        <v>0</v>
      </c>
      <c r="BG240" s="258">
        <f>IF(N240="zákl. přenesená",J240,0)</f>
        <v>0</v>
      </c>
      <c r="BH240" s="258">
        <f>IF(N240="sníž. přenesená",J240,0)</f>
        <v>0</v>
      </c>
      <c r="BI240" s="258">
        <f>IF(N240="nulová",J240,0)</f>
        <v>0</v>
      </c>
      <c r="BJ240" s="18" t="s">
        <v>91</v>
      </c>
      <c r="BK240" s="258">
        <f>ROUND(I240*H240,2)</f>
        <v>0</v>
      </c>
      <c r="BL240" s="18" t="s">
        <v>182</v>
      </c>
      <c r="BM240" s="257" t="s">
        <v>1289</v>
      </c>
    </row>
    <row r="241" s="15" customFormat="1">
      <c r="A241" s="15"/>
      <c r="B241" s="293"/>
      <c r="C241" s="294"/>
      <c r="D241" s="259" t="s">
        <v>414</v>
      </c>
      <c r="E241" s="295" t="s">
        <v>1</v>
      </c>
      <c r="F241" s="296" t="s">
        <v>1280</v>
      </c>
      <c r="G241" s="294"/>
      <c r="H241" s="295" t="s">
        <v>1</v>
      </c>
      <c r="I241" s="297"/>
      <c r="J241" s="294"/>
      <c r="K241" s="294"/>
      <c r="L241" s="298"/>
      <c r="M241" s="299"/>
      <c r="N241" s="300"/>
      <c r="O241" s="300"/>
      <c r="P241" s="300"/>
      <c r="Q241" s="300"/>
      <c r="R241" s="300"/>
      <c r="S241" s="300"/>
      <c r="T241" s="301"/>
      <c r="U241" s="15"/>
      <c r="V241" s="15"/>
      <c r="W241" s="15"/>
      <c r="X241" s="15"/>
      <c r="Y241" s="15"/>
      <c r="Z241" s="15"/>
      <c r="AA241" s="15"/>
      <c r="AB241" s="15"/>
      <c r="AC241" s="15"/>
      <c r="AD241" s="15"/>
      <c r="AE241" s="15"/>
      <c r="AT241" s="302" t="s">
        <v>414</v>
      </c>
      <c r="AU241" s="302" t="s">
        <v>93</v>
      </c>
      <c r="AV241" s="15" t="s">
        <v>91</v>
      </c>
      <c r="AW241" s="15" t="s">
        <v>38</v>
      </c>
      <c r="AX241" s="15" t="s">
        <v>83</v>
      </c>
      <c r="AY241" s="302" t="s">
        <v>251</v>
      </c>
    </row>
    <row r="242" s="13" customFormat="1">
      <c r="A242" s="13"/>
      <c r="B242" s="271"/>
      <c r="C242" s="272"/>
      <c r="D242" s="259" t="s">
        <v>414</v>
      </c>
      <c r="E242" s="273" t="s">
        <v>1</v>
      </c>
      <c r="F242" s="274" t="s">
        <v>1226</v>
      </c>
      <c r="G242" s="272"/>
      <c r="H242" s="275">
        <v>17.399999999999999</v>
      </c>
      <c r="I242" s="276"/>
      <c r="J242" s="272"/>
      <c r="K242" s="272"/>
      <c r="L242" s="277"/>
      <c r="M242" s="278"/>
      <c r="N242" s="279"/>
      <c r="O242" s="279"/>
      <c r="P242" s="279"/>
      <c r="Q242" s="279"/>
      <c r="R242" s="279"/>
      <c r="S242" s="279"/>
      <c r="T242" s="280"/>
      <c r="U242" s="13"/>
      <c r="V242" s="13"/>
      <c r="W242" s="13"/>
      <c r="X242" s="13"/>
      <c r="Y242" s="13"/>
      <c r="Z242" s="13"/>
      <c r="AA242" s="13"/>
      <c r="AB242" s="13"/>
      <c r="AC242" s="13"/>
      <c r="AD242" s="13"/>
      <c r="AE242" s="13"/>
      <c r="AT242" s="281" t="s">
        <v>414</v>
      </c>
      <c r="AU242" s="281" t="s">
        <v>93</v>
      </c>
      <c r="AV242" s="13" t="s">
        <v>93</v>
      </c>
      <c r="AW242" s="13" t="s">
        <v>38</v>
      </c>
      <c r="AX242" s="13" t="s">
        <v>83</v>
      </c>
      <c r="AY242" s="281" t="s">
        <v>251</v>
      </c>
    </row>
    <row r="243" s="14" customFormat="1">
      <c r="A243" s="14"/>
      <c r="B243" s="282"/>
      <c r="C243" s="283"/>
      <c r="D243" s="259" t="s">
        <v>414</v>
      </c>
      <c r="E243" s="284" t="s">
        <v>1</v>
      </c>
      <c r="F243" s="285" t="s">
        <v>416</v>
      </c>
      <c r="G243" s="283"/>
      <c r="H243" s="286">
        <v>17.399999999999999</v>
      </c>
      <c r="I243" s="287"/>
      <c r="J243" s="283"/>
      <c r="K243" s="283"/>
      <c r="L243" s="288"/>
      <c r="M243" s="289"/>
      <c r="N243" s="290"/>
      <c r="O243" s="290"/>
      <c r="P243" s="290"/>
      <c r="Q243" s="290"/>
      <c r="R243" s="290"/>
      <c r="S243" s="290"/>
      <c r="T243" s="291"/>
      <c r="U243" s="14"/>
      <c r="V243" s="14"/>
      <c r="W243" s="14"/>
      <c r="X243" s="14"/>
      <c r="Y243" s="14"/>
      <c r="Z243" s="14"/>
      <c r="AA243" s="14"/>
      <c r="AB243" s="14"/>
      <c r="AC243" s="14"/>
      <c r="AD243" s="14"/>
      <c r="AE243" s="14"/>
      <c r="AT243" s="292" t="s">
        <v>414</v>
      </c>
      <c r="AU243" s="292" t="s">
        <v>93</v>
      </c>
      <c r="AV243" s="14" t="s">
        <v>182</v>
      </c>
      <c r="AW243" s="14" t="s">
        <v>38</v>
      </c>
      <c r="AX243" s="14" t="s">
        <v>91</v>
      </c>
      <c r="AY243" s="292" t="s">
        <v>251</v>
      </c>
    </row>
    <row r="244" s="2" customFormat="1" ht="16.5" customHeight="1">
      <c r="A244" s="40"/>
      <c r="B244" s="41"/>
      <c r="C244" s="246" t="s">
        <v>560</v>
      </c>
      <c r="D244" s="246" t="s">
        <v>254</v>
      </c>
      <c r="E244" s="247" t="s">
        <v>1290</v>
      </c>
      <c r="F244" s="248" t="s">
        <v>1291</v>
      </c>
      <c r="G244" s="249" t="s">
        <v>342</v>
      </c>
      <c r="H244" s="250">
        <v>17.399999999999999</v>
      </c>
      <c r="I244" s="251"/>
      <c r="J244" s="252">
        <f>ROUND(I244*H244,2)</f>
        <v>0</v>
      </c>
      <c r="K244" s="248" t="s">
        <v>258</v>
      </c>
      <c r="L244" s="46"/>
      <c r="M244" s="253" t="s">
        <v>1</v>
      </c>
      <c r="N244" s="254" t="s">
        <v>48</v>
      </c>
      <c r="O244" s="93"/>
      <c r="P244" s="255">
        <f>O244*H244</f>
        <v>0</v>
      </c>
      <c r="Q244" s="255">
        <v>0.12966</v>
      </c>
      <c r="R244" s="255">
        <f>Q244*H244</f>
        <v>2.256084</v>
      </c>
      <c r="S244" s="255">
        <v>0</v>
      </c>
      <c r="T244" s="256">
        <f>S244*H244</f>
        <v>0</v>
      </c>
      <c r="U244" s="40"/>
      <c r="V244" s="40"/>
      <c r="W244" s="40"/>
      <c r="X244" s="40"/>
      <c r="Y244" s="40"/>
      <c r="Z244" s="40"/>
      <c r="AA244" s="40"/>
      <c r="AB244" s="40"/>
      <c r="AC244" s="40"/>
      <c r="AD244" s="40"/>
      <c r="AE244" s="40"/>
      <c r="AR244" s="257" t="s">
        <v>182</v>
      </c>
      <c r="AT244" s="257" t="s">
        <v>254</v>
      </c>
      <c r="AU244" s="257" t="s">
        <v>93</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182</v>
      </c>
      <c r="BM244" s="257" t="s">
        <v>1292</v>
      </c>
    </row>
    <row r="245" s="15" customFormat="1">
      <c r="A245" s="15"/>
      <c r="B245" s="293"/>
      <c r="C245" s="294"/>
      <c r="D245" s="259" t="s">
        <v>414</v>
      </c>
      <c r="E245" s="295" t="s">
        <v>1</v>
      </c>
      <c r="F245" s="296" t="s">
        <v>1280</v>
      </c>
      <c r="G245" s="294"/>
      <c r="H245" s="295" t="s">
        <v>1</v>
      </c>
      <c r="I245" s="297"/>
      <c r="J245" s="294"/>
      <c r="K245" s="294"/>
      <c r="L245" s="298"/>
      <c r="M245" s="299"/>
      <c r="N245" s="300"/>
      <c r="O245" s="300"/>
      <c r="P245" s="300"/>
      <c r="Q245" s="300"/>
      <c r="R245" s="300"/>
      <c r="S245" s="300"/>
      <c r="T245" s="301"/>
      <c r="U245" s="15"/>
      <c r="V245" s="15"/>
      <c r="W245" s="15"/>
      <c r="X245" s="15"/>
      <c r="Y245" s="15"/>
      <c r="Z245" s="15"/>
      <c r="AA245" s="15"/>
      <c r="AB245" s="15"/>
      <c r="AC245" s="15"/>
      <c r="AD245" s="15"/>
      <c r="AE245" s="15"/>
      <c r="AT245" s="302" t="s">
        <v>414</v>
      </c>
      <c r="AU245" s="302" t="s">
        <v>93</v>
      </c>
      <c r="AV245" s="15" t="s">
        <v>91</v>
      </c>
      <c r="AW245" s="15" t="s">
        <v>38</v>
      </c>
      <c r="AX245" s="15" t="s">
        <v>83</v>
      </c>
      <c r="AY245" s="302" t="s">
        <v>251</v>
      </c>
    </row>
    <row r="246" s="13" customFormat="1">
      <c r="A246" s="13"/>
      <c r="B246" s="271"/>
      <c r="C246" s="272"/>
      <c r="D246" s="259" t="s">
        <v>414</v>
      </c>
      <c r="E246" s="273" t="s">
        <v>1</v>
      </c>
      <c r="F246" s="274" t="s">
        <v>1226</v>
      </c>
      <c r="G246" s="272"/>
      <c r="H246" s="275">
        <v>17.399999999999999</v>
      </c>
      <c r="I246" s="276"/>
      <c r="J246" s="272"/>
      <c r="K246" s="272"/>
      <c r="L246" s="277"/>
      <c r="M246" s="278"/>
      <c r="N246" s="279"/>
      <c r="O246" s="279"/>
      <c r="P246" s="279"/>
      <c r="Q246" s="279"/>
      <c r="R246" s="279"/>
      <c r="S246" s="279"/>
      <c r="T246" s="280"/>
      <c r="U246" s="13"/>
      <c r="V246" s="13"/>
      <c r="W246" s="13"/>
      <c r="X246" s="13"/>
      <c r="Y246" s="13"/>
      <c r="Z246" s="13"/>
      <c r="AA246" s="13"/>
      <c r="AB246" s="13"/>
      <c r="AC246" s="13"/>
      <c r="AD246" s="13"/>
      <c r="AE246" s="13"/>
      <c r="AT246" s="281" t="s">
        <v>414</v>
      </c>
      <c r="AU246" s="281" t="s">
        <v>93</v>
      </c>
      <c r="AV246" s="13" t="s">
        <v>93</v>
      </c>
      <c r="AW246" s="13" t="s">
        <v>38</v>
      </c>
      <c r="AX246" s="13" t="s">
        <v>83</v>
      </c>
      <c r="AY246" s="281" t="s">
        <v>251</v>
      </c>
    </row>
    <row r="247" s="14" customFormat="1">
      <c r="A247" s="14"/>
      <c r="B247" s="282"/>
      <c r="C247" s="283"/>
      <c r="D247" s="259" t="s">
        <v>414</v>
      </c>
      <c r="E247" s="284" t="s">
        <v>1</v>
      </c>
      <c r="F247" s="285" t="s">
        <v>416</v>
      </c>
      <c r="G247" s="283"/>
      <c r="H247" s="286">
        <v>17.399999999999999</v>
      </c>
      <c r="I247" s="287"/>
      <c r="J247" s="283"/>
      <c r="K247" s="283"/>
      <c r="L247" s="288"/>
      <c r="M247" s="289"/>
      <c r="N247" s="290"/>
      <c r="O247" s="290"/>
      <c r="P247" s="290"/>
      <c r="Q247" s="290"/>
      <c r="R247" s="290"/>
      <c r="S247" s="290"/>
      <c r="T247" s="291"/>
      <c r="U247" s="14"/>
      <c r="V247" s="14"/>
      <c r="W247" s="14"/>
      <c r="X247" s="14"/>
      <c r="Y247" s="14"/>
      <c r="Z247" s="14"/>
      <c r="AA247" s="14"/>
      <c r="AB247" s="14"/>
      <c r="AC247" s="14"/>
      <c r="AD247" s="14"/>
      <c r="AE247" s="14"/>
      <c r="AT247" s="292" t="s">
        <v>414</v>
      </c>
      <c r="AU247" s="292" t="s">
        <v>93</v>
      </c>
      <c r="AV247" s="14" t="s">
        <v>182</v>
      </c>
      <c r="AW247" s="14" t="s">
        <v>38</v>
      </c>
      <c r="AX247" s="14" t="s">
        <v>91</v>
      </c>
      <c r="AY247" s="292" t="s">
        <v>251</v>
      </c>
    </row>
    <row r="248" s="2" customFormat="1" ht="16.5" customHeight="1">
      <c r="A248" s="40"/>
      <c r="B248" s="41"/>
      <c r="C248" s="246" t="s">
        <v>388</v>
      </c>
      <c r="D248" s="246" t="s">
        <v>254</v>
      </c>
      <c r="E248" s="247" t="s">
        <v>635</v>
      </c>
      <c r="F248" s="248" t="s">
        <v>636</v>
      </c>
      <c r="G248" s="249" t="s">
        <v>441</v>
      </c>
      <c r="H248" s="250">
        <v>12</v>
      </c>
      <c r="I248" s="251"/>
      <c r="J248" s="252">
        <f>ROUND(I248*H248,2)</f>
        <v>0</v>
      </c>
      <c r="K248" s="248" t="s">
        <v>258</v>
      </c>
      <c r="L248" s="46"/>
      <c r="M248" s="253" t="s">
        <v>1</v>
      </c>
      <c r="N248" s="254" t="s">
        <v>48</v>
      </c>
      <c r="O248" s="93"/>
      <c r="P248" s="255">
        <f>O248*H248</f>
        <v>0</v>
      </c>
      <c r="Q248" s="255">
        <v>0.0035999999999999999</v>
      </c>
      <c r="R248" s="255">
        <f>Q248*H248</f>
        <v>0.043200000000000002</v>
      </c>
      <c r="S248" s="255">
        <v>0</v>
      </c>
      <c r="T248" s="256">
        <f>S248*H248</f>
        <v>0</v>
      </c>
      <c r="U248" s="40"/>
      <c r="V248" s="40"/>
      <c r="W248" s="40"/>
      <c r="X248" s="40"/>
      <c r="Y248" s="40"/>
      <c r="Z248" s="40"/>
      <c r="AA248" s="40"/>
      <c r="AB248" s="40"/>
      <c r="AC248" s="40"/>
      <c r="AD248" s="40"/>
      <c r="AE248" s="40"/>
      <c r="AR248" s="257" t="s">
        <v>182</v>
      </c>
      <c r="AT248" s="257" t="s">
        <v>254</v>
      </c>
      <c r="AU248" s="257" t="s">
        <v>93</v>
      </c>
      <c r="AY248" s="18" t="s">
        <v>251</v>
      </c>
      <c r="BE248" s="258">
        <f>IF(N248="základní",J248,0)</f>
        <v>0</v>
      </c>
      <c r="BF248" s="258">
        <f>IF(N248="snížená",J248,0)</f>
        <v>0</v>
      </c>
      <c r="BG248" s="258">
        <f>IF(N248="zákl. přenesená",J248,0)</f>
        <v>0</v>
      </c>
      <c r="BH248" s="258">
        <f>IF(N248="sníž. přenesená",J248,0)</f>
        <v>0</v>
      </c>
      <c r="BI248" s="258">
        <f>IF(N248="nulová",J248,0)</f>
        <v>0</v>
      </c>
      <c r="BJ248" s="18" t="s">
        <v>91</v>
      </c>
      <c r="BK248" s="258">
        <f>ROUND(I248*H248,2)</f>
        <v>0</v>
      </c>
      <c r="BL248" s="18" t="s">
        <v>182</v>
      </c>
      <c r="BM248" s="257" t="s">
        <v>1293</v>
      </c>
    </row>
    <row r="249" s="12" customFormat="1" ht="22.8" customHeight="1">
      <c r="A249" s="12"/>
      <c r="B249" s="230"/>
      <c r="C249" s="231"/>
      <c r="D249" s="232" t="s">
        <v>82</v>
      </c>
      <c r="E249" s="244" t="s">
        <v>292</v>
      </c>
      <c r="F249" s="244" t="s">
        <v>514</v>
      </c>
      <c r="G249" s="231"/>
      <c r="H249" s="231"/>
      <c r="I249" s="234"/>
      <c r="J249" s="245">
        <f>BK249</f>
        <v>0</v>
      </c>
      <c r="K249" s="231"/>
      <c r="L249" s="236"/>
      <c r="M249" s="237"/>
      <c r="N249" s="238"/>
      <c r="O249" s="238"/>
      <c r="P249" s="239">
        <f>SUM(P250:P272)</f>
        <v>0</v>
      </c>
      <c r="Q249" s="238"/>
      <c r="R249" s="239">
        <f>SUM(R250:R272)</f>
        <v>17.092644</v>
      </c>
      <c r="S249" s="238"/>
      <c r="T249" s="240">
        <f>SUM(T250:T272)</f>
        <v>0</v>
      </c>
      <c r="U249" s="12"/>
      <c r="V249" s="12"/>
      <c r="W249" s="12"/>
      <c r="X249" s="12"/>
      <c r="Y249" s="12"/>
      <c r="Z249" s="12"/>
      <c r="AA249" s="12"/>
      <c r="AB249" s="12"/>
      <c r="AC249" s="12"/>
      <c r="AD249" s="12"/>
      <c r="AE249" s="12"/>
      <c r="AR249" s="241" t="s">
        <v>91</v>
      </c>
      <c r="AT249" s="242" t="s">
        <v>82</v>
      </c>
      <c r="AU249" s="242" t="s">
        <v>91</v>
      </c>
      <c r="AY249" s="241" t="s">
        <v>251</v>
      </c>
      <c r="BK249" s="243">
        <f>SUM(BK250:BK272)</f>
        <v>0</v>
      </c>
    </row>
    <row r="250" s="2" customFormat="1" ht="16.5" customHeight="1">
      <c r="A250" s="40"/>
      <c r="B250" s="41"/>
      <c r="C250" s="246" t="s">
        <v>570</v>
      </c>
      <c r="D250" s="246" t="s">
        <v>254</v>
      </c>
      <c r="E250" s="247" t="s">
        <v>785</v>
      </c>
      <c r="F250" s="248" t="s">
        <v>786</v>
      </c>
      <c r="G250" s="249" t="s">
        <v>441</v>
      </c>
      <c r="H250" s="250">
        <v>15.199999999999999</v>
      </c>
      <c r="I250" s="251"/>
      <c r="J250" s="252">
        <f>ROUND(I250*H250,2)</f>
        <v>0</v>
      </c>
      <c r="K250" s="248" t="s">
        <v>258</v>
      </c>
      <c r="L250" s="46"/>
      <c r="M250" s="253" t="s">
        <v>1</v>
      </c>
      <c r="N250" s="254" t="s">
        <v>48</v>
      </c>
      <c r="O250" s="93"/>
      <c r="P250" s="255">
        <f>O250*H250</f>
        <v>0</v>
      </c>
      <c r="Q250" s="255">
        <v>0</v>
      </c>
      <c r="R250" s="255">
        <f>Q250*H250</f>
        <v>0</v>
      </c>
      <c r="S250" s="255">
        <v>0</v>
      </c>
      <c r="T250" s="256">
        <f>S250*H250</f>
        <v>0</v>
      </c>
      <c r="U250" s="40"/>
      <c r="V250" s="40"/>
      <c r="W250" s="40"/>
      <c r="X250" s="40"/>
      <c r="Y250" s="40"/>
      <c r="Z250" s="40"/>
      <c r="AA250" s="40"/>
      <c r="AB250" s="40"/>
      <c r="AC250" s="40"/>
      <c r="AD250" s="40"/>
      <c r="AE250" s="40"/>
      <c r="AR250" s="257" t="s">
        <v>359</v>
      </c>
      <c r="AT250" s="257" t="s">
        <v>254</v>
      </c>
      <c r="AU250" s="257" t="s">
        <v>93</v>
      </c>
      <c r="AY250" s="18" t="s">
        <v>251</v>
      </c>
      <c r="BE250" s="258">
        <f>IF(N250="základní",J250,0)</f>
        <v>0</v>
      </c>
      <c r="BF250" s="258">
        <f>IF(N250="snížená",J250,0)</f>
        <v>0</v>
      </c>
      <c r="BG250" s="258">
        <f>IF(N250="zákl. přenesená",J250,0)</f>
        <v>0</v>
      </c>
      <c r="BH250" s="258">
        <f>IF(N250="sníž. přenesená",J250,0)</f>
        <v>0</v>
      </c>
      <c r="BI250" s="258">
        <f>IF(N250="nulová",J250,0)</f>
        <v>0</v>
      </c>
      <c r="BJ250" s="18" t="s">
        <v>91</v>
      </c>
      <c r="BK250" s="258">
        <f>ROUND(I250*H250,2)</f>
        <v>0</v>
      </c>
      <c r="BL250" s="18" t="s">
        <v>359</v>
      </c>
      <c r="BM250" s="257" t="s">
        <v>787</v>
      </c>
    </row>
    <row r="251" s="13" customFormat="1">
      <c r="A251" s="13"/>
      <c r="B251" s="271"/>
      <c r="C251" s="272"/>
      <c r="D251" s="259" t="s">
        <v>414</v>
      </c>
      <c r="E251" s="273" t="s">
        <v>1</v>
      </c>
      <c r="F251" s="274" t="s">
        <v>1275</v>
      </c>
      <c r="G251" s="272"/>
      <c r="H251" s="275">
        <v>15.199999999999999</v>
      </c>
      <c r="I251" s="276"/>
      <c r="J251" s="272"/>
      <c r="K251" s="272"/>
      <c r="L251" s="277"/>
      <c r="M251" s="278"/>
      <c r="N251" s="279"/>
      <c r="O251" s="279"/>
      <c r="P251" s="279"/>
      <c r="Q251" s="279"/>
      <c r="R251" s="279"/>
      <c r="S251" s="279"/>
      <c r="T251" s="280"/>
      <c r="U251" s="13"/>
      <c r="V251" s="13"/>
      <c r="W251" s="13"/>
      <c r="X251" s="13"/>
      <c r="Y251" s="13"/>
      <c r="Z251" s="13"/>
      <c r="AA251" s="13"/>
      <c r="AB251" s="13"/>
      <c r="AC251" s="13"/>
      <c r="AD251" s="13"/>
      <c r="AE251" s="13"/>
      <c r="AT251" s="281" t="s">
        <v>414</v>
      </c>
      <c r="AU251" s="281" t="s">
        <v>93</v>
      </c>
      <c r="AV251" s="13" t="s">
        <v>93</v>
      </c>
      <c r="AW251" s="13" t="s">
        <v>38</v>
      </c>
      <c r="AX251" s="13" t="s">
        <v>83</v>
      </c>
      <c r="AY251" s="281" t="s">
        <v>251</v>
      </c>
    </row>
    <row r="252" s="14" customFormat="1">
      <c r="A252" s="14"/>
      <c r="B252" s="282"/>
      <c r="C252" s="283"/>
      <c r="D252" s="259" t="s">
        <v>414</v>
      </c>
      <c r="E252" s="284" t="s">
        <v>1</v>
      </c>
      <c r="F252" s="285" t="s">
        <v>416</v>
      </c>
      <c r="G252" s="283"/>
      <c r="H252" s="286">
        <v>15.199999999999999</v>
      </c>
      <c r="I252" s="287"/>
      <c r="J252" s="283"/>
      <c r="K252" s="283"/>
      <c r="L252" s="288"/>
      <c r="M252" s="289"/>
      <c r="N252" s="290"/>
      <c r="O252" s="290"/>
      <c r="P252" s="290"/>
      <c r="Q252" s="290"/>
      <c r="R252" s="290"/>
      <c r="S252" s="290"/>
      <c r="T252" s="291"/>
      <c r="U252" s="14"/>
      <c r="V252" s="14"/>
      <c r="W252" s="14"/>
      <c r="X252" s="14"/>
      <c r="Y252" s="14"/>
      <c r="Z252" s="14"/>
      <c r="AA252" s="14"/>
      <c r="AB252" s="14"/>
      <c r="AC252" s="14"/>
      <c r="AD252" s="14"/>
      <c r="AE252" s="14"/>
      <c r="AT252" s="292" t="s">
        <v>414</v>
      </c>
      <c r="AU252" s="292" t="s">
        <v>93</v>
      </c>
      <c r="AV252" s="14" t="s">
        <v>182</v>
      </c>
      <c r="AW252" s="14" t="s">
        <v>38</v>
      </c>
      <c r="AX252" s="14" t="s">
        <v>91</v>
      </c>
      <c r="AY252" s="292" t="s">
        <v>251</v>
      </c>
    </row>
    <row r="253" s="2" customFormat="1" ht="16.5" customHeight="1">
      <c r="A253" s="40"/>
      <c r="B253" s="41"/>
      <c r="C253" s="246" t="s">
        <v>391</v>
      </c>
      <c r="D253" s="246" t="s">
        <v>254</v>
      </c>
      <c r="E253" s="247" t="s">
        <v>812</v>
      </c>
      <c r="F253" s="248" t="s">
        <v>813</v>
      </c>
      <c r="G253" s="249" t="s">
        <v>441</v>
      </c>
      <c r="H253" s="250">
        <v>17.48</v>
      </c>
      <c r="I253" s="251"/>
      <c r="J253" s="252">
        <f>ROUND(I253*H253,2)</f>
        <v>0</v>
      </c>
      <c r="K253" s="248" t="s">
        <v>258</v>
      </c>
      <c r="L253" s="46"/>
      <c r="M253" s="253" t="s">
        <v>1</v>
      </c>
      <c r="N253" s="254" t="s">
        <v>48</v>
      </c>
      <c r="O253" s="93"/>
      <c r="P253" s="255">
        <f>O253*H253</f>
        <v>0</v>
      </c>
      <c r="Q253" s="255">
        <v>1.0000000000000001E-05</v>
      </c>
      <c r="R253" s="255">
        <f>Q253*H253</f>
        <v>0.00017480000000000002</v>
      </c>
      <c r="S253" s="255">
        <v>0</v>
      </c>
      <c r="T253" s="256">
        <f>S253*H253</f>
        <v>0</v>
      </c>
      <c r="U253" s="40"/>
      <c r="V253" s="40"/>
      <c r="W253" s="40"/>
      <c r="X253" s="40"/>
      <c r="Y253" s="40"/>
      <c r="Z253" s="40"/>
      <c r="AA253" s="40"/>
      <c r="AB253" s="40"/>
      <c r="AC253" s="40"/>
      <c r="AD253" s="40"/>
      <c r="AE253" s="40"/>
      <c r="AR253" s="257" t="s">
        <v>182</v>
      </c>
      <c r="AT253" s="257" t="s">
        <v>254</v>
      </c>
      <c r="AU253" s="257" t="s">
        <v>93</v>
      </c>
      <c r="AY253" s="18" t="s">
        <v>251</v>
      </c>
      <c r="BE253" s="258">
        <f>IF(N253="základní",J253,0)</f>
        <v>0</v>
      </c>
      <c r="BF253" s="258">
        <f>IF(N253="snížená",J253,0)</f>
        <v>0</v>
      </c>
      <c r="BG253" s="258">
        <f>IF(N253="zákl. přenesená",J253,0)</f>
        <v>0</v>
      </c>
      <c r="BH253" s="258">
        <f>IF(N253="sníž. přenesená",J253,0)</f>
        <v>0</v>
      </c>
      <c r="BI253" s="258">
        <f>IF(N253="nulová",J253,0)</f>
        <v>0</v>
      </c>
      <c r="BJ253" s="18" t="s">
        <v>91</v>
      </c>
      <c r="BK253" s="258">
        <f>ROUND(I253*H253,2)</f>
        <v>0</v>
      </c>
      <c r="BL253" s="18" t="s">
        <v>182</v>
      </c>
      <c r="BM253" s="257" t="s">
        <v>814</v>
      </c>
    </row>
    <row r="254" s="2" customFormat="1">
      <c r="A254" s="40"/>
      <c r="B254" s="41"/>
      <c r="C254" s="42"/>
      <c r="D254" s="259" t="s">
        <v>261</v>
      </c>
      <c r="E254" s="42"/>
      <c r="F254" s="260" t="s">
        <v>815</v>
      </c>
      <c r="G254" s="42"/>
      <c r="H254" s="42"/>
      <c r="I254" s="157"/>
      <c r="J254" s="42"/>
      <c r="K254" s="42"/>
      <c r="L254" s="46"/>
      <c r="M254" s="261"/>
      <c r="N254" s="262"/>
      <c r="O254" s="93"/>
      <c r="P254" s="93"/>
      <c r="Q254" s="93"/>
      <c r="R254" s="93"/>
      <c r="S254" s="93"/>
      <c r="T254" s="94"/>
      <c r="U254" s="40"/>
      <c r="V254" s="40"/>
      <c r="W254" s="40"/>
      <c r="X254" s="40"/>
      <c r="Y254" s="40"/>
      <c r="Z254" s="40"/>
      <c r="AA254" s="40"/>
      <c r="AB254" s="40"/>
      <c r="AC254" s="40"/>
      <c r="AD254" s="40"/>
      <c r="AE254" s="40"/>
      <c r="AT254" s="18" t="s">
        <v>261</v>
      </c>
      <c r="AU254" s="18" t="s">
        <v>93</v>
      </c>
    </row>
    <row r="255" s="15" customFormat="1">
      <c r="A255" s="15"/>
      <c r="B255" s="293"/>
      <c r="C255" s="294"/>
      <c r="D255" s="259" t="s">
        <v>414</v>
      </c>
      <c r="E255" s="295" t="s">
        <v>1</v>
      </c>
      <c r="F255" s="296" t="s">
        <v>1225</v>
      </c>
      <c r="G255" s="294"/>
      <c r="H255" s="295" t="s">
        <v>1</v>
      </c>
      <c r="I255" s="297"/>
      <c r="J255" s="294"/>
      <c r="K255" s="294"/>
      <c r="L255" s="298"/>
      <c r="M255" s="299"/>
      <c r="N255" s="300"/>
      <c r="O255" s="300"/>
      <c r="P255" s="300"/>
      <c r="Q255" s="300"/>
      <c r="R255" s="300"/>
      <c r="S255" s="300"/>
      <c r="T255" s="301"/>
      <c r="U255" s="15"/>
      <c r="V255" s="15"/>
      <c r="W255" s="15"/>
      <c r="X255" s="15"/>
      <c r="Y255" s="15"/>
      <c r="Z255" s="15"/>
      <c r="AA255" s="15"/>
      <c r="AB255" s="15"/>
      <c r="AC255" s="15"/>
      <c r="AD255" s="15"/>
      <c r="AE255" s="15"/>
      <c r="AT255" s="302" t="s">
        <v>414</v>
      </c>
      <c r="AU255" s="302" t="s">
        <v>93</v>
      </c>
      <c r="AV255" s="15" t="s">
        <v>91</v>
      </c>
      <c r="AW255" s="15" t="s">
        <v>38</v>
      </c>
      <c r="AX255" s="15" t="s">
        <v>83</v>
      </c>
      <c r="AY255" s="302" t="s">
        <v>251</v>
      </c>
    </row>
    <row r="256" s="13" customFormat="1">
      <c r="A256" s="13"/>
      <c r="B256" s="271"/>
      <c r="C256" s="272"/>
      <c r="D256" s="259" t="s">
        <v>414</v>
      </c>
      <c r="E256" s="273" t="s">
        <v>1</v>
      </c>
      <c r="F256" s="274" t="s">
        <v>1294</v>
      </c>
      <c r="G256" s="272"/>
      <c r="H256" s="275">
        <v>15.199999999999999</v>
      </c>
      <c r="I256" s="276"/>
      <c r="J256" s="272"/>
      <c r="K256" s="272"/>
      <c r="L256" s="277"/>
      <c r="M256" s="278"/>
      <c r="N256" s="279"/>
      <c r="O256" s="279"/>
      <c r="P256" s="279"/>
      <c r="Q256" s="279"/>
      <c r="R256" s="279"/>
      <c r="S256" s="279"/>
      <c r="T256" s="280"/>
      <c r="U256" s="13"/>
      <c r="V256" s="13"/>
      <c r="W256" s="13"/>
      <c r="X256" s="13"/>
      <c r="Y256" s="13"/>
      <c r="Z256" s="13"/>
      <c r="AA256" s="13"/>
      <c r="AB256" s="13"/>
      <c r="AC256" s="13"/>
      <c r="AD256" s="13"/>
      <c r="AE256" s="13"/>
      <c r="AT256" s="281" t="s">
        <v>414</v>
      </c>
      <c r="AU256" s="281" t="s">
        <v>93</v>
      </c>
      <c r="AV256" s="13" t="s">
        <v>93</v>
      </c>
      <c r="AW256" s="13" t="s">
        <v>38</v>
      </c>
      <c r="AX256" s="13" t="s">
        <v>83</v>
      </c>
      <c r="AY256" s="281" t="s">
        <v>251</v>
      </c>
    </row>
    <row r="257" s="16" customFormat="1">
      <c r="A257" s="16"/>
      <c r="B257" s="303"/>
      <c r="C257" s="304"/>
      <c r="D257" s="259" t="s">
        <v>414</v>
      </c>
      <c r="E257" s="305" t="s">
        <v>1</v>
      </c>
      <c r="F257" s="306" t="s">
        <v>469</v>
      </c>
      <c r="G257" s="304"/>
      <c r="H257" s="307">
        <v>15.199999999999999</v>
      </c>
      <c r="I257" s="308"/>
      <c r="J257" s="304"/>
      <c r="K257" s="304"/>
      <c r="L257" s="309"/>
      <c r="M257" s="310"/>
      <c r="N257" s="311"/>
      <c r="O257" s="311"/>
      <c r="P257" s="311"/>
      <c r="Q257" s="311"/>
      <c r="R257" s="311"/>
      <c r="S257" s="311"/>
      <c r="T257" s="312"/>
      <c r="U257" s="16"/>
      <c r="V257" s="16"/>
      <c r="W257" s="16"/>
      <c r="X257" s="16"/>
      <c r="Y257" s="16"/>
      <c r="Z257" s="16"/>
      <c r="AA257" s="16"/>
      <c r="AB257" s="16"/>
      <c r="AC257" s="16"/>
      <c r="AD257" s="16"/>
      <c r="AE257" s="16"/>
      <c r="AT257" s="313" t="s">
        <v>414</v>
      </c>
      <c r="AU257" s="313" t="s">
        <v>93</v>
      </c>
      <c r="AV257" s="16" t="s">
        <v>174</v>
      </c>
      <c r="AW257" s="16" t="s">
        <v>38</v>
      </c>
      <c r="AX257" s="16" t="s">
        <v>83</v>
      </c>
      <c r="AY257" s="313" t="s">
        <v>251</v>
      </c>
    </row>
    <row r="258" s="13" customFormat="1">
      <c r="A258" s="13"/>
      <c r="B258" s="271"/>
      <c r="C258" s="272"/>
      <c r="D258" s="259" t="s">
        <v>414</v>
      </c>
      <c r="E258" s="273" t="s">
        <v>1</v>
      </c>
      <c r="F258" s="274" t="s">
        <v>1295</v>
      </c>
      <c r="G258" s="272"/>
      <c r="H258" s="275">
        <v>2.2799999999999998</v>
      </c>
      <c r="I258" s="276"/>
      <c r="J258" s="272"/>
      <c r="K258" s="272"/>
      <c r="L258" s="277"/>
      <c r="M258" s="278"/>
      <c r="N258" s="279"/>
      <c r="O258" s="279"/>
      <c r="P258" s="279"/>
      <c r="Q258" s="279"/>
      <c r="R258" s="279"/>
      <c r="S258" s="279"/>
      <c r="T258" s="280"/>
      <c r="U258" s="13"/>
      <c r="V258" s="13"/>
      <c r="W258" s="13"/>
      <c r="X258" s="13"/>
      <c r="Y258" s="13"/>
      <c r="Z258" s="13"/>
      <c r="AA258" s="13"/>
      <c r="AB258" s="13"/>
      <c r="AC258" s="13"/>
      <c r="AD258" s="13"/>
      <c r="AE258" s="13"/>
      <c r="AT258" s="281" t="s">
        <v>414</v>
      </c>
      <c r="AU258" s="281" t="s">
        <v>93</v>
      </c>
      <c r="AV258" s="13" t="s">
        <v>93</v>
      </c>
      <c r="AW258" s="13" t="s">
        <v>38</v>
      </c>
      <c r="AX258" s="13" t="s">
        <v>83</v>
      </c>
      <c r="AY258" s="281" t="s">
        <v>251</v>
      </c>
    </row>
    <row r="259" s="14" customFormat="1">
      <c r="A259" s="14"/>
      <c r="B259" s="282"/>
      <c r="C259" s="283"/>
      <c r="D259" s="259" t="s">
        <v>414</v>
      </c>
      <c r="E259" s="284" t="s">
        <v>1</v>
      </c>
      <c r="F259" s="285" t="s">
        <v>416</v>
      </c>
      <c r="G259" s="283"/>
      <c r="H259" s="286">
        <v>17.48</v>
      </c>
      <c r="I259" s="287"/>
      <c r="J259" s="283"/>
      <c r="K259" s="283"/>
      <c r="L259" s="288"/>
      <c r="M259" s="289"/>
      <c r="N259" s="290"/>
      <c r="O259" s="290"/>
      <c r="P259" s="290"/>
      <c r="Q259" s="290"/>
      <c r="R259" s="290"/>
      <c r="S259" s="290"/>
      <c r="T259" s="291"/>
      <c r="U259" s="14"/>
      <c r="V259" s="14"/>
      <c r="W259" s="14"/>
      <c r="X259" s="14"/>
      <c r="Y259" s="14"/>
      <c r="Z259" s="14"/>
      <c r="AA259" s="14"/>
      <c r="AB259" s="14"/>
      <c r="AC259" s="14"/>
      <c r="AD259" s="14"/>
      <c r="AE259" s="14"/>
      <c r="AT259" s="292" t="s">
        <v>414</v>
      </c>
      <c r="AU259" s="292" t="s">
        <v>93</v>
      </c>
      <c r="AV259" s="14" t="s">
        <v>182</v>
      </c>
      <c r="AW259" s="14" t="s">
        <v>38</v>
      </c>
      <c r="AX259" s="14" t="s">
        <v>91</v>
      </c>
      <c r="AY259" s="292" t="s">
        <v>251</v>
      </c>
    </row>
    <row r="260" s="2" customFormat="1" ht="16.5" customHeight="1">
      <c r="A260" s="40"/>
      <c r="B260" s="41"/>
      <c r="C260" s="314" t="s">
        <v>863</v>
      </c>
      <c r="D260" s="314" t="s">
        <v>648</v>
      </c>
      <c r="E260" s="315" t="s">
        <v>817</v>
      </c>
      <c r="F260" s="316" t="s">
        <v>818</v>
      </c>
      <c r="G260" s="317" t="s">
        <v>441</v>
      </c>
      <c r="H260" s="318">
        <v>20.102</v>
      </c>
      <c r="I260" s="319"/>
      <c r="J260" s="320">
        <f>ROUND(I260*H260,2)</f>
        <v>0</v>
      </c>
      <c r="K260" s="316" t="s">
        <v>307</v>
      </c>
      <c r="L260" s="321"/>
      <c r="M260" s="322" t="s">
        <v>1</v>
      </c>
      <c r="N260" s="323" t="s">
        <v>48</v>
      </c>
      <c r="O260" s="93"/>
      <c r="P260" s="255">
        <f>O260*H260</f>
        <v>0</v>
      </c>
      <c r="Q260" s="255">
        <v>0.0045999999999999999</v>
      </c>
      <c r="R260" s="255">
        <f>Q260*H260</f>
        <v>0.092469200000000001</v>
      </c>
      <c r="S260" s="255">
        <v>0</v>
      </c>
      <c r="T260" s="256">
        <f>S260*H260</f>
        <v>0</v>
      </c>
      <c r="U260" s="40"/>
      <c r="V260" s="40"/>
      <c r="W260" s="40"/>
      <c r="X260" s="40"/>
      <c r="Y260" s="40"/>
      <c r="Z260" s="40"/>
      <c r="AA260" s="40"/>
      <c r="AB260" s="40"/>
      <c r="AC260" s="40"/>
      <c r="AD260" s="40"/>
      <c r="AE260" s="40"/>
      <c r="AR260" s="257" t="s">
        <v>292</v>
      </c>
      <c r="AT260" s="257" t="s">
        <v>648</v>
      </c>
      <c r="AU260" s="257" t="s">
        <v>93</v>
      </c>
      <c r="AY260" s="18" t="s">
        <v>251</v>
      </c>
      <c r="BE260" s="258">
        <f>IF(N260="základní",J260,0)</f>
        <v>0</v>
      </c>
      <c r="BF260" s="258">
        <f>IF(N260="snížená",J260,0)</f>
        <v>0</v>
      </c>
      <c r="BG260" s="258">
        <f>IF(N260="zákl. přenesená",J260,0)</f>
        <v>0</v>
      </c>
      <c r="BH260" s="258">
        <f>IF(N260="sníž. přenesená",J260,0)</f>
        <v>0</v>
      </c>
      <c r="BI260" s="258">
        <f>IF(N260="nulová",J260,0)</f>
        <v>0</v>
      </c>
      <c r="BJ260" s="18" t="s">
        <v>91</v>
      </c>
      <c r="BK260" s="258">
        <f>ROUND(I260*H260,2)</f>
        <v>0</v>
      </c>
      <c r="BL260" s="18" t="s">
        <v>182</v>
      </c>
      <c r="BM260" s="257" t="s">
        <v>819</v>
      </c>
    </row>
    <row r="261" s="2" customFormat="1">
      <c r="A261" s="40"/>
      <c r="B261" s="41"/>
      <c r="C261" s="42"/>
      <c r="D261" s="259" t="s">
        <v>261</v>
      </c>
      <c r="E261" s="42"/>
      <c r="F261" s="260" t="s">
        <v>820</v>
      </c>
      <c r="G261" s="42"/>
      <c r="H261" s="42"/>
      <c r="I261" s="157"/>
      <c r="J261" s="42"/>
      <c r="K261" s="42"/>
      <c r="L261" s="46"/>
      <c r="M261" s="261"/>
      <c r="N261" s="262"/>
      <c r="O261" s="93"/>
      <c r="P261" s="93"/>
      <c r="Q261" s="93"/>
      <c r="R261" s="93"/>
      <c r="S261" s="93"/>
      <c r="T261" s="94"/>
      <c r="U261" s="40"/>
      <c r="V261" s="40"/>
      <c r="W261" s="40"/>
      <c r="X261" s="40"/>
      <c r="Y261" s="40"/>
      <c r="Z261" s="40"/>
      <c r="AA261" s="40"/>
      <c r="AB261" s="40"/>
      <c r="AC261" s="40"/>
      <c r="AD261" s="40"/>
      <c r="AE261" s="40"/>
      <c r="AT261" s="18" t="s">
        <v>261</v>
      </c>
      <c r="AU261" s="18" t="s">
        <v>93</v>
      </c>
    </row>
    <row r="262" s="13" customFormat="1">
      <c r="A262" s="13"/>
      <c r="B262" s="271"/>
      <c r="C262" s="272"/>
      <c r="D262" s="259" t="s">
        <v>414</v>
      </c>
      <c r="E262" s="272"/>
      <c r="F262" s="274" t="s">
        <v>1296</v>
      </c>
      <c r="G262" s="272"/>
      <c r="H262" s="275">
        <v>20.102</v>
      </c>
      <c r="I262" s="276"/>
      <c r="J262" s="272"/>
      <c r="K262" s="272"/>
      <c r="L262" s="277"/>
      <c r="M262" s="278"/>
      <c r="N262" s="279"/>
      <c r="O262" s="279"/>
      <c r="P262" s="279"/>
      <c r="Q262" s="279"/>
      <c r="R262" s="279"/>
      <c r="S262" s="279"/>
      <c r="T262" s="280"/>
      <c r="U262" s="13"/>
      <c r="V262" s="13"/>
      <c r="W262" s="13"/>
      <c r="X262" s="13"/>
      <c r="Y262" s="13"/>
      <c r="Z262" s="13"/>
      <c r="AA262" s="13"/>
      <c r="AB262" s="13"/>
      <c r="AC262" s="13"/>
      <c r="AD262" s="13"/>
      <c r="AE262" s="13"/>
      <c r="AT262" s="281" t="s">
        <v>414</v>
      </c>
      <c r="AU262" s="281" t="s">
        <v>93</v>
      </c>
      <c r="AV262" s="13" t="s">
        <v>93</v>
      </c>
      <c r="AW262" s="13" t="s">
        <v>4</v>
      </c>
      <c r="AX262" s="13" t="s">
        <v>91</v>
      </c>
      <c r="AY262" s="281" t="s">
        <v>251</v>
      </c>
    </row>
    <row r="263" s="2" customFormat="1" ht="16.5" customHeight="1">
      <c r="A263" s="40"/>
      <c r="B263" s="41"/>
      <c r="C263" s="246" t="s">
        <v>399</v>
      </c>
      <c r="D263" s="246" t="s">
        <v>254</v>
      </c>
      <c r="E263" s="247" t="s">
        <v>1297</v>
      </c>
      <c r="F263" s="248" t="s">
        <v>1298</v>
      </c>
      <c r="G263" s="249" t="s">
        <v>346</v>
      </c>
      <c r="H263" s="250">
        <v>1</v>
      </c>
      <c r="I263" s="251"/>
      <c r="J263" s="252">
        <f>ROUND(I263*H263,2)</f>
        <v>0</v>
      </c>
      <c r="K263" s="248" t="s">
        <v>307</v>
      </c>
      <c r="L263" s="46"/>
      <c r="M263" s="253" t="s">
        <v>1</v>
      </c>
      <c r="N263" s="254" t="s">
        <v>48</v>
      </c>
      <c r="O263" s="93"/>
      <c r="P263" s="255">
        <f>O263*H263</f>
        <v>0</v>
      </c>
      <c r="Q263" s="255">
        <v>8.5</v>
      </c>
      <c r="R263" s="255">
        <f>Q263*H263</f>
        <v>8.5</v>
      </c>
      <c r="S263" s="255">
        <v>0</v>
      </c>
      <c r="T263" s="256">
        <f>S263*H263</f>
        <v>0</v>
      </c>
      <c r="U263" s="40"/>
      <c r="V263" s="40"/>
      <c r="W263" s="40"/>
      <c r="X263" s="40"/>
      <c r="Y263" s="40"/>
      <c r="Z263" s="40"/>
      <c r="AA263" s="40"/>
      <c r="AB263" s="40"/>
      <c r="AC263" s="40"/>
      <c r="AD263" s="40"/>
      <c r="AE263" s="40"/>
      <c r="AR263" s="257" t="s">
        <v>182</v>
      </c>
      <c r="AT263" s="257" t="s">
        <v>254</v>
      </c>
      <c r="AU263" s="257" t="s">
        <v>93</v>
      </c>
      <c r="AY263" s="18" t="s">
        <v>251</v>
      </c>
      <c r="BE263" s="258">
        <f>IF(N263="základní",J263,0)</f>
        <v>0</v>
      </c>
      <c r="BF263" s="258">
        <f>IF(N263="snížená",J263,0)</f>
        <v>0</v>
      </c>
      <c r="BG263" s="258">
        <f>IF(N263="zákl. přenesená",J263,0)</f>
        <v>0</v>
      </c>
      <c r="BH263" s="258">
        <f>IF(N263="sníž. přenesená",J263,0)</f>
        <v>0</v>
      </c>
      <c r="BI263" s="258">
        <f>IF(N263="nulová",J263,0)</f>
        <v>0</v>
      </c>
      <c r="BJ263" s="18" t="s">
        <v>91</v>
      </c>
      <c r="BK263" s="258">
        <f>ROUND(I263*H263,2)</f>
        <v>0</v>
      </c>
      <c r="BL263" s="18" t="s">
        <v>182</v>
      </c>
      <c r="BM263" s="257" t="s">
        <v>1299</v>
      </c>
    </row>
    <row r="264" s="2" customFormat="1">
      <c r="A264" s="40"/>
      <c r="B264" s="41"/>
      <c r="C264" s="42"/>
      <c r="D264" s="259" t="s">
        <v>261</v>
      </c>
      <c r="E264" s="42"/>
      <c r="F264" s="260" t="s">
        <v>1300</v>
      </c>
      <c r="G264" s="42"/>
      <c r="H264" s="42"/>
      <c r="I264" s="157"/>
      <c r="J264" s="42"/>
      <c r="K264" s="42"/>
      <c r="L264" s="46"/>
      <c r="M264" s="261"/>
      <c r="N264" s="262"/>
      <c r="O264" s="93"/>
      <c r="P264" s="93"/>
      <c r="Q264" s="93"/>
      <c r="R264" s="93"/>
      <c r="S264" s="93"/>
      <c r="T264" s="94"/>
      <c r="U264" s="40"/>
      <c r="V264" s="40"/>
      <c r="W264" s="40"/>
      <c r="X264" s="40"/>
      <c r="Y264" s="40"/>
      <c r="Z264" s="40"/>
      <c r="AA264" s="40"/>
      <c r="AB264" s="40"/>
      <c r="AC264" s="40"/>
      <c r="AD264" s="40"/>
      <c r="AE264" s="40"/>
      <c r="AT264" s="18" t="s">
        <v>261</v>
      </c>
      <c r="AU264" s="18" t="s">
        <v>93</v>
      </c>
    </row>
    <row r="265" s="15" customFormat="1">
      <c r="A265" s="15"/>
      <c r="B265" s="293"/>
      <c r="C265" s="294"/>
      <c r="D265" s="259" t="s">
        <v>414</v>
      </c>
      <c r="E265" s="295" t="s">
        <v>1</v>
      </c>
      <c r="F265" s="296" t="s">
        <v>1225</v>
      </c>
      <c r="G265" s="294"/>
      <c r="H265" s="295" t="s">
        <v>1</v>
      </c>
      <c r="I265" s="297"/>
      <c r="J265" s="294"/>
      <c r="K265" s="294"/>
      <c r="L265" s="298"/>
      <c r="M265" s="299"/>
      <c r="N265" s="300"/>
      <c r="O265" s="300"/>
      <c r="P265" s="300"/>
      <c r="Q265" s="300"/>
      <c r="R265" s="300"/>
      <c r="S265" s="300"/>
      <c r="T265" s="301"/>
      <c r="U265" s="15"/>
      <c r="V265" s="15"/>
      <c r="W265" s="15"/>
      <c r="X265" s="15"/>
      <c r="Y265" s="15"/>
      <c r="Z265" s="15"/>
      <c r="AA265" s="15"/>
      <c r="AB265" s="15"/>
      <c r="AC265" s="15"/>
      <c r="AD265" s="15"/>
      <c r="AE265" s="15"/>
      <c r="AT265" s="302" t="s">
        <v>414</v>
      </c>
      <c r="AU265" s="302" t="s">
        <v>93</v>
      </c>
      <c r="AV265" s="15" t="s">
        <v>91</v>
      </c>
      <c r="AW265" s="15" t="s">
        <v>38</v>
      </c>
      <c r="AX265" s="15" t="s">
        <v>83</v>
      </c>
      <c r="AY265" s="302" t="s">
        <v>251</v>
      </c>
    </row>
    <row r="266" s="13" customFormat="1">
      <c r="A266" s="13"/>
      <c r="B266" s="271"/>
      <c r="C266" s="272"/>
      <c r="D266" s="259" t="s">
        <v>414</v>
      </c>
      <c r="E266" s="273" t="s">
        <v>1</v>
      </c>
      <c r="F266" s="274" t="s">
        <v>529</v>
      </c>
      <c r="G266" s="272"/>
      <c r="H266" s="275">
        <v>1</v>
      </c>
      <c r="I266" s="276"/>
      <c r="J266" s="272"/>
      <c r="K266" s="272"/>
      <c r="L266" s="277"/>
      <c r="M266" s="278"/>
      <c r="N266" s="279"/>
      <c r="O266" s="279"/>
      <c r="P266" s="279"/>
      <c r="Q266" s="279"/>
      <c r="R266" s="279"/>
      <c r="S266" s="279"/>
      <c r="T266" s="280"/>
      <c r="U266" s="13"/>
      <c r="V266" s="13"/>
      <c r="W266" s="13"/>
      <c r="X266" s="13"/>
      <c r="Y266" s="13"/>
      <c r="Z266" s="13"/>
      <c r="AA266" s="13"/>
      <c r="AB266" s="13"/>
      <c r="AC266" s="13"/>
      <c r="AD266" s="13"/>
      <c r="AE266" s="13"/>
      <c r="AT266" s="281" t="s">
        <v>414</v>
      </c>
      <c r="AU266" s="281" t="s">
        <v>93</v>
      </c>
      <c r="AV266" s="13" t="s">
        <v>93</v>
      </c>
      <c r="AW266" s="13" t="s">
        <v>38</v>
      </c>
      <c r="AX266" s="13" t="s">
        <v>83</v>
      </c>
      <c r="AY266" s="281" t="s">
        <v>251</v>
      </c>
    </row>
    <row r="267" s="14" customFormat="1">
      <c r="A267" s="14"/>
      <c r="B267" s="282"/>
      <c r="C267" s="283"/>
      <c r="D267" s="259" t="s">
        <v>414</v>
      </c>
      <c r="E267" s="284" t="s">
        <v>1</v>
      </c>
      <c r="F267" s="285" t="s">
        <v>416</v>
      </c>
      <c r="G267" s="283"/>
      <c r="H267" s="286">
        <v>1</v>
      </c>
      <c r="I267" s="287"/>
      <c r="J267" s="283"/>
      <c r="K267" s="283"/>
      <c r="L267" s="288"/>
      <c r="M267" s="289"/>
      <c r="N267" s="290"/>
      <c r="O267" s="290"/>
      <c r="P267" s="290"/>
      <c r="Q267" s="290"/>
      <c r="R267" s="290"/>
      <c r="S267" s="290"/>
      <c r="T267" s="291"/>
      <c r="U267" s="14"/>
      <c r="V267" s="14"/>
      <c r="W267" s="14"/>
      <c r="X267" s="14"/>
      <c r="Y267" s="14"/>
      <c r="Z267" s="14"/>
      <c r="AA267" s="14"/>
      <c r="AB267" s="14"/>
      <c r="AC267" s="14"/>
      <c r="AD267" s="14"/>
      <c r="AE267" s="14"/>
      <c r="AT267" s="292" t="s">
        <v>414</v>
      </c>
      <c r="AU267" s="292" t="s">
        <v>93</v>
      </c>
      <c r="AV267" s="14" t="s">
        <v>182</v>
      </c>
      <c r="AW267" s="14" t="s">
        <v>38</v>
      </c>
      <c r="AX267" s="14" t="s">
        <v>91</v>
      </c>
      <c r="AY267" s="292" t="s">
        <v>251</v>
      </c>
    </row>
    <row r="268" s="2" customFormat="1" ht="16.5" customHeight="1">
      <c r="A268" s="40"/>
      <c r="B268" s="41"/>
      <c r="C268" s="246" t="s">
        <v>872</v>
      </c>
      <c r="D268" s="246" t="s">
        <v>254</v>
      </c>
      <c r="E268" s="247" t="s">
        <v>840</v>
      </c>
      <c r="F268" s="248" t="s">
        <v>841</v>
      </c>
      <c r="G268" s="249" t="s">
        <v>346</v>
      </c>
      <c r="H268" s="250">
        <v>1</v>
      </c>
      <c r="I268" s="251"/>
      <c r="J268" s="252">
        <f>ROUND(I268*H268,2)</f>
        <v>0</v>
      </c>
      <c r="K268" s="248" t="s">
        <v>307</v>
      </c>
      <c r="L268" s="46"/>
      <c r="M268" s="253" t="s">
        <v>1</v>
      </c>
      <c r="N268" s="254" t="s">
        <v>48</v>
      </c>
      <c r="O268" s="93"/>
      <c r="P268" s="255">
        <f>O268*H268</f>
        <v>0</v>
      </c>
      <c r="Q268" s="255">
        <v>8.5</v>
      </c>
      <c r="R268" s="255">
        <f>Q268*H268</f>
        <v>8.5</v>
      </c>
      <c r="S268" s="255">
        <v>0</v>
      </c>
      <c r="T268" s="256">
        <f>S268*H268</f>
        <v>0</v>
      </c>
      <c r="U268" s="40"/>
      <c r="V268" s="40"/>
      <c r="W268" s="40"/>
      <c r="X268" s="40"/>
      <c r="Y268" s="40"/>
      <c r="Z268" s="40"/>
      <c r="AA268" s="40"/>
      <c r="AB268" s="40"/>
      <c r="AC268" s="40"/>
      <c r="AD268" s="40"/>
      <c r="AE268" s="40"/>
      <c r="AR268" s="257" t="s">
        <v>182</v>
      </c>
      <c r="AT268" s="257" t="s">
        <v>254</v>
      </c>
      <c r="AU268" s="257" t="s">
        <v>93</v>
      </c>
      <c r="AY268" s="18" t="s">
        <v>251</v>
      </c>
      <c r="BE268" s="258">
        <f>IF(N268="základní",J268,0)</f>
        <v>0</v>
      </c>
      <c r="BF268" s="258">
        <f>IF(N268="snížená",J268,0)</f>
        <v>0</v>
      </c>
      <c r="BG268" s="258">
        <f>IF(N268="zákl. přenesená",J268,0)</f>
        <v>0</v>
      </c>
      <c r="BH268" s="258">
        <f>IF(N268="sníž. přenesená",J268,0)</f>
        <v>0</v>
      </c>
      <c r="BI268" s="258">
        <f>IF(N268="nulová",J268,0)</f>
        <v>0</v>
      </c>
      <c r="BJ268" s="18" t="s">
        <v>91</v>
      </c>
      <c r="BK268" s="258">
        <f>ROUND(I268*H268,2)</f>
        <v>0</v>
      </c>
      <c r="BL268" s="18" t="s">
        <v>182</v>
      </c>
      <c r="BM268" s="257" t="s">
        <v>842</v>
      </c>
    </row>
    <row r="269" s="2" customFormat="1">
      <c r="A269" s="40"/>
      <c r="B269" s="41"/>
      <c r="C269" s="42"/>
      <c r="D269" s="259" t="s">
        <v>261</v>
      </c>
      <c r="E269" s="42"/>
      <c r="F269" s="260" t="s">
        <v>1301</v>
      </c>
      <c r="G269" s="42"/>
      <c r="H269" s="42"/>
      <c r="I269" s="157"/>
      <c r="J269" s="42"/>
      <c r="K269" s="42"/>
      <c r="L269" s="46"/>
      <c r="M269" s="261"/>
      <c r="N269" s="262"/>
      <c r="O269" s="93"/>
      <c r="P269" s="93"/>
      <c r="Q269" s="93"/>
      <c r="R269" s="93"/>
      <c r="S269" s="93"/>
      <c r="T269" s="94"/>
      <c r="U269" s="40"/>
      <c r="V269" s="40"/>
      <c r="W269" s="40"/>
      <c r="X269" s="40"/>
      <c r="Y269" s="40"/>
      <c r="Z269" s="40"/>
      <c r="AA269" s="40"/>
      <c r="AB269" s="40"/>
      <c r="AC269" s="40"/>
      <c r="AD269" s="40"/>
      <c r="AE269" s="40"/>
      <c r="AT269" s="18" t="s">
        <v>261</v>
      </c>
      <c r="AU269" s="18" t="s">
        <v>93</v>
      </c>
    </row>
    <row r="270" s="15" customFormat="1">
      <c r="A270" s="15"/>
      <c r="B270" s="293"/>
      <c r="C270" s="294"/>
      <c r="D270" s="259" t="s">
        <v>414</v>
      </c>
      <c r="E270" s="295" t="s">
        <v>1</v>
      </c>
      <c r="F270" s="296" t="s">
        <v>1225</v>
      </c>
      <c r="G270" s="294"/>
      <c r="H270" s="295" t="s">
        <v>1</v>
      </c>
      <c r="I270" s="297"/>
      <c r="J270" s="294"/>
      <c r="K270" s="294"/>
      <c r="L270" s="298"/>
      <c r="M270" s="299"/>
      <c r="N270" s="300"/>
      <c r="O270" s="300"/>
      <c r="P270" s="300"/>
      <c r="Q270" s="300"/>
      <c r="R270" s="300"/>
      <c r="S270" s="300"/>
      <c r="T270" s="301"/>
      <c r="U270" s="15"/>
      <c r="V270" s="15"/>
      <c r="W270" s="15"/>
      <c r="X270" s="15"/>
      <c r="Y270" s="15"/>
      <c r="Z270" s="15"/>
      <c r="AA270" s="15"/>
      <c r="AB270" s="15"/>
      <c r="AC270" s="15"/>
      <c r="AD270" s="15"/>
      <c r="AE270" s="15"/>
      <c r="AT270" s="302" t="s">
        <v>414</v>
      </c>
      <c r="AU270" s="302" t="s">
        <v>93</v>
      </c>
      <c r="AV270" s="15" t="s">
        <v>91</v>
      </c>
      <c r="AW270" s="15" t="s">
        <v>38</v>
      </c>
      <c r="AX270" s="15" t="s">
        <v>83</v>
      </c>
      <c r="AY270" s="302" t="s">
        <v>251</v>
      </c>
    </row>
    <row r="271" s="13" customFormat="1">
      <c r="A271" s="13"/>
      <c r="B271" s="271"/>
      <c r="C271" s="272"/>
      <c r="D271" s="259" t="s">
        <v>414</v>
      </c>
      <c r="E271" s="273" t="s">
        <v>1</v>
      </c>
      <c r="F271" s="274" t="s">
        <v>1302</v>
      </c>
      <c r="G271" s="272"/>
      <c r="H271" s="275">
        <v>1</v>
      </c>
      <c r="I271" s="276"/>
      <c r="J271" s="272"/>
      <c r="K271" s="272"/>
      <c r="L271" s="277"/>
      <c r="M271" s="278"/>
      <c r="N271" s="279"/>
      <c r="O271" s="279"/>
      <c r="P271" s="279"/>
      <c r="Q271" s="279"/>
      <c r="R271" s="279"/>
      <c r="S271" s="279"/>
      <c r="T271" s="280"/>
      <c r="U271" s="13"/>
      <c r="V271" s="13"/>
      <c r="W271" s="13"/>
      <c r="X271" s="13"/>
      <c r="Y271" s="13"/>
      <c r="Z271" s="13"/>
      <c r="AA271" s="13"/>
      <c r="AB271" s="13"/>
      <c r="AC271" s="13"/>
      <c r="AD271" s="13"/>
      <c r="AE271" s="13"/>
      <c r="AT271" s="281" t="s">
        <v>414</v>
      </c>
      <c r="AU271" s="281" t="s">
        <v>93</v>
      </c>
      <c r="AV271" s="13" t="s">
        <v>93</v>
      </c>
      <c r="AW271" s="13" t="s">
        <v>38</v>
      </c>
      <c r="AX271" s="13" t="s">
        <v>83</v>
      </c>
      <c r="AY271" s="281" t="s">
        <v>251</v>
      </c>
    </row>
    <row r="272" s="14" customFormat="1">
      <c r="A272" s="14"/>
      <c r="B272" s="282"/>
      <c r="C272" s="283"/>
      <c r="D272" s="259" t="s">
        <v>414</v>
      </c>
      <c r="E272" s="284" t="s">
        <v>1</v>
      </c>
      <c r="F272" s="285" t="s">
        <v>416</v>
      </c>
      <c r="G272" s="283"/>
      <c r="H272" s="286">
        <v>1</v>
      </c>
      <c r="I272" s="287"/>
      <c r="J272" s="283"/>
      <c r="K272" s="283"/>
      <c r="L272" s="288"/>
      <c r="M272" s="289"/>
      <c r="N272" s="290"/>
      <c r="O272" s="290"/>
      <c r="P272" s="290"/>
      <c r="Q272" s="290"/>
      <c r="R272" s="290"/>
      <c r="S272" s="290"/>
      <c r="T272" s="291"/>
      <c r="U272" s="14"/>
      <c r="V272" s="14"/>
      <c r="W272" s="14"/>
      <c r="X272" s="14"/>
      <c r="Y272" s="14"/>
      <c r="Z272" s="14"/>
      <c r="AA272" s="14"/>
      <c r="AB272" s="14"/>
      <c r="AC272" s="14"/>
      <c r="AD272" s="14"/>
      <c r="AE272" s="14"/>
      <c r="AT272" s="292" t="s">
        <v>414</v>
      </c>
      <c r="AU272" s="292" t="s">
        <v>93</v>
      </c>
      <c r="AV272" s="14" t="s">
        <v>182</v>
      </c>
      <c r="AW272" s="14" t="s">
        <v>38</v>
      </c>
      <c r="AX272" s="14" t="s">
        <v>91</v>
      </c>
      <c r="AY272" s="292" t="s">
        <v>251</v>
      </c>
    </row>
    <row r="273" s="12" customFormat="1" ht="22.8" customHeight="1">
      <c r="A273" s="12"/>
      <c r="B273" s="230"/>
      <c r="C273" s="231"/>
      <c r="D273" s="232" t="s">
        <v>82</v>
      </c>
      <c r="E273" s="244" t="s">
        <v>297</v>
      </c>
      <c r="F273" s="244" t="s">
        <v>530</v>
      </c>
      <c r="G273" s="231"/>
      <c r="H273" s="231"/>
      <c r="I273" s="234"/>
      <c r="J273" s="245">
        <f>BK273</f>
        <v>0</v>
      </c>
      <c r="K273" s="231"/>
      <c r="L273" s="236"/>
      <c r="M273" s="237"/>
      <c r="N273" s="238"/>
      <c r="O273" s="238"/>
      <c r="P273" s="239">
        <f>SUM(P274:P281)</f>
        <v>0</v>
      </c>
      <c r="Q273" s="238"/>
      <c r="R273" s="239">
        <f>SUM(R274:R281)</f>
        <v>0.00061800000000000006</v>
      </c>
      <c r="S273" s="238"/>
      <c r="T273" s="240">
        <f>SUM(T274:T281)</f>
        <v>6.0251999999999999</v>
      </c>
      <c r="U273" s="12"/>
      <c r="V273" s="12"/>
      <c r="W273" s="12"/>
      <c r="X273" s="12"/>
      <c r="Y273" s="12"/>
      <c r="Z273" s="12"/>
      <c r="AA273" s="12"/>
      <c r="AB273" s="12"/>
      <c r="AC273" s="12"/>
      <c r="AD273" s="12"/>
      <c r="AE273" s="12"/>
      <c r="AR273" s="241" t="s">
        <v>91</v>
      </c>
      <c r="AT273" s="242" t="s">
        <v>82</v>
      </c>
      <c r="AU273" s="242" t="s">
        <v>91</v>
      </c>
      <c r="AY273" s="241" t="s">
        <v>251</v>
      </c>
      <c r="BK273" s="243">
        <f>SUM(BK274:BK281)</f>
        <v>0</v>
      </c>
    </row>
    <row r="274" s="2" customFormat="1" ht="16.5" customHeight="1">
      <c r="A274" s="40"/>
      <c r="B274" s="41"/>
      <c r="C274" s="246" t="s">
        <v>877</v>
      </c>
      <c r="D274" s="246" t="s">
        <v>254</v>
      </c>
      <c r="E274" s="247" t="s">
        <v>536</v>
      </c>
      <c r="F274" s="248" t="s">
        <v>537</v>
      </c>
      <c r="G274" s="249" t="s">
        <v>441</v>
      </c>
      <c r="H274" s="250">
        <v>12</v>
      </c>
      <c r="I274" s="251"/>
      <c r="J274" s="252">
        <f>ROUND(I274*H274,2)</f>
        <v>0</v>
      </c>
      <c r="K274" s="248" t="s">
        <v>258</v>
      </c>
      <c r="L274" s="46"/>
      <c r="M274" s="253" t="s">
        <v>1</v>
      </c>
      <c r="N274" s="254" t="s">
        <v>48</v>
      </c>
      <c r="O274" s="93"/>
      <c r="P274" s="255">
        <f>O274*H274</f>
        <v>0</v>
      </c>
      <c r="Q274" s="255">
        <v>0</v>
      </c>
      <c r="R274" s="255">
        <f>Q274*H274</f>
        <v>0</v>
      </c>
      <c r="S274" s="255">
        <v>0</v>
      </c>
      <c r="T274" s="256">
        <f>S274*H274</f>
        <v>0</v>
      </c>
      <c r="U274" s="40"/>
      <c r="V274" s="40"/>
      <c r="W274" s="40"/>
      <c r="X274" s="40"/>
      <c r="Y274" s="40"/>
      <c r="Z274" s="40"/>
      <c r="AA274" s="40"/>
      <c r="AB274" s="40"/>
      <c r="AC274" s="40"/>
      <c r="AD274" s="40"/>
      <c r="AE274" s="40"/>
      <c r="AR274" s="257" t="s">
        <v>182</v>
      </c>
      <c r="AT274" s="257" t="s">
        <v>254</v>
      </c>
      <c r="AU274" s="257" t="s">
        <v>93</v>
      </c>
      <c r="AY274" s="18" t="s">
        <v>251</v>
      </c>
      <c r="BE274" s="258">
        <f>IF(N274="základní",J274,0)</f>
        <v>0</v>
      </c>
      <c r="BF274" s="258">
        <f>IF(N274="snížená",J274,0)</f>
        <v>0</v>
      </c>
      <c r="BG274" s="258">
        <f>IF(N274="zákl. přenesená",J274,0)</f>
        <v>0</v>
      </c>
      <c r="BH274" s="258">
        <f>IF(N274="sníž. přenesená",J274,0)</f>
        <v>0</v>
      </c>
      <c r="BI274" s="258">
        <f>IF(N274="nulová",J274,0)</f>
        <v>0</v>
      </c>
      <c r="BJ274" s="18" t="s">
        <v>91</v>
      </c>
      <c r="BK274" s="258">
        <f>ROUND(I274*H274,2)</f>
        <v>0</v>
      </c>
      <c r="BL274" s="18" t="s">
        <v>182</v>
      </c>
      <c r="BM274" s="257" t="s">
        <v>1303</v>
      </c>
    </row>
    <row r="275" s="15" customFormat="1">
      <c r="A275" s="15"/>
      <c r="B275" s="293"/>
      <c r="C275" s="294"/>
      <c r="D275" s="259" t="s">
        <v>414</v>
      </c>
      <c r="E275" s="295" t="s">
        <v>1</v>
      </c>
      <c r="F275" s="296" t="s">
        <v>1225</v>
      </c>
      <c r="G275" s="294"/>
      <c r="H275" s="295" t="s">
        <v>1</v>
      </c>
      <c r="I275" s="297"/>
      <c r="J275" s="294"/>
      <c r="K275" s="294"/>
      <c r="L275" s="298"/>
      <c r="M275" s="299"/>
      <c r="N275" s="300"/>
      <c r="O275" s="300"/>
      <c r="P275" s="300"/>
      <c r="Q275" s="300"/>
      <c r="R275" s="300"/>
      <c r="S275" s="300"/>
      <c r="T275" s="301"/>
      <c r="U275" s="15"/>
      <c r="V275" s="15"/>
      <c r="W275" s="15"/>
      <c r="X275" s="15"/>
      <c r="Y275" s="15"/>
      <c r="Z275" s="15"/>
      <c r="AA275" s="15"/>
      <c r="AB275" s="15"/>
      <c r="AC275" s="15"/>
      <c r="AD275" s="15"/>
      <c r="AE275" s="15"/>
      <c r="AT275" s="302" t="s">
        <v>414</v>
      </c>
      <c r="AU275" s="302" t="s">
        <v>93</v>
      </c>
      <c r="AV275" s="15" t="s">
        <v>91</v>
      </c>
      <c r="AW275" s="15" t="s">
        <v>38</v>
      </c>
      <c r="AX275" s="15" t="s">
        <v>83</v>
      </c>
      <c r="AY275" s="302" t="s">
        <v>251</v>
      </c>
    </row>
    <row r="276" s="13" customFormat="1">
      <c r="A276" s="13"/>
      <c r="B276" s="271"/>
      <c r="C276" s="272"/>
      <c r="D276" s="259" t="s">
        <v>414</v>
      </c>
      <c r="E276" s="273" t="s">
        <v>1</v>
      </c>
      <c r="F276" s="274" t="s">
        <v>1304</v>
      </c>
      <c r="G276" s="272"/>
      <c r="H276" s="275">
        <v>12</v>
      </c>
      <c r="I276" s="276"/>
      <c r="J276" s="272"/>
      <c r="K276" s="272"/>
      <c r="L276" s="277"/>
      <c r="M276" s="278"/>
      <c r="N276" s="279"/>
      <c r="O276" s="279"/>
      <c r="P276" s="279"/>
      <c r="Q276" s="279"/>
      <c r="R276" s="279"/>
      <c r="S276" s="279"/>
      <c r="T276" s="280"/>
      <c r="U276" s="13"/>
      <c r="V276" s="13"/>
      <c r="W276" s="13"/>
      <c r="X276" s="13"/>
      <c r="Y276" s="13"/>
      <c r="Z276" s="13"/>
      <c r="AA276" s="13"/>
      <c r="AB276" s="13"/>
      <c r="AC276" s="13"/>
      <c r="AD276" s="13"/>
      <c r="AE276" s="13"/>
      <c r="AT276" s="281" t="s">
        <v>414</v>
      </c>
      <c r="AU276" s="281" t="s">
        <v>93</v>
      </c>
      <c r="AV276" s="13" t="s">
        <v>93</v>
      </c>
      <c r="AW276" s="13" t="s">
        <v>38</v>
      </c>
      <c r="AX276" s="13" t="s">
        <v>83</v>
      </c>
      <c r="AY276" s="281" t="s">
        <v>251</v>
      </c>
    </row>
    <row r="277" s="14" customFormat="1">
      <c r="A277" s="14"/>
      <c r="B277" s="282"/>
      <c r="C277" s="283"/>
      <c r="D277" s="259" t="s">
        <v>414</v>
      </c>
      <c r="E277" s="284" t="s">
        <v>1</v>
      </c>
      <c r="F277" s="285" t="s">
        <v>416</v>
      </c>
      <c r="G277" s="283"/>
      <c r="H277" s="286">
        <v>12</v>
      </c>
      <c r="I277" s="287"/>
      <c r="J277" s="283"/>
      <c r="K277" s="283"/>
      <c r="L277" s="288"/>
      <c r="M277" s="289"/>
      <c r="N277" s="290"/>
      <c r="O277" s="290"/>
      <c r="P277" s="290"/>
      <c r="Q277" s="290"/>
      <c r="R277" s="290"/>
      <c r="S277" s="290"/>
      <c r="T277" s="291"/>
      <c r="U277" s="14"/>
      <c r="V277" s="14"/>
      <c r="W277" s="14"/>
      <c r="X277" s="14"/>
      <c r="Y277" s="14"/>
      <c r="Z277" s="14"/>
      <c r="AA277" s="14"/>
      <c r="AB277" s="14"/>
      <c r="AC277" s="14"/>
      <c r="AD277" s="14"/>
      <c r="AE277" s="14"/>
      <c r="AT277" s="292" t="s">
        <v>414</v>
      </c>
      <c r="AU277" s="292" t="s">
        <v>93</v>
      </c>
      <c r="AV277" s="14" t="s">
        <v>182</v>
      </c>
      <c r="AW277" s="14" t="s">
        <v>38</v>
      </c>
      <c r="AX277" s="14" t="s">
        <v>91</v>
      </c>
      <c r="AY277" s="292" t="s">
        <v>251</v>
      </c>
    </row>
    <row r="278" s="2" customFormat="1" ht="16.5" customHeight="1">
      <c r="A278" s="40"/>
      <c r="B278" s="41"/>
      <c r="C278" s="246" t="s">
        <v>882</v>
      </c>
      <c r="D278" s="246" t="s">
        <v>254</v>
      </c>
      <c r="E278" s="247" t="s">
        <v>541</v>
      </c>
      <c r="F278" s="248" t="s">
        <v>542</v>
      </c>
      <c r="G278" s="249" t="s">
        <v>446</v>
      </c>
      <c r="H278" s="250">
        <v>2.5</v>
      </c>
      <c r="I278" s="251"/>
      <c r="J278" s="252">
        <f>ROUND(I278*H278,2)</f>
        <v>0</v>
      </c>
      <c r="K278" s="248" t="s">
        <v>258</v>
      </c>
      <c r="L278" s="46"/>
      <c r="M278" s="253" t="s">
        <v>1</v>
      </c>
      <c r="N278" s="254" t="s">
        <v>48</v>
      </c>
      <c r="O278" s="93"/>
      <c r="P278" s="255">
        <f>O278*H278</f>
        <v>0</v>
      </c>
      <c r="Q278" s="255">
        <v>0</v>
      </c>
      <c r="R278" s="255">
        <f>Q278*H278</f>
        <v>0</v>
      </c>
      <c r="S278" s="255">
        <v>2.3999999999999999</v>
      </c>
      <c r="T278" s="256">
        <f>S278*H278</f>
        <v>6</v>
      </c>
      <c r="U278" s="40"/>
      <c r="V278" s="40"/>
      <c r="W278" s="40"/>
      <c r="X278" s="40"/>
      <c r="Y278" s="40"/>
      <c r="Z278" s="40"/>
      <c r="AA278" s="40"/>
      <c r="AB278" s="40"/>
      <c r="AC278" s="40"/>
      <c r="AD278" s="40"/>
      <c r="AE278" s="40"/>
      <c r="AR278" s="257" t="s">
        <v>182</v>
      </c>
      <c r="AT278" s="257" t="s">
        <v>254</v>
      </c>
      <c r="AU278" s="257" t="s">
        <v>93</v>
      </c>
      <c r="AY278" s="18" t="s">
        <v>251</v>
      </c>
      <c r="BE278" s="258">
        <f>IF(N278="základní",J278,0)</f>
        <v>0</v>
      </c>
      <c r="BF278" s="258">
        <f>IF(N278="snížená",J278,0)</f>
        <v>0</v>
      </c>
      <c r="BG278" s="258">
        <f>IF(N278="zákl. přenesená",J278,0)</f>
        <v>0</v>
      </c>
      <c r="BH278" s="258">
        <f>IF(N278="sníž. přenesená",J278,0)</f>
        <v>0</v>
      </c>
      <c r="BI278" s="258">
        <f>IF(N278="nulová",J278,0)</f>
        <v>0</v>
      </c>
      <c r="BJ278" s="18" t="s">
        <v>91</v>
      </c>
      <c r="BK278" s="258">
        <f>ROUND(I278*H278,2)</f>
        <v>0</v>
      </c>
      <c r="BL278" s="18" t="s">
        <v>182</v>
      </c>
      <c r="BM278" s="257" t="s">
        <v>883</v>
      </c>
    </row>
    <row r="279" s="13" customFormat="1">
      <c r="A279" s="13"/>
      <c r="B279" s="271"/>
      <c r="C279" s="272"/>
      <c r="D279" s="259" t="s">
        <v>414</v>
      </c>
      <c r="E279" s="273" t="s">
        <v>1</v>
      </c>
      <c r="F279" s="274" t="s">
        <v>1305</v>
      </c>
      <c r="G279" s="272"/>
      <c r="H279" s="275">
        <v>2.5</v>
      </c>
      <c r="I279" s="276"/>
      <c r="J279" s="272"/>
      <c r="K279" s="272"/>
      <c r="L279" s="277"/>
      <c r="M279" s="278"/>
      <c r="N279" s="279"/>
      <c r="O279" s="279"/>
      <c r="P279" s="279"/>
      <c r="Q279" s="279"/>
      <c r="R279" s="279"/>
      <c r="S279" s="279"/>
      <c r="T279" s="280"/>
      <c r="U279" s="13"/>
      <c r="V279" s="13"/>
      <c r="W279" s="13"/>
      <c r="X279" s="13"/>
      <c r="Y279" s="13"/>
      <c r="Z279" s="13"/>
      <c r="AA279" s="13"/>
      <c r="AB279" s="13"/>
      <c r="AC279" s="13"/>
      <c r="AD279" s="13"/>
      <c r="AE279" s="13"/>
      <c r="AT279" s="281" t="s">
        <v>414</v>
      </c>
      <c r="AU279" s="281" t="s">
        <v>93</v>
      </c>
      <c r="AV279" s="13" t="s">
        <v>93</v>
      </c>
      <c r="AW279" s="13" t="s">
        <v>38</v>
      </c>
      <c r="AX279" s="13" t="s">
        <v>83</v>
      </c>
      <c r="AY279" s="281" t="s">
        <v>251</v>
      </c>
    </row>
    <row r="280" s="14" customFormat="1">
      <c r="A280" s="14"/>
      <c r="B280" s="282"/>
      <c r="C280" s="283"/>
      <c r="D280" s="259" t="s">
        <v>414</v>
      </c>
      <c r="E280" s="284" t="s">
        <v>1</v>
      </c>
      <c r="F280" s="285" t="s">
        <v>416</v>
      </c>
      <c r="G280" s="283"/>
      <c r="H280" s="286">
        <v>2.5</v>
      </c>
      <c r="I280" s="287"/>
      <c r="J280" s="283"/>
      <c r="K280" s="283"/>
      <c r="L280" s="288"/>
      <c r="M280" s="289"/>
      <c r="N280" s="290"/>
      <c r="O280" s="290"/>
      <c r="P280" s="290"/>
      <c r="Q280" s="290"/>
      <c r="R280" s="290"/>
      <c r="S280" s="290"/>
      <c r="T280" s="291"/>
      <c r="U280" s="14"/>
      <c r="V280" s="14"/>
      <c r="W280" s="14"/>
      <c r="X280" s="14"/>
      <c r="Y280" s="14"/>
      <c r="Z280" s="14"/>
      <c r="AA280" s="14"/>
      <c r="AB280" s="14"/>
      <c r="AC280" s="14"/>
      <c r="AD280" s="14"/>
      <c r="AE280" s="14"/>
      <c r="AT280" s="292" t="s">
        <v>414</v>
      </c>
      <c r="AU280" s="292" t="s">
        <v>93</v>
      </c>
      <c r="AV280" s="14" t="s">
        <v>182</v>
      </c>
      <c r="AW280" s="14" t="s">
        <v>38</v>
      </c>
      <c r="AX280" s="14" t="s">
        <v>91</v>
      </c>
      <c r="AY280" s="292" t="s">
        <v>251</v>
      </c>
    </row>
    <row r="281" s="2" customFormat="1" ht="16.5" customHeight="1">
      <c r="A281" s="40"/>
      <c r="B281" s="41"/>
      <c r="C281" s="246" t="s">
        <v>885</v>
      </c>
      <c r="D281" s="246" t="s">
        <v>254</v>
      </c>
      <c r="E281" s="247" t="s">
        <v>1306</v>
      </c>
      <c r="F281" s="248" t="s">
        <v>1307</v>
      </c>
      <c r="G281" s="249" t="s">
        <v>441</v>
      </c>
      <c r="H281" s="250">
        <v>0.20000000000000001</v>
      </c>
      <c r="I281" s="251"/>
      <c r="J281" s="252">
        <f>ROUND(I281*H281,2)</f>
        <v>0</v>
      </c>
      <c r="K281" s="248" t="s">
        <v>258</v>
      </c>
      <c r="L281" s="46"/>
      <c r="M281" s="253" t="s">
        <v>1</v>
      </c>
      <c r="N281" s="254" t="s">
        <v>48</v>
      </c>
      <c r="O281" s="93"/>
      <c r="P281" s="255">
        <f>O281*H281</f>
        <v>0</v>
      </c>
      <c r="Q281" s="255">
        <v>0.0030899999999999999</v>
      </c>
      <c r="R281" s="255">
        <f>Q281*H281</f>
        <v>0.00061800000000000006</v>
      </c>
      <c r="S281" s="255">
        <v>0.126</v>
      </c>
      <c r="T281" s="256">
        <f>S281*H281</f>
        <v>0.0252</v>
      </c>
      <c r="U281" s="40"/>
      <c r="V281" s="40"/>
      <c r="W281" s="40"/>
      <c r="X281" s="40"/>
      <c r="Y281" s="40"/>
      <c r="Z281" s="40"/>
      <c r="AA281" s="40"/>
      <c r="AB281" s="40"/>
      <c r="AC281" s="40"/>
      <c r="AD281" s="40"/>
      <c r="AE281" s="40"/>
      <c r="AR281" s="257" t="s">
        <v>182</v>
      </c>
      <c r="AT281" s="257" t="s">
        <v>254</v>
      </c>
      <c r="AU281" s="257" t="s">
        <v>93</v>
      </c>
      <c r="AY281" s="18" t="s">
        <v>251</v>
      </c>
      <c r="BE281" s="258">
        <f>IF(N281="základní",J281,0)</f>
        <v>0</v>
      </c>
      <c r="BF281" s="258">
        <f>IF(N281="snížená",J281,0)</f>
        <v>0</v>
      </c>
      <c r="BG281" s="258">
        <f>IF(N281="zákl. přenesená",J281,0)</f>
        <v>0</v>
      </c>
      <c r="BH281" s="258">
        <f>IF(N281="sníž. přenesená",J281,0)</f>
        <v>0</v>
      </c>
      <c r="BI281" s="258">
        <f>IF(N281="nulová",J281,0)</f>
        <v>0</v>
      </c>
      <c r="BJ281" s="18" t="s">
        <v>91</v>
      </c>
      <c r="BK281" s="258">
        <f>ROUND(I281*H281,2)</f>
        <v>0</v>
      </c>
      <c r="BL281" s="18" t="s">
        <v>182</v>
      </c>
      <c r="BM281" s="257" t="s">
        <v>1308</v>
      </c>
    </row>
    <row r="282" s="12" customFormat="1" ht="22.8" customHeight="1">
      <c r="A282" s="12"/>
      <c r="B282" s="230"/>
      <c r="C282" s="231"/>
      <c r="D282" s="232" t="s">
        <v>82</v>
      </c>
      <c r="E282" s="244" t="s">
        <v>550</v>
      </c>
      <c r="F282" s="244" t="s">
        <v>551</v>
      </c>
      <c r="G282" s="231"/>
      <c r="H282" s="231"/>
      <c r="I282" s="234"/>
      <c r="J282" s="245">
        <f>BK282</f>
        <v>0</v>
      </c>
      <c r="K282" s="231"/>
      <c r="L282" s="236"/>
      <c r="M282" s="237"/>
      <c r="N282" s="238"/>
      <c r="O282" s="238"/>
      <c r="P282" s="239">
        <f>SUM(P283:P288)</f>
        <v>0</v>
      </c>
      <c r="Q282" s="238"/>
      <c r="R282" s="239">
        <f>SUM(R283:R288)</f>
        <v>0</v>
      </c>
      <c r="S282" s="238"/>
      <c r="T282" s="240">
        <f>SUM(T283:T288)</f>
        <v>0</v>
      </c>
      <c r="U282" s="12"/>
      <c r="V282" s="12"/>
      <c r="W282" s="12"/>
      <c r="X282" s="12"/>
      <c r="Y282" s="12"/>
      <c r="Z282" s="12"/>
      <c r="AA282" s="12"/>
      <c r="AB282" s="12"/>
      <c r="AC282" s="12"/>
      <c r="AD282" s="12"/>
      <c r="AE282" s="12"/>
      <c r="AR282" s="241" t="s">
        <v>91</v>
      </c>
      <c r="AT282" s="242" t="s">
        <v>82</v>
      </c>
      <c r="AU282" s="242" t="s">
        <v>91</v>
      </c>
      <c r="AY282" s="241" t="s">
        <v>251</v>
      </c>
      <c r="BK282" s="243">
        <f>SUM(BK283:BK288)</f>
        <v>0</v>
      </c>
    </row>
    <row r="283" s="2" customFormat="1" ht="16.5" customHeight="1">
      <c r="A283" s="40"/>
      <c r="B283" s="41"/>
      <c r="C283" s="246" t="s">
        <v>887</v>
      </c>
      <c r="D283" s="246" t="s">
        <v>254</v>
      </c>
      <c r="E283" s="247" t="s">
        <v>553</v>
      </c>
      <c r="F283" s="248" t="s">
        <v>554</v>
      </c>
      <c r="G283" s="249" t="s">
        <v>398</v>
      </c>
      <c r="H283" s="250">
        <v>14.898999999999999</v>
      </c>
      <c r="I283" s="251"/>
      <c r="J283" s="252">
        <f>ROUND(I283*H283,2)</f>
        <v>0</v>
      </c>
      <c r="K283" s="248" t="s">
        <v>307</v>
      </c>
      <c r="L283" s="46"/>
      <c r="M283" s="253" t="s">
        <v>1</v>
      </c>
      <c r="N283" s="254" t="s">
        <v>48</v>
      </c>
      <c r="O283" s="93"/>
      <c r="P283" s="255">
        <f>O283*H283</f>
        <v>0</v>
      </c>
      <c r="Q283" s="255">
        <v>0</v>
      </c>
      <c r="R283" s="255">
        <f>Q283*H283</f>
        <v>0</v>
      </c>
      <c r="S283" s="255">
        <v>0</v>
      </c>
      <c r="T283" s="256">
        <f>S283*H283</f>
        <v>0</v>
      </c>
      <c r="U283" s="40"/>
      <c r="V283" s="40"/>
      <c r="W283" s="40"/>
      <c r="X283" s="40"/>
      <c r="Y283" s="40"/>
      <c r="Z283" s="40"/>
      <c r="AA283" s="40"/>
      <c r="AB283" s="40"/>
      <c r="AC283" s="40"/>
      <c r="AD283" s="40"/>
      <c r="AE283" s="40"/>
      <c r="AR283" s="257" t="s">
        <v>182</v>
      </c>
      <c r="AT283" s="257" t="s">
        <v>254</v>
      </c>
      <c r="AU283" s="257" t="s">
        <v>93</v>
      </c>
      <c r="AY283" s="18" t="s">
        <v>251</v>
      </c>
      <c r="BE283" s="258">
        <f>IF(N283="základní",J283,0)</f>
        <v>0</v>
      </c>
      <c r="BF283" s="258">
        <f>IF(N283="snížená",J283,0)</f>
        <v>0</v>
      </c>
      <c r="BG283" s="258">
        <f>IF(N283="zákl. přenesená",J283,0)</f>
        <v>0</v>
      </c>
      <c r="BH283" s="258">
        <f>IF(N283="sníž. přenesená",J283,0)</f>
        <v>0</v>
      </c>
      <c r="BI283" s="258">
        <f>IF(N283="nulová",J283,0)</f>
        <v>0</v>
      </c>
      <c r="BJ283" s="18" t="s">
        <v>91</v>
      </c>
      <c r="BK283" s="258">
        <f>ROUND(I283*H283,2)</f>
        <v>0</v>
      </c>
      <c r="BL283" s="18" t="s">
        <v>182</v>
      </c>
      <c r="BM283" s="257" t="s">
        <v>886</v>
      </c>
    </row>
    <row r="284" s="2" customFormat="1">
      <c r="A284" s="40"/>
      <c r="B284" s="41"/>
      <c r="C284" s="42"/>
      <c r="D284" s="259" t="s">
        <v>261</v>
      </c>
      <c r="E284" s="42"/>
      <c r="F284" s="260" t="s">
        <v>556</v>
      </c>
      <c r="G284" s="42"/>
      <c r="H284" s="42"/>
      <c r="I284" s="157"/>
      <c r="J284" s="42"/>
      <c r="K284" s="42"/>
      <c r="L284" s="46"/>
      <c r="M284" s="261"/>
      <c r="N284" s="262"/>
      <c r="O284" s="93"/>
      <c r="P284" s="93"/>
      <c r="Q284" s="93"/>
      <c r="R284" s="93"/>
      <c r="S284" s="93"/>
      <c r="T284" s="94"/>
      <c r="U284" s="40"/>
      <c r="V284" s="40"/>
      <c r="W284" s="40"/>
      <c r="X284" s="40"/>
      <c r="Y284" s="40"/>
      <c r="Z284" s="40"/>
      <c r="AA284" s="40"/>
      <c r="AB284" s="40"/>
      <c r="AC284" s="40"/>
      <c r="AD284" s="40"/>
      <c r="AE284" s="40"/>
      <c r="AT284" s="18" t="s">
        <v>261</v>
      </c>
      <c r="AU284" s="18" t="s">
        <v>93</v>
      </c>
    </row>
    <row r="285" s="2" customFormat="1" ht="16.5" customHeight="1">
      <c r="A285" s="40"/>
      <c r="B285" s="41"/>
      <c r="C285" s="246" t="s">
        <v>889</v>
      </c>
      <c r="D285" s="246" t="s">
        <v>254</v>
      </c>
      <c r="E285" s="247" t="s">
        <v>557</v>
      </c>
      <c r="F285" s="248" t="s">
        <v>558</v>
      </c>
      <c r="G285" s="249" t="s">
        <v>398</v>
      </c>
      <c r="H285" s="250">
        <v>14.898999999999999</v>
      </c>
      <c r="I285" s="251"/>
      <c r="J285" s="252">
        <f>ROUND(I285*H285,2)</f>
        <v>0</v>
      </c>
      <c r="K285" s="248" t="s">
        <v>258</v>
      </c>
      <c r="L285" s="46"/>
      <c r="M285" s="253" t="s">
        <v>1</v>
      </c>
      <c r="N285" s="254" t="s">
        <v>48</v>
      </c>
      <c r="O285" s="93"/>
      <c r="P285" s="255">
        <f>O285*H285</f>
        <v>0</v>
      </c>
      <c r="Q285" s="255">
        <v>0</v>
      </c>
      <c r="R285" s="255">
        <f>Q285*H285</f>
        <v>0</v>
      </c>
      <c r="S285" s="255">
        <v>0</v>
      </c>
      <c r="T285" s="256">
        <f>S285*H285</f>
        <v>0</v>
      </c>
      <c r="U285" s="40"/>
      <c r="V285" s="40"/>
      <c r="W285" s="40"/>
      <c r="X285" s="40"/>
      <c r="Y285" s="40"/>
      <c r="Z285" s="40"/>
      <c r="AA285" s="40"/>
      <c r="AB285" s="40"/>
      <c r="AC285" s="40"/>
      <c r="AD285" s="40"/>
      <c r="AE285" s="40"/>
      <c r="AR285" s="257" t="s">
        <v>182</v>
      </c>
      <c r="AT285" s="257" t="s">
        <v>254</v>
      </c>
      <c r="AU285" s="257" t="s">
        <v>93</v>
      </c>
      <c r="AY285" s="18" t="s">
        <v>251</v>
      </c>
      <c r="BE285" s="258">
        <f>IF(N285="základní",J285,0)</f>
        <v>0</v>
      </c>
      <c r="BF285" s="258">
        <f>IF(N285="snížená",J285,0)</f>
        <v>0</v>
      </c>
      <c r="BG285" s="258">
        <f>IF(N285="zákl. přenesená",J285,0)</f>
        <v>0</v>
      </c>
      <c r="BH285" s="258">
        <f>IF(N285="sníž. přenesená",J285,0)</f>
        <v>0</v>
      </c>
      <c r="BI285" s="258">
        <f>IF(N285="nulová",J285,0)</f>
        <v>0</v>
      </c>
      <c r="BJ285" s="18" t="s">
        <v>91</v>
      </c>
      <c r="BK285" s="258">
        <f>ROUND(I285*H285,2)</f>
        <v>0</v>
      </c>
      <c r="BL285" s="18" t="s">
        <v>182</v>
      </c>
      <c r="BM285" s="257" t="s">
        <v>888</v>
      </c>
    </row>
    <row r="286" s="2" customFormat="1" ht="16.5" customHeight="1">
      <c r="A286" s="40"/>
      <c r="B286" s="41"/>
      <c r="C286" s="246" t="s">
        <v>892</v>
      </c>
      <c r="D286" s="246" t="s">
        <v>254</v>
      </c>
      <c r="E286" s="247" t="s">
        <v>561</v>
      </c>
      <c r="F286" s="248" t="s">
        <v>562</v>
      </c>
      <c r="G286" s="249" t="s">
        <v>398</v>
      </c>
      <c r="H286" s="250">
        <v>148.99000000000001</v>
      </c>
      <c r="I286" s="251"/>
      <c r="J286" s="252">
        <f>ROUND(I286*H286,2)</f>
        <v>0</v>
      </c>
      <c r="K286" s="248" t="s">
        <v>258</v>
      </c>
      <c r="L286" s="46"/>
      <c r="M286" s="253" t="s">
        <v>1</v>
      </c>
      <c r="N286" s="254" t="s">
        <v>48</v>
      </c>
      <c r="O286" s="93"/>
      <c r="P286" s="255">
        <f>O286*H286</f>
        <v>0</v>
      </c>
      <c r="Q286" s="255">
        <v>0</v>
      </c>
      <c r="R286" s="255">
        <f>Q286*H286</f>
        <v>0</v>
      </c>
      <c r="S286" s="255">
        <v>0</v>
      </c>
      <c r="T286" s="256">
        <f>S286*H286</f>
        <v>0</v>
      </c>
      <c r="U286" s="40"/>
      <c r="V286" s="40"/>
      <c r="W286" s="40"/>
      <c r="X286" s="40"/>
      <c r="Y286" s="40"/>
      <c r="Z286" s="40"/>
      <c r="AA286" s="40"/>
      <c r="AB286" s="40"/>
      <c r="AC286" s="40"/>
      <c r="AD286" s="40"/>
      <c r="AE286" s="40"/>
      <c r="AR286" s="257" t="s">
        <v>182</v>
      </c>
      <c r="AT286" s="257" t="s">
        <v>254</v>
      </c>
      <c r="AU286" s="257" t="s">
        <v>93</v>
      </c>
      <c r="AY286" s="18" t="s">
        <v>251</v>
      </c>
      <c r="BE286" s="258">
        <f>IF(N286="základní",J286,0)</f>
        <v>0</v>
      </c>
      <c r="BF286" s="258">
        <f>IF(N286="snížená",J286,0)</f>
        <v>0</v>
      </c>
      <c r="BG286" s="258">
        <f>IF(N286="zákl. přenesená",J286,0)</f>
        <v>0</v>
      </c>
      <c r="BH286" s="258">
        <f>IF(N286="sníž. přenesená",J286,0)</f>
        <v>0</v>
      </c>
      <c r="BI286" s="258">
        <f>IF(N286="nulová",J286,0)</f>
        <v>0</v>
      </c>
      <c r="BJ286" s="18" t="s">
        <v>91</v>
      </c>
      <c r="BK286" s="258">
        <f>ROUND(I286*H286,2)</f>
        <v>0</v>
      </c>
      <c r="BL286" s="18" t="s">
        <v>182</v>
      </c>
      <c r="BM286" s="257" t="s">
        <v>890</v>
      </c>
    </row>
    <row r="287" s="13" customFormat="1">
      <c r="A287" s="13"/>
      <c r="B287" s="271"/>
      <c r="C287" s="272"/>
      <c r="D287" s="259" t="s">
        <v>414</v>
      </c>
      <c r="E287" s="272"/>
      <c r="F287" s="274" t="s">
        <v>1309</v>
      </c>
      <c r="G287" s="272"/>
      <c r="H287" s="275">
        <v>148.99000000000001</v>
      </c>
      <c r="I287" s="276"/>
      <c r="J287" s="272"/>
      <c r="K287" s="272"/>
      <c r="L287" s="277"/>
      <c r="M287" s="278"/>
      <c r="N287" s="279"/>
      <c r="O287" s="279"/>
      <c r="P287" s="279"/>
      <c r="Q287" s="279"/>
      <c r="R287" s="279"/>
      <c r="S287" s="279"/>
      <c r="T287" s="280"/>
      <c r="U287" s="13"/>
      <c r="V287" s="13"/>
      <c r="W287" s="13"/>
      <c r="X287" s="13"/>
      <c r="Y287" s="13"/>
      <c r="Z287" s="13"/>
      <c r="AA287" s="13"/>
      <c r="AB287" s="13"/>
      <c r="AC287" s="13"/>
      <c r="AD287" s="13"/>
      <c r="AE287" s="13"/>
      <c r="AT287" s="281" t="s">
        <v>414</v>
      </c>
      <c r="AU287" s="281" t="s">
        <v>93</v>
      </c>
      <c r="AV287" s="13" t="s">
        <v>93</v>
      </c>
      <c r="AW287" s="13" t="s">
        <v>4</v>
      </c>
      <c r="AX287" s="13" t="s">
        <v>91</v>
      </c>
      <c r="AY287" s="281" t="s">
        <v>251</v>
      </c>
    </row>
    <row r="288" s="2" customFormat="1" ht="16.5" customHeight="1">
      <c r="A288" s="40"/>
      <c r="B288" s="41"/>
      <c r="C288" s="246" t="s">
        <v>894</v>
      </c>
      <c r="D288" s="246" t="s">
        <v>254</v>
      </c>
      <c r="E288" s="247" t="s">
        <v>565</v>
      </c>
      <c r="F288" s="248" t="s">
        <v>566</v>
      </c>
      <c r="G288" s="249" t="s">
        <v>398</v>
      </c>
      <c r="H288" s="250">
        <v>14.898999999999999</v>
      </c>
      <c r="I288" s="251"/>
      <c r="J288" s="252">
        <f>ROUND(I288*H288,2)</f>
        <v>0</v>
      </c>
      <c r="K288" s="248" t="s">
        <v>258</v>
      </c>
      <c r="L288" s="46"/>
      <c r="M288" s="253" t="s">
        <v>1</v>
      </c>
      <c r="N288" s="254" t="s">
        <v>48</v>
      </c>
      <c r="O288" s="93"/>
      <c r="P288" s="255">
        <f>O288*H288</f>
        <v>0</v>
      </c>
      <c r="Q288" s="255">
        <v>0</v>
      </c>
      <c r="R288" s="255">
        <f>Q288*H288</f>
        <v>0</v>
      </c>
      <c r="S288" s="255">
        <v>0</v>
      </c>
      <c r="T288" s="256">
        <f>S288*H288</f>
        <v>0</v>
      </c>
      <c r="U288" s="40"/>
      <c r="V288" s="40"/>
      <c r="W288" s="40"/>
      <c r="X288" s="40"/>
      <c r="Y288" s="40"/>
      <c r="Z288" s="40"/>
      <c r="AA288" s="40"/>
      <c r="AB288" s="40"/>
      <c r="AC288" s="40"/>
      <c r="AD288" s="40"/>
      <c r="AE288" s="40"/>
      <c r="AR288" s="257" t="s">
        <v>182</v>
      </c>
      <c r="AT288" s="257" t="s">
        <v>254</v>
      </c>
      <c r="AU288" s="257" t="s">
        <v>93</v>
      </c>
      <c r="AY288" s="18" t="s">
        <v>251</v>
      </c>
      <c r="BE288" s="258">
        <f>IF(N288="základní",J288,0)</f>
        <v>0</v>
      </c>
      <c r="BF288" s="258">
        <f>IF(N288="snížená",J288,0)</f>
        <v>0</v>
      </c>
      <c r="BG288" s="258">
        <f>IF(N288="zákl. přenesená",J288,0)</f>
        <v>0</v>
      </c>
      <c r="BH288" s="258">
        <f>IF(N288="sníž. přenesená",J288,0)</f>
        <v>0</v>
      </c>
      <c r="BI288" s="258">
        <f>IF(N288="nulová",J288,0)</f>
        <v>0</v>
      </c>
      <c r="BJ288" s="18" t="s">
        <v>91</v>
      </c>
      <c r="BK288" s="258">
        <f>ROUND(I288*H288,2)</f>
        <v>0</v>
      </c>
      <c r="BL288" s="18" t="s">
        <v>182</v>
      </c>
      <c r="BM288" s="257" t="s">
        <v>893</v>
      </c>
    </row>
    <row r="289" s="12" customFormat="1" ht="22.8" customHeight="1">
      <c r="A289" s="12"/>
      <c r="B289" s="230"/>
      <c r="C289" s="231"/>
      <c r="D289" s="232" t="s">
        <v>82</v>
      </c>
      <c r="E289" s="244" t="s">
        <v>568</v>
      </c>
      <c r="F289" s="244" t="s">
        <v>569</v>
      </c>
      <c r="G289" s="231"/>
      <c r="H289" s="231"/>
      <c r="I289" s="234"/>
      <c r="J289" s="245">
        <f>BK289</f>
        <v>0</v>
      </c>
      <c r="K289" s="231"/>
      <c r="L289" s="236"/>
      <c r="M289" s="237"/>
      <c r="N289" s="238"/>
      <c r="O289" s="238"/>
      <c r="P289" s="239">
        <f>P290</f>
        <v>0</v>
      </c>
      <c r="Q289" s="238"/>
      <c r="R289" s="239">
        <f>R290</f>
        <v>0</v>
      </c>
      <c r="S289" s="238"/>
      <c r="T289" s="240">
        <f>T290</f>
        <v>0</v>
      </c>
      <c r="U289" s="12"/>
      <c r="V289" s="12"/>
      <c r="W289" s="12"/>
      <c r="X289" s="12"/>
      <c r="Y289" s="12"/>
      <c r="Z289" s="12"/>
      <c r="AA289" s="12"/>
      <c r="AB289" s="12"/>
      <c r="AC289" s="12"/>
      <c r="AD289" s="12"/>
      <c r="AE289" s="12"/>
      <c r="AR289" s="241" t="s">
        <v>91</v>
      </c>
      <c r="AT289" s="242" t="s">
        <v>82</v>
      </c>
      <c r="AU289" s="242" t="s">
        <v>91</v>
      </c>
      <c r="AY289" s="241" t="s">
        <v>251</v>
      </c>
      <c r="BK289" s="243">
        <f>BK290</f>
        <v>0</v>
      </c>
    </row>
    <row r="290" s="2" customFormat="1" ht="16.5" customHeight="1">
      <c r="A290" s="40"/>
      <c r="B290" s="41"/>
      <c r="C290" s="246" t="s">
        <v>901</v>
      </c>
      <c r="D290" s="246" t="s">
        <v>254</v>
      </c>
      <c r="E290" s="247" t="s">
        <v>895</v>
      </c>
      <c r="F290" s="248" t="s">
        <v>896</v>
      </c>
      <c r="G290" s="249" t="s">
        <v>398</v>
      </c>
      <c r="H290" s="250">
        <v>64.591999999999999</v>
      </c>
      <c r="I290" s="251"/>
      <c r="J290" s="252">
        <f>ROUND(I290*H290,2)</f>
        <v>0</v>
      </c>
      <c r="K290" s="248" t="s">
        <v>258</v>
      </c>
      <c r="L290" s="46"/>
      <c r="M290" s="253" t="s">
        <v>1</v>
      </c>
      <c r="N290" s="254" t="s">
        <v>48</v>
      </c>
      <c r="O290" s="93"/>
      <c r="P290" s="255">
        <f>O290*H290</f>
        <v>0</v>
      </c>
      <c r="Q290" s="255">
        <v>0</v>
      </c>
      <c r="R290" s="255">
        <f>Q290*H290</f>
        <v>0</v>
      </c>
      <c r="S290" s="255">
        <v>0</v>
      </c>
      <c r="T290" s="256">
        <f>S290*H290</f>
        <v>0</v>
      </c>
      <c r="U290" s="40"/>
      <c r="V290" s="40"/>
      <c r="W290" s="40"/>
      <c r="X290" s="40"/>
      <c r="Y290" s="40"/>
      <c r="Z290" s="40"/>
      <c r="AA290" s="40"/>
      <c r="AB290" s="40"/>
      <c r="AC290" s="40"/>
      <c r="AD290" s="40"/>
      <c r="AE290" s="40"/>
      <c r="AR290" s="257" t="s">
        <v>91</v>
      </c>
      <c r="AT290" s="257" t="s">
        <v>254</v>
      </c>
      <c r="AU290" s="257" t="s">
        <v>93</v>
      </c>
      <c r="AY290" s="18" t="s">
        <v>251</v>
      </c>
      <c r="BE290" s="258">
        <f>IF(N290="základní",J290,0)</f>
        <v>0</v>
      </c>
      <c r="BF290" s="258">
        <f>IF(N290="snížená",J290,0)</f>
        <v>0</v>
      </c>
      <c r="BG290" s="258">
        <f>IF(N290="zákl. přenesená",J290,0)</f>
        <v>0</v>
      </c>
      <c r="BH290" s="258">
        <f>IF(N290="sníž. přenesená",J290,0)</f>
        <v>0</v>
      </c>
      <c r="BI290" s="258">
        <f>IF(N290="nulová",J290,0)</f>
        <v>0</v>
      </c>
      <c r="BJ290" s="18" t="s">
        <v>91</v>
      </c>
      <c r="BK290" s="258">
        <f>ROUND(I290*H290,2)</f>
        <v>0</v>
      </c>
      <c r="BL290" s="18" t="s">
        <v>91</v>
      </c>
      <c r="BM290" s="257" t="s">
        <v>897</v>
      </c>
    </row>
    <row r="291" s="12" customFormat="1" ht="25.92" customHeight="1">
      <c r="A291" s="12"/>
      <c r="B291" s="230"/>
      <c r="C291" s="231"/>
      <c r="D291" s="232" t="s">
        <v>82</v>
      </c>
      <c r="E291" s="233" t="s">
        <v>898</v>
      </c>
      <c r="F291" s="233" t="s">
        <v>898</v>
      </c>
      <c r="G291" s="231"/>
      <c r="H291" s="231"/>
      <c r="I291" s="234"/>
      <c r="J291" s="235">
        <f>BK291</f>
        <v>0</v>
      </c>
      <c r="K291" s="231"/>
      <c r="L291" s="236"/>
      <c r="M291" s="237"/>
      <c r="N291" s="238"/>
      <c r="O291" s="238"/>
      <c r="P291" s="239">
        <f>P292</f>
        <v>0</v>
      </c>
      <c r="Q291" s="238"/>
      <c r="R291" s="239">
        <f>R292</f>
        <v>0</v>
      </c>
      <c r="S291" s="238"/>
      <c r="T291" s="240">
        <f>T292</f>
        <v>0</v>
      </c>
      <c r="U291" s="12"/>
      <c r="V291" s="12"/>
      <c r="W291" s="12"/>
      <c r="X291" s="12"/>
      <c r="Y291" s="12"/>
      <c r="Z291" s="12"/>
      <c r="AA291" s="12"/>
      <c r="AB291" s="12"/>
      <c r="AC291" s="12"/>
      <c r="AD291" s="12"/>
      <c r="AE291" s="12"/>
      <c r="AR291" s="241" t="s">
        <v>182</v>
      </c>
      <c r="AT291" s="242" t="s">
        <v>82</v>
      </c>
      <c r="AU291" s="242" t="s">
        <v>83</v>
      </c>
      <c r="AY291" s="241" t="s">
        <v>251</v>
      </c>
      <c r="BK291" s="243">
        <f>BK292</f>
        <v>0</v>
      </c>
    </row>
    <row r="292" s="12" customFormat="1" ht="22.8" customHeight="1">
      <c r="A292" s="12"/>
      <c r="B292" s="230"/>
      <c r="C292" s="231"/>
      <c r="D292" s="232" t="s">
        <v>82</v>
      </c>
      <c r="E292" s="244" t="s">
        <v>899</v>
      </c>
      <c r="F292" s="244" t="s">
        <v>900</v>
      </c>
      <c r="G292" s="231"/>
      <c r="H292" s="231"/>
      <c r="I292" s="234"/>
      <c r="J292" s="245">
        <f>BK292</f>
        <v>0</v>
      </c>
      <c r="K292" s="231"/>
      <c r="L292" s="236"/>
      <c r="M292" s="237"/>
      <c r="N292" s="238"/>
      <c r="O292" s="238"/>
      <c r="P292" s="239">
        <f>SUM(P293:P297)</f>
        <v>0</v>
      </c>
      <c r="Q292" s="238"/>
      <c r="R292" s="239">
        <f>SUM(R293:R297)</f>
        <v>0</v>
      </c>
      <c r="S292" s="238"/>
      <c r="T292" s="240">
        <f>SUM(T293:T297)</f>
        <v>0</v>
      </c>
      <c r="U292" s="12"/>
      <c r="V292" s="12"/>
      <c r="W292" s="12"/>
      <c r="X292" s="12"/>
      <c r="Y292" s="12"/>
      <c r="Z292" s="12"/>
      <c r="AA292" s="12"/>
      <c r="AB292" s="12"/>
      <c r="AC292" s="12"/>
      <c r="AD292" s="12"/>
      <c r="AE292" s="12"/>
      <c r="AR292" s="241" t="s">
        <v>182</v>
      </c>
      <c r="AT292" s="242" t="s">
        <v>82</v>
      </c>
      <c r="AU292" s="242" t="s">
        <v>91</v>
      </c>
      <c r="AY292" s="241" t="s">
        <v>251</v>
      </c>
      <c r="BK292" s="243">
        <f>SUM(BK293:BK297)</f>
        <v>0</v>
      </c>
    </row>
    <row r="293" s="2" customFormat="1" ht="16.5" customHeight="1">
      <c r="A293" s="40"/>
      <c r="B293" s="41"/>
      <c r="C293" s="246" t="s">
        <v>987</v>
      </c>
      <c r="D293" s="246" t="s">
        <v>254</v>
      </c>
      <c r="E293" s="247" t="s">
        <v>902</v>
      </c>
      <c r="F293" s="248" t="s">
        <v>903</v>
      </c>
      <c r="G293" s="249" t="s">
        <v>346</v>
      </c>
      <c r="H293" s="250">
        <v>3</v>
      </c>
      <c r="I293" s="251"/>
      <c r="J293" s="252">
        <f>ROUND(I293*H293,2)</f>
        <v>0</v>
      </c>
      <c r="K293" s="248" t="s">
        <v>307</v>
      </c>
      <c r="L293" s="46"/>
      <c r="M293" s="253" t="s">
        <v>1</v>
      </c>
      <c r="N293" s="254" t="s">
        <v>48</v>
      </c>
      <c r="O293" s="93"/>
      <c r="P293" s="255">
        <f>O293*H293</f>
        <v>0</v>
      </c>
      <c r="Q293" s="255">
        <v>0</v>
      </c>
      <c r="R293" s="255">
        <f>Q293*H293</f>
        <v>0</v>
      </c>
      <c r="S293" s="255">
        <v>0</v>
      </c>
      <c r="T293" s="256">
        <f>S293*H293</f>
        <v>0</v>
      </c>
      <c r="U293" s="40"/>
      <c r="V293" s="40"/>
      <c r="W293" s="40"/>
      <c r="X293" s="40"/>
      <c r="Y293" s="40"/>
      <c r="Z293" s="40"/>
      <c r="AA293" s="40"/>
      <c r="AB293" s="40"/>
      <c r="AC293" s="40"/>
      <c r="AD293" s="40"/>
      <c r="AE293" s="40"/>
      <c r="AR293" s="257" t="s">
        <v>904</v>
      </c>
      <c r="AT293" s="257" t="s">
        <v>254</v>
      </c>
      <c r="AU293" s="257" t="s">
        <v>93</v>
      </c>
      <c r="AY293" s="18" t="s">
        <v>251</v>
      </c>
      <c r="BE293" s="258">
        <f>IF(N293="základní",J293,0)</f>
        <v>0</v>
      </c>
      <c r="BF293" s="258">
        <f>IF(N293="snížená",J293,0)</f>
        <v>0</v>
      </c>
      <c r="BG293" s="258">
        <f>IF(N293="zákl. přenesená",J293,0)</f>
        <v>0</v>
      </c>
      <c r="BH293" s="258">
        <f>IF(N293="sníž. přenesená",J293,0)</f>
        <v>0</v>
      </c>
      <c r="BI293" s="258">
        <f>IF(N293="nulová",J293,0)</f>
        <v>0</v>
      </c>
      <c r="BJ293" s="18" t="s">
        <v>91</v>
      </c>
      <c r="BK293" s="258">
        <f>ROUND(I293*H293,2)</f>
        <v>0</v>
      </c>
      <c r="BL293" s="18" t="s">
        <v>904</v>
      </c>
      <c r="BM293" s="257" t="s">
        <v>905</v>
      </c>
    </row>
    <row r="294" s="2" customFormat="1">
      <c r="A294" s="40"/>
      <c r="B294" s="41"/>
      <c r="C294" s="42"/>
      <c r="D294" s="259" t="s">
        <v>261</v>
      </c>
      <c r="E294" s="42"/>
      <c r="F294" s="260" t="s">
        <v>906</v>
      </c>
      <c r="G294" s="42"/>
      <c r="H294" s="42"/>
      <c r="I294" s="157"/>
      <c r="J294" s="42"/>
      <c r="K294" s="42"/>
      <c r="L294" s="46"/>
      <c r="M294" s="261"/>
      <c r="N294" s="262"/>
      <c r="O294" s="93"/>
      <c r="P294" s="93"/>
      <c r="Q294" s="93"/>
      <c r="R294" s="93"/>
      <c r="S294" s="93"/>
      <c r="T294" s="94"/>
      <c r="U294" s="40"/>
      <c r="V294" s="40"/>
      <c r="W294" s="40"/>
      <c r="X294" s="40"/>
      <c r="Y294" s="40"/>
      <c r="Z294" s="40"/>
      <c r="AA294" s="40"/>
      <c r="AB294" s="40"/>
      <c r="AC294" s="40"/>
      <c r="AD294" s="40"/>
      <c r="AE294" s="40"/>
      <c r="AT294" s="18" t="s">
        <v>261</v>
      </c>
      <c r="AU294" s="18" t="s">
        <v>93</v>
      </c>
    </row>
    <row r="295" s="15" customFormat="1">
      <c r="A295" s="15"/>
      <c r="B295" s="293"/>
      <c r="C295" s="294"/>
      <c r="D295" s="259" t="s">
        <v>414</v>
      </c>
      <c r="E295" s="295" t="s">
        <v>1</v>
      </c>
      <c r="F295" s="296" t="s">
        <v>1225</v>
      </c>
      <c r="G295" s="294"/>
      <c r="H295" s="295" t="s">
        <v>1</v>
      </c>
      <c r="I295" s="297"/>
      <c r="J295" s="294"/>
      <c r="K295" s="294"/>
      <c r="L295" s="298"/>
      <c r="M295" s="299"/>
      <c r="N295" s="300"/>
      <c r="O295" s="300"/>
      <c r="P295" s="300"/>
      <c r="Q295" s="300"/>
      <c r="R295" s="300"/>
      <c r="S295" s="300"/>
      <c r="T295" s="301"/>
      <c r="U295" s="15"/>
      <c r="V295" s="15"/>
      <c r="W295" s="15"/>
      <c r="X295" s="15"/>
      <c r="Y295" s="15"/>
      <c r="Z295" s="15"/>
      <c r="AA295" s="15"/>
      <c r="AB295" s="15"/>
      <c r="AC295" s="15"/>
      <c r="AD295" s="15"/>
      <c r="AE295" s="15"/>
      <c r="AT295" s="302" t="s">
        <v>414</v>
      </c>
      <c r="AU295" s="302" t="s">
        <v>93</v>
      </c>
      <c r="AV295" s="15" t="s">
        <v>91</v>
      </c>
      <c r="AW295" s="15" t="s">
        <v>38</v>
      </c>
      <c r="AX295" s="15" t="s">
        <v>83</v>
      </c>
      <c r="AY295" s="302" t="s">
        <v>251</v>
      </c>
    </row>
    <row r="296" s="13" customFormat="1">
      <c r="A296" s="13"/>
      <c r="B296" s="271"/>
      <c r="C296" s="272"/>
      <c r="D296" s="259" t="s">
        <v>414</v>
      </c>
      <c r="E296" s="273" t="s">
        <v>1</v>
      </c>
      <c r="F296" s="274" t="s">
        <v>1310</v>
      </c>
      <c r="G296" s="272"/>
      <c r="H296" s="275">
        <v>3</v>
      </c>
      <c r="I296" s="276"/>
      <c r="J296" s="272"/>
      <c r="K296" s="272"/>
      <c r="L296" s="277"/>
      <c r="M296" s="278"/>
      <c r="N296" s="279"/>
      <c r="O296" s="279"/>
      <c r="P296" s="279"/>
      <c r="Q296" s="279"/>
      <c r="R296" s="279"/>
      <c r="S296" s="279"/>
      <c r="T296" s="280"/>
      <c r="U296" s="13"/>
      <c r="V296" s="13"/>
      <c r="W296" s="13"/>
      <c r="X296" s="13"/>
      <c r="Y296" s="13"/>
      <c r="Z296" s="13"/>
      <c r="AA296" s="13"/>
      <c r="AB296" s="13"/>
      <c r="AC296" s="13"/>
      <c r="AD296" s="13"/>
      <c r="AE296" s="13"/>
      <c r="AT296" s="281" t="s">
        <v>414</v>
      </c>
      <c r="AU296" s="281" t="s">
        <v>93</v>
      </c>
      <c r="AV296" s="13" t="s">
        <v>93</v>
      </c>
      <c r="AW296" s="13" t="s">
        <v>38</v>
      </c>
      <c r="AX296" s="13" t="s">
        <v>83</v>
      </c>
      <c r="AY296" s="281" t="s">
        <v>251</v>
      </c>
    </row>
    <row r="297" s="14" customFormat="1">
      <c r="A297" s="14"/>
      <c r="B297" s="282"/>
      <c r="C297" s="283"/>
      <c r="D297" s="259" t="s">
        <v>414</v>
      </c>
      <c r="E297" s="284" t="s">
        <v>1</v>
      </c>
      <c r="F297" s="285" t="s">
        <v>416</v>
      </c>
      <c r="G297" s="283"/>
      <c r="H297" s="286">
        <v>3</v>
      </c>
      <c r="I297" s="287"/>
      <c r="J297" s="283"/>
      <c r="K297" s="283"/>
      <c r="L297" s="288"/>
      <c r="M297" s="324"/>
      <c r="N297" s="325"/>
      <c r="O297" s="325"/>
      <c r="P297" s="325"/>
      <c r="Q297" s="325"/>
      <c r="R297" s="325"/>
      <c r="S297" s="325"/>
      <c r="T297" s="326"/>
      <c r="U297" s="14"/>
      <c r="V297" s="14"/>
      <c r="W297" s="14"/>
      <c r="X297" s="14"/>
      <c r="Y297" s="14"/>
      <c r="Z297" s="14"/>
      <c r="AA297" s="14"/>
      <c r="AB297" s="14"/>
      <c r="AC297" s="14"/>
      <c r="AD297" s="14"/>
      <c r="AE297" s="14"/>
      <c r="AT297" s="292" t="s">
        <v>414</v>
      </c>
      <c r="AU297" s="292" t="s">
        <v>93</v>
      </c>
      <c r="AV297" s="14" t="s">
        <v>182</v>
      </c>
      <c r="AW297" s="14" t="s">
        <v>38</v>
      </c>
      <c r="AX297" s="14" t="s">
        <v>91</v>
      </c>
      <c r="AY297" s="292" t="s">
        <v>251</v>
      </c>
    </row>
    <row r="298" s="2" customFormat="1" ht="6.96" customHeight="1">
      <c r="A298" s="40"/>
      <c r="B298" s="68"/>
      <c r="C298" s="69"/>
      <c r="D298" s="69"/>
      <c r="E298" s="69"/>
      <c r="F298" s="69"/>
      <c r="G298" s="69"/>
      <c r="H298" s="69"/>
      <c r="I298" s="195"/>
      <c r="J298" s="69"/>
      <c r="K298" s="69"/>
      <c r="L298" s="46"/>
      <c r="M298" s="40"/>
      <c r="O298" s="40"/>
      <c r="P298" s="40"/>
      <c r="Q298" s="40"/>
      <c r="R298" s="40"/>
      <c r="S298" s="40"/>
      <c r="T298" s="40"/>
      <c r="U298" s="40"/>
      <c r="V298" s="40"/>
      <c r="W298" s="40"/>
      <c r="X298" s="40"/>
      <c r="Y298" s="40"/>
      <c r="Z298" s="40"/>
      <c r="AA298" s="40"/>
      <c r="AB298" s="40"/>
      <c r="AC298" s="40"/>
      <c r="AD298" s="40"/>
      <c r="AE298" s="40"/>
    </row>
  </sheetData>
  <sheetProtection sheet="1" autoFilter="0" formatColumns="0" formatRows="0" objects="1" scenarios="1" spinCount="100000" saltValue="EeiNulKD2ogjYhz7SdX3l1afTr3LcnvCVszu6yEOO/ok89+ubxxcgRbLf+rMz/l62GmnItZjbzQmGjaM0LiHkw==" hashValue="NIseLwsd7gjP+wpmNKczRU3QNBjJ0Fk6QWfU+aDDKC8jektt2y2OEKtWoZQ3/1Sz2Wk2lBGq+er0h/SdqiQW7Q==" algorithmName="SHA-512" password="E785"/>
  <autoFilter ref="C127:K297"/>
  <mergeCells count="9">
    <mergeCell ref="E7:H7"/>
    <mergeCell ref="E9:H9"/>
    <mergeCell ref="E18:H18"/>
    <mergeCell ref="E27:H27"/>
    <mergeCell ref="E85:H85"/>
    <mergeCell ref="E87:H87"/>
    <mergeCell ref="E118:H118"/>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DESKTOP-4EPUNVH\Moje</dc:creator>
  <cp:lastModifiedBy>DESKTOP-4EPUNVH\Moje</cp:lastModifiedBy>
  <dcterms:created xsi:type="dcterms:W3CDTF">2020-02-27T11:47:52Z</dcterms:created>
  <dcterms:modified xsi:type="dcterms:W3CDTF">2020-02-27T11:48:39Z</dcterms:modified>
</cp:coreProperties>
</file>