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1700" firstSheet="1" activeTab="1"/>
  </bookViews>
  <sheets>
    <sheet name="Rekapitulace stavby" sheetId="1" state="veryHidden" r:id="rId1"/>
    <sheet name="Vyčištění žlabů od nánosů" sheetId="2" r:id="rId2"/>
  </sheets>
  <definedNames>
    <definedName name="_xlnm._FilterDatabase" localSheetId="1" hidden="1">'Vyčištění žlabů od nánosů'!$C$113:$K$125</definedName>
    <definedName name="_xlnm.Print_Area" localSheetId="0">'Rekapitulace stavby'!$D$4:$AO$76,'Rekapitulace stavby'!$C$82:$AQ$96</definedName>
    <definedName name="_xlnm.Print_Area" localSheetId="1">'Vyčištění žlabů od nánosů'!$C$4:$J$76,'Vyčištění žlabů od nánosů'!$C$82:$J$97,'Vyčištění žlabů od nánosů'!$C$103:$J$125</definedName>
    <definedName name="_xlnm.Print_Titles" localSheetId="0">'Rekapitulace stavby'!$92:$92</definedName>
    <definedName name="_xlnm.Print_Titles" localSheetId="1">'Vyčištění žlabů od nánosů'!$113:$113</definedName>
  </definedNames>
  <calcPr calcId="162913"/>
</workbook>
</file>

<file path=xl/sharedStrings.xml><?xml version="1.0" encoding="utf-8"?>
<sst xmlns="http://schemas.openxmlformats.org/spreadsheetml/2006/main" count="378" uniqueCount="144">
  <si>
    <t>Export Komplet</t>
  </si>
  <si>
    <t/>
  </si>
  <si>
    <t>2.0</t>
  </si>
  <si>
    <t>False</t>
  </si>
  <si>
    <t>{5f85afee-5143-4a17-a838-3a34a46dd878}</t>
  </si>
  <si>
    <t>&gt;&gt;  skryté sloupce  &lt;&lt;</t>
  </si>
  <si>
    <t>1</t>
  </si>
  <si>
    <t>21</t>
  </si>
  <si>
    <t>0,01</t>
  </si>
  <si>
    <t>15</t>
  </si>
  <si>
    <t>REKAPITULACE STAVBY</t>
  </si>
  <si>
    <t>v ---  níže se nacházejí doplnkové a pomocné údaje k sestavám  --- v</t>
  </si>
  <si>
    <t>0,001</t>
  </si>
  <si>
    <t>Kód:</t>
  </si>
  <si>
    <t>Zlab</t>
  </si>
  <si>
    <t>Stavba:</t>
  </si>
  <si>
    <t>Vyčištění  nánosu žlabu</t>
  </si>
  <si>
    <t>KSO:</t>
  </si>
  <si>
    <t>CC-CZ:</t>
  </si>
  <si>
    <t>Místo:</t>
  </si>
  <si>
    <t>Karviná</t>
  </si>
  <si>
    <t>Datum:</t>
  </si>
  <si>
    <t>9. 10. 2023</t>
  </si>
  <si>
    <t>Zadavatel:</t>
  </si>
  <si>
    <t>IČ:</t>
  </si>
  <si>
    <t>Statutární město  Karviná</t>
  </si>
  <si>
    <t>DIČ:</t>
  </si>
  <si>
    <t>Zhotovitel:</t>
  </si>
  <si>
    <t xml:space="preserve"> 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</si>
  <si>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</si>
  <si>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</si>
  <si>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</si>
  <si>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</si>
  <si>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</si>
  <si>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</si>
  <si>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</si>
  <si>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</si>
  <si>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</si>
  <si>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</si>
  <si>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</si>
  <si>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</si>
  <si>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</si>
  <si>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</si>
  <si>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</si>
  <si>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</si>
  <si>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</si>
  <si>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</si>
  <si>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</si>
  <si>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</si>
  <si>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</si>
  <si>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</si>
  <si>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</si>
  <si>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</si>
  <si>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</si>
  <si>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</si>
  <si>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</si>
  <si>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</si>
  <si>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</si>
  <si>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</si>
  <si>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</si>
  <si>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</si>
  <si>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</si>
  <si>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</si>
  <si>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</si>
  <si>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</si>
  <si>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</si>
  <si>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</si>
  <si>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</si>
  <si>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</si>
  <si>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</si>
  <si>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</si>
  <si>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</si>
  <si>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</si>
  <si>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</si>
  <si>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</si>
  <si>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</si>
  <si>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</si>
  <si>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</si>
  <si>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</si>
  <si>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</si>
  <si>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</si>
  <si>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</si>
  <si>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</si>
  <si>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</si>
  <si>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</si>
  <si>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</si>
  <si>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</si>
  <si>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</si>
  <si>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</si>
  <si>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</si>
  <si>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</si>
  <si>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</si>
  <si>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</si>
  <si>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</si>
  <si>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</si>
  <si>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</si>
  <si>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</si>
  <si>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</si>
  <si>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</si>
  <si>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</si>
  <si>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</si>
  <si>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</si>
  <si>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</si>
  <si>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</si>
  <si>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</si>
  <si>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</si>
  <si>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132312133</t>
  </si>
  <si>
    <t>Odstranění  nánosů  ručně</t>
  </si>
  <si>
    <t>m3</t>
  </si>
  <si>
    <t>4</t>
  </si>
  <si>
    <t>-769517690</t>
  </si>
  <si>
    <t>162211311</t>
  </si>
  <si>
    <t>Vodorovné přemístění výkopku z horniny třídy těžitelnosti I skupiny 1 až 3 stavebním kolečkem do 10 m</t>
  </si>
  <si>
    <t>957476301</t>
  </si>
  <si>
    <t>3</t>
  </si>
  <si>
    <t>162211319</t>
  </si>
  <si>
    <t>Příplatek k vodorovnému přemístění výkopku z horniny třídy těžitelnosti I skupiny 1 až 3 stavebním kolečkem za každých dalších 10 m</t>
  </si>
  <si>
    <t>1235706319</t>
  </si>
  <si>
    <t>162751117</t>
  </si>
  <si>
    <t>Vodorovné přemístění přes 9 000 do 10000 m výkopku/sypaniny z horniny třídy těžitelnosti I skupiny 1 až 3</t>
  </si>
  <si>
    <t>613491901</t>
  </si>
  <si>
    <t>5</t>
  </si>
  <si>
    <t>167111101</t>
  </si>
  <si>
    <t>Nakládání výkopku z hornin třídy těžitelnosti I skupiny 1 až 3 ručně</t>
  </si>
  <si>
    <t>-334730802</t>
  </si>
  <si>
    <t>6</t>
  </si>
  <si>
    <t>167111121</t>
  </si>
  <si>
    <t>Skládání nebo překládání výkopku z horniny třídy těžitelnosti I skupiny 1 až 3 ručně</t>
  </si>
  <si>
    <t>744734245</t>
  </si>
  <si>
    <t>7</t>
  </si>
  <si>
    <t>171201231</t>
  </si>
  <si>
    <t>Poplatek za uložení zeminy a kamení na recyklační skládce (skládkovné) kód odpadu 17 05 04</t>
  </si>
  <si>
    <t>t</t>
  </si>
  <si>
    <t>-1856898203</t>
  </si>
  <si>
    <t>8</t>
  </si>
  <si>
    <t>171251201</t>
  </si>
  <si>
    <t>Uložení sypaniny na skládky nebo meziskládky</t>
  </si>
  <si>
    <t>1254185900</t>
  </si>
  <si>
    <t>9</t>
  </si>
  <si>
    <t>182113121</t>
  </si>
  <si>
    <t>Úprava svahování  ručně - odstranění přesahů terénu přes žlab</t>
  </si>
  <si>
    <t>m2</t>
  </si>
  <si>
    <t>2010169374</t>
  </si>
  <si>
    <t>Vyčištění žlabů od nánosů v průmyslové zóně Nové Pole v Karviné-Starém Městě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</si>
</sst>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0" borderId="0" applyNumberFormat="0" applyFill="0" applyBorder="0" applyAlignment="0" applyProtection="0"/>
  </cellStyleXfs>
  <cellXfs count="18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3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2" borderId="0" xfId="0" applyFont="1" applyFill="1" applyAlignment="1">
      <alignment vertical="center"/>
    </xf>
    <xf numFmtId="0" fontId="5" fillId="2" borderId="6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 vertical="center"/>
    </xf>
    <xf numFmtId="0" fontId="5" fillId="2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5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0" fontId="18" fillId="3" borderId="0" xfId="0" applyFont="1" applyFill="1" applyAlignment="1">
      <alignment horizontal="center" vertical="center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4" fontId="20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16" fillId="0" borderId="17" xfId="0" applyNumberFormat="1" applyFont="1" applyBorder="1" applyAlignment="1">
      <alignment vertical="center"/>
    </xf>
    <xf numFmtId="4" fontId="16" fillId="0" borderId="0" xfId="0" applyNumberFormat="1" applyFont="1" applyBorder="1" applyAlignment="1">
      <alignment vertical="center"/>
    </xf>
    <xf numFmtId="166" fontId="16" fillId="0" borderId="0" xfId="0" applyNumberFormat="1" applyFont="1" applyBorder="1" applyAlignment="1">
      <alignment vertical="center"/>
    </xf>
    <xf numFmtId="4" fontId="16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1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4" fillId="0" borderId="18" xfId="0" applyNumberFormat="1" applyFont="1" applyBorder="1" applyAlignment="1">
      <alignment vertical="center"/>
    </xf>
    <xf numFmtId="4" fontId="24" fillId="0" borderId="19" xfId="0" applyNumberFormat="1" applyFont="1" applyBorder="1" applyAlignment="1">
      <alignment vertical="center"/>
    </xf>
    <xf numFmtId="166" fontId="24" fillId="0" borderId="19" xfId="0" applyNumberFormat="1" applyFont="1" applyBorder="1" applyAlignment="1">
      <alignment vertical="center"/>
    </xf>
    <xf numFmtId="4" fontId="24" fillId="0" borderId="20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0" xfId="0" applyProtection="1">
      <protection/>
    </xf>
    <xf numFmtId="0" fontId="25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3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5" fillId="3" borderId="7" xfId="0" applyFont="1" applyFill="1" applyBorder="1" applyAlignment="1">
      <alignment horizontal="right" vertical="center"/>
    </xf>
    <xf numFmtId="0" fontId="5" fillId="3" borderId="7" xfId="0" applyFont="1" applyFill="1" applyBorder="1" applyAlignment="1">
      <alignment horizontal="center"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18" fillId="3" borderId="0" xfId="0" applyFont="1" applyFill="1" applyAlignment="1">
      <alignment horizontal="left" vertical="center"/>
    </xf>
    <xf numFmtId="0" fontId="18" fillId="3" borderId="0" xfId="0" applyFont="1" applyFill="1" applyAlignment="1">
      <alignment horizontal="right" vertical="center"/>
    </xf>
    <xf numFmtId="0" fontId="26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4" fontId="8" fillId="0" borderId="19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8" fillId="3" borderId="13" xfId="0" applyFont="1" applyFill="1" applyBorder="1" applyAlignment="1">
      <alignment horizontal="center" vertical="center" wrapText="1"/>
    </xf>
    <xf numFmtId="0" fontId="18" fillId="3" borderId="14" xfId="0" applyFont="1" applyFill="1" applyBorder="1" applyAlignment="1">
      <alignment horizontal="center" vertical="center" wrapText="1"/>
    </xf>
    <xf numFmtId="0" fontId="18" fillId="3" borderId="15" xfId="0" applyFont="1" applyFill="1" applyBorder="1" applyAlignment="1">
      <alignment horizontal="center" vertical="center" wrapText="1"/>
    </xf>
    <xf numFmtId="0" fontId="18" fillId="3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0" fillId="0" borderId="0" xfId="0" applyNumberFormat="1" applyFont="1" applyAlignment="1">
      <alignment/>
    </xf>
    <xf numFmtId="166" fontId="27" fillId="0" borderId="10" xfId="0" applyNumberFormat="1" applyFont="1" applyBorder="1" applyAlignment="1">
      <alignment/>
    </xf>
    <xf numFmtId="166" fontId="27" fillId="0" borderId="11" xfId="0" applyNumberFormat="1" applyFont="1" applyBorder="1" applyAlignment="1">
      <alignment/>
    </xf>
    <xf numFmtId="4" fontId="28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4" fontId="7" fillId="0" borderId="0" xfId="0" applyNumberFormat="1" applyFont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18" fillId="0" borderId="22" xfId="0" applyFont="1" applyBorder="1" applyAlignment="1" applyProtection="1">
      <alignment horizontal="center" vertical="center"/>
      <protection locked="0"/>
    </xf>
    <xf numFmtId="49" fontId="18" fillId="0" borderId="22" xfId="0" applyNumberFormat="1" applyFont="1" applyBorder="1" applyAlignment="1" applyProtection="1">
      <alignment horizontal="left" vertical="center" wrapText="1"/>
      <protection locked="0"/>
    </xf>
    <xf numFmtId="0" fontId="18" fillId="0" borderId="22" xfId="0" applyFont="1" applyBorder="1" applyAlignment="1" applyProtection="1">
      <alignment horizontal="left" vertical="center" wrapText="1"/>
      <protection locked="0"/>
    </xf>
    <xf numFmtId="0" fontId="18" fillId="0" borderId="22" xfId="0" applyFont="1" applyBorder="1" applyAlignment="1" applyProtection="1">
      <alignment horizontal="center" vertical="center" wrapText="1"/>
      <protection locked="0"/>
    </xf>
    <xf numFmtId="167" fontId="18" fillId="0" borderId="22" xfId="0" applyNumberFormat="1" applyFont="1" applyBorder="1" applyAlignment="1" applyProtection="1">
      <alignment vertical="center"/>
      <protection locked="0"/>
    </xf>
    <xf numFmtId="4" fontId="18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19" fillId="0" borderId="17" xfId="0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166" fontId="19" fillId="0" borderId="0" xfId="0" applyNumberFormat="1" applyFont="1" applyBorder="1" applyAlignment="1">
      <alignment vertical="center"/>
    </xf>
    <xf numFmtId="166" fontId="19" fillId="0" borderId="12" xfId="0" applyNumberFormat="1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9" fillId="0" borderId="18" xfId="0" applyFont="1" applyBorder="1" applyAlignment="1">
      <alignment horizontal="left" vertical="center"/>
    </xf>
    <xf numFmtId="0" fontId="19" fillId="0" borderId="19" xfId="0" applyFont="1" applyBorder="1" applyAlignment="1">
      <alignment horizontal="center" vertical="center"/>
    </xf>
    <xf numFmtId="166" fontId="19" fillId="0" borderId="19" xfId="0" applyNumberFormat="1" applyFont="1" applyBorder="1" applyAlignment="1">
      <alignment vertical="center"/>
    </xf>
    <xf numFmtId="166" fontId="19" fillId="0" borderId="20" xfId="0" applyNumberFormat="1" applyFont="1" applyBorder="1" applyAlignment="1">
      <alignment vertical="center"/>
    </xf>
    <xf numFmtId="0" fontId="11" fillId="4" borderId="0" xfId="0" applyFont="1" applyFill="1" applyAlignment="1">
      <alignment horizontal="center" vertical="center"/>
    </xf>
    <xf numFmtId="0" fontId="0" fillId="0" borderId="0" xfId="0"/>
    <xf numFmtId="0" fontId="18" fillId="3" borderId="6" xfId="0" applyFont="1" applyFill="1" applyBorder="1" applyAlignment="1">
      <alignment horizontal="center" vertical="center"/>
    </xf>
    <xf numFmtId="0" fontId="18" fillId="3" borderId="7" xfId="0" applyFont="1" applyFill="1" applyBorder="1" applyAlignment="1">
      <alignment horizontal="left" vertical="center"/>
    </xf>
    <xf numFmtId="0" fontId="18" fillId="3" borderId="7" xfId="0" applyFont="1" applyFill="1" applyBorder="1" applyAlignment="1">
      <alignment horizontal="center" vertical="center"/>
    </xf>
    <xf numFmtId="0" fontId="18" fillId="3" borderId="7" xfId="0" applyFont="1" applyFill="1" applyBorder="1" applyAlignment="1">
      <alignment horizontal="right" vertical="center"/>
    </xf>
    <xf numFmtId="0" fontId="18" fillId="3" borderId="21" xfId="0" applyFont="1" applyFill="1" applyBorder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0" fontId="22" fillId="0" borderId="0" xfId="0" applyFont="1" applyAlignment="1">
      <alignment horizontal="left" vertical="center" wrapText="1"/>
    </xf>
    <xf numFmtId="4" fontId="20" fillId="0" borderId="0" xfId="0" applyNumberFormat="1" applyFont="1" applyAlignment="1">
      <alignment horizontal="right" vertical="center"/>
    </xf>
    <xf numFmtId="4" fontId="20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6" fillId="0" borderId="16" xfId="0" applyFont="1" applyBorder="1" applyAlignment="1">
      <alignment horizontal="center" vertical="center"/>
    </xf>
    <xf numFmtId="0" fontId="16" fillId="0" borderId="10" xfId="0" applyFont="1" applyBorder="1" applyAlignment="1">
      <alignment horizontal="left" vertical="center"/>
    </xf>
    <xf numFmtId="0" fontId="17" fillId="0" borderId="17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4" fontId="14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 vertical="center"/>
    </xf>
    <xf numFmtId="4" fontId="5" fillId="2" borderId="7" xfId="0" applyNumberFormat="1" applyFont="1" applyFill="1" applyBorder="1" applyAlignment="1">
      <alignment vertical="center"/>
    </xf>
    <xf numFmtId="0" fontId="0" fillId="2" borderId="21" xfId="0" applyFont="1" applyFill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4" fontId="13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L9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pans="44:72" s="1" customFormat="1" ht="36.95" customHeight="1">
      <c r="AR2" s="151" t="s">
        <v>5</v>
      </c>
      <c r="AS2" s="152"/>
      <c r="AT2" s="152"/>
      <c r="AU2" s="152"/>
      <c r="AV2" s="152"/>
      <c r="AW2" s="152"/>
      <c r="AX2" s="152"/>
      <c r="AY2" s="152"/>
      <c r="AZ2" s="152"/>
      <c r="BA2" s="152"/>
      <c r="BB2" s="152"/>
      <c r="BC2" s="152"/>
      <c r="BD2" s="152"/>
      <c r="BE2" s="152"/>
      <c r="BS2" s="14" t="s">
        <v>6</v>
      </c>
      <c r="BT2" s="14" t="s">
        <v>7</v>
      </c>
    </row>
    <row r="3" spans="2:72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8</v>
      </c>
      <c r="BT3" s="14" t="s">
        <v>9</v>
      </c>
    </row>
    <row r="4" spans="2:71" s="1" customFormat="1" ht="24.95" customHeight="1">
      <c r="B4" s="17"/>
      <c r="D4" s="18" t="s">
        <v>10</v>
      </c>
      <c r="AR4" s="17"/>
      <c r="AS4" s="19" t="s">
        <v>11</v>
      </c>
      <c r="BS4" s="14" t="s">
        <v>12</v>
      </c>
    </row>
    <row r="5" spans="2:71" s="1" customFormat="1" ht="12" customHeight="1">
      <c r="B5" s="17"/>
      <c r="D5" s="20" t="s">
        <v>13</v>
      </c>
      <c r="K5" s="179" t="s">
        <v>14</v>
      </c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52"/>
      <c r="W5" s="152"/>
      <c r="X5" s="152"/>
      <c r="Y5" s="152"/>
      <c r="Z5" s="152"/>
      <c r="AA5" s="152"/>
      <c r="AB5" s="152"/>
      <c r="AC5" s="152"/>
      <c r="AD5" s="152"/>
      <c r="AE5" s="152"/>
      <c r="AF5" s="152"/>
      <c r="AG5" s="152"/>
      <c r="AH5" s="152"/>
      <c r="AI5" s="152"/>
      <c r="AJ5" s="152"/>
      <c r="AK5" s="152"/>
      <c r="AL5" s="152"/>
      <c r="AM5" s="152"/>
      <c r="AN5" s="152"/>
      <c r="AO5" s="152"/>
      <c r="AR5" s="17"/>
      <c r="BS5" s="14" t="s">
        <v>6</v>
      </c>
    </row>
    <row r="6" spans="2:71" s="1" customFormat="1" ht="36.95" customHeight="1">
      <c r="B6" s="17"/>
      <c r="D6" s="22" t="s">
        <v>15</v>
      </c>
      <c r="K6" s="180" t="s">
        <v>16</v>
      </c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/>
      <c r="Y6" s="152"/>
      <c r="Z6" s="152"/>
      <c r="AA6" s="152"/>
      <c r="AB6" s="152"/>
      <c r="AC6" s="152"/>
      <c r="AD6" s="152"/>
      <c r="AE6" s="152"/>
      <c r="AF6" s="152"/>
      <c r="AG6" s="152"/>
      <c r="AH6" s="152"/>
      <c r="AI6" s="152"/>
      <c r="AJ6" s="152"/>
      <c r="AK6" s="152"/>
      <c r="AL6" s="152"/>
      <c r="AM6" s="152"/>
      <c r="AN6" s="152"/>
      <c r="AO6" s="152"/>
      <c r="AR6" s="17"/>
      <c r="BS6" s="14" t="s">
        <v>6</v>
      </c>
    </row>
    <row r="7" spans="2:71" s="1" customFormat="1" ht="12" customHeight="1">
      <c r="B7" s="17"/>
      <c r="D7" s="23" t="s">
        <v>17</v>
      </c>
      <c r="K7" s="21" t="s">
        <v>1</v>
      </c>
      <c r="AK7" s="23" t="s">
        <v>18</v>
      </c>
      <c r="AN7" s="21" t="s">
        <v>1</v>
      </c>
      <c r="AR7" s="17"/>
      <c r="BS7" s="14" t="s">
        <v>6</v>
      </c>
    </row>
    <row r="8" spans="2:71" s="1" customFormat="1" ht="12" customHeight="1">
      <c r="B8" s="17"/>
      <c r="D8" s="23" t="s">
        <v>19</v>
      </c>
      <c r="K8" s="21" t="s">
        <v>20</v>
      </c>
      <c r="AK8" s="23" t="s">
        <v>21</v>
      </c>
      <c r="AN8" s="21" t="s">
        <v>22</v>
      </c>
      <c r="AR8" s="17"/>
      <c r="BS8" s="14" t="s">
        <v>6</v>
      </c>
    </row>
    <row r="9" spans="2:71" s="1" customFormat="1" ht="14.45" customHeight="1">
      <c r="B9" s="17"/>
      <c r="AR9" s="17"/>
      <c r="BS9" s="14" t="s">
        <v>6</v>
      </c>
    </row>
    <row r="10" spans="2:71" s="1" customFormat="1" ht="12" customHeight="1">
      <c r="B10" s="17"/>
      <c r="D10" s="23" t="s">
        <v>23</v>
      </c>
      <c r="AK10" s="23" t="s">
        <v>24</v>
      </c>
      <c r="AN10" s="21" t="s">
        <v>1</v>
      </c>
      <c r="AR10" s="17"/>
      <c r="BS10" s="14" t="s">
        <v>6</v>
      </c>
    </row>
    <row r="11" spans="2:71" s="1" customFormat="1" ht="18.4" customHeight="1">
      <c r="B11" s="17"/>
      <c r="E11" s="21" t="s">
        <v>25</v>
      </c>
      <c r="AK11" s="23" t="s">
        <v>26</v>
      </c>
      <c r="AN11" s="21" t="s">
        <v>1</v>
      </c>
      <c r="AR11" s="17"/>
      <c r="BS11" s="14" t="s">
        <v>6</v>
      </c>
    </row>
    <row r="12" spans="2:71" s="1" customFormat="1" ht="6.95" customHeight="1">
      <c r="B12" s="17"/>
      <c r="AR12" s="17"/>
      <c r="BS12" s="14" t="s">
        <v>6</v>
      </c>
    </row>
    <row r="13" spans="2:71" s="1" customFormat="1" ht="12" customHeight="1">
      <c r="B13" s="17"/>
      <c r="D13" s="23" t="s">
        <v>27</v>
      </c>
      <c r="AK13" s="23" t="s">
        <v>24</v>
      </c>
      <c r="AN13" s="21" t="s">
        <v>1</v>
      </c>
      <c r="AR13" s="17"/>
      <c r="BS13" s="14" t="s">
        <v>6</v>
      </c>
    </row>
    <row r="14" spans="2:71" ht="12.75">
      <c r="B14" s="17"/>
      <c r="E14" s="21" t="s">
        <v>28</v>
      </c>
      <c r="AK14" s="23" t="s">
        <v>26</v>
      </c>
      <c r="AN14" s="21" t="s">
        <v>1</v>
      </c>
      <c r="AR14" s="17"/>
      <c r="BS14" s="14" t="s">
        <v>6</v>
      </c>
    </row>
    <row r="15" spans="2:71" s="1" customFormat="1" ht="6.95" customHeight="1">
      <c r="B15" s="17"/>
      <c r="AR15" s="17"/>
      <c r="BS15" s="14" t="s">
        <v>3</v>
      </c>
    </row>
    <row r="16" spans="2:71" s="1" customFormat="1" ht="12" customHeight="1">
      <c r="B16" s="17"/>
      <c r="D16" s="23" t="s">
        <v>29</v>
      </c>
      <c r="AK16" s="23" t="s">
        <v>24</v>
      </c>
      <c r="AN16" s="21" t="s">
        <v>1</v>
      </c>
      <c r="AR16" s="17"/>
      <c r="BS16" s="14" t="s">
        <v>3</v>
      </c>
    </row>
    <row r="17" spans="2:71" s="1" customFormat="1" ht="18.4" customHeight="1">
      <c r="B17" s="17"/>
      <c r="E17" s="21" t="s">
        <v>28</v>
      </c>
      <c r="AK17" s="23" t="s">
        <v>26</v>
      </c>
      <c r="AN17" s="21" t="s">
        <v>1</v>
      </c>
      <c r="AR17" s="17"/>
      <c r="BS17" s="14" t="s">
        <v>30</v>
      </c>
    </row>
    <row r="18" spans="2:71" s="1" customFormat="1" ht="6.95" customHeight="1">
      <c r="B18" s="17"/>
      <c r="AR18" s="17"/>
      <c r="BS18" s="14" t="s">
        <v>8</v>
      </c>
    </row>
    <row r="19" spans="2:71" s="1" customFormat="1" ht="12" customHeight="1">
      <c r="B19" s="17"/>
      <c r="D19" s="23" t="s">
        <v>31</v>
      </c>
      <c r="AK19" s="23" t="s">
        <v>24</v>
      </c>
      <c r="AN19" s="21" t="s">
        <v>1</v>
      </c>
      <c r="AR19" s="17"/>
      <c r="BS19" s="14" t="s">
        <v>8</v>
      </c>
    </row>
    <row r="20" spans="2:71" s="1" customFormat="1" ht="18.4" customHeight="1">
      <c r="B20" s="17"/>
      <c r="E20" s="21" t="s">
        <v>28</v>
      </c>
      <c r="AK20" s="23" t="s">
        <v>26</v>
      </c>
      <c r="AN20" s="21" t="s">
        <v>1</v>
      </c>
      <c r="AR20" s="17"/>
      <c r="BS20" s="14" t="s">
        <v>30</v>
      </c>
    </row>
    <row r="21" spans="2:44" s="1" customFormat="1" ht="6.95" customHeight="1">
      <c r="B21" s="17"/>
      <c r="AR21" s="17"/>
    </row>
    <row r="22" spans="2:44" s="1" customFormat="1" ht="12" customHeight="1">
      <c r="B22" s="17"/>
      <c r="D22" s="23" t="s">
        <v>32</v>
      </c>
      <c r="AR22" s="17"/>
    </row>
    <row r="23" spans="2:44" s="1" customFormat="1" ht="16.5" customHeight="1">
      <c r="B23" s="17"/>
      <c r="E23" s="181" t="s">
        <v>1</v>
      </c>
      <c r="F23" s="181"/>
      <c r="G23" s="181"/>
      <c r="H23" s="181"/>
      <c r="I23" s="181"/>
      <c r="J23" s="181"/>
      <c r="K23" s="181"/>
      <c r="L23" s="181"/>
      <c r="M23" s="181"/>
      <c r="N23" s="181"/>
      <c r="O23" s="181"/>
      <c r="P23" s="181"/>
      <c r="Q23" s="181"/>
      <c r="R23" s="181"/>
      <c r="S23" s="181"/>
      <c r="T23" s="181"/>
      <c r="U23" s="181"/>
      <c r="V23" s="181"/>
      <c r="W23" s="181"/>
      <c r="X23" s="181"/>
      <c r="Y23" s="181"/>
      <c r="Z23" s="181"/>
      <c r="AA23" s="181"/>
      <c r="AB23" s="181"/>
      <c r="AC23" s="181"/>
      <c r="AD23" s="181"/>
      <c r="AE23" s="181"/>
      <c r="AF23" s="181"/>
      <c r="AG23" s="181"/>
      <c r="AH23" s="181"/>
      <c r="AI23" s="181"/>
      <c r="AJ23" s="181"/>
      <c r="AK23" s="181"/>
      <c r="AL23" s="181"/>
      <c r="AM23" s="181"/>
      <c r="AN23" s="181"/>
      <c r="AR23" s="17"/>
    </row>
    <row r="24" spans="2:44" s="1" customFormat="1" ht="6.95" customHeight="1">
      <c r="B24" s="17"/>
      <c r="AR24" s="17"/>
    </row>
    <row r="25" spans="2:44" s="1" customFormat="1" ht="6.95" customHeight="1">
      <c r="B25" s="17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R25" s="17"/>
    </row>
    <row r="26" spans="1:57" s="2" customFormat="1" ht="25.9" customHeight="1">
      <c r="A26" s="26"/>
      <c r="B26" s="27"/>
      <c r="C26" s="26"/>
      <c r="D26" s="28" t="s">
        <v>33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182">
        <f>ROUND(AG94,2)</f>
        <v>0</v>
      </c>
      <c r="AL26" s="183"/>
      <c r="AM26" s="183"/>
      <c r="AN26" s="183"/>
      <c r="AO26" s="183"/>
      <c r="AP26" s="26"/>
      <c r="AQ26" s="26"/>
      <c r="AR26" s="27"/>
      <c r="BE26" s="26"/>
    </row>
    <row r="27" spans="1:57" s="2" customFormat="1" ht="6.95" customHeight="1">
      <c r="A27" s="26"/>
      <c r="B27" s="27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7"/>
      <c r="BE27" s="26"/>
    </row>
    <row r="28" spans="1:57" s="2" customFormat="1" ht="12.75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184" t="s">
        <v>34</v>
      </c>
      <c r="M28" s="184"/>
      <c r="N28" s="184"/>
      <c r="O28" s="184"/>
      <c r="P28" s="184"/>
      <c r="Q28" s="26"/>
      <c r="R28" s="26"/>
      <c r="S28" s="26"/>
      <c r="T28" s="26"/>
      <c r="U28" s="26"/>
      <c r="V28" s="26"/>
      <c r="W28" s="184" t="s">
        <v>35</v>
      </c>
      <c r="X28" s="184"/>
      <c r="Y28" s="184"/>
      <c r="Z28" s="184"/>
      <c r="AA28" s="184"/>
      <c r="AB28" s="184"/>
      <c r="AC28" s="184"/>
      <c r="AD28" s="184"/>
      <c r="AE28" s="184"/>
      <c r="AF28" s="26"/>
      <c r="AG28" s="26"/>
      <c r="AH28" s="26"/>
      <c r="AI28" s="26"/>
      <c r="AJ28" s="26"/>
      <c r="AK28" s="184" t="s">
        <v>36</v>
      </c>
      <c r="AL28" s="184"/>
      <c r="AM28" s="184"/>
      <c r="AN28" s="184"/>
      <c r="AO28" s="184"/>
      <c r="AP28" s="26"/>
      <c r="AQ28" s="26"/>
      <c r="AR28" s="27"/>
      <c r="BE28" s="26"/>
    </row>
    <row r="29" spans="2:44" s="3" customFormat="1" ht="14.45" customHeight="1">
      <c r="B29" s="31"/>
      <c r="D29" s="23" t="s">
        <v>37</v>
      </c>
      <c r="F29" s="23" t="s">
        <v>38</v>
      </c>
      <c r="L29" s="174">
        <v>0.21</v>
      </c>
      <c r="M29" s="173"/>
      <c r="N29" s="173"/>
      <c r="O29" s="173"/>
      <c r="P29" s="173"/>
      <c r="W29" s="172">
        <f>ROUND(AZ94,2)</f>
        <v>0</v>
      </c>
      <c r="X29" s="173"/>
      <c r="Y29" s="173"/>
      <c r="Z29" s="173"/>
      <c r="AA29" s="173"/>
      <c r="AB29" s="173"/>
      <c r="AC29" s="173"/>
      <c r="AD29" s="173"/>
      <c r="AE29" s="173"/>
      <c r="AK29" s="172">
        <f>ROUND(AV94,2)</f>
        <v>0</v>
      </c>
      <c r="AL29" s="173"/>
      <c r="AM29" s="173"/>
      <c r="AN29" s="173"/>
      <c r="AO29" s="173"/>
      <c r="AR29" s="31"/>
    </row>
    <row r="30" spans="2:44" s="3" customFormat="1" ht="14.45" customHeight="1">
      <c r="B30" s="31"/>
      <c r="F30" s="23" t="s">
        <v>39</v>
      </c>
      <c r="L30" s="174">
        <v>0.15</v>
      </c>
      <c r="M30" s="173"/>
      <c r="N30" s="173"/>
      <c r="O30" s="173"/>
      <c r="P30" s="173"/>
      <c r="W30" s="172">
        <f>ROUND(BA94,2)</f>
        <v>0</v>
      </c>
      <c r="X30" s="173"/>
      <c r="Y30" s="173"/>
      <c r="Z30" s="173"/>
      <c r="AA30" s="173"/>
      <c r="AB30" s="173"/>
      <c r="AC30" s="173"/>
      <c r="AD30" s="173"/>
      <c r="AE30" s="173"/>
      <c r="AK30" s="172">
        <f>ROUND(AW94,2)</f>
        <v>0</v>
      </c>
      <c r="AL30" s="173"/>
      <c r="AM30" s="173"/>
      <c r="AN30" s="173"/>
      <c r="AO30" s="173"/>
      <c r="AR30" s="31"/>
    </row>
    <row r="31" spans="2:44" s="3" customFormat="1" ht="14.45" customHeight="1" hidden="1">
      <c r="B31" s="31"/>
      <c r="F31" s="23" t="s">
        <v>40</v>
      </c>
      <c r="L31" s="174">
        <v>0.21</v>
      </c>
      <c r="M31" s="173"/>
      <c r="N31" s="173"/>
      <c r="O31" s="173"/>
      <c r="P31" s="173"/>
      <c r="W31" s="172">
        <f>ROUND(BB94,2)</f>
        <v>0</v>
      </c>
      <c r="X31" s="173"/>
      <c r="Y31" s="173"/>
      <c r="Z31" s="173"/>
      <c r="AA31" s="173"/>
      <c r="AB31" s="173"/>
      <c r="AC31" s="173"/>
      <c r="AD31" s="173"/>
      <c r="AE31" s="173"/>
      <c r="AK31" s="172">
        <v>0</v>
      </c>
      <c r="AL31" s="173"/>
      <c r="AM31" s="173"/>
      <c r="AN31" s="173"/>
      <c r="AO31" s="173"/>
      <c r="AR31" s="31"/>
    </row>
    <row r="32" spans="2:44" s="3" customFormat="1" ht="14.45" customHeight="1" hidden="1">
      <c r="B32" s="31"/>
      <c r="F32" s="23" t="s">
        <v>41</v>
      </c>
      <c r="L32" s="174">
        <v>0.15</v>
      </c>
      <c r="M32" s="173"/>
      <c r="N32" s="173"/>
      <c r="O32" s="173"/>
      <c r="P32" s="173"/>
      <c r="W32" s="172">
        <f>ROUND(BC94,2)</f>
        <v>0</v>
      </c>
      <c r="X32" s="173"/>
      <c r="Y32" s="173"/>
      <c r="Z32" s="173"/>
      <c r="AA32" s="173"/>
      <c r="AB32" s="173"/>
      <c r="AC32" s="173"/>
      <c r="AD32" s="173"/>
      <c r="AE32" s="173"/>
      <c r="AK32" s="172">
        <v>0</v>
      </c>
      <c r="AL32" s="173"/>
      <c r="AM32" s="173"/>
      <c r="AN32" s="173"/>
      <c r="AO32" s="173"/>
      <c r="AR32" s="31"/>
    </row>
    <row r="33" spans="2:44" s="3" customFormat="1" ht="14.45" customHeight="1" hidden="1">
      <c r="B33" s="31"/>
      <c r="F33" s="23" t="s">
        <v>42</v>
      </c>
      <c r="L33" s="174">
        <v>0</v>
      </c>
      <c r="M33" s="173"/>
      <c r="N33" s="173"/>
      <c r="O33" s="173"/>
      <c r="P33" s="173"/>
      <c r="W33" s="172">
        <f>ROUND(BD94,2)</f>
        <v>0</v>
      </c>
      <c r="X33" s="173"/>
      <c r="Y33" s="173"/>
      <c r="Z33" s="173"/>
      <c r="AA33" s="173"/>
      <c r="AB33" s="173"/>
      <c r="AC33" s="173"/>
      <c r="AD33" s="173"/>
      <c r="AE33" s="173"/>
      <c r="AK33" s="172">
        <v>0</v>
      </c>
      <c r="AL33" s="173"/>
      <c r="AM33" s="173"/>
      <c r="AN33" s="173"/>
      <c r="AO33" s="173"/>
      <c r="AR33" s="31"/>
    </row>
    <row r="34" spans="1:57" s="2" customFormat="1" ht="6.95" customHeight="1">
      <c r="A34" s="26"/>
      <c r="B34" s="27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7"/>
      <c r="BE34" s="26"/>
    </row>
    <row r="35" spans="1:57" s="2" customFormat="1" ht="25.9" customHeight="1">
      <c r="A35" s="26"/>
      <c r="B35" s="27"/>
      <c r="C35" s="32"/>
      <c r="D35" s="33" t="s">
        <v>43</v>
      </c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5" t="s">
        <v>44</v>
      </c>
      <c r="U35" s="34"/>
      <c r="V35" s="34"/>
      <c r="W35" s="34"/>
      <c r="X35" s="175" t="s">
        <v>45</v>
      </c>
      <c r="Y35" s="176"/>
      <c r="Z35" s="176"/>
      <c r="AA35" s="176"/>
      <c r="AB35" s="176"/>
      <c r="AC35" s="34"/>
      <c r="AD35" s="34"/>
      <c r="AE35" s="34"/>
      <c r="AF35" s="34"/>
      <c r="AG35" s="34"/>
      <c r="AH35" s="34"/>
      <c r="AI35" s="34"/>
      <c r="AJ35" s="34"/>
      <c r="AK35" s="177">
        <f>SUM(AK26:AK33)</f>
        <v>0</v>
      </c>
      <c r="AL35" s="176"/>
      <c r="AM35" s="176"/>
      <c r="AN35" s="176"/>
      <c r="AO35" s="178"/>
      <c r="AP35" s="32"/>
      <c r="AQ35" s="32"/>
      <c r="AR35" s="27"/>
      <c r="BE35" s="26"/>
    </row>
    <row r="36" spans="1:57" s="2" customFormat="1" ht="6.95" customHeight="1">
      <c r="A36" s="26"/>
      <c r="B36" s="27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7"/>
      <c r="BE36" s="26"/>
    </row>
    <row r="37" spans="1:57" s="2" customFormat="1" ht="14.45" customHeight="1">
      <c r="A37" s="26"/>
      <c r="B37" s="27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7"/>
      <c r="BE37" s="26"/>
    </row>
    <row r="38" spans="2:44" s="1" customFormat="1" ht="14.45" customHeight="1">
      <c r="B38" s="17"/>
      <c r="AR38" s="17"/>
    </row>
    <row r="39" spans="2:44" s="1" customFormat="1" ht="14.45" customHeight="1">
      <c r="B39" s="17"/>
      <c r="AR39" s="17"/>
    </row>
    <row r="40" spans="2:44" s="1" customFormat="1" ht="14.45" customHeight="1">
      <c r="B40" s="17"/>
      <c r="AR40" s="17"/>
    </row>
    <row r="41" spans="2:44" s="1" customFormat="1" ht="14.45" customHeight="1">
      <c r="B41" s="17"/>
      <c r="AR41" s="17"/>
    </row>
    <row r="42" spans="2:44" s="1" customFormat="1" ht="14.45" customHeight="1">
      <c r="B42" s="17"/>
      <c r="AR42" s="17"/>
    </row>
    <row r="43" spans="2:44" s="1" customFormat="1" ht="14.45" customHeight="1">
      <c r="B43" s="17"/>
      <c r="AR43" s="17"/>
    </row>
    <row r="44" spans="2:44" s="1" customFormat="1" ht="14.45" customHeight="1">
      <c r="B44" s="17"/>
      <c r="AR44" s="17"/>
    </row>
    <row r="45" spans="2:44" s="1" customFormat="1" ht="14.45" customHeight="1">
      <c r="B45" s="17"/>
      <c r="AR45" s="17"/>
    </row>
    <row r="46" spans="2:44" s="1" customFormat="1" ht="14.45" customHeight="1">
      <c r="B46" s="17"/>
      <c r="AR46" s="17"/>
    </row>
    <row r="47" spans="2:44" s="1" customFormat="1" ht="14.45" customHeight="1">
      <c r="B47" s="17"/>
      <c r="AR47" s="17"/>
    </row>
    <row r="48" spans="2:44" s="1" customFormat="1" ht="14.45" customHeight="1">
      <c r="B48" s="17"/>
      <c r="AR48" s="17"/>
    </row>
    <row r="49" spans="2:44" s="2" customFormat="1" ht="14.45" customHeight="1">
      <c r="B49" s="36"/>
      <c r="D49" s="37" t="s">
        <v>46</v>
      </c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7" t="s">
        <v>47</v>
      </c>
      <c r="AI49" s="38"/>
      <c r="AJ49" s="38"/>
      <c r="AK49" s="38"/>
      <c r="AL49" s="38"/>
      <c r="AM49" s="38"/>
      <c r="AN49" s="38"/>
      <c r="AO49" s="38"/>
      <c r="AR49" s="36"/>
    </row>
    <row r="50" spans="2:44" ht="12">
      <c r="B50" s="17"/>
      <c r="AR50" s="17"/>
    </row>
    <row r="51" spans="2:44" ht="12">
      <c r="B51" s="17"/>
      <c r="AR51" s="17"/>
    </row>
    <row r="52" spans="2:44" ht="12">
      <c r="B52" s="17"/>
      <c r="AR52" s="17"/>
    </row>
    <row r="53" spans="2:44" ht="12">
      <c r="B53" s="17"/>
      <c r="AR53" s="17"/>
    </row>
    <row r="54" spans="2:44" ht="12">
      <c r="B54" s="17"/>
      <c r="AR54" s="17"/>
    </row>
    <row r="55" spans="2:44" ht="12">
      <c r="B55" s="17"/>
      <c r="AR55" s="17"/>
    </row>
    <row r="56" spans="2:44" ht="12">
      <c r="B56" s="17"/>
      <c r="AR56" s="17"/>
    </row>
    <row r="57" spans="2:44" ht="12">
      <c r="B57" s="17"/>
      <c r="AR57" s="17"/>
    </row>
    <row r="58" spans="2:44" ht="12">
      <c r="B58" s="17"/>
      <c r="AR58" s="17"/>
    </row>
    <row r="59" spans="2:44" ht="12">
      <c r="B59" s="17"/>
      <c r="AR59" s="17"/>
    </row>
    <row r="60" spans="1:57" s="2" customFormat="1" ht="12.75">
      <c r="A60" s="26"/>
      <c r="B60" s="27"/>
      <c r="C60" s="26"/>
      <c r="D60" s="39" t="s">
        <v>48</v>
      </c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39" t="s">
        <v>49</v>
      </c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39" t="s">
        <v>48</v>
      </c>
      <c r="AI60" s="29"/>
      <c r="AJ60" s="29"/>
      <c r="AK60" s="29"/>
      <c r="AL60" s="29"/>
      <c r="AM60" s="39" t="s">
        <v>49</v>
      </c>
      <c r="AN60" s="29"/>
      <c r="AO60" s="29"/>
      <c r="AP60" s="26"/>
      <c r="AQ60" s="26"/>
      <c r="AR60" s="27"/>
      <c r="BE60" s="26"/>
    </row>
    <row r="61" spans="2:44" ht="12">
      <c r="B61" s="17"/>
      <c r="AR61" s="17"/>
    </row>
    <row r="62" spans="2:44" ht="12">
      <c r="B62" s="17"/>
      <c r="AR62" s="17"/>
    </row>
    <row r="63" spans="2:44" ht="12">
      <c r="B63" s="17"/>
      <c r="AR63" s="17"/>
    </row>
    <row r="64" spans="1:57" s="2" customFormat="1" ht="12.75">
      <c r="A64" s="26"/>
      <c r="B64" s="27"/>
      <c r="C64" s="26"/>
      <c r="D64" s="37" t="s">
        <v>50</v>
      </c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37" t="s">
        <v>51</v>
      </c>
      <c r="AI64" s="40"/>
      <c r="AJ64" s="40"/>
      <c r="AK64" s="40"/>
      <c r="AL64" s="40"/>
      <c r="AM64" s="40"/>
      <c r="AN64" s="40"/>
      <c r="AO64" s="40"/>
      <c r="AP64" s="26"/>
      <c r="AQ64" s="26"/>
      <c r="AR64" s="27"/>
      <c r="BE64" s="26"/>
    </row>
    <row r="65" spans="2:44" ht="12">
      <c r="B65" s="17"/>
      <c r="AR65" s="17"/>
    </row>
    <row r="66" spans="2:44" ht="12">
      <c r="B66" s="17"/>
      <c r="AR66" s="17"/>
    </row>
    <row r="67" spans="2:44" ht="12">
      <c r="B67" s="17"/>
      <c r="AR67" s="17"/>
    </row>
    <row r="68" spans="2:44" ht="12">
      <c r="B68" s="17"/>
      <c r="AR68" s="17"/>
    </row>
    <row r="69" spans="2:44" ht="12">
      <c r="B69" s="17"/>
      <c r="AR69" s="17"/>
    </row>
    <row r="70" spans="2:44" ht="12">
      <c r="B70" s="17"/>
      <c r="AR70" s="17"/>
    </row>
    <row r="71" spans="2:44" ht="12">
      <c r="B71" s="17"/>
      <c r="AR71" s="17"/>
    </row>
    <row r="72" spans="2:44" ht="12">
      <c r="B72" s="17"/>
      <c r="AR72" s="17"/>
    </row>
    <row r="73" spans="2:44" ht="12">
      <c r="B73" s="17"/>
      <c r="AR73" s="17"/>
    </row>
    <row r="74" spans="2:44" ht="12">
      <c r="B74" s="17"/>
      <c r="AR74" s="17"/>
    </row>
    <row r="75" spans="1:57" s="2" customFormat="1" ht="12.75">
      <c r="A75" s="26"/>
      <c r="B75" s="27"/>
      <c r="C75" s="26"/>
      <c r="D75" s="39" t="s">
        <v>48</v>
      </c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39" t="s">
        <v>49</v>
      </c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39" t="s">
        <v>48</v>
      </c>
      <c r="AI75" s="29"/>
      <c r="AJ75" s="29"/>
      <c r="AK75" s="29"/>
      <c r="AL75" s="29"/>
      <c r="AM75" s="39" t="s">
        <v>49</v>
      </c>
      <c r="AN75" s="29"/>
      <c r="AO75" s="29"/>
      <c r="AP75" s="26"/>
      <c r="AQ75" s="26"/>
      <c r="AR75" s="27"/>
      <c r="BE75" s="26"/>
    </row>
    <row r="76" spans="1:57" s="2" customFormat="1" ht="12">
      <c r="A76" s="26"/>
      <c r="B76" s="27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7"/>
      <c r="BE76" s="26"/>
    </row>
    <row r="77" spans="1:57" s="2" customFormat="1" ht="6.95" customHeight="1">
      <c r="A77" s="26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27"/>
      <c r="BE77" s="26"/>
    </row>
    <row r="81" spans="1:57" s="2" customFormat="1" ht="6.95" customHeight="1">
      <c r="A81" s="26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27"/>
      <c r="BE81" s="26"/>
    </row>
    <row r="82" spans="1:57" s="2" customFormat="1" ht="24.95" customHeight="1">
      <c r="A82" s="26"/>
      <c r="B82" s="27"/>
      <c r="C82" s="18" t="s">
        <v>52</v>
      </c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7"/>
      <c r="BE82" s="26"/>
    </row>
    <row r="83" spans="1:57" s="2" customFormat="1" ht="6.95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7"/>
      <c r="BE83" s="26"/>
    </row>
    <row r="84" spans="2:44" s="4" customFormat="1" ht="12" customHeight="1">
      <c r="B84" s="45"/>
      <c r="C84" s="23" t="s">
        <v>13</v>
      </c>
      <c r="L84" s="4" t="str">
        <f>K5</f>
        <v>Zlab</v>
      </c>
      <c r="AR84" s="45"/>
    </row>
    <row r="85" spans="2:44" s="5" customFormat="1" ht="36.95" customHeight="1">
      <c r="B85" s="46"/>
      <c r="C85" s="47" t="s">
        <v>15</v>
      </c>
      <c r="L85" s="163" t="str">
        <f>K6</f>
        <v>Vyčištění  nánosu žlabu</v>
      </c>
      <c r="M85" s="164"/>
      <c r="N85" s="164"/>
      <c r="O85" s="164"/>
      <c r="P85" s="164"/>
      <c r="Q85" s="164"/>
      <c r="R85" s="164"/>
      <c r="S85" s="164"/>
      <c r="T85" s="164"/>
      <c r="U85" s="164"/>
      <c r="V85" s="164"/>
      <c r="W85" s="164"/>
      <c r="X85" s="164"/>
      <c r="Y85" s="164"/>
      <c r="Z85" s="164"/>
      <c r="AA85" s="164"/>
      <c r="AB85" s="164"/>
      <c r="AC85" s="164"/>
      <c r="AD85" s="164"/>
      <c r="AE85" s="164"/>
      <c r="AF85" s="164"/>
      <c r="AG85" s="164"/>
      <c r="AH85" s="164"/>
      <c r="AI85" s="164"/>
      <c r="AJ85" s="164"/>
      <c r="AK85" s="164"/>
      <c r="AL85" s="164"/>
      <c r="AM85" s="164"/>
      <c r="AN85" s="164"/>
      <c r="AO85" s="164"/>
      <c r="AR85" s="46"/>
    </row>
    <row r="86" spans="1:57" s="2" customFormat="1" ht="6.95" customHeight="1">
      <c r="A86" s="26"/>
      <c r="B86" s="27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7"/>
      <c r="BE86" s="26"/>
    </row>
    <row r="87" spans="1:57" s="2" customFormat="1" ht="12" customHeight="1">
      <c r="A87" s="26"/>
      <c r="B87" s="27"/>
      <c r="C87" s="23" t="s">
        <v>19</v>
      </c>
      <c r="D87" s="26"/>
      <c r="E87" s="26"/>
      <c r="F87" s="26"/>
      <c r="G87" s="26"/>
      <c r="H87" s="26"/>
      <c r="I87" s="26"/>
      <c r="J87" s="26"/>
      <c r="K87" s="26"/>
      <c r="L87" s="48" t="str">
        <f>IF(K8="","",K8)</f>
        <v>Karviná</v>
      </c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3" t="s">
        <v>21</v>
      </c>
      <c r="AJ87" s="26"/>
      <c r="AK87" s="26"/>
      <c r="AL87" s="26"/>
      <c r="AM87" s="165" t="str">
        <f>IF(AN8="","",AN8)</f>
        <v>9. 10. 2023</v>
      </c>
      <c r="AN87" s="165"/>
      <c r="AO87" s="26"/>
      <c r="AP87" s="26"/>
      <c r="AQ87" s="26"/>
      <c r="AR87" s="27"/>
      <c r="BE87" s="26"/>
    </row>
    <row r="88" spans="1:57" s="2" customFormat="1" ht="6.95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7"/>
      <c r="BE88" s="26"/>
    </row>
    <row r="89" spans="1:57" s="2" customFormat="1" ht="15.2" customHeight="1">
      <c r="A89" s="26"/>
      <c r="B89" s="27"/>
      <c r="C89" s="23" t="s">
        <v>23</v>
      </c>
      <c r="D89" s="26"/>
      <c r="E89" s="26"/>
      <c r="F89" s="26"/>
      <c r="G89" s="26"/>
      <c r="H89" s="26"/>
      <c r="I89" s="26"/>
      <c r="J89" s="26"/>
      <c r="K89" s="26"/>
      <c r="L89" s="4" t="str">
        <f>IF(E11="","",E11)</f>
        <v>Statutární město  Karviná</v>
      </c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3" t="s">
        <v>29</v>
      </c>
      <c r="AJ89" s="26"/>
      <c r="AK89" s="26"/>
      <c r="AL89" s="26"/>
      <c r="AM89" s="166" t="str">
        <f>IF(E17="","",E17)</f>
        <v xml:space="preserve"> </v>
      </c>
      <c r="AN89" s="167"/>
      <c r="AO89" s="167"/>
      <c r="AP89" s="167"/>
      <c r="AQ89" s="26"/>
      <c r="AR89" s="27"/>
      <c r="AS89" s="168" t="s">
        <v>53</v>
      </c>
      <c r="AT89" s="169"/>
      <c r="AU89" s="50"/>
      <c r="AV89" s="50"/>
      <c r="AW89" s="50"/>
      <c r="AX89" s="50"/>
      <c r="AY89" s="50"/>
      <c r="AZ89" s="50"/>
      <c r="BA89" s="50"/>
      <c r="BB89" s="50"/>
      <c r="BC89" s="50"/>
      <c r="BD89" s="51"/>
      <c r="BE89" s="26"/>
    </row>
    <row r="90" spans="1:57" s="2" customFormat="1" ht="15.2" customHeight="1">
      <c r="A90" s="26"/>
      <c r="B90" s="27"/>
      <c r="C90" s="23" t="s">
        <v>27</v>
      </c>
      <c r="D90" s="26"/>
      <c r="E90" s="26"/>
      <c r="F90" s="26"/>
      <c r="G90" s="26"/>
      <c r="H90" s="26"/>
      <c r="I90" s="26"/>
      <c r="J90" s="26"/>
      <c r="K90" s="26"/>
      <c r="L90" s="4" t="str">
        <f>IF(E14="","",E14)</f>
        <v xml:space="preserve"> </v>
      </c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3" t="s">
        <v>31</v>
      </c>
      <c r="AJ90" s="26"/>
      <c r="AK90" s="26"/>
      <c r="AL90" s="26"/>
      <c r="AM90" s="166" t="str">
        <f>IF(E20="","",E20)</f>
        <v xml:space="preserve"> </v>
      </c>
      <c r="AN90" s="167"/>
      <c r="AO90" s="167"/>
      <c r="AP90" s="167"/>
      <c r="AQ90" s="26"/>
      <c r="AR90" s="27"/>
      <c r="AS90" s="170"/>
      <c r="AT90" s="171"/>
      <c r="AU90" s="52"/>
      <c r="AV90" s="52"/>
      <c r="AW90" s="52"/>
      <c r="AX90" s="52"/>
      <c r="AY90" s="52"/>
      <c r="AZ90" s="52"/>
      <c r="BA90" s="52"/>
      <c r="BB90" s="52"/>
      <c r="BC90" s="52"/>
      <c r="BD90" s="53"/>
      <c r="BE90" s="26"/>
    </row>
    <row r="91" spans="1:57" s="2" customFormat="1" ht="10.9" customHeight="1">
      <c r="A91" s="26"/>
      <c r="B91" s="27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7"/>
      <c r="AS91" s="170"/>
      <c r="AT91" s="171"/>
      <c r="AU91" s="52"/>
      <c r="AV91" s="52"/>
      <c r="AW91" s="52"/>
      <c r="AX91" s="52"/>
      <c r="AY91" s="52"/>
      <c r="AZ91" s="52"/>
      <c r="BA91" s="52"/>
      <c r="BB91" s="52"/>
      <c r="BC91" s="52"/>
      <c r="BD91" s="53"/>
      <c r="BE91" s="26"/>
    </row>
    <row r="92" spans="1:57" s="2" customFormat="1" ht="29.25" customHeight="1">
      <c r="A92" s="26"/>
      <c r="B92" s="27"/>
      <c r="C92" s="153" t="s">
        <v>54</v>
      </c>
      <c r="D92" s="154"/>
      <c r="E92" s="154"/>
      <c r="F92" s="154"/>
      <c r="G92" s="154"/>
      <c r="H92" s="54"/>
      <c r="I92" s="155" t="s">
        <v>55</v>
      </c>
      <c r="J92" s="154"/>
      <c r="K92" s="154"/>
      <c r="L92" s="154"/>
      <c r="M92" s="154"/>
      <c r="N92" s="154"/>
      <c r="O92" s="154"/>
      <c r="P92" s="154"/>
      <c r="Q92" s="154"/>
      <c r="R92" s="154"/>
      <c r="S92" s="154"/>
      <c r="T92" s="154"/>
      <c r="U92" s="154"/>
      <c r="V92" s="154"/>
      <c r="W92" s="154"/>
      <c r="X92" s="154"/>
      <c r="Y92" s="154"/>
      <c r="Z92" s="154"/>
      <c r="AA92" s="154"/>
      <c r="AB92" s="154"/>
      <c r="AC92" s="154"/>
      <c r="AD92" s="154"/>
      <c r="AE92" s="154"/>
      <c r="AF92" s="154"/>
      <c r="AG92" s="156" t="s">
        <v>56</v>
      </c>
      <c r="AH92" s="154"/>
      <c r="AI92" s="154"/>
      <c r="AJ92" s="154"/>
      <c r="AK92" s="154"/>
      <c r="AL92" s="154"/>
      <c r="AM92" s="154"/>
      <c r="AN92" s="155" t="s">
        <v>57</v>
      </c>
      <c r="AO92" s="154"/>
      <c r="AP92" s="157"/>
      <c r="AQ92" s="55" t="s">
        <v>58</v>
      </c>
      <c r="AR92" s="27"/>
      <c r="AS92" s="56" t="s">
        <v>59</v>
      </c>
      <c r="AT92" s="57" t="s">
        <v>60</v>
      </c>
      <c r="AU92" s="57" t="s">
        <v>61</v>
      </c>
      <c r="AV92" s="57" t="s">
        <v>62</v>
      </c>
      <c r="AW92" s="57" t="s">
        <v>63</v>
      </c>
      <c r="AX92" s="57" t="s">
        <v>64</v>
      </c>
      <c r="AY92" s="57" t="s">
        <v>65</v>
      </c>
      <c r="AZ92" s="57" t="s">
        <v>66</v>
      </c>
      <c r="BA92" s="57" t="s">
        <v>67</v>
      </c>
      <c r="BB92" s="57" t="s">
        <v>68</v>
      </c>
      <c r="BC92" s="57" t="s">
        <v>69</v>
      </c>
      <c r="BD92" s="58" t="s">
        <v>70</v>
      </c>
      <c r="BE92" s="26"/>
    </row>
    <row r="93" spans="1:57" s="2" customFormat="1" ht="10.9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7"/>
      <c r="AS93" s="59"/>
      <c r="AT93" s="60"/>
      <c r="AU93" s="60"/>
      <c r="AV93" s="60"/>
      <c r="AW93" s="60"/>
      <c r="AX93" s="60"/>
      <c r="AY93" s="60"/>
      <c r="AZ93" s="60"/>
      <c r="BA93" s="60"/>
      <c r="BB93" s="60"/>
      <c r="BC93" s="60"/>
      <c r="BD93" s="61"/>
      <c r="BE93" s="26"/>
    </row>
    <row r="94" spans="2:90" s="6" customFormat="1" ht="32.45" customHeight="1">
      <c r="B94" s="62"/>
      <c r="C94" s="63" t="s">
        <v>71</v>
      </c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161">
        <f>ROUND(AG95,2)</f>
        <v>0</v>
      </c>
      <c r="AH94" s="161"/>
      <c r="AI94" s="161"/>
      <c r="AJ94" s="161"/>
      <c r="AK94" s="161"/>
      <c r="AL94" s="161"/>
      <c r="AM94" s="161"/>
      <c r="AN94" s="162">
        <f>SUM(AG94,AT94)</f>
        <v>0</v>
      </c>
      <c r="AO94" s="162"/>
      <c r="AP94" s="162"/>
      <c r="AQ94" s="66" t="s">
        <v>1</v>
      </c>
      <c r="AR94" s="62"/>
      <c r="AS94" s="67">
        <f>ROUND(AS95,2)</f>
        <v>0</v>
      </c>
      <c r="AT94" s="68">
        <f>ROUND(SUM(AV94:AW94),2)</f>
        <v>0</v>
      </c>
      <c r="AU94" s="69">
        <f>ROUND(AU95,5)</f>
        <v>961.88928</v>
      </c>
      <c r="AV94" s="68">
        <f>ROUND(AZ94*L29,2)</f>
        <v>0</v>
      </c>
      <c r="AW94" s="68">
        <f>ROUND(BA94*L30,2)</f>
        <v>0</v>
      </c>
      <c r="AX94" s="68">
        <f>ROUND(BB94*L29,2)</f>
        <v>0</v>
      </c>
      <c r="AY94" s="68">
        <f>ROUND(BC94*L30,2)</f>
        <v>0</v>
      </c>
      <c r="AZ94" s="68">
        <f>ROUND(AZ95,2)</f>
        <v>0</v>
      </c>
      <c r="BA94" s="68">
        <f>ROUND(BA95,2)</f>
        <v>0</v>
      </c>
      <c r="BB94" s="68">
        <f>ROUND(BB95,2)</f>
        <v>0</v>
      </c>
      <c r="BC94" s="68">
        <f>ROUND(BC95,2)</f>
        <v>0</v>
      </c>
      <c r="BD94" s="70">
        <f>ROUND(BD95,2)</f>
        <v>0</v>
      </c>
      <c r="BS94" s="71" t="s">
        <v>72</v>
      </c>
      <c r="BT94" s="71" t="s">
        <v>73</v>
      </c>
      <c r="BV94" s="71" t="s">
        <v>74</v>
      </c>
      <c r="BW94" s="71" t="s">
        <v>4</v>
      </c>
      <c r="BX94" s="71" t="s">
        <v>75</v>
      </c>
      <c r="CL94" s="71" t="s">
        <v>1</v>
      </c>
    </row>
    <row r="95" spans="1:90" s="7" customFormat="1" ht="16.5" customHeight="1">
      <c r="A95" s="72" t="s">
        <v>76</v>
      </c>
      <c r="B95" s="73"/>
      <c r="C95" s="74"/>
      <c r="D95" s="160" t="s">
        <v>14</v>
      </c>
      <c r="E95" s="160"/>
      <c r="F95" s="160"/>
      <c r="G95" s="160"/>
      <c r="H95" s="160"/>
      <c r="I95" s="75"/>
      <c r="J95" s="160" t="s">
        <v>16</v>
      </c>
      <c r="K95" s="160"/>
      <c r="L95" s="160"/>
      <c r="M95" s="160"/>
      <c r="N95" s="160"/>
      <c r="O95" s="160"/>
      <c r="P95" s="160"/>
      <c r="Q95" s="160"/>
      <c r="R95" s="160"/>
      <c r="S95" s="160"/>
      <c r="T95" s="160"/>
      <c r="U95" s="160"/>
      <c r="V95" s="160"/>
      <c r="W95" s="160"/>
      <c r="X95" s="160"/>
      <c r="Y95" s="160"/>
      <c r="Z95" s="160"/>
      <c r="AA95" s="160"/>
      <c r="AB95" s="160"/>
      <c r="AC95" s="160"/>
      <c r="AD95" s="160"/>
      <c r="AE95" s="160"/>
      <c r="AF95" s="160"/>
      <c r="AG95" s="158">
        <f>'Vyčištění žlabů od nánosů'!J28</f>
        <v>0</v>
      </c>
      <c r="AH95" s="159"/>
      <c r="AI95" s="159"/>
      <c r="AJ95" s="159"/>
      <c r="AK95" s="159"/>
      <c r="AL95" s="159"/>
      <c r="AM95" s="159"/>
      <c r="AN95" s="158">
        <f>SUM(AG95,AT95)</f>
        <v>0</v>
      </c>
      <c r="AO95" s="159"/>
      <c r="AP95" s="159"/>
      <c r="AQ95" s="76" t="s">
        <v>77</v>
      </c>
      <c r="AR95" s="73"/>
      <c r="AS95" s="77">
        <v>0</v>
      </c>
      <c r="AT95" s="78">
        <f>ROUND(SUM(AV95:AW95),2)</f>
        <v>0</v>
      </c>
      <c r="AU95" s="79">
        <f>'Vyčištění žlabů od nánosů'!P114</f>
        <v>961.88928</v>
      </c>
      <c r="AV95" s="78">
        <f>'Vyčištění žlabů od nánosů'!J31</f>
        <v>0</v>
      </c>
      <c r="AW95" s="78">
        <f>'Vyčištění žlabů od nánosů'!J32</f>
        <v>0</v>
      </c>
      <c r="AX95" s="78">
        <f>'Vyčištění žlabů od nánosů'!J33</f>
        <v>0</v>
      </c>
      <c r="AY95" s="78">
        <f>'Vyčištění žlabů od nánosů'!J34</f>
        <v>0</v>
      </c>
      <c r="AZ95" s="78">
        <f>'Vyčištění žlabů od nánosů'!F31</f>
        <v>0</v>
      </c>
      <c r="BA95" s="78">
        <f>'Vyčištění žlabů od nánosů'!F32</f>
        <v>0</v>
      </c>
      <c r="BB95" s="78">
        <f>'Vyčištění žlabů od nánosů'!F33</f>
        <v>0</v>
      </c>
      <c r="BC95" s="78">
        <f>'Vyčištění žlabů od nánosů'!F34</f>
        <v>0</v>
      </c>
      <c r="BD95" s="80">
        <f>'Vyčištění žlabů od nánosů'!F35</f>
        <v>0</v>
      </c>
      <c r="BT95" s="81" t="s">
        <v>6</v>
      </c>
      <c r="BU95" s="81" t="s">
        <v>78</v>
      </c>
      <c r="BV95" s="81" t="s">
        <v>74</v>
      </c>
      <c r="BW95" s="81" t="s">
        <v>4</v>
      </c>
      <c r="BX95" s="81" t="s">
        <v>75</v>
      </c>
      <c r="CL95" s="81" t="s">
        <v>1</v>
      </c>
    </row>
    <row r="96" spans="1:57" s="2" customFormat="1" ht="30" customHeight="1">
      <c r="A96" s="26"/>
      <c r="B96" s="27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7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</row>
    <row r="97" spans="1:57" s="2" customFormat="1" ht="6.95" customHeight="1">
      <c r="A97" s="26"/>
      <c r="B97" s="41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27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</row>
  </sheetData>
  <mergeCells count="40">
    <mergeCell ref="K5:AO5"/>
    <mergeCell ref="K6:AO6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AK31:AO31"/>
    <mergeCell ref="L31:P31"/>
    <mergeCell ref="W32:AE32"/>
    <mergeCell ref="AK32:AO32"/>
    <mergeCell ref="L32:P32"/>
    <mergeCell ref="AN95:AP95"/>
    <mergeCell ref="AG95:AM95"/>
    <mergeCell ref="D95:H95"/>
    <mergeCell ref="J95:AF95"/>
    <mergeCell ref="AG94:AM94"/>
    <mergeCell ref="AN94:AP94"/>
    <mergeCell ref="AR2:BE2"/>
    <mergeCell ref="C92:G92"/>
    <mergeCell ref="I92:AF92"/>
    <mergeCell ref="AG92:AM92"/>
    <mergeCell ref="AN92:AP92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W31:AE31"/>
  </mergeCells>
  <hyperlinks>
    <hyperlink ref="A95" location="'Zlab - Vyčištění  nánosu 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26"/>
  <sheetViews>
    <sheetView showGridLines="0" tabSelected="1" workbookViewId="0" topLeftCell="A1">
      <selection activeCell="I124" sqref="I124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82"/>
    </row>
    <row r="2" spans="12:46" s="1" customFormat="1" ht="36.95" customHeight="1">
      <c r="L2" s="151" t="s">
        <v>5</v>
      </c>
      <c r="M2" s="152"/>
      <c r="N2" s="152"/>
      <c r="O2" s="152"/>
      <c r="P2" s="152"/>
      <c r="Q2" s="152"/>
      <c r="R2" s="152"/>
      <c r="S2" s="152"/>
      <c r="T2" s="152"/>
      <c r="U2" s="152"/>
      <c r="V2" s="152"/>
      <c r="AT2" s="14" t="s">
        <v>4</v>
      </c>
    </row>
    <row r="3" spans="2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79</v>
      </c>
    </row>
    <row r="4" spans="2:46" s="1" customFormat="1" ht="24.95" customHeight="1">
      <c r="B4" s="17"/>
      <c r="D4" s="18" t="s">
        <v>80</v>
      </c>
      <c r="L4" s="17"/>
      <c r="M4" s="83" t="s">
        <v>11</v>
      </c>
      <c r="AT4" s="14" t="s">
        <v>3</v>
      </c>
    </row>
    <row r="5" spans="2:12" s="1" customFormat="1" ht="6.95" customHeight="1">
      <c r="B5" s="17"/>
      <c r="L5" s="17"/>
    </row>
    <row r="6" spans="1:31" s="2" customFormat="1" ht="12" customHeight="1">
      <c r="A6" s="26"/>
      <c r="B6" s="27"/>
      <c r="C6" s="26"/>
      <c r="D6" s="23" t="s">
        <v>15</v>
      </c>
      <c r="E6" s="26"/>
      <c r="F6" s="26"/>
      <c r="G6" s="26"/>
      <c r="H6" s="26"/>
      <c r="I6" s="26"/>
      <c r="J6" s="26"/>
      <c r="K6" s="26"/>
      <c r="L6" s="3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</row>
    <row r="7" spans="1:31" s="2" customFormat="1" ht="33.75" customHeight="1">
      <c r="A7" s="26"/>
      <c r="B7" s="27"/>
      <c r="C7" s="26"/>
      <c r="D7" s="26"/>
      <c r="E7" s="163" t="s">
        <v>143</v>
      </c>
      <c r="F7" s="185"/>
      <c r="G7" s="185"/>
      <c r="H7" s="185"/>
      <c r="I7" s="26"/>
      <c r="J7" s="26"/>
      <c r="K7" s="26"/>
      <c r="L7" s="3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</row>
    <row r="8" spans="1:31" s="2" customFormat="1" ht="12">
      <c r="A8" s="26"/>
      <c r="B8" s="27"/>
      <c r="C8" s="26"/>
      <c r="D8" s="26"/>
      <c r="E8" s="26"/>
      <c r="F8" s="26"/>
      <c r="G8" s="26"/>
      <c r="H8" s="26"/>
      <c r="I8" s="26"/>
      <c r="J8" s="26"/>
      <c r="K8" s="26"/>
      <c r="L8" s="3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</row>
    <row r="9" spans="1:31" s="2" customFormat="1" ht="12" customHeight="1">
      <c r="A9" s="26"/>
      <c r="B9" s="27"/>
      <c r="C9" s="26"/>
      <c r="D9" s="23" t="s">
        <v>17</v>
      </c>
      <c r="E9" s="26"/>
      <c r="F9" s="21" t="s">
        <v>1</v>
      </c>
      <c r="G9" s="26"/>
      <c r="H9" s="26"/>
      <c r="I9" s="23" t="s">
        <v>18</v>
      </c>
      <c r="J9" s="21" t="s">
        <v>1</v>
      </c>
      <c r="K9" s="26"/>
      <c r="L9" s="3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31" s="2" customFormat="1" ht="12" customHeight="1">
      <c r="A10" s="26"/>
      <c r="B10" s="27"/>
      <c r="C10" s="26"/>
      <c r="D10" s="23" t="s">
        <v>19</v>
      </c>
      <c r="E10" s="26"/>
      <c r="F10" s="21" t="s">
        <v>20</v>
      </c>
      <c r="G10" s="26"/>
      <c r="H10" s="26"/>
      <c r="I10" s="23" t="s">
        <v>21</v>
      </c>
      <c r="J10" s="49" t="str">
        <f>'Rekapitulace stavby'!AN8</f>
        <v>9. 10. 2023</v>
      </c>
      <c r="K10" s="26"/>
      <c r="L10" s="3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31" s="2" customFormat="1" ht="10.9" customHeight="1">
      <c r="A11" s="26"/>
      <c r="B11" s="27"/>
      <c r="C11" s="26"/>
      <c r="D11" s="26"/>
      <c r="E11" s="26"/>
      <c r="F11" s="26"/>
      <c r="G11" s="26"/>
      <c r="H11" s="26"/>
      <c r="I11" s="26"/>
      <c r="J11" s="26"/>
      <c r="K11" s="26"/>
      <c r="L11" s="3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31" s="2" customFormat="1" ht="12" customHeight="1">
      <c r="A12" s="26"/>
      <c r="B12" s="27"/>
      <c r="C12" s="26"/>
      <c r="D12" s="23" t="s">
        <v>23</v>
      </c>
      <c r="E12" s="26"/>
      <c r="F12" s="26"/>
      <c r="G12" s="26"/>
      <c r="H12" s="26"/>
      <c r="I12" s="23" t="s">
        <v>24</v>
      </c>
      <c r="J12" s="21" t="s">
        <v>1</v>
      </c>
      <c r="K12" s="26"/>
      <c r="L12" s="3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31" s="2" customFormat="1" ht="18" customHeight="1">
      <c r="A13" s="26"/>
      <c r="B13" s="27"/>
      <c r="C13" s="26"/>
      <c r="D13" s="26"/>
      <c r="E13" s="21" t="s">
        <v>25</v>
      </c>
      <c r="F13" s="26"/>
      <c r="G13" s="26"/>
      <c r="H13" s="26"/>
      <c r="I13" s="23" t="s">
        <v>26</v>
      </c>
      <c r="J13" s="21" t="s">
        <v>1</v>
      </c>
      <c r="K13" s="26"/>
      <c r="L13" s="3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31" s="2" customFormat="1" ht="6.95" customHeight="1">
      <c r="A14" s="26"/>
      <c r="B14" s="27"/>
      <c r="C14" s="26"/>
      <c r="D14" s="26"/>
      <c r="E14" s="26"/>
      <c r="F14" s="26"/>
      <c r="G14" s="26"/>
      <c r="H14" s="26"/>
      <c r="I14" s="26"/>
      <c r="J14" s="26"/>
      <c r="K14" s="26"/>
      <c r="L14" s="3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31" s="2" customFormat="1" ht="12" customHeight="1">
      <c r="A15" s="26"/>
      <c r="B15" s="27"/>
      <c r="C15" s="26"/>
      <c r="D15" s="23" t="s">
        <v>27</v>
      </c>
      <c r="E15" s="26"/>
      <c r="F15" s="26"/>
      <c r="G15" s="26"/>
      <c r="H15" s="26"/>
      <c r="I15" s="23" t="s">
        <v>24</v>
      </c>
      <c r="J15" s="21" t="str">
        <f>'Rekapitulace stavby'!AN13</f>
        <v/>
      </c>
      <c r="K15" s="26"/>
      <c r="L15" s="3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31" s="2" customFormat="1" ht="18" customHeight="1">
      <c r="A16" s="26"/>
      <c r="B16" s="27"/>
      <c r="C16" s="26"/>
      <c r="D16" s="26"/>
      <c r="E16" s="179" t="str">
        <f>'Rekapitulace stavby'!E14</f>
        <v xml:space="preserve"> </v>
      </c>
      <c r="F16" s="179"/>
      <c r="G16" s="179"/>
      <c r="H16" s="179"/>
      <c r="I16" s="23" t="s">
        <v>26</v>
      </c>
      <c r="J16" s="21" t="str">
        <f>'Rekapitulace stavby'!AN14</f>
        <v/>
      </c>
      <c r="K16" s="26"/>
      <c r="L16" s="3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6.95" customHeight="1">
      <c r="A17" s="26"/>
      <c r="B17" s="27"/>
      <c r="C17" s="26"/>
      <c r="D17" s="26"/>
      <c r="E17" s="26"/>
      <c r="F17" s="26"/>
      <c r="G17" s="26"/>
      <c r="H17" s="26"/>
      <c r="I17" s="26"/>
      <c r="J17" s="26"/>
      <c r="K17" s="26"/>
      <c r="L17" s="3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12" customHeight="1">
      <c r="A18" s="26"/>
      <c r="B18" s="27"/>
      <c r="C18" s="26"/>
      <c r="D18" s="23" t="s">
        <v>29</v>
      </c>
      <c r="E18" s="26"/>
      <c r="F18" s="26"/>
      <c r="G18" s="26"/>
      <c r="H18" s="26"/>
      <c r="I18" s="23" t="s">
        <v>24</v>
      </c>
      <c r="J18" s="21" t="str">
        <f>IF('Rekapitulace stavby'!AN16="","",'Rekapitulace stavby'!AN16)</f>
        <v/>
      </c>
      <c r="K18" s="26"/>
      <c r="L18" s="3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18" customHeight="1">
      <c r="A19" s="26"/>
      <c r="B19" s="27"/>
      <c r="C19" s="26"/>
      <c r="D19" s="26"/>
      <c r="E19" s="21" t="str">
        <f>IF('Rekapitulace stavby'!E17="","",'Rekapitulace stavby'!E17)</f>
        <v xml:space="preserve"> </v>
      </c>
      <c r="F19" s="26"/>
      <c r="G19" s="26"/>
      <c r="H19" s="26"/>
      <c r="I19" s="23" t="s">
        <v>26</v>
      </c>
      <c r="J19" s="21" t="str">
        <f>IF('Rekapitulace stavby'!AN17="","",'Rekapitulace stavby'!AN17)</f>
        <v/>
      </c>
      <c r="K19" s="26"/>
      <c r="L19" s="3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6.95" customHeight="1">
      <c r="A20" s="26"/>
      <c r="B20" s="27"/>
      <c r="C20" s="26"/>
      <c r="D20" s="26"/>
      <c r="E20" s="26"/>
      <c r="F20" s="26"/>
      <c r="G20" s="26"/>
      <c r="H20" s="26"/>
      <c r="I20" s="26"/>
      <c r="J20" s="26"/>
      <c r="K20" s="26"/>
      <c r="L20" s="3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12" customHeight="1">
      <c r="A21" s="26"/>
      <c r="B21" s="27"/>
      <c r="C21" s="26"/>
      <c r="D21" s="23" t="s">
        <v>31</v>
      </c>
      <c r="E21" s="26"/>
      <c r="F21" s="26"/>
      <c r="G21" s="26"/>
      <c r="H21" s="26"/>
      <c r="I21" s="23" t="s">
        <v>24</v>
      </c>
      <c r="J21" s="21" t="str">
        <f>IF('Rekapitulace stavby'!AN19="","",'Rekapitulace stavby'!AN19)</f>
        <v/>
      </c>
      <c r="K21" s="26"/>
      <c r="L21" s="3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18" customHeight="1">
      <c r="A22" s="26"/>
      <c r="B22" s="27"/>
      <c r="C22" s="26"/>
      <c r="D22" s="26"/>
      <c r="E22" s="21" t="str">
        <f>IF('Rekapitulace stavby'!E20="","",'Rekapitulace stavby'!E20)</f>
        <v xml:space="preserve"> </v>
      </c>
      <c r="F22" s="26"/>
      <c r="G22" s="26"/>
      <c r="H22" s="26"/>
      <c r="I22" s="23" t="s">
        <v>26</v>
      </c>
      <c r="J22" s="21" t="str">
        <f>IF('Rekapitulace stavby'!AN20="","",'Rekapitulace stavby'!AN20)</f>
        <v/>
      </c>
      <c r="K22" s="26"/>
      <c r="L22" s="3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6.95" customHeight="1">
      <c r="A23" s="26"/>
      <c r="B23" s="27"/>
      <c r="C23" s="26"/>
      <c r="D23" s="26"/>
      <c r="E23" s="26"/>
      <c r="F23" s="26"/>
      <c r="G23" s="26"/>
      <c r="H23" s="26"/>
      <c r="I23" s="26"/>
      <c r="J23" s="26"/>
      <c r="K23" s="26"/>
      <c r="L23" s="3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12" customHeight="1">
      <c r="A24" s="26"/>
      <c r="B24" s="27"/>
      <c r="C24" s="26"/>
      <c r="D24" s="23" t="s">
        <v>32</v>
      </c>
      <c r="E24" s="26"/>
      <c r="F24" s="26"/>
      <c r="G24" s="26"/>
      <c r="H24" s="26"/>
      <c r="I24" s="26"/>
      <c r="J24" s="26"/>
      <c r="K24" s="26"/>
      <c r="L24" s="3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8" customFormat="1" ht="16.5" customHeight="1">
      <c r="A25" s="84"/>
      <c r="B25" s="85"/>
      <c r="C25" s="84"/>
      <c r="D25" s="84"/>
      <c r="E25" s="181" t="s">
        <v>1</v>
      </c>
      <c r="F25" s="181"/>
      <c r="G25" s="181"/>
      <c r="H25" s="181"/>
      <c r="I25" s="84"/>
      <c r="J25" s="84"/>
      <c r="K25" s="84"/>
      <c r="L25" s="86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</row>
    <row r="26" spans="1:31" s="2" customFormat="1" ht="6.95" customHeight="1">
      <c r="A26" s="26"/>
      <c r="B26" s="27"/>
      <c r="C26" s="26"/>
      <c r="D26" s="26"/>
      <c r="E26" s="26"/>
      <c r="F26" s="26"/>
      <c r="G26" s="26"/>
      <c r="H26" s="26"/>
      <c r="I26" s="26"/>
      <c r="J26" s="26"/>
      <c r="K26" s="26"/>
      <c r="L26" s="3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2" customFormat="1" ht="6.95" customHeight="1">
      <c r="A27" s="26"/>
      <c r="B27" s="27"/>
      <c r="C27" s="26"/>
      <c r="D27" s="60"/>
      <c r="E27" s="60"/>
      <c r="F27" s="60"/>
      <c r="G27" s="60"/>
      <c r="H27" s="60"/>
      <c r="I27" s="60"/>
      <c r="J27" s="60"/>
      <c r="K27" s="60"/>
      <c r="L27" s="3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</row>
    <row r="28" spans="1:31" s="2" customFormat="1" ht="25.35" customHeight="1">
      <c r="A28" s="26"/>
      <c r="B28" s="27"/>
      <c r="C28" s="26"/>
      <c r="D28" s="87" t="s">
        <v>33</v>
      </c>
      <c r="E28" s="26"/>
      <c r="F28" s="26"/>
      <c r="G28" s="26"/>
      <c r="H28" s="26"/>
      <c r="I28" s="26"/>
      <c r="J28" s="65">
        <f>ROUND(J114,2)</f>
        <v>0</v>
      </c>
      <c r="K28" s="26"/>
      <c r="L28" s="3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2" customFormat="1" ht="6.95" customHeight="1">
      <c r="A29" s="26"/>
      <c r="B29" s="27"/>
      <c r="C29" s="26"/>
      <c r="D29" s="60"/>
      <c r="E29" s="60"/>
      <c r="F29" s="60"/>
      <c r="G29" s="60"/>
      <c r="H29" s="60"/>
      <c r="I29" s="60"/>
      <c r="J29" s="60"/>
      <c r="K29" s="60"/>
      <c r="L29" s="3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</row>
    <row r="30" spans="1:31" s="2" customFormat="1" ht="14.45" customHeight="1">
      <c r="A30" s="26"/>
      <c r="B30" s="27"/>
      <c r="C30" s="26"/>
      <c r="D30" s="26"/>
      <c r="E30" s="26"/>
      <c r="F30" s="30" t="s">
        <v>35</v>
      </c>
      <c r="G30" s="26"/>
      <c r="H30" s="26"/>
      <c r="I30" s="30" t="s">
        <v>34</v>
      </c>
      <c r="J30" s="30" t="s">
        <v>36</v>
      </c>
      <c r="K30" s="26"/>
      <c r="L30" s="3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14.45" customHeight="1">
      <c r="A31" s="26"/>
      <c r="B31" s="27"/>
      <c r="C31" s="26"/>
      <c r="D31" s="88" t="s">
        <v>37</v>
      </c>
      <c r="E31" s="23" t="s">
        <v>38</v>
      </c>
      <c r="F31" s="89">
        <f>ROUND((SUM(BE114:BE125)),2)</f>
        <v>0</v>
      </c>
      <c r="G31" s="26"/>
      <c r="H31" s="26"/>
      <c r="I31" s="90">
        <v>0.21</v>
      </c>
      <c r="J31" s="89">
        <f>ROUND(((SUM(BE114:BE125))*I31),2)</f>
        <v>0</v>
      </c>
      <c r="K31" s="26"/>
      <c r="L31" s="3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14.45" customHeight="1">
      <c r="A32" s="26"/>
      <c r="B32" s="27"/>
      <c r="C32" s="26"/>
      <c r="D32" s="26"/>
      <c r="E32" s="23" t="s">
        <v>39</v>
      </c>
      <c r="F32" s="89">
        <f>ROUND((SUM(BF114:BF125)),2)</f>
        <v>0</v>
      </c>
      <c r="G32" s="26"/>
      <c r="H32" s="26"/>
      <c r="I32" s="90">
        <v>0.15</v>
      </c>
      <c r="J32" s="89">
        <f>ROUND(((SUM(BF114:BF125))*I32),2)</f>
        <v>0</v>
      </c>
      <c r="K32" s="26"/>
      <c r="L32" s="3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14.45" customHeight="1" hidden="1">
      <c r="A33" s="26"/>
      <c r="B33" s="27"/>
      <c r="C33" s="26"/>
      <c r="D33" s="26"/>
      <c r="E33" s="23" t="s">
        <v>40</v>
      </c>
      <c r="F33" s="89">
        <f>ROUND((SUM(BG114:BG125)),2)</f>
        <v>0</v>
      </c>
      <c r="G33" s="26"/>
      <c r="H33" s="26"/>
      <c r="I33" s="90">
        <v>0.21</v>
      </c>
      <c r="J33" s="89">
        <f>0</f>
        <v>0</v>
      </c>
      <c r="K33" s="26"/>
      <c r="L33" s="3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5" customHeight="1" hidden="1">
      <c r="A34" s="26"/>
      <c r="B34" s="27"/>
      <c r="C34" s="26"/>
      <c r="D34" s="26"/>
      <c r="E34" s="23" t="s">
        <v>41</v>
      </c>
      <c r="F34" s="89">
        <f>ROUND((SUM(BH114:BH125)),2)</f>
        <v>0</v>
      </c>
      <c r="G34" s="26"/>
      <c r="H34" s="26"/>
      <c r="I34" s="90">
        <v>0.15</v>
      </c>
      <c r="J34" s="89">
        <f>0</f>
        <v>0</v>
      </c>
      <c r="K34" s="26"/>
      <c r="L34" s="3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5" customHeight="1" hidden="1">
      <c r="A35" s="26"/>
      <c r="B35" s="27"/>
      <c r="C35" s="26"/>
      <c r="D35" s="26"/>
      <c r="E35" s="23" t="s">
        <v>42</v>
      </c>
      <c r="F35" s="89">
        <f>ROUND((SUM(BI114:BI125)),2)</f>
        <v>0</v>
      </c>
      <c r="G35" s="26"/>
      <c r="H35" s="26"/>
      <c r="I35" s="90">
        <v>0</v>
      </c>
      <c r="J35" s="89">
        <f>0</f>
        <v>0</v>
      </c>
      <c r="K35" s="26"/>
      <c r="L35" s="3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6.95" customHeight="1">
      <c r="A36" s="26"/>
      <c r="B36" s="27"/>
      <c r="C36" s="26"/>
      <c r="D36" s="26"/>
      <c r="E36" s="26"/>
      <c r="F36" s="26"/>
      <c r="G36" s="26"/>
      <c r="H36" s="26"/>
      <c r="I36" s="26"/>
      <c r="J36" s="26"/>
      <c r="K36" s="26"/>
      <c r="L36" s="3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25.35" customHeight="1">
      <c r="A37" s="26"/>
      <c r="B37" s="27"/>
      <c r="C37" s="91"/>
      <c r="D37" s="92" t="s">
        <v>43</v>
      </c>
      <c r="E37" s="54"/>
      <c r="F37" s="54"/>
      <c r="G37" s="93" t="s">
        <v>44</v>
      </c>
      <c r="H37" s="94" t="s">
        <v>45</v>
      </c>
      <c r="I37" s="54"/>
      <c r="J37" s="95">
        <f>SUM(J28:J35)</f>
        <v>0</v>
      </c>
      <c r="K37" s="96"/>
      <c r="L37" s="3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14.45" customHeight="1">
      <c r="A38" s="26"/>
      <c r="B38" s="27"/>
      <c r="C38" s="26"/>
      <c r="D38" s="26"/>
      <c r="E38" s="26"/>
      <c r="F38" s="26"/>
      <c r="G38" s="26"/>
      <c r="H38" s="26"/>
      <c r="I38" s="26"/>
      <c r="J38" s="26"/>
      <c r="K38" s="26"/>
      <c r="L38" s="3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2:12" s="1" customFormat="1" ht="14.45" customHeight="1">
      <c r="B39" s="17"/>
      <c r="L39" s="17"/>
    </row>
    <row r="40" spans="2:12" s="1" customFormat="1" ht="14.45" customHeight="1">
      <c r="B40" s="17"/>
      <c r="L40" s="17"/>
    </row>
    <row r="41" spans="2:12" s="1" customFormat="1" ht="14.45" customHeight="1">
      <c r="B41" s="17"/>
      <c r="L41" s="17"/>
    </row>
    <row r="42" spans="2:12" s="1" customFormat="1" ht="14.45" customHeight="1">
      <c r="B42" s="17"/>
      <c r="L42" s="17"/>
    </row>
    <row r="43" spans="2:12" s="1" customFormat="1" ht="14.45" customHeight="1">
      <c r="B43" s="17"/>
      <c r="L43" s="17"/>
    </row>
    <row r="44" spans="2:12" s="1" customFormat="1" ht="14.45" customHeight="1">
      <c r="B44" s="17"/>
      <c r="L44" s="17"/>
    </row>
    <row r="45" spans="2:12" s="1" customFormat="1" ht="14.45" customHeight="1">
      <c r="B45" s="17"/>
      <c r="L45" s="17"/>
    </row>
    <row r="46" spans="2:12" s="1" customFormat="1" ht="14.45" customHeight="1">
      <c r="B46" s="17"/>
      <c r="L46" s="17"/>
    </row>
    <row r="47" spans="2:12" s="1" customFormat="1" ht="14.45" customHeight="1">
      <c r="B47" s="17"/>
      <c r="L47" s="17"/>
    </row>
    <row r="48" spans="2:12" s="1" customFormat="1" ht="14.45" customHeight="1">
      <c r="B48" s="17"/>
      <c r="L48" s="17"/>
    </row>
    <row r="49" spans="2:12" s="1" customFormat="1" ht="14.45" customHeight="1">
      <c r="B49" s="17"/>
      <c r="L49" s="17"/>
    </row>
    <row r="50" spans="2:12" s="2" customFormat="1" ht="14.45" customHeight="1">
      <c r="B50" s="36"/>
      <c r="D50" s="37" t="s">
        <v>46</v>
      </c>
      <c r="E50" s="38"/>
      <c r="F50" s="38"/>
      <c r="G50" s="37" t="s">
        <v>47</v>
      </c>
      <c r="H50" s="38"/>
      <c r="I50" s="38"/>
      <c r="J50" s="38"/>
      <c r="K50" s="38"/>
      <c r="L50" s="36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1:31" s="2" customFormat="1" ht="12.75">
      <c r="A61" s="26"/>
      <c r="B61" s="27"/>
      <c r="C61" s="26"/>
      <c r="D61" s="39" t="s">
        <v>48</v>
      </c>
      <c r="E61" s="29"/>
      <c r="F61" s="97" t="s">
        <v>49</v>
      </c>
      <c r="G61" s="39" t="s">
        <v>48</v>
      </c>
      <c r="H61" s="29"/>
      <c r="I61" s="29"/>
      <c r="J61" s="98" t="s">
        <v>49</v>
      </c>
      <c r="K61" s="29"/>
      <c r="L61" s="3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1:31" s="2" customFormat="1" ht="12.75">
      <c r="A65" s="26"/>
      <c r="B65" s="27"/>
      <c r="C65" s="26"/>
      <c r="D65" s="37" t="s">
        <v>50</v>
      </c>
      <c r="E65" s="40"/>
      <c r="F65" s="40"/>
      <c r="G65" s="37" t="s">
        <v>51</v>
      </c>
      <c r="H65" s="40"/>
      <c r="I65" s="40"/>
      <c r="J65" s="40"/>
      <c r="K65" s="40"/>
      <c r="L65" s="3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1:31" s="2" customFormat="1" ht="12.75">
      <c r="A76" s="26"/>
      <c r="B76" s="27"/>
      <c r="C76" s="26"/>
      <c r="D76" s="39" t="s">
        <v>48</v>
      </c>
      <c r="E76" s="29"/>
      <c r="F76" s="97" t="s">
        <v>49</v>
      </c>
      <c r="G76" s="39" t="s">
        <v>48</v>
      </c>
      <c r="H76" s="29"/>
      <c r="I76" s="29"/>
      <c r="J76" s="98" t="s">
        <v>49</v>
      </c>
      <c r="K76" s="29"/>
      <c r="L76" s="3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5" customHeight="1">
      <c r="A77" s="26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3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31" s="2" customFormat="1" ht="6.95" customHeight="1">
      <c r="A81" s="26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3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31" s="2" customFormat="1" ht="24.95" customHeight="1">
      <c r="A82" s="26"/>
      <c r="B82" s="27"/>
      <c r="C82" s="18" t="s">
        <v>81</v>
      </c>
      <c r="D82" s="26"/>
      <c r="E82" s="26"/>
      <c r="F82" s="26"/>
      <c r="G82" s="26"/>
      <c r="H82" s="26"/>
      <c r="I82" s="26"/>
      <c r="J82" s="26"/>
      <c r="K82" s="26"/>
      <c r="L82" s="3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31" s="2" customFormat="1" ht="6.95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31" s="2" customFormat="1" ht="12" customHeight="1">
      <c r="A84" s="26"/>
      <c r="B84" s="27"/>
      <c r="C84" s="23" t="s">
        <v>15</v>
      </c>
      <c r="D84" s="26"/>
      <c r="E84" s="26"/>
      <c r="F84" s="26"/>
      <c r="G84" s="26"/>
      <c r="H84" s="26"/>
      <c r="I84" s="26"/>
      <c r="J84" s="26"/>
      <c r="K84" s="26"/>
      <c r="L84" s="3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31" s="2" customFormat="1" ht="27" customHeight="1">
      <c r="A85" s="26"/>
      <c r="B85" s="27"/>
      <c r="C85" s="26"/>
      <c r="D85" s="26"/>
      <c r="E85" s="163" t="str">
        <f>E7</f>
        <v>Vyčištění žlabů od nánosů v průmyslové zóně Nové Pole v Karviné-Starém Městě</v>
      </c>
      <c r="F85" s="185"/>
      <c r="G85" s="185"/>
      <c r="H85" s="185"/>
      <c r="I85" s="26"/>
      <c r="J85" s="26"/>
      <c r="K85" s="26"/>
      <c r="L85" s="3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31" s="2" customFormat="1" ht="6.95" customHeight="1">
      <c r="A86" s="26"/>
      <c r="B86" s="27"/>
      <c r="C86" s="26"/>
      <c r="D86" s="26"/>
      <c r="E86" s="26"/>
      <c r="F86" s="26"/>
      <c r="G86" s="26"/>
      <c r="H86" s="26"/>
      <c r="I86" s="26"/>
      <c r="J86" s="26"/>
      <c r="K86" s="26"/>
      <c r="L86" s="3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</row>
    <row r="87" spans="1:31" s="2" customFormat="1" ht="12" customHeight="1">
      <c r="A87" s="26"/>
      <c r="B87" s="27"/>
      <c r="C87" s="23" t="s">
        <v>19</v>
      </c>
      <c r="D87" s="26"/>
      <c r="E87" s="26"/>
      <c r="F87" s="21" t="str">
        <f>F10</f>
        <v>Karviná</v>
      </c>
      <c r="G87" s="26"/>
      <c r="H87" s="26"/>
      <c r="I87" s="23" t="s">
        <v>21</v>
      </c>
      <c r="J87" s="49" t="str">
        <f>IF(J10="","",J10)</f>
        <v>9. 10. 2023</v>
      </c>
      <c r="K87" s="26"/>
      <c r="L87" s="3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31" s="2" customFormat="1" ht="6.95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3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31" s="2" customFormat="1" ht="15.2" customHeight="1">
      <c r="A89" s="26"/>
      <c r="B89" s="27"/>
      <c r="C89" s="23" t="s">
        <v>23</v>
      </c>
      <c r="D89" s="26"/>
      <c r="E89" s="26"/>
      <c r="F89" s="21" t="str">
        <f>E13</f>
        <v>Statutární město  Karviná</v>
      </c>
      <c r="G89" s="26"/>
      <c r="H89" s="26"/>
      <c r="I89" s="23" t="s">
        <v>29</v>
      </c>
      <c r="J89" s="24" t="str">
        <f>E19</f>
        <v xml:space="preserve"> </v>
      </c>
      <c r="K89" s="26"/>
      <c r="L89" s="3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31" s="2" customFormat="1" ht="15.2" customHeight="1">
      <c r="A90" s="26"/>
      <c r="B90" s="27"/>
      <c r="C90" s="23" t="s">
        <v>27</v>
      </c>
      <c r="D90" s="26"/>
      <c r="E90" s="26"/>
      <c r="F90" s="21" t="str">
        <f>IF(E16="","",E16)</f>
        <v xml:space="preserve"> </v>
      </c>
      <c r="G90" s="26"/>
      <c r="H90" s="26"/>
      <c r="I90" s="23" t="s">
        <v>31</v>
      </c>
      <c r="J90" s="24" t="str">
        <f>E22</f>
        <v xml:space="preserve"> </v>
      </c>
      <c r="K90" s="26"/>
      <c r="L90" s="3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31" s="2" customFormat="1" ht="10.35" customHeight="1">
      <c r="A91" s="26"/>
      <c r="B91" s="27"/>
      <c r="C91" s="26"/>
      <c r="D91" s="26"/>
      <c r="E91" s="26"/>
      <c r="F91" s="26"/>
      <c r="G91" s="26"/>
      <c r="H91" s="26"/>
      <c r="I91" s="26"/>
      <c r="J91" s="26"/>
      <c r="K91" s="26"/>
      <c r="L91" s="3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31" s="2" customFormat="1" ht="29.25" customHeight="1">
      <c r="A92" s="26"/>
      <c r="B92" s="27"/>
      <c r="C92" s="99" t="s">
        <v>82</v>
      </c>
      <c r="D92" s="91"/>
      <c r="E92" s="91"/>
      <c r="F92" s="91"/>
      <c r="G92" s="91"/>
      <c r="H92" s="91"/>
      <c r="I92" s="91"/>
      <c r="J92" s="100" t="s">
        <v>83</v>
      </c>
      <c r="K92" s="91"/>
      <c r="L92" s="3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31" s="2" customFormat="1" ht="10.35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3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47" s="2" customFormat="1" ht="22.9" customHeight="1">
      <c r="A94" s="26"/>
      <c r="B94" s="27"/>
      <c r="C94" s="101" t="s">
        <v>84</v>
      </c>
      <c r="D94" s="26"/>
      <c r="E94" s="26"/>
      <c r="F94" s="26"/>
      <c r="G94" s="26"/>
      <c r="H94" s="26"/>
      <c r="I94" s="26"/>
      <c r="J94" s="65">
        <f>J114</f>
        <v>0</v>
      </c>
      <c r="K94" s="26"/>
      <c r="L94" s="3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U94" s="14" t="s">
        <v>85</v>
      </c>
    </row>
    <row r="95" spans="2:12" s="9" customFormat="1" ht="24.95" customHeight="1">
      <c r="B95" s="102"/>
      <c r="D95" s="103" t="s">
        <v>86</v>
      </c>
      <c r="E95" s="104"/>
      <c r="F95" s="104"/>
      <c r="G95" s="104"/>
      <c r="H95" s="104"/>
      <c r="I95" s="104"/>
      <c r="J95" s="105">
        <f>J115</f>
        <v>0</v>
      </c>
      <c r="L95" s="102"/>
    </row>
    <row r="96" spans="2:12" s="10" customFormat="1" ht="19.9" customHeight="1">
      <c r="B96" s="106"/>
      <c r="D96" s="107" t="s">
        <v>87</v>
      </c>
      <c r="E96" s="108"/>
      <c r="F96" s="108"/>
      <c r="G96" s="108"/>
      <c r="H96" s="108"/>
      <c r="I96" s="108"/>
      <c r="J96" s="109">
        <f>J116</f>
        <v>0</v>
      </c>
      <c r="L96" s="106"/>
    </row>
    <row r="97" spans="1:31" s="2" customFormat="1" ht="21.75" customHeight="1">
      <c r="A97" s="26"/>
      <c r="B97" s="27"/>
      <c r="C97" s="26"/>
      <c r="D97" s="26"/>
      <c r="E97" s="26"/>
      <c r="F97" s="26"/>
      <c r="G97" s="26"/>
      <c r="H97" s="26"/>
      <c r="I97" s="26"/>
      <c r="J97" s="26"/>
      <c r="K97" s="26"/>
      <c r="L97" s="3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</row>
    <row r="98" spans="1:31" s="2" customFormat="1" ht="6.95" customHeight="1">
      <c r="A98" s="26"/>
      <c r="B98" s="41"/>
      <c r="C98" s="42"/>
      <c r="D98" s="42"/>
      <c r="E98" s="42"/>
      <c r="F98" s="42"/>
      <c r="G98" s="42"/>
      <c r="H98" s="42"/>
      <c r="I98" s="42"/>
      <c r="J98" s="42"/>
      <c r="K98" s="42"/>
      <c r="L98" s="3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</row>
    <row r="102" spans="1:31" s="2" customFormat="1" ht="6.95" customHeight="1">
      <c r="A102" s="26"/>
      <c r="B102" s="43"/>
      <c r="C102" s="44"/>
      <c r="D102" s="44"/>
      <c r="E102" s="44"/>
      <c r="F102" s="44"/>
      <c r="G102" s="44"/>
      <c r="H102" s="44"/>
      <c r="I102" s="44"/>
      <c r="J102" s="44"/>
      <c r="K102" s="44"/>
      <c r="L102" s="3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</row>
    <row r="103" spans="1:31" s="2" customFormat="1" ht="24.95" customHeight="1">
      <c r="A103" s="26"/>
      <c r="B103" s="27"/>
      <c r="C103" s="18" t="s">
        <v>88</v>
      </c>
      <c r="D103" s="26"/>
      <c r="E103" s="26"/>
      <c r="F103" s="26"/>
      <c r="G103" s="26"/>
      <c r="H103" s="26"/>
      <c r="I103" s="26"/>
      <c r="J103" s="26"/>
      <c r="K103" s="26"/>
      <c r="L103" s="3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</row>
    <row r="104" spans="1:31" s="2" customFormat="1" ht="6.95" customHeight="1">
      <c r="A104" s="26"/>
      <c r="B104" s="27"/>
      <c r="C104" s="26"/>
      <c r="D104" s="26"/>
      <c r="E104" s="26"/>
      <c r="F104" s="26"/>
      <c r="G104" s="26"/>
      <c r="H104" s="26"/>
      <c r="I104" s="26"/>
      <c r="J104" s="26"/>
      <c r="K104" s="26"/>
      <c r="L104" s="3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</row>
    <row r="105" spans="1:31" s="2" customFormat="1" ht="9" customHeight="1">
      <c r="A105" s="26"/>
      <c r="B105" s="27"/>
      <c r="C105" s="23" t="s">
        <v>15</v>
      </c>
      <c r="D105" s="26"/>
      <c r="E105" s="26"/>
      <c r="F105" s="26"/>
      <c r="G105" s="26"/>
      <c r="H105" s="26"/>
      <c r="I105" s="26"/>
      <c r="J105" s="26"/>
      <c r="K105" s="26"/>
      <c r="L105" s="3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</row>
    <row r="106" spans="1:31" s="2" customFormat="1" ht="26.25" customHeight="1">
      <c r="A106" s="26"/>
      <c r="B106" s="27"/>
      <c r="C106" s="26"/>
      <c r="D106" s="26"/>
      <c r="E106" s="163" t="str">
        <f>E7</f>
        <v>Vyčištění žlabů od nánosů v průmyslové zóně Nové Pole v Karviné-Starém Městě</v>
      </c>
      <c r="F106" s="185"/>
      <c r="G106" s="185"/>
      <c r="H106" s="185"/>
      <c r="I106" s="26"/>
      <c r="J106" s="26"/>
      <c r="K106" s="26"/>
      <c r="L106" s="3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</row>
    <row r="107" spans="1:31" s="2" customFormat="1" ht="6.95" customHeight="1">
      <c r="A107" s="26"/>
      <c r="B107" s="27"/>
      <c r="C107" s="26"/>
      <c r="D107" s="26"/>
      <c r="E107" s="26"/>
      <c r="F107" s="26"/>
      <c r="G107" s="26"/>
      <c r="H107" s="26"/>
      <c r="I107" s="26"/>
      <c r="J107" s="26"/>
      <c r="K107" s="26"/>
      <c r="L107" s="3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</row>
    <row r="108" spans="1:31" s="2" customFormat="1" ht="12" customHeight="1">
      <c r="A108" s="26"/>
      <c r="B108" s="27"/>
      <c r="C108" s="23" t="s">
        <v>19</v>
      </c>
      <c r="D108" s="26"/>
      <c r="E108" s="26"/>
      <c r="F108" s="21" t="str">
        <f>F10</f>
        <v>Karviná</v>
      </c>
      <c r="G108" s="26"/>
      <c r="H108" s="26"/>
      <c r="I108" s="23" t="s">
        <v>21</v>
      </c>
      <c r="J108" s="49" t="str">
        <f>IF(J10="","",J10)</f>
        <v>9. 10. 2023</v>
      </c>
      <c r="K108" s="26"/>
      <c r="L108" s="3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</row>
    <row r="109" spans="1:31" s="2" customFormat="1" ht="6.95" customHeight="1">
      <c r="A109" s="26"/>
      <c r="B109" s="27"/>
      <c r="C109" s="26"/>
      <c r="D109" s="26"/>
      <c r="E109" s="26"/>
      <c r="F109" s="26"/>
      <c r="G109" s="26"/>
      <c r="H109" s="26"/>
      <c r="I109" s="26"/>
      <c r="J109" s="26"/>
      <c r="K109" s="26"/>
      <c r="L109" s="3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</row>
    <row r="110" spans="1:31" s="2" customFormat="1" ht="15.2" customHeight="1">
      <c r="A110" s="26"/>
      <c r="B110" s="27"/>
      <c r="C110" s="23" t="s">
        <v>23</v>
      </c>
      <c r="D110" s="26"/>
      <c r="E110" s="26"/>
      <c r="F110" s="21" t="str">
        <f>E13</f>
        <v>Statutární město  Karviná</v>
      </c>
      <c r="G110" s="26"/>
      <c r="H110" s="26"/>
      <c r="I110" s="23" t="s">
        <v>29</v>
      </c>
      <c r="J110" s="24" t="str">
        <f>E19</f>
        <v xml:space="preserve"> </v>
      </c>
      <c r="K110" s="26"/>
      <c r="L110" s="3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</row>
    <row r="111" spans="1:31" s="2" customFormat="1" ht="15.2" customHeight="1">
      <c r="A111" s="26"/>
      <c r="B111" s="27"/>
      <c r="C111" s="23" t="s">
        <v>27</v>
      </c>
      <c r="D111" s="26"/>
      <c r="E111" s="26"/>
      <c r="F111" s="21" t="str">
        <f>IF(E16="","",E16)</f>
        <v xml:space="preserve"> </v>
      </c>
      <c r="G111" s="26"/>
      <c r="H111" s="26"/>
      <c r="I111" s="23" t="s">
        <v>31</v>
      </c>
      <c r="J111" s="24" t="str">
        <f>E22</f>
        <v xml:space="preserve"> </v>
      </c>
      <c r="K111" s="26"/>
      <c r="L111" s="3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</row>
    <row r="112" spans="1:31" s="2" customFormat="1" ht="10.35" customHeight="1">
      <c r="A112" s="26"/>
      <c r="B112" s="27"/>
      <c r="C112" s="26"/>
      <c r="D112" s="26"/>
      <c r="E112" s="26"/>
      <c r="F112" s="26"/>
      <c r="G112" s="26"/>
      <c r="H112" s="26"/>
      <c r="I112" s="26"/>
      <c r="J112" s="26"/>
      <c r="K112" s="26"/>
      <c r="L112" s="3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</row>
    <row r="113" spans="1:31" s="11" customFormat="1" ht="29.25" customHeight="1">
      <c r="A113" s="110"/>
      <c r="B113" s="111"/>
      <c r="C113" s="112" t="s">
        <v>89</v>
      </c>
      <c r="D113" s="113" t="s">
        <v>58</v>
      </c>
      <c r="E113" s="113" t="s">
        <v>54</v>
      </c>
      <c r="F113" s="113" t="s">
        <v>55</v>
      </c>
      <c r="G113" s="113" t="s">
        <v>90</v>
      </c>
      <c r="H113" s="113" t="s">
        <v>91</v>
      </c>
      <c r="I113" s="113" t="s">
        <v>92</v>
      </c>
      <c r="J113" s="114" t="s">
        <v>83</v>
      </c>
      <c r="K113" s="115" t="s">
        <v>93</v>
      </c>
      <c r="L113" s="116"/>
      <c r="M113" s="56" t="s">
        <v>1</v>
      </c>
      <c r="N113" s="57" t="s">
        <v>37</v>
      </c>
      <c r="O113" s="57" t="s">
        <v>94</v>
      </c>
      <c r="P113" s="57" t="s">
        <v>95</v>
      </c>
      <c r="Q113" s="57" t="s">
        <v>96</v>
      </c>
      <c r="R113" s="57" t="s">
        <v>97</v>
      </c>
      <c r="S113" s="57" t="s">
        <v>98</v>
      </c>
      <c r="T113" s="58" t="s">
        <v>99</v>
      </c>
      <c r="U113" s="110"/>
      <c r="V113" s="110"/>
      <c r="W113" s="110"/>
      <c r="X113" s="110"/>
      <c r="Y113" s="110"/>
      <c r="Z113" s="110"/>
      <c r="AA113" s="110"/>
      <c r="AB113" s="110"/>
      <c r="AC113" s="110"/>
      <c r="AD113" s="110"/>
      <c r="AE113" s="110"/>
    </row>
    <row r="114" spans="1:63" s="2" customFormat="1" ht="22.9" customHeight="1">
      <c r="A114" s="26"/>
      <c r="B114" s="27"/>
      <c r="C114" s="63" t="s">
        <v>100</v>
      </c>
      <c r="D114" s="26"/>
      <c r="E114" s="26"/>
      <c r="F114" s="26"/>
      <c r="G114" s="26"/>
      <c r="H114" s="26"/>
      <c r="I114" s="26"/>
      <c r="J114" s="117">
        <f>BK114</f>
        <v>0</v>
      </c>
      <c r="K114" s="26"/>
      <c r="L114" s="27"/>
      <c r="M114" s="59"/>
      <c r="N114" s="50"/>
      <c r="O114" s="60"/>
      <c r="P114" s="118">
        <f>P115</f>
        <v>961.88928</v>
      </c>
      <c r="Q114" s="60"/>
      <c r="R114" s="118">
        <f>R115</f>
        <v>0</v>
      </c>
      <c r="S114" s="60"/>
      <c r="T114" s="119">
        <f>T115</f>
        <v>0</v>
      </c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T114" s="14" t="s">
        <v>72</v>
      </c>
      <c r="AU114" s="14" t="s">
        <v>85</v>
      </c>
      <c r="BK114" s="120">
        <f>BK115</f>
        <v>0</v>
      </c>
    </row>
    <row r="115" spans="2:63" s="12" customFormat="1" ht="25.9" customHeight="1">
      <c r="B115" s="121"/>
      <c r="D115" s="122" t="s">
        <v>72</v>
      </c>
      <c r="E115" s="123" t="s">
        <v>101</v>
      </c>
      <c r="F115" s="123" t="s">
        <v>102</v>
      </c>
      <c r="J115" s="124">
        <f>BK115</f>
        <v>0</v>
      </c>
      <c r="L115" s="121"/>
      <c r="M115" s="125"/>
      <c r="N115" s="126"/>
      <c r="O115" s="126"/>
      <c r="P115" s="127">
        <f>P116</f>
        <v>961.88928</v>
      </c>
      <c r="Q115" s="126"/>
      <c r="R115" s="127">
        <f>R116</f>
        <v>0</v>
      </c>
      <c r="S115" s="126"/>
      <c r="T115" s="128">
        <f>T116</f>
        <v>0</v>
      </c>
      <c r="AR115" s="122" t="s">
        <v>6</v>
      </c>
      <c r="AT115" s="129" t="s">
        <v>72</v>
      </c>
      <c r="AU115" s="129" t="s">
        <v>73</v>
      </c>
      <c r="AY115" s="122" t="s">
        <v>103</v>
      </c>
      <c r="BK115" s="130">
        <f>BK116</f>
        <v>0</v>
      </c>
    </row>
    <row r="116" spans="2:63" s="12" customFormat="1" ht="22.9" customHeight="1">
      <c r="B116" s="121"/>
      <c r="D116" s="122" t="s">
        <v>72</v>
      </c>
      <c r="E116" s="131" t="s">
        <v>6</v>
      </c>
      <c r="F116" s="131" t="s">
        <v>104</v>
      </c>
      <c r="J116" s="132">
        <f>BK116</f>
        <v>0</v>
      </c>
      <c r="L116" s="121"/>
      <c r="M116" s="125"/>
      <c r="N116" s="126"/>
      <c r="O116" s="126"/>
      <c r="P116" s="127">
        <f>SUM(P117:P125)</f>
        <v>961.88928</v>
      </c>
      <c r="Q116" s="126"/>
      <c r="R116" s="127">
        <f>SUM(R117:R125)</f>
        <v>0</v>
      </c>
      <c r="S116" s="126"/>
      <c r="T116" s="128">
        <f>SUM(T117:T125)</f>
        <v>0</v>
      </c>
      <c r="AR116" s="122" t="s">
        <v>6</v>
      </c>
      <c r="AT116" s="129" t="s">
        <v>72</v>
      </c>
      <c r="AU116" s="129" t="s">
        <v>6</v>
      </c>
      <c r="AY116" s="122" t="s">
        <v>103</v>
      </c>
      <c r="BK116" s="130">
        <f>SUM(BK117:BK125)</f>
        <v>0</v>
      </c>
    </row>
    <row r="117" spans="1:65" s="2" customFormat="1" ht="16.5" customHeight="1">
      <c r="A117" s="26"/>
      <c r="B117" s="133"/>
      <c r="C117" s="134" t="s">
        <v>6</v>
      </c>
      <c r="D117" s="134" t="s">
        <v>105</v>
      </c>
      <c r="E117" s="135" t="s">
        <v>106</v>
      </c>
      <c r="F117" s="136" t="s">
        <v>107</v>
      </c>
      <c r="G117" s="137" t="s">
        <v>108</v>
      </c>
      <c r="H117" s="138">
        <v>84.48</v>
      </c>
      <c r="I117" s="139"/>
      <c r="J117" s="139">
        <f aca="true" t="shared" si="0" ref="J117:J125">ROUND(I117*H117,2)</f>
        <v>0</v>
      </c>
      <c r="K117" s="140"/>
      <c r="L117" s="27"/>
      <c r="M117" s="141" t="s">
        <v>1</v>
      </c>
      <c r="N117" s="142" t="s">
        <v>38</v>
      </c>
      <c r="O117" s="143">
        <v>5.314</v>
      </c>
      <c r="P117" s="143">
        <f aca="true" t="shared" si="1" ref="P117:P125">O117*H117</f>
        <v>448.92672000000005</v>
      </c>
      <c r="Q117" s="143">
        <v>0</v>
      </c>
      <c r="R117" s="143">
        <f aca="true" t="shared" si="2" ref="R117:R125">Q117*H117</f>
        <v>0</v>
      </c>
      <c r="S117" s="143">
        <v>0</v>
      </c>
      <c r="T117" s="144">
        <f aca="true" t="shared" si="3" ref="T117:T125">S117*H117</f>
        <v>0</v>
      </c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R117" s="145" t="s">
        <v>109</v>
      </c>
      <c r="AT117" s="145" t="s">
        <v>105</v>
      </c>
      <c r="AU117" s="145" t="s">
        <v>79</v>
      </c>
      <c r="AY117" s="14" t="s">
        <v>103</v>
      </c>
      <c r="BE117" s="146">
        <f aca="true" t="shared" si="4" ref="BE117:BE125">IF(N117="základní",J117,0)</f>
        <v>0</v>
      </c>
      <c r="BF117" s="146">
        <f aca="true" t="shared" si="5" ref="BF117:BF125">IF(N117="snížená",J117,0)</f>
        <v>0</v>
      </c>
      <c r="BG117" s="146">
        <f aca="true" t="shared" si="6" ref="BG117:BG125">IF(N117="zákl. přenesená",J117,0)</f>
        <v>0</v>
      </c>
      <c r="BH117" s="146">
        <f aca="true" t="shared" si="7" ref="BH117:BH125">IF(N117="sníž. přenesená",J117,0)</f>
        <v>0</v>
      </c>
      <c r="BI117" s="146">
        <f aca="true" t="shared" si="8" ref="BI117:BI125">IF(N117="nulová",J117,0)</f>
        <v>0</v>
      </c>
      <c r="BJ117" s="14" t="s">
        <v>6</v>
      </c>
      <c r="BK117" s="146">
        <f aca="true" t="shared" si="9" ref="BK117:BK125">ROUND(I117*H117,2)</f>
        <v>0</v>
      </c>
      <c r="BL117" s="14" t="s">
        <v>109</v>
      </c>
      <c r="BM117" s="145" t="s">
        <v>110</v>
      </c>
    </row>
    <row r="118" spans="1:65" s="2" customFormat="1" ht="37.9" customHeight="1">
      <c r="A118" s="26"/>
      <c r="B118" s="133"/>
      <c r="C118" s="134" t="s">
        <v>79</v>
      </c>
      <c r="D118" s="134" t="s">
        <v>105</v>
      </c>
      <c r="E118" s="135" t="s">
        <v>111</v>
      </c>
      <c r="F118" s="136" t="s">
        <v>112</v>
      </c>
      <c r="G118" s="137" t="s">
        <v>108</v>
      </c>
      <c r="H118" s="138">
        <v>84.48</v>
      </c>
      <c r="I118" s="139"/>
      <c r="J118" s="139">
        <f t="shared" si="0"/>
        <v>0</v>
      </c>
      <c r="K118" s="140"/>
      <c r="L118" s="27"/>
      <c r="M118" s="141" t="s">
        <v>1</v>
      </c>
      <c r="N118" s="142" t="s">
        <v>38</v>
      </c>
      <c r="O118" s="143">
        <v>0.411</v>
      </c>
      <c r="P118" s="143">
        <f t="shared" si="1"/>
        <v>34.72128</v>
      </c>
      <c r="Q118" s="143">
        <v>0</v>
      </c>
      <c r="R118" s="143">
        <f t="shared" si="2"/>
        <v>0</v>
      </c>
      <c r="S118" s="143">
        <v>0</v>
      </c>
      <c r="T118" s="144">
        <f t="shared" si="3"/>
        <v>0</v>
      </c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R118" s="145" t="s">
        <v>109</v>
      </c>
      <c r="AT118" s="145" t="s">
        <v>105</v>
      </c>
      <c r="AU118" s="145" t="s">
        <v>79</v>
      </c>
      <c r="AY118" s="14" t="s">
        <v>103</v>
      </c>
      <c r="BE118" s="146">
        <f t="shared" si="4"/>
        <v>0</v>
      </c>
      <c r="BF118" s="146">
        <f t="shared" si="5"/>
        <v>0</v>
      </c>
      <c r="BG118" s="146">
        <f t="shared" si="6"/>
        <v>0</v>
      </c>
      <c r="BH118" s="146">
        <f t="shared" si="7"/>
        <v>0</v>
      </c>
      <c r="BI118" s="146">
        <f t="shared" si="8"/>
        <v>0</v>
      </c>
      <c r="BJ118" s="14" t="s">
        <v>6</v>
      </c>
      <c r="BK118" s="146">
        <f t="shared" si="9"/>
        <v>0</v>
      </c>
      <c r="BL118" s="14" t="s">
        <v>109</v>
      </c>
      <c r="BM118" s="145" t="s">
        <v>113</v>
      </c>
    </row>
    <row r="119" spans="1:65" s="2" customFormat="1" ht="37.9" customHeight="1">
      <c r="A119" s="26"/>
      <c r="B119" s="133"/>
      <c r="C119" s="134" t="s">
        <v>114</v>
      </c>
      <c r="D119" s="134" t="s">
        <v>105</v>
      </c>
      <c r="E119" s="135" t="s">
        <v>115</v>
      </c>
      <c r="F119" s="136" t="s">
        <v>116</v>
      </c>
      <c r="G119" s="137" t="s">
        <v>108</v>
      </c>
      <c r="H119" s="138">
        <v>253.44</v>
      </c>
      <c r="I119" s="139"/>
      <c r="J119" s="139">
        <f t="shared" si="0"/>
        <v>0</v>
      </c>
      <c r="K119" s="140"/>
      <c r="L119" s="27"/>
      <c r="M119" s="141" t="s">
        <v>1</v>
      </c>
      <c r="N119" s="142" t="s">
        <v>38</v>
      </c>
      <c r="O119" s="143">
        <v>0.379</v>
      </c>
      <c r="P119" s="143">
        <f t="shared" si="1"/>
        <v>96.05376</v>
      </c>
      <c r="Q119" s="143">
        <v>0</v>
      </c>
      <c r="R119" s="143">
        <f t="shared" si="2"/>
        <v>0</v>
      </c>
      <c r="S119" s="143">
        <v>0</v>
      </c>
      <c r="T119" s="144">
        <f t="shared" si="3"/>
        <v>0</v>
      </c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R119" s="145" t="s">
        <v>109</v>
      </c>
      <c r="AT119" s="145" t="s">
        <v>105</v>
      </c>
      <c r="AU119" s="145" t="s">
        <v>79</v>
      </c>
      <c r="AY119" s="14" t="s">
        <v>103</v>
      </c>
      <c r="BE119" s="146">
        <f t="shared" si="4"/>
        <v>0</v>
      </c>
      <c r="BF119" s="146">
        <f t="shared" si="5"/>
        <v>0</v>
      </c>
      <c r="BG119" s="146">
        <f t="shared" si="6"/>
        <v>0</v>
      </c>
      <c r="BH119" s="146">
        <f t="shared" si="7"/>
        <v>0</v>
      </c>
      <c r="BI119" s="146">
        <f t="shared" si="8"/>
        <v>0</v>
      </c>
      <c r="BJ119" s="14" t="s">
        <v>6</v>
      </c>
      <c r="BK119" s="146">
        <f t="shared" si="9"/>
        <v>0</v>
      </c>
      <c r="BL119" s="14" t="s">
        <v>109</v>
      </c>
      <c r="BM119" s="145" t="s">
        <v>117</v>
      </c>
    </row>
    <row r="120" spans="1:65" s="2" customFormat="1" ht="37.9" customHeight="1">
      <c r="A120" s="26"/>
      <c r="B120" s="133"/>
      <c r="C120" s="134" t="s">
        <v>109</v>
      </c>
      <c r="D120" s="134" t="s">
        <v>105</v>
      </c>
      <c r="E120" s="135" t="s">
        <v>118</v>
      </c>
      <c r="F120" s="136" t="s">
        <v>119</v>
      </c>
      <c r="G120" s="137" t="s">
        <v>108</v>
      </c>
      <c r="H120" s="138">
        <v>84.48</v>
      </c>
      <c r="I120" s="139"/>
      <c r="J120" s="139">
        <f t="shared" si="0"/>
        <v>0</v>
      </c>
      <c r="K120" s="140"/>
      <c r="L120" s="27"/>
      <c r="M120" s="141" t="s">
        <v>1</v>
      </c>
      <c r="N120" s="142" t="s">
        <v>38</v>
      </c>
      <c r="O120" s="143">
        <v>0.087</v>
      </c>
      <c r="P120" s="143">
        <f t="shared" si="1"/>
        <v>7.34976</v>
      </c>
      <c r="Q120" s="143">
        <v>0</v>
      </c>
      <c r="R120" s="143">
        <f t="shared" si="2"/>
        <v>0</v>
      </c>
      <c r="S120" s="143">
        <v>0</v>
      </c>
      <c r="T120" s="144">
        <f t="shared" si="3"/>
        <v>0</v>
      </c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R120" s="145" t="s">
        <v>109</v>
      </c>
      <c r="AT120" s="145" t="s">
        <v>105</v>
      </c>
      <c r="AU120" s="145" t="s">
        <v>79</v>
      </c>
      <c r="AY120" s="14" t="s">
        <v>103</v>
      </c>
      <c r="BE120" s="146">
        <f t="shared" si="4"/>
        <v>0</v>
      </c>
      <c r="BF120" s="146">
        <f t="shared" si="5"/>
        <v>0</v>
      </c>
      <c r="BG120" s="146">
        <f t="shared" si="6"/>
        <v>0</v>
      </c>
      <c r="BH120" s="146">
        <f t="shared" si="7"/>
        <v>0</v>
      </c>
      <c r="BI120" s="146">
        <f t="shared" si="8"/>
        <v>0</v>
      </c>
      <c r="BJ120" s="14" t="s">
        <v>6</v>
      </c>
      <c r="BK120" s="146">
        <f t="shared" si="9"/>
        <v>0</v>
      </c>
      <c r="BL120" s="14" t="s">
        <v>109</v>
      </c>
      <c r="BM120" s="145" t="s">
        <v>120</v>
      </c>
    </row>
    <row r="121" spans="1:65" s="2" customFormat="1" ht="24.2" customHeight="1">
      <c r="A121" s="26"/>
      <c r="B121" s="133"/>
      <c r="C121" s="134" t="s">
        <v>121</v>
      </c>
      <c r="D121" s="134" t="s">
        <v>105</v>
      </c>
      <c r="E121" s="135" t="s">
        <v>122</v>
      </c>
      <c r="F121" s="136" t="s">
        <v>123</v>
      </c>
      <c r="G121" s="137" t="s">
        <v>108</v>
      </c>
      <c r="H121" s="138">
        <v>84.48</v>
      </c>
      <c r="I121" s="139"/>
      <c r="J121" s="139">
        <f t="shared" si="0"/>
        <v>0</v>
      </c>
      <c r="K121" s="140"/>
      <c r="L121" s="27"/>
      <c r="M121" s="141" t="s">
        <v>1</v>
      </c>
      <c r="N121" s="142" t="s">
        <v>38</v>
      </c>
      <c r="O121" s="143">
        <v>1.137</v>
      </c>
      <c r="P121" s="143">
        <f t="shared" si="1"/>
        <v>96.05376000000001</v>
      </c>
      <c r="Q121" s="143">
        <v>0</v>
      </c>
      <c r="R121" s="143">
        <f t="shared" si="2"/>
        <v>0</v>
      </c>
      <c r="S121" s="143">
        <v>0</v>
      </c>
      <c r="T121" s="144">
        <f t="shared" si="3"/>
        <v>0</v>
      </c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R121" s="145" t="s">
        <v>109</v>
      </c>
      <c r="AT121" s="145" t="s">
        <v>105</v>
      </c>
      <c r="AU121" s="145" t="s">
        <v>79</v>
      </c>
      <c r="AY121" s="14" t="s">
        <v>103</v>
      </c>
      <c r="BE121" s="146">
        <f t="shared" si="4"/>
        <v>0</v>
      </c>
      <c r="BF121" s="146">
        <f t="shared" si="5"/>
        <v>0</v>
      </c>
      <c r="BG121" s="146">
        <f t="shared" si="6"/>
        <v>0</v>
      </c>
      <c r="BH121" s="146">
        <f t="shared" si="7"/>
        <v>0</v>
      </c>
      <c r="BI121" s="146">
        <f t="shared" si="8"/>
        <v>0</v>
      </c>
      <c r="BJ121" s="14" t="s">
        <v>6</v>
      </c>
      <c r="BK121" s="146">
        <f t="shared" si="9"/>
        <v>0</v>
      </c>
      <c r="BL121" s="14" t="s">
        <v>109</v>
      </c>
      <c r="BM121" s="145" t="s">
        <v>124</v>
      </c>
    </row>
    <row r="122" spans="1:65" s="2" customFormat="1" ht="24.2" customHeight="1">
      <c r="A122" s="26"/>
      <c r="B122" s="133"/>
      <c r="C122" s="134" t="s">
        <v>125</v>
      </c>
      <c r="D122" s="134" t="s">
        <v>105</v>
      </c>
      <c r="E122" s="135" t="s">
        <v>126</v>
      </c>
      <c r="F122" s="136" t="s">
        <v>127</v>
      </c>
      <c r="G122" s="137" t="s">
        <v>108</v>
      </c>
      <c r="H122" s="138">
        <v>84.48</v>
      </c>
      <c r="I122" s="139"/>
      <c r="J122" s="139">
        <f t="shared" si="0"/>
        <v>0</v>
      </c>
      <c r="K122" s="140"/>
      <c r="L122" s="27"/>
      <c r="M122" s="141" t="s">
        <v>1</v>
      </c>
      <c r="N122" s="142" t="s">
        <v>38</v>
      </c>
      <c r="O122" s="143">
        <v>0.741</v>
      </c>
      <c r="P122" s="143">
        <f t="shared" si="1"/>
        <v>62.59968</v>
      </c>
      <c r="Q122" s="143">
        <v>0</v>
      </c>
      <c r="R122" s="143">
        <f t="shared" si="2"/>
        <v>0</v>
      </c>
      <c r="S122" s="143">
        <v>0</v>
      </c>
      <c r="T122" s="144">
        <f t="shared" si="3"/>
        <v>0</v>
      </c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R122" s="145" t="s">
        <v>109</v>
      </c>
      <c r="AT122" s="145" t="s">
        <v>105</v>
      </c>
      <c r="AU122" s="145" t="s">
        <v>79</v>
      </c>
      <c r="AY122" s="14" t="s">
        <v>103</v>
      </c>
      <c r="BE122" s="146">
        <f t="shared" si="4"/>
        <v>0</v>
      </c>
      <c r="BF122" s="146">
        <f t="shared" si="5"/>
        <v>0</v>
      </c>
      <c r="BG122" s="146">
        <f t="shared" si="6"/>
        <v>0</v>
      </c>
      <c r="BH122" s="146">
        <f t="shared" si="7"/>
        <v>0</v>
      </c>
      <c r="BI122" s="146">
        <f t="shared" si="8"/>
        <v>0</v>
      </c>
      <c r="BJ122" s="14" t="s">
        <v>6</v>
      </c>
      <c r="BK122" s="146">
        <f t="shared" si="9"/>
        <v>0</v>
      </c>
      <c r="BL122" s="14" t="s">
        <v>109</v>
      </c>
      <c r="BM122" s="145" t="s">
        <v>128</v>
      </c>
    </row>
    <row r="123" spans="1:65" s="2" customFormat="1" ht="33" customHeight="1">
      <c r="A123" s="26"/>
      <c r="B123" s="133"/>
      <c r="C123" s="134" t="s">
        <v>129</v>
      </c>
      <c r="D123" s="134" t="s">
        <v>105</v>
      </c>
      <c r="E123" s="135" t="s">
        <v>130</v>
      </c>
      <c r="F123" s="136" t="s">
        <v>131</v>
      </c>
      <c r="G123" s="137" t="s">
        <v>132</v>
      </c>
      <c r="H123" s="138">
        <v>160.512</v>
      </c>
      <c r="I123" s="139"/>
      <c r="J123" s="139">
        <f t="shared" si="0"/>
        <v>0</v>
      </c>
      <c r="K123" s="140"/>
      <c r="L123" s="27"/>
      <c r="M123" s="141" t="s">
        <v>1</v>
      </c>
      <c r="N123" s="142" t="s">
        <v>38</v>
      </c>
      <c r="O123" s="143">
        <v>0</v>
      </c>
      <c r="P123" s="143">
        <f t="shared" si="1"/>
        <v>0</v>
      </c>
      <c r="Q123" s="143">
        <v>0</v>
      </c>
      <c r="R123" s="143">
        <f t="shared" si="2"/>
        <v>0</v>
      </c>
      <c r="S123" s="143">
        <v>0</v>
      </c>
      <c r="T123" s="144">
        <f t="shared" si="3"/>
        <v>0</v>
      </c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R123" s="145" t="s">
        <v>109</v>
      </c>
      <c r="AT123" s="145" t="s">
        <v>105</v>
      </c>
      <c r="AU123" s="145" t="s">
        <v>79</v>
      </c>
      <c r="AY123" s="14" t="s">
        <v>103</v>
      </c>
      <c r="BE123" s="146">
        <f t="shared" si="4"/>
        <v>0</v>
      </c>
      <c r="BF123" s="146">
        <f t="shared" si="5"/>
        <v>0</v>
      </c>
      <c r="BG123" s="146">
        <f t="shared" si="6"/>
        <v>0</v>
      </c>
      <c r="BH123" s="146">
        <f t="shared" si="7"/>
        <v>0</v>
      </c>
      <c r="BI123" s="146">
        <f t="shared" si="8"/>
        <v>0</v>
      </c>
      <c r="BJ123" s="14" t="s">
        <v>6</v>
      </c>
      <c r="BK123" s="146">
        <f t="shared" si="9"/>
        <v>0</v>
      </c>
      <c r="BL123" s="14" t="s">
        <v>109</v>
      </c>
      <c r="BM123" s="145" t="s">
        <v>133</v>
      </c>
    </row>
    <row r="124" spans="1:65" s="2" customFormat="1" ht="16.5" customHeight="1">
      <c r="A124" s="26"/>
      <c r="B124" s="133"/>
      <c r="C124" s="134" t="s">
        <v>134</v>
      </c>
      <c r="D124" s="134" t="s">
        <v>105</v>
      </c>
      <c r="E124" s="135" t="s">
        <v>135</v>
      </c>
      <c r="F124" s="136" t="s">
        <v>136</v>
      </c>
      <c r="G124" s="137" t="s">
        <v>108</v>
      </c>
      <c r="H124" s="138">
        <v>84.48</v>
      </c>
      <c r="I124" s="139"/>
      <c r="J124" s="139">
        <f t="shared" si="0"/>
        <v>0</v>
      </c>
      <c r="K124" s="140"/>
      <c r="L124" s="27"/>
      <c r="M124" s="141" t="s">
        <v>1</v>
      </c>
      <c r="N124" s="142" t="s">
        <v>38</v>
      </c>
      <c r="O124" s="143">
        <v>0.009</v>
      </c>
      <c r="P124" s="143">
        <f t="shared" si="1"/>
        <v>0.76032</v>
      </c>
      <c r="Q124" s="143">
        <v>0</v>
      </c>
      <c r="R124" s="143">
        <f t="shared" si="2"/>
        <v>0</v>
      </c>
      <c r="S124" s="143">
        <v>0</v>
      </c>
      <c r="T124" s="144">
        <f t="shared" si="3"/>
        <v>0</v>
      </c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R124" s="145" t="s">
        <v>109</v>
      </c>
      <c r="AT124" s="145" t="s">
        <v>105</v>
      </c>
      <c r="AU124" s="145" t="s">
        <v>79</v>
      </c>
      <c r="AY124" s="14" t="s">
        <v>103</v>
      </c>
      <c r="BE124" s="146">
        <f t="shared" si="4"/>
        <v>0</v>
      </c>
      <c r="BF124" s="146">
        <f t="shared" si="5"/>
        <v>0</v>
      </c>
      <c r="BG124" s="146">
        <f t="shared" si="6"/>
        <v>0</v>
      </c>
      <c r="BH124" s="146">
        <f t="shared" si="7"/>
        <v>0</v>
      </c>
      <c r="BI124" s="146">
        <f t="shared" si="8"/>
        <v>0</v>
      </c>
      <c r="BJ124" s="14" t="s">
        <v>6</v>
      </c>
      <c r="BK124" s="146">
        <f t="shared" si="9"/>
        <v>0</v>
      </c>
      <c r="BL124" s="14" t="s">
        <v>109</v>
      </c>
      <c r="BM124" s="145" t="s">
        <v>137</v>
      </c>
    </row>
    <row r="125" spans="1:65" s="2" customFormat="1" ht="24.2" customHeight="1">
      <c r="A125" s="26"/>
      <c r="B125" s="133"/>
      <c r="C125" s="134" t="s">
        <v>138</v>
      </c>
      <c r="D125" s="134" t="s">
        <v>105</v>
      </c>
      <c r="E125" s="135" t="s">
        <v>139</v>
      </c>
      <c r="F125" s="136" t="s">
        <v>140</v>
      </c>
      <c r="G125" s="137" t="s">
        <v>141</v>
      </c>
      <c r="H125" s="138">
        <v>396</v>
      </c>
      <c r="I125" s="139"/>
      <c r="J125" s="139">
        <f t="shared" si="0"/>
        <v>0</v>
      </c>
      <c r="K125" s="140"/>
      <c r="L125" s="27"/>
      <c r="M125" s="147" t="s">
        <v>1</v>
      </c>
      <c r="N125" s="148" t="s">
        <v>38</v>
      </c>
      <c r="O125" s="149">
        <v>0.544</v>
      </c>
      <c r="P125" s="149">
        <f t="shared" si="1"/>
        <v>215.424</v>
      </c>
      <c r="Q125" s="149">
        <v>0</v>
      </c>
      <c r="R125" s="149">
        <f t="shared" si="2"/>
        <v>0</v>
      </c>
      <c r="S125" s="149">
        <v>0</v>
      </c>
      <c r="T125" s="150">
        <f t="shared" si="3"/>
        <v>0</v>
      </c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R125" s="145" t="s">
        <v>109</v>
      </c>
      <c r="AT125" s="145" t="s">
        <v>105</v>
      </c>
      <c r="AU125" s="145" t="s">
        <v>79</v>
      </c>
      <c r="AY125" s="14" t="s">
        <v>103</v>
      </c>
      <c r="BE125" s="146">
        <f t="shared" si="4"/>
        <v>0</v>
      </c>
      <c r="BF125" s="146">
        <f t="shared" si="5"/>
        <v>0</v>
      </c>
      <c r="BG125" s="146">
        <f t="shared" si="6"/>
        <v>0</v>
      </c>
      <c r="BH125" s="146">
        <f t="shared" si="7"/>
        <v>0</v>
      </c>
      <c r="BI125" s="146">
        <f t="shared" si="8"/>
        <v>0</v>
      </c>
      <c r="BJ125" s="14" t="s">
        <v>6</v>
      </c>
      <c r="BK125" s="146">
        <f t="shared" si="9"/>
        <v>0</v>
      </c>
      <c r="BL125" s="14" t="s">
        <v>109</v>
      </c>
      <c r="BM125" s="145" t="s">
        <v>142</v>
      </c>
    </row>
    <row r="126" spans="1:31" s="2" customFormat="1" ht="6.95" customHeight="1">
      <c r="A126" s="26"/>
      <c r="B126" s="41"/>
      <c r="C126" s="42"/>
      <c r="D126" s="42"/>
      <c r="E126" s="42"/>
      <c r="F126" s="42"/>
      <c r="G126" s="42"/>
      <c r="H126" s="42"/>
      <c r="I126" s="42"/>
      <c r="J126" s="42"/>
      <c r="K126" s="42"/>
      <c r="L126" s="27"/>
      <c r="M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</row>
  </sheetData>
  <autoFilter ref="C113:K125"/>
  <mergeCells count="6">
    <mergeCell ref="E106:H106"/>
    <mergeCell ref="L2:V2"/>
    <mergeCell ref="E7:H7"/>
    <mergeCell ref="E16:H16"/>
    <mergeCell ref="E25:H25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LAPTOP-V6F5C2G1\Radka</dc:creator>
  <cp:keywords/>
  <dc:description/>
  <cp:lastModifiedBy>Hefnerová Andrea</cp:lastModifiedBy>
  <dcterms:created xsi:type="dcterms:W3CDTF">2023-10-10T12:06:56Z</dcterms:created>
  <dcterms:modified xsi:type="dcterms:W3CDTF">2023-11-13T13:28:56Z</dcterms:modified>
  <cp:category/>
  <cp:version/>
  <cp:contentType/>
  <cp:contentStatus/>
</cp:coreProperties>
</file>