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1 - Oprava chodníku" sheetId="2" r:id="rId2"/>
  </sheets>
  <definedNames>
    <definedName name="_xlnm._FilterDatabase" localSheetId="1" hidden="1">'1 - Oprava chodníku'!$C$123:$K$184</definedName>
    <definedName name="_xlnm.Print_Area" localSheetId="1">'1 - Oprava chodníku'!$C$4:$J$76,'1 - Oprava chodníku'!$C$82:$J$105,'1 - Oprava chodníku'!$C$111:$J$184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Oprava chodníku'!$123:$123</definedName>
  </definedNames>
  <calcPr calcId="162913"/>
</workbook>
</file>

<file path=xl/sharedStrings.xml><?xml version="1.0" encoding="utf-8"?>
<sst xmlns="http://schemas.openxmlformats.org/spreadsheetml/2006/main" count="910" uniqueCount="242">
  <si>
    <t>Export Komplet</t>
  </si>
  <si>
    <t/>
  </si>
  <si>
    <t>2.0</t>
  </si>
  <si>
    <t>False</t>
  </si>
  <si>
    <t>{c54b3479-2f67-4420-b341-6caa19c5f640}</t>
  </si>
  <si>
    <t>&gt;&gt;  skryté sloupce  &lt;&lt;</t>
  </si>
  <si>
    <t>1</t>
  </si>
  <si>
    <t>21</t>
  </si>
  <si>
    <t>0,01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</si>
  <si>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</si>
  <si>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</si>
  <si>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</si>
  <si>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</si>
  <si>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</si>
  <si>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</si>
  <si>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</si>
  <si>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</si>
  <si>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</si>
  <si>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Karviná </t>
  </si>
  <si>
    <t>Datum:</t>
  </si>
  <si>
    <t>26. 1. 2023</t>
  </si>
  <si>
    <t>Zadavatel:</t>
  </si>
  <si>
    <t>IČ:</t>
  </si>
  <si>
    <t xml:space="preserve"> </t>
  </si>
  <si>
    <t>DIČ:</t>
  </si>
  <si>
    <t>Zhotovitel:</t>
  </si>
  <si>
    <t>60779098</t>
  </si>
  <si>
    <t>CZ60779098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</si>
  <si>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</si>
  <si>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</si>
  <si>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</si>
  <si>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</si>
  <si>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</si>
  <si>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</si>
  <si>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</si>
  <si>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</si>
  <si>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</si>
  <si>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</si>
  <si>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</si>
  <si>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</si>
  <si>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</si>
  <si>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</si>
  <si>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</si>
  <si>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</si>
  <si>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</si>
  <si>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</si>
  <si>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</si>
  <si>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</si>
  <si>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</si>
  <si>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</si>
  <si>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</si>
  <si>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</si>
  <si>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</si>
  <si>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</si>
  <si>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</si>
  <si>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</si>
  <si>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</si>
  <si>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</si>
  <si>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</si>
  <si>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</si>
  <si>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</si>
  <si>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</si>
  <si>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</si>
  <si>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</si>
  <si>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</si>
  <si>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</si>
  <si>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</si>
  <si>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</si>
  <si>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</si>
  <si>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</si>
  <si>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</si>
  <si>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</si>
  <si>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</si>
  <si>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</si>
  <si>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</si>
  <si>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</si>
  <si>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</si>
  <si>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chodníku</t>
  </si>
  <si>
    <t>STA</t>
  </si>
  <si>
    <t>{edef45af-b947-4376-9863-575dde5c21de}</t>
  </si>
  <si>
    <t>2</t>
  </si>
  <si>
    <t>KRYCÍ LIST SOUPISU PRACÍ</t>
  </si>
  <si>
    <t>Objekt:</t>
  </si>
  <si>
    <t>1 - Oprava chodníku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</si>
  <si>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</si>
  <si>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</si>
  <si>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</si>
  <si>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</si>
  <si>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</si>
  <si>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</si>
  <si>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 Zemní práce</t>
  </si>
  <si>
    <t xml:space="preserve">    5 -  Komunikace pozemní</t>
  </si>
  <si>
    <t xml:space="preserve">    9 -  Ostatní konstrukce a práce, bourání</t>
  </si>
  <si>
    <t xml:space="preserve">    997 -  Přesun sutě</t>
  </si>
  <si>
    <t xml:space="preserve">    998 -  Přesun hmot</t>
  </si>
  <si>
    <t>VRN -  Vedlejší rozpočtové náklady</t>
  </si>
  <si>
    <t xml:space="preserve">    VRN3 - 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</si>
  <si>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</si>
  <si>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</si>
  <si>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</si>
  <si>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</si>
  <si>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</si>
  <si>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</si>
  <si>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</si>
  <si>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</si>
  <si>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</si>
  <si>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</si>
  <si>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</si>
  <si>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</si>
  <si>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</si>
  <si>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</si>
  <si>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</si>
  <si>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</si>
  <si>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</si>
  <si>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</si>
  <si>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113106121</t>
  </si>
  <si>
    <t>Rozebrání dlažeb komunikací pro pěší z betonových nebo kamenných dlaždic</t>
  </si>
  <si>
    <t>m2</t>
  </si>
  <si>
    <t>4</t>
  </si>
  <si>
    <t>VV</t>
  </si>
  <si>
    <t>1,7*30</t>
  </si>
  <si>
    <t>1*11,5</t>
  </si>
  <si>
    <t>2,8*1+2,8*1+2,9*1+1*1+1,8*1+1,05*1+2,1*0,85+1,4*1,3</t>
  </si>
  <si>
    <t>Součet</t>
  </si>
  <si>
    <t>113107123</t>
  </si>
  <si>
    <t>Odstranění podkladu z kameniva drceného tl 300 mm ručně</t>
  </si>
  <si>
    <t>3</t>
  </si>
  <si>
    <t>113107130</t>
  </si>
  <si>
    <t>Odstranění podkladu z betonu prostého tl 100 mm ručně</t>
  </si>
  <si>
    <t>6</t>
  </si>
  <si>
    <t>113202111</t>
  </si>
  <si>
    <t>Vytrhání obrub krajníků obrubníků stojatých</t>
  </si>
  <si>
    <t>m</t>
  </si>
  <si>
    <t>8</t>
  </si>
  <si>
    <t>2,8*2+3*1+2,8*2+3*1+2,9*2+4*1+1*2+1,8*2+1+1+1,2+0,5+1,4+3,2+1,4*2</t>
  </si>
  <si>
    <t>81</t>
  </si>
  <si>
    <t>2,6</t>
  </si>
  <si>
    <t>5</t>
  </si>
  <si>
    <t>132212101</t>
  </si>
  <si>
    <t>Hloubení rýh š do 600 mm ručním nebo pneum nářadím v soudržných horninách tř. 3</t>
  </si>
  <si>
    <t>m3</t>
  </si>
  <si>
    <t>10</t>
  </si>
  <si>
    <t>127,3*0,3*0,3</t>
  </si>
  <si>
    <t>162201211</t>
  </si>
  <si>
    <t>Vodorovné přemístění výkopku z horniny tř. 1 až 4 stavebním kolečkem do 10 m</t>
  </si>
  <si>
    <t>12</t>
  </si>
  <si>
    <t>7</t>
  </si>
  <si>
    <t>162201219</t>
  </si>
  <si>
    <t>Příplatek k vodorovnému přemístění výkopku z horniny tř. 1 až 4 stavebním kolečkem ZKD 10 m</t>
  </si>
  <si>
    <t>14</t>
  </si>
  <si>
    <t>11,457*5</t>
  </si>
  <si>
    <t>167101101</t>
  </si>
  <si>
    <t>Nakládání výkopku z hornin tř. 1 až 4 do 100 m3</t>
  </si>
  <si>
    <t>16</t>
  </si>
  <si>
    <t>9</t>
  </si>
  <si>
    <t>162701105</t>
  </si>
  <si>
    <t>Vodorovné přemístění do 10000 m výkopku/sypaniny z horniny tř. 1 až 4</t>
  </si>
  <si>
    <t>18</t>
  </si>
  <si>
    <t>167R1</t>
  </si>
  <si>
    <t>Poplatek za skládku</t>
  </si>
  <si>
    <t>t</t>
  </si>
  <si>
    <t>20</t>
  </si>
  <si>
    <t>11,457*1,7</t>
  </si>
  <si>
    <t xml:space="preserve"> Komunikace pozemní</t>
  </si>
  <si>
    <t>11</t>
  </si>
  <si>
    <t>564681111</t>
  </si>
  <si>
    <t>Podklad z kameniva struskového tl 300 mm</t>
  </si>
  <si>
    <t>22</t>
  </si>
  <si>
    <t>564211111</t>
  </si>
  <si>
    <t>Podklad nebo podsyp ze štěrkopísku ŠP tl 50 mm</t>
  </si>
  <si>
    <t>24</t>
  </si>
  <si>
    <t>13</t>
  </si>
  <si>
    <t>596811121</t>
  </si>
  <si>
    <t>Kladení betonové dlažby komunikací pro pěší do lože z kameniva plochy do 100 m2</t>
  </si>
  <si>
    <t>26</t>
  </si>
  <si>
    <t>M</t>
  </si>
  <si>
    <t>59247750.PSB</t>
  </si>
  <si>
    <t>28</t>
  </si>
  <si>
    <t>78,455*1,05</t>
  </si>
  <si>
    <t>596991111</t>
  </si>
  <si>
    <t>Řezání betonové, kameninové a kamenné dlažby do oblouku tl do 60 mm</t>
  </si>
  <si>
    <t>-446605580</t>
  </si>
  <si>
    <t xml:space="preserve"> Ostatní konstrukce a práce, bourání</t>
  </si>
  <si>
    <t>916231213</t>
  </si>
  <si>
    <t>Osazení chodníkového obrubníku betonového stojatého s boční opěrou do lože z betonu prostého</t>
  </si>
  <si>
    <t>34</t>
  </si>
  <si>
    <t>17</t>
  </si>
  <si>
    <t>59217017</t>
  </si>
  <si>
    <t>obrubník betonový chodníkový 1000x100x250mm</t>
  </si>
  <si>
    <t>36</t>
  </si>
  <si>
    <t>916331112</t>
  </si>
  <si>
    <t>Osazení zahradního obrubníku betonového do lože z betonu s boční opěrou</t>
  </si>
  <si>
    <t>38</t>
  </si>
  <si>
    <t>127,3-2,6</t>
  </si>
  <si>
    <t>19</t>
  </si>
  <si>
    <t>59217001</t>
  </si>
  <si>
    <t>obrubník betonový zahradní 100 x 5 x 25 cm</t>
  </si>
  <si>
    <t>40</t>
  </si>
  <si>
    <t>916991121</t>
  </si>
  <si>
    <t>Lože pod obrubníky, krajníky nebo obruby z dlažebních kostek z betonu prostého</t>
  </si>
  <si>
    <t>42</t>
  </si>
  <si>
    <t>127,3*0,06</t>
  </si>
  <si>
    <t>997</t>
  </si>
  <si>
    <t xml:space="preserve"> Přesun sutě</t>
  </si>
  <si>
    <t>997221611</t>
  </si>
  <si>
    <t>Nakládání suti na dopravní prostředky pro vodorovnou dopravu</t>
  </si>
  <si>
    <t>44</t>
  </si>
  <si>
    <t>997221571</t>
  </si>
  <si>
    <t>Vodorovná doprava vybouraných hmot do 1 km</t>
  </si>
  <si>
    <t>46</t>
  </si>
  <si>
    <t>23</t>
  </si>
  <si>
    <t>997221579</t>
  </si>
  <si>
    <t>Příplatek ZKD 1 km u vodorovné dopravy vybouraných hmot</t>
  </si>
  <si>
    <t>48</t>
  </si>
  <si>
    <t>99,452*15</t>
  </si>
  <si>
    <t>997221815</t>
  </si>
  <si>
    <t>Poplatek za uložení na skládce (skládkovné) stavebního odpadu betonového kód odpadu 170 101</t>
  </si>
  <si>
    <t>50</t>
  </si>
  <si>
    <t>25</t>
  </si>
  <si>
    <t>997221855</t>
  </si>
  <si>
    <t>Poplatek za uložení na skládce (skládkovné) zeminy a kameniva kód odpadu 170 504</t>
  </si>
  <si>
    <t>52</t>
  </si>
  <si>
    <t>998</t>
  </si>
  <si>
    <t xml:space="preserve"> Přesun hmot</t>
  </si>
  <si>
    <t>998229112</t>
  </si>
  <si>
    <t>Přesun hmot ruční pro pozemní komunikace s krytem dlážděným na vzdálenost do 50 m</t>
  </si>
  <si>
    <t>54</t>
  </si>
  <si>
    <t>27</t>
  </si>
  <si>
    <t>998229121</t>
  </si>
  <si>
    <t>Příplatek k ručnímu přesunu hmot pro pro pozemní komunikace za zvětšený přesun ZKD 50 m</t>
  </si>
  <si>
    <t>56</t>
  </si>
  <si>
    <t>VRN</t>
  </si>
  <si>
    <t xml:space="preserve"> Vedlejší rozpočtové náklady</t>
  </si>
  <si>
    <t>VRN3</t>
  </si>
  <si>
    <t xml:space="preserve"> Zařízení staveniště</t>
  </si>
  <si>
    <t>030001000</t>
  </si>
  <si>
    <t>Zařízení staveniště</t>
  </si>
  <si>
    <t>kpl</t>
  </si>
  <si>
    <t>58</t>
  </si>
  <si>
    <t>Oprava chodníku ve skupině č. 5 na Centrálním hřbitově</t>
  </si>
  <si>
    <t xml:space="preserve">                                 </t>
  </si>
  <si>
    <t>Betonová dlažba 400x400x40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</si>
</sst>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6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15">
      <selection activeCell="X9" sqref="X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6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S4" s="16" t="s">
        <v>12</v>
      </c>
    </row>
    <row r="5" spans="2:71" s="1" customFormat="1" ht="12" customHeight="1">
      <c r="B5" s="19"/>
      <c r="D5" s="22" t="s">
        <v>13</v>
      </c>
      <c r="K5" s="181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183" t="s">
        <v>239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R6" s="19"/>
      <c r="BS6" s="16" t="s">
        <v>6</v>
      </c>
    </row>
    <row r="7" spans="2:71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21</v>
      </c>
      <c r="AK10" s="25" t="s">
        <v>22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 t="s">
        <v>23</v>
      </c>
      <c r="AK11" s="25" t="s">
        <v>24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25</v>
      </c>
      <c r="AK13" s="25" t="s">
        <v>22</v>
      </c>
      <c r="AN13" s="23" t="s">
        <v>26</v>
      </c>
      <c r="AR13" s="19"/>
      <c r="BS13" s="16" t="s">
        <v>6</v>
      </c>
    </row>
    <row r="14" spans="2:71" ht="12.75">
      <c r="B14" s="19"/>
      <c r="E14" s="23"/>
      <c r="AK14" s="25" t="s">
        <v>24</v>
      </c>
      <c r="AN14" s="23" t="s">
        <v>27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28</v>
      </c>
      <c r="AK16" s="25" t="s">
        <v>22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 t="s">
        <v>23</v>
      </c>
      <c r="AK17" s="25" t="s">
        <v>24</v>
      </c>
      <c r="AN17" s="23" t="s">
        <v>1</v>
      </c>
      <c r="AR17" s="19"/>
      <c r="BS17" s="16" t="s">
        <v>29</v>
      </c>
    </row>
    <row r="18" spans="2:71" s="1" customFormat="1" ht="6.95" customHeight="1">
      <c r="B18" s="19"/>
      <c r="AR18" s="19"/>
      <c r="BS18" s="16" t="s">
        <v>8</v>
      </c>
    </row>
    <row r="19" spans="2:71" s="1" customFormat="1" ht="12" customHeight="1">
      <c r="B19" s="19"/>
      <c r="D19" s="25" t="s">
        <v>30</v>
      </c>
      <c r="AK19" s="25" t="s">
        <v>22</v>
      </c>
      <c r="AN19" s="23" t="s">
        <v>1</v>
      </c>
      <c r="AR19" s="19"/>
      <c r="BS19" s="16" t="s">
        <v>8</v>
      </c>
    </row>
    <row r="20" spans="2:71" s="1" customFormat="1" ht="18.4" customHeight="1">
      <c r="B20" s="19"/>
      <c r="E20" s="23" t="s">
        <v>23</v>
      </c>
      <c r="AK20" s="25" t="s">
        <v>24</v>
      </c>
      <c r="AN20" s="23" t="s">
        <v>1</v>
      </c>
      <c r="AR20" s="19"/>
      <c r="BS20" s="16" t="s">
        <v>29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31</v>
      </c>
      <c r="AR22" s="19"/>
    </row>
    <row r="23" spans="2:44" s="1" customFormat="1" ht="16.5" customHeight="1">
      <c r="B23" s="19"/>
      <c r="E23" s="184" t="s">
        <v>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5">
        <f>ROUND(AG94,2)</f>
        <v>0</v>
      </c>
      <c r="AL26" s="186"/>
      <c r="AM26" s="186"/>
      <c r="AN26" s="186"/>
      <c r="AO26" s="186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87" t="s">
        <v>33</v>
      </c>
      <c r="M28" s="187"/>
      <c r="N28" s="187"/>
      <c r="O28" s="187"/>
      <c r="P28" s="187"/>
      <c r="Q28" s="28"/>
      <c r="R28" s="28"/>
      <c r="S28" s="28"/>
      <c r="T28" s="28"/>
      <c r="U28" s="28"/>
      <c r="V28" s="28"/>
      <c r="W28" s="187" t="s">
        <v>34</v>
      </c>
      <c r="X28" s="187"/>
      <c r="Y28" s="187"/>
      <c r="Z28" s="187"/>
      <c r="AA28" s="187"/>
      <c r="AB28" s="187"/>
      <c r="AC28" s="187"/>
      <c r="AD28" s="187"/>
      <c r="AE28" s="187"/>
      <c r="AF28" s="28"/>
      <c r="AG28" s="28"/>
      <c r="AH28" s="28"/>
      <c r="AI28" s="28"/>
      <c r="AJ28" s="28"/>
      <c r="AK28" s="187" t="s">
        <v>35</v>
      </c>
      <c r="AL28" s="187"/>
      <c r="AM28" s="187"/>
      <c r="AN28" s="187"/>
      <c r="AO28" s="187"/>
      <c r="AP28" s="28"/>
      <c r="AQ28" s="28"/>
      <c r="AR28" s="29"/>
      <c r="BE28" s="28"/>
    </row>
    <row r="29" spans="2:44" s="3" customFormat="1" ht="14.45" customHeight="1">
      <c r="B29" s="33"/>
      <c r="D29" s="25" t="s">
        <v>36</v>
      </c>
      <c r="F29" s="25" t="s">
        <v>37</v>
      </c>
      <c r="L29" s="190">
        <v>0.21</v>
      </c>
      <c r="M29" s="189"/>
      <c r="N29" s="189"/>
      <c r="O29" s="189"/>
      <c r="P29" s="189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ROUND(AV94,2)</f>
        <v>0</v>
      </c>
      <c r="AL29" s="189"/>
      <c r="AM29" s="189"/>
      <c r="AN29" s="189"/>
      <c r="AO29" s="189"/>
      <c r="AR29" s="33"/>
    </row>
    <row r="30" spans="2:44" s="3" customFormat="1" ht="14.45" customHeight="1">
      <c r="B30" s="33"/>
      <c r="F30" s="25" t="s">
        <v>38</v>
      </c>
      <c r="L30" s="190">
        <v>0.15</v>
      </c>
      <c r="M30" s="189"/>
      <c r="N30" s="189"/>
      <c r="O30" s="189"/>
      <c r="P30" s="189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ROUND(AW94,2)</f>
        <v>0</v>
      </c>
      <c r="AL30" s="189"/>
      <c r="AM30" s="189"/>
      <c r="AN30" s="189"/>
      <c r="AO30" s="189"/>
      <c r="AR30" s="33"/>
    </row>
    <row r="31" spans="2:44" s="3" customFormat="1" ht="14.45" customHeight="1" hidden="1">
      <c r="B31" s="33"/>
      <c r="F31" s="25" t="s">
        <v>39</v>
      </c>
      <c r="L31" s="190">
        <v>0.21</v>
      </c>
      <c r="M31" s="189"/>
      <c r="N31" s="189"/>
      <c r="O31" s="189"/>
      <c r="P31" s="189"/>
      <c r="W31" s="188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3"/>
    </row>
    <row r="32" spans="2:44" s="3" customFormat="1" ht="14.45" customHeight="1" hidden="1">
      <c r="B32" s="33"/>
      <c r="F32" s="25" t="s">
        <v>40</v>
      </c>
      <c r="L32" s="190">
        <v>0.15</v>
      </c>
      <c r="M32" s="189"/>
      <c r="N32" s="189"/>
      <c r="O32" s="189"/>
      <c r="P32" s="189"/>
      <c r="W32" s="188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3"/>
    </row>
    <row r="33" spans="2:44" s="3" customFormat="1" ht="14.45" customHeight="1" hidden="1">
      <c r="B33" s="33"/>
      <c r="F33" s="25" t="s">
        <v>41</v>
      </c>
      <c r="L33" s="190">
        <v>0</v>
      </c>
      <c r="M33" s="189"/>
      <c r="N33" s="189"/>
      <c r="O33" s="189"/>
      <c r="P33" s="189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211" t="s">
        <v>44</v>
      </c>
      <c r="Y35" s="212"/>
      <c r="Z35" s="212"/>
      <c r="AA35" s="212"/>
      <c r="AB35" s="212"/>
      <c r="AC35" s="36"/>
      <c r="AD35" s="36"/>
      <c r="AE35" s="36"/>
      <c r="AF35" s="36"/>
      <c r="AG35" s="36"/>
      <c r="AH35" s="36"/>
      <c r="AI35" s="36"/>
      <c r="AJ35" s="36"/>
      <c r="AK35" s="213">
        <f>SUM(AK26:AK33)</f>
        <v>0</v>
      </c>
      <c r="AL35" s="212"/>
      <c r="AM35" s="212"/>
      <c r="AN35" s="212"/>
      <c r="AO35" s="214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47</v>
      </c>
      <c r="AI60" s="31"/>
      <c r="AJ60" s="31"/>
      <c r="AK60" s="31"/>
      <c r="AL60" s="31"/>
      <c r="AM60" s="41" t="s">
        <v>48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50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47</v>
      </c>
      <c r="AI75" s="31"/>
      <c r="AJ75" s="31"/>
      <c r="AK75" s="31"/>
      <c r="AL75" s="31"/>
      <c r="AM75" s="41" t="s">
        <v>48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51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13</v>
      </c>
      <c r="L84" s="4">
        <f>K5</f>
        <v>0</v>
      </c>
      <c r="AR84" s="47"/>
    </row>
    <row r="85" spans="2:44" s="5" customFormat="1" ht="36.95" customHeight="1">
      <c r="B85" s="48"/>
      <c r="C85" s="49" t="s">
        <v>14</v>
      </c>
      <c r="L85" s="202" t="str">
        <f>K6</f>
        <v>Oprava chodníku ve skupině č. 5 na Centrálním hřbitově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Karviná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204" t="str">
        <f>IF(AN8="","",AN8)</f>
        <v>26. 1. 2023</v>
      </c>
      <c r="AN87" s="204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28</v>
      </c>
      <c r="AJ89" s="28"/>
      <c r="AK89" s="28"/>
      <c r="AL89" s="28"/>
      <c r="AM89" s="205" t="str">
        <f>IF(E17="","",E17)</f>
        <v xml:space="preserve"> </v>
      </c>
      <c r="AN89" s="206"/>
      <c r="AO89" s="206"/>
      <c r="AP89" s="206"/>
      <c r="AQ89" s="28"/>
      <c r="AR89" s="29"/>
      <c r="AS89" s="207" t="s">
        <v>52</v>
      </c>
      <c r="AT89" s="208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30</v>
      </c>
      <c r="AJ90" s="28"/>
      <c r="AK90" s="28"/>
      <c r="AL90" s="28"/>
      <c r="AM90" s="205" t="str">
        <f>IF(E20="","",E20)</f>
        <v xml:space="preserve"> </v>
      </c>
      <c r="AN90" s="206"/>
      <c r="AO90" s="206"/>
      <c r="AP90" s="206"/>
      <c r="AQ90" s="28"/>
      <c r="AR90" s="29"/>
      <c r="AS90" s="209"/>
      <c r="AT90" s="210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9"/>
      <c r="AT91" s="210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97" t="s">
        <v>53</v>
      </c>
      <c r="D92" s="198"/>
      <c r="E92" s="198"/>
      <c r="F92" s="198"/>
      <c r="G92" s="198"/>
      <c r="H92" s="56"/>
      <c r="I92" s="199" t="s">
        <v>54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55</v>
      </c>
      <c r="AH92" s="198"/>
      <c r="AI92" s="198"/>
      <c r="AJ92" s="198"/>
      <c r="AK92" s="198"/>
      <c r="AL92" s="198"/>
      <c r="AM92" s="198"/>
      <c r="AN92" s="199" t="s">
        <v>56</v>
      </c>
      <c r="AO92" s="198"/>
      <c r="AP92" s="201"/>
      <c r="AQ92" s="57" t="s">
        <v>57</v>
      </c>
      <c r="AR92" s="29"/>
      <c r="AS92" s="58" t="s">
        <v>58</v>
      </c>
      <c r="AT92" s="59" t="s">
        <v>59</v>
      </c>
      <c r="AU92" s="59" t="s">
        <v>60</v>
      </c>
      <c r="AV92" s="59" t="s">
        <v>61</v>
      </c>
      <c r="AW92" s="59" t="s">
        <v>62</v>
      </c>
      <c r="AX92" s="59" t="s">
        <v>63</v>
      </c>
      <c r="AY92" s="59" t="s">
        <v>64</v>
      </c>
      <c r="AZ92" s="59" t="s">
        <v>65</v>
      </c>
      <c r="BA92" s="59" t="s">
        <v>66</v>
      </c>
      <c r="BB92" s="59" t="s">
        <v>67</v>
      </c>
      <c r="BC92" s="59" t="s">
        <v>68</v>
      </c>
      <c r="BD92" s="60" t="s">
        <v>69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70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27.84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71</v>
      </c>
      <c r="BT94" s="73" t="s">
        <v>72</v>
      </c>
      <c r="BU94" s="74" t="s">
        <v>73</v>
      </c>
      <c r="BV94" s="73" t="s">
        <v>74</v>
      </c>
      <c r="BW94" s="73" t="s">
        <v>4</v>
      </c>
      <c r="BX94" s="73" t="s">
        <v>75</v>
      </c>
      <c r="CL94" s="73" t="s">
        <v>1</v>
      </c>
    </row>
    <row r="95" spans="1:91" s="7" customFormat="1" ht="16.5" customHeight="1">
      <c r="A95" s="75" t="s">
        <v>76</v>
      </c>
      <c r="B95" s="76"/>
      <c r="C95" s="77"/>
      <c r="D95" s="193" t="s">
        <v>6</v>
      </c>
      <c r="E95" s="193"/>
      <c r="F95" s="193"/>
      <c r="G95" s="193"/>
      <c r="H95" s="193"/>
      <c r="I95" s="78"/>
      <c r="J95" s="193" t="s">
        <v>77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'1 - Oprava chodníku'!J30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9" t="s">
        <v>78</v>
      </c>
      <c r="AR95" s="76"/>
      <c r="AS95" s="80">
        <v>0</v>
      </c>
      <c r="AT95" s="81">
        <f>ROUND(SUM(AV95:AW95),2)</f>
        <v>0</v>
      </c>
      <c r="AU95" s="82">
        <f>'1 - Oprava chodníku'!P124</f>
        <v>27.84</v>
      </c>
      <c r="AV95" s="81">
        <f>'1 - Oprava chodníku'!J33</f>
        <v>0</v>
      </c>
      <c r="AW95" s="81">
        <f>'1 - Oprava chodníku'!J34</f>
        <v>0</v>
      </c>
      <c r="AX95" s="81">
        <f>'1 - Oprava chodníku'!J35</f>
        <v>0</v>
      </c>
      <c r="AY95" s="81">
        <f>'1 - Oprava chodníku'!J36</f>
        <v>0</v>
      </c>
      <c r="AZ95" s="81">
        <f>'1 - Oprava chodníku'!F33</f>
        <v>0</v>
      </c>
      <c r="BA95" s="81">
        <f>'1 - Oprava chodníku'!F34</f>
        <v>0</v>
      </c>
      <c r="BB95" s="81">
        <f>'1 - Oprava chodníku'!F35</f>
        <v>0</v>
      </c>
      <c r="BC95" s="81">
        <f>'1 - Oprava chodníku'!F36</f>
        <v>0</v>
      </c>
      <c r="BD95" s="83">
        <f>'1 - Oprava chodníku'!F37</f>
        <v>0</v>
      </c>
      <c r="BT95" s="84" t="s">
        <v>6</v>
      </c>
      <c r="BV95" s="84" t="s">
        <v>74</v>
      </c>
      <c r="BW95" s="84" t="s">
        <v>79</v>
      </c>
      <c r="BX95" s="84" t="s">
        <v>4</v>
      </c>
      <c r="CL95" s="84" t="s">
        <v>1</v>
      </c>
      <c r="CM95" s="84" t="s">
        <v>80</v>
      </c>
    </row>
    <row r="96" spans="1:57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1 - Oprava chodník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5"/>
  <sheetViews>
    <sheetView showGridLines="0" tabSelected="1" workbookViewId="0" topLeftCell="A143">
      <selection activeCell="F162" sqref="F1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5"/>
    </row>
    <row r="2" spans="12:46" s="1" customFormat="1" ht="36.95" customHeight="1">
      <c r="L2" s="196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6" t="s">
        <v>79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s="1" customFormat="1" ht="24.95" customHeight="1">
      <c r="B4" s="19"/>
      <c r="D4" s="20" t="s">
        <v>81</v>
      </c>
      <c r="L4" s="19"/>
      <c r="M4" s="86" t="s">
        <v>11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15" t="str">
        <f>'Rekapitulace stavby'!K6</f>
        <v>Oprava chodníku ve skupině č. 5 na Centrálním hřbitově</v>
      </c>
      <c r="F7" s="216"/>
      <c r="G7" s="216"/>
      <c r="H7" s="216"/>
      <c r="L7" s="19"/>
    </row>
    <row r="8" spans="1:31" s="2" customFormat="1" ht="12" customHeight="1">
      <c r="A8" s="28"/>
      <c r="B8" s="29"/>
      <c r="C8" s="28"/>
      <c r="D8" s="25" t="s">
        <v>82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202" t="s">
        <v>83</v>
      </c>
      <c r="F9" s="217"/>
      <c r="G9" s="217"/>
      <c r="H9" s="217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1" t="str">
        <f>'Rekapitulace stavby'!AN8</f>
        <v>26. 1. 2023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180" t="s">
        <v>25</v>
      </c>
      <c r="E17" s="179"/>
      <c r="F17" s="28"/>
      <c r="G17" s="28"/>
      <c r="H17" s="28"/>
      <c r="I17" s="25" t="s">
        <v>22</v>
      </c>
      <c r="J17" s="23" t="s">
        <v>26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3" t="s">
        <v>240</v>
      </c>
      <c r="F18" s="28"/>
      <c r="G18" s="28"/>
      <c r="H18" s="28"/>
      <c r="I18" s="25" t="s">
        <v>24</v>
      </c>
      <c r="J18" s="23" t="s">
        <v>27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28</v>
      </c>
      <c r="E20" s="28"/>
      <c r="F20" s="28"/>
      <c r="G20" s="28"/>
      <c r="H20" s="28"/>
      <c r="I20" s="25" t="s">
        <v>22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24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22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31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87"/>
      <c r="B27" s="88"/>
      <c r="C27" s="87"/>
      <c r="D27" s="87"/>
      <c r="E27" s="184" t="s">
        <v>1</v>
      </c>
      <c r="F27" s="184"/>
      <c r="G27" s="184"/>
      <c r="H27" s="184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0" t="s">
        <v>32</v>
      </c>
      <c r="E30" s="28"/>
      <c r="F30" s="28"/>
      <c r="G30" s="28"/>
      <c r="H30" s="28"/>
      <c r="I30" s="28"/>
      <c r="J30" s="67">
        <f>ROUND(J124,2)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34</v>
      </c>
      <c r="G32" s="28"/>
      <c r="H32" s="28"/>
      <c r="I32" s="32" t="s">
        <v>33</v>
      </c>
      <c r="J32" s="32" t="s">
        <v>35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1" t="s">
        <v>36</v>
      </c>
      <c r="E33" s="25" t="s">
        <v>37</v>
      </c>
      <c r="F33" s="92">
        <f>ROUND((SUM(BE124:BE184)),2)</f>
        <v>0</v>
      </c>
      <c r="G33" s="28"/>
      <c r="H33" s="28"/>
      <c r="I33" s="93">
        <v>0.21</v>
      </c>
      <c r="J33" s="92">
        <f>ROUND(((SUM(BE124:BE184))*I33),2)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38</v>
      </c>
      <c r="F34" s="92">
        <f>ROUND((SUM(BF124:BF184)),2)</f>
        <v>0</v>
      </c>
      <c r="G34" s="28"/>
      <c r="H34" s="28"/>
      <c r="I34" s="93">
        <v>0.15</v>
      </c>
      <c r="J34" s="92">
        <f>ROUND(((SUM(BF124:BF184))*I34),2)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39</v>
      </c>
      <c r="F35" s="92">
        <f>ROUND((SUM(BG124:BG184)),2)</f>
        <v>0</v>
      </c>
      <c r="G35" s="28"/>
      <c r="H35" s="28"/>
      <c r="I35" s="93">
        <v>0.21</v>
      </c>
      <c r="J35" s="92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40</v>
      </c>
      <c r="F36" s="92">
        <f>ROUND((SUM(BH124:BH184)),2)</f>
        <v>0</v>
      </c>
      <c r="G36" s="28"/>
      <c r="H36" s="28"/>
      <c r="I36" s="93">
        <v>0.15</v>
      </c>
      <c r="J36" s="92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41</v>
      </c>
      <c r="F37" s="92">
        <f>ROUND((SUM(BI124:BI184)),2)</f>
        <v>0</v>
      </c>
      <c r="G37" s="28"/>
      <c r="H37" s="28"/>
      <c r="I37" s="93">
        <v>0</v>
      </c>
      <c r="J37" s="92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4"/>
      <c r="D39" s="95" t="s">
        <v>42</v>
      </c>
      <c r="E39" s="56"/>
      <c r="F39" s="56"/>
      <c r="G39" s="96" t="s">
        <v>43</v>
      </c>
      <c r="H39" s="97" t="s">
        <v>44</v>
      </c>
      <c r="I39" s="56"/>
      <c r="J39" s="98">
        <f>SUM(J30:J37)</f>
        <v>0</v>
      </c>
      <c r="K39" s="99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45</v>
      </c>
      <c r="E50" s="40"/>
      <c r="F50" s="40"/>
      <c r="G50" s="39" t="s">
        <v>46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47</v>
      </c>
      <c r="E61" s="31"/>
      <c r="F61" s="100" t="s">
        <v>48</v>
      </c>
      <c r="G61" s="41" t="s">
        <v>47</v>
      </c>
      <c r="H61" s="31"/>
      <c r="I61" s="31"/>
      <c r="J61" s="101" t="s">
        <v>48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49</v>
      </c>
      <c r="E65" s="42"/>
      <c r="F65" s="42"/>
      <c r="G65" s="39" t="s">
        <v>50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47</v>
      </c>
      <c r="E76" s="31"/>
      <c r="F76" s="100" t="s">
        <v>48</v>
      </c>
      <c r="G76" s="41" t="s">
        <v>47</v>
      </c>
      <c r="H76" s="31"/>
      <c r="I76" s="31"/>
      <c r="J76" s="101" t="s">
        <v>48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84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5" t="str">
        <f>E7</f>
        <v>Oprava chodníku ve skupině č. 5 na Centrálním hřbitově</v>
      </c>
      <c r="F85" s="216"/>
      <c r="G85" s="216"/>
      <c r="H85" s="216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82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202" t="str">
        <f>E9</f>
        <v>1 - Oprava chodníku</v>
      </c>
      <c r="F87" s="217"/>
      <c r="G87" s="217"/>
      <c r="H87" s="217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Karviná </v>
      </c>
      <c r="G89" s="28"/>
      <c r="H89" s="28"/>
      <c r="I89" s="25" t="s">
        <v>19</v>
      </c>
      <c r="J89" s="51" t="str">
        <f>IF(J12="","",J12)</f>
        <v>26. 1. 2023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21</v>
      </c>
      <c r="D91" s="28"/>
      <c r="E91" s="28"/>
      <c r="F91" s="23" t="str">
        <f>E15</f>
        <v xml:space="preserve"> </v>
      </c>
      <c r="G91" s="28"/>
      <c r="H91" s="28"/>
      <c r="I91" s="25" t="s">
        <v>28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                                </v>
      </c>
      <c r="G92" s="28"/>
      <c r="H92" s="28"/>
      <c r="I92" s="25" t="s">
        <v>30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2" t="s">
        <v>85</v>
      </c>
      <c r="D94" s="94"/>
      <c r="E94" s="94"/>
      <c r="F94" s="94"/>
      <c r="G94" s="94"/>
      <c r="H94" s="94"/>
      <c r="I94" s="94"/>
      <c r="J94" s="103" t="s">
        <v>86</v>
      </c>
      <c r="K94" s="94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4" t="s">
        <v>87</v>
      </c>
      <c r="D96" s="28"/>
      <c r="E96" s="28"/>
      <c r="F96" s="28"/>
      <c r="G96" s="28"/>
      <c r="H96" s="28"/>
      <c r="I96" s="28"/>
      <c r="J96" s="67">
        <f>J124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88</v>
      </c>
    </row>
    <row r="97" spans="2:12" s="9" customFormat="1" ht="24.95" customHeight="1">
      <c r="B97" s="105"/>
      <c r="D97" s="106" t="s">
        <v>89</v>
      </c>
      <c r="E97" s="107"/>
      <c r="F97" s="107"/>
      <c r="G97" s="107"/>
      <c r="H97" s="107"/>
      <c r="I97" s="107"/>
      <c r="J97" s="108">
        <f>J125</f>
        <v>0</v>
      </c>
      <c r="L97" s="105"/>
    </row>
    <row r="98" spans="2:12" s="10" customFormat="1" ht="19.9" customHeight="1">
      <c r="B98" s="109"/>
      <c r="D98" s="110" t="s">
        <v>90</v>
      </c>
      <c r="E98" s="111"/>
      <c r="F98" s="111"/>
      <c r="G98" s="111"/>
      <c r="H98" s="111"/>
      <c r="I98" s="111"/>
      <c r="J98" s="112">
        <f>J126</f>
        <v>0</v>
      </c>
      <c r="L98" s="109"/>
    </row>
    <row r="99" spans="2:12" s="10" customFormat="1" ht="19.9" customHeight="1">
      <c r="B99" s="109"/>
      <c r="D99" s="110" t="s">
        <v>91</v>
      </c>
      <c r="E99" s="111"/>
      <c r="F99" s="111"/>
      <c r="G99" s="111"/>
      <c r="H99" s="111"/>
      <c r="I99" s="111"/>
      <c r="J99" s="112">
        <f>J148</f>
        <v>0</v>
      </c>
      <c r="L99" s="109"/>
    </row>
    <row r="100" spans="2:12" s="10" customFormat="1" ht="19.9" customHeight="1">
      <c r="B100" s="109"/>
      <c r="D100" s="110" t="s">
        <v>92</v>
      </c>
      <c r="E100" s="111"/>
      <c r="F100" s="111"/>
      <c r="G100" s="111"/>
      <c r="H100" s="111"/>
      <c r="I100" s="111"/>
      <c r="J100" s="112">
        <f>J163</f>
        <v>0</v>
      </c>
      <c r="L100" s="109"/>
    </row>
    <row r="101" spans="2:12" s="10" customFormat="1" ht="19.9" customHeight="1">
      <c r="B101" s="109"/>
      <c r="D101" s="110" t="s">
        <v>93</v>
      </c>
      <c r="E101" s="111"/>
      <c r="F101" s="111"/>
      <c r="G101" s="111"/>
      <c r="H101" s="111"/>
      <c r="I101" s="111"/>
      <c r="J101" s="112">
        <f>J172</f>
        <v>0</v>
      </c>
      <c r="L101" s="109"/>
    </row>
    <row r="102" spans="2:12" s="10" customFormat="1" ht="19.9" customHeight="1">
      <c r="B102" s="109"/>
      <c r="D102" s="110" t="s">
        <v>94</v>
      </c>
      <c r="E102" s="111"/>
      <c r="F102" s="111"/>
      <c r="G102" s="111"/>
      <c r="H102" s="111"/>
      <c r="I102" s="111"/>
      <c r="J102" s="112">
        <f>J179</f>
        <v>0</v>
      </c>
      <c r="L102" s="109"/>
    </row>
    <row r="103" spans="2:12" s="9" customFormat="1" ht="24.95" customHeight="1">
      <c r="B103" s="105"/>
      <c r="D103" s="106" t="s">
        <v>95</v>
      </c>
      <c r="E103" s="107"/>
      <c r="F103" s="107"/>
      <c r="G103" s="107"/>
      <c r="H103" s="107"/>
      <c r="I103" s="107"/>
      <c r="J103" s="108">
        <f>J182</f>
        <v>0</v>
      </c>
      <c r="L103" s="105"/>
    </row>
    <row r="104" spans="2:12" s="10" customFormat="1" ht="19.9" customHeight="1">
      <c r="B104" s="109"/>
      <c r="D104" s="110" t="s">
        <v>96</v>
      </c>
      <c r="E104" s="111"/>
      <c r="F104" s="111"/>
      <c r="G104" s="111"/>
      <c r="H104" s="111"/>
      <c r="I104" s="111"/>
      <c r="J104" s="112">
        <f>J183</f>
        <v>0</v>
      </c>
      <c r="L104" s="109"/>
    </row>
    <row r="105" spans="1:31" s="2" customFormat="1" ht="21.7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2" customFormat="1" ht="6.95" customHeight="1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20" t="s">
        <v>97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14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215" t="str">
        <f>E7</f>
        <v>Oprava chodníku ve skupině č. 5 na Centrálním hřbitově</v>
      </c>
      <c r="F114" s="216"/>
      <c r="G114" s="216"/>
      <c r="H114" s="216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2" customHeight="1">
      <c r="A115" s="28"/>
      <c r="B115" s="29"/>
      <c r="C115" s="25" t="s">
        <v>82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6.5" customHeight="1">
      <c r="A116" s="28"/>
      <c r="B116" s="29"/>
      <c r="C116" s="28"/>
      <c r="D116" s="28"/>
      <c r="E116" s="202" t="str">
        <f>E9</f>
        <v>1 - Oprava chodníku</v>
      </c>
      <c r="F116" s="217"/>
      <c r="G116" s="217"/>
      <c r="H116" s="217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5" t="s">
        <v>17</v>
      </c>
      <c r="D118" s="28"/>
      <c r="E118" s="28"/>
      <c r="F118" s="23" t="str">
        <f>F12</f>
        <v xml:space="preserve">Karviná </v>
      </c>
      <c r="G118" s="28"/>
      <c r="H118" s="28"/>
      <c r="I118" s="25" t="s">
        <v>19</v>
      </c>
      <c r="J118" s="51" t="str">
        <f>IF(J12="","",J12)</f>
        <v>26. 1. 2023</v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21</v>
      </c>
      <c r="D120" s="28"/>
      <c r="E120" s="28"/>
      <c r="F120" s="23" t="str">
        <f>E15</f>
        <v xml:space="preserve"> </v>
      </c>
      <c r="G120" s="28"/>
      <c r="H120" s="28"/>
      <c r="I120" s="25" t="s">
        <v>28</v>
      </c>
      <c r="J120" s="26" t="str">
        <f>E21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25</v>
      </c>
      <c r="D121" s="28"/>
      <c r="E121" s="28"/>
      <c r="F121" s="23" t="str">
        <f>IF(E18="","",E18)</f>
        <v xml:space="preserve">                                 </v>
      </c>
      <c r="G121" s="28"/>
      <c r="H121" s="28"/>
      <c r="I121" s="25" t="s">
        <v>30</v>
      </c>
      <c r="J121" s="26" t="str">
        <f>E24</f>
        <v xml:space="preserve"> 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11" customFormat="1" ht="29.25" customHeight="1">
      <c r="A123" s="113"/>
      <c r="B123" s="114"/>
      <c r="C123" s="115" t="s">
        <v>98</v>
      </c>
      <c r="D123" s="116" t="s">
        <v>57</v>
      </c>
      <c r="E123" s="116" t="s">
        <v>53</v>
      </c>
      <c r="F123" s="116" t="s">
        <v>54</v>
      </c>
      <c r="G123" s="116" t="s">
        <v>99</v>
      </c>
      <c r="H123" s="116" t="s">
        <v>100</v>
      </c>
      <c r="I123" s="116" t="s">
        <v>101</v>
      </c>
      <c r="J123" s="117" t="s">
        <v>86</v>
      </c>
      <c r="K123" s="118" t="s">
        <v>102</v>
      </c>
      <c r="L123" s="119"/>
      <c r="M123" s="58" t="s">
        <v>1</v>
      </c>
      <c r="N123" s="59" t="s">
        <v>36</v>
      </c>
      <c r="O123" s="59" t="s">
        <v>103</v>
      </c>
      <c r="P123" s="59" t="s">
        <v>104</v>
      </c>
      <c r="Q123" s="59" t="s">
        <v>105</v>
      </c>
      <c r="R123" s="59" t="s">
        <v>106</v>
      </c>
      <c r="S123" s="59" t="s">
        <v>107</v>
      </c>
      <c r="T123" s="60" t="s">
        <v>108</v>
      </c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</row>
    <row r="124" spans="1:63" s="2" customFormat="1" ht="22.9" customHeight="1">
      <c r="A124" s="28"/>
      <c r="B124" s="29"/>
      <c r="C124" s="65" t="s">
        <v>109</v>
      </c>
      <c r="D124" s="28"/>
      <c r="E124" s="28"/>
      <c r="F124" s="28"/>
      <c r="G124" s="28"/>
      <c r="H124" s="28"/>
      <c r="I124" s="28"/>
      <c r="J124" s="120">
        <f>BK124</f>
        <v>0</v>
      </c>
      <c r="K124" s="28"/>
      <c r="L124" s="29"/>
      <c r="M124" s="61"/>
      <c r="N124" s="52"/>
      <c r="O124" s="62"/>
      <c r="P124" s="121">
        <f>P125+P182</f>
        <v>27.84</v>
      </c>
      <c r="Q124" s="62"/>
      <c r="R124" s="121">
        <f>R125+R182</f>
        <v>0.00058</v>
      </c>
      <c r="S124" s="62"/>
      <c r="T124" s="122">
        <f>T125+T182</f>
        <v>99.45192499999999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71</v>
      </c>
      <c r="AU124" s="16" t="s">
        <v>88</v>
      </c>
      <c r="BK124" s="123">
        <f>BK125+BK182</f>
        <v>0</v>
      </c>
    </row>
    <row r="125" spans="2:63" s="12" customFormat="1" ht="25.9" customHeight="1">
      <c r="B125" s="124"/>
      <c r="D125" s="125" t="s">
        <v>71</v>
      </c>
      <c r="E125" s="126" t="s">
        <v>110</v>
      </c>
      <c r="F125" s="126" t="s">
        <v>111</v>
      </c>
      <c r="J125" s="127">
        <f>BK125</f>
        <v>0</v>
      </c>
      <c r="L125" s="124"/>
      <c r="M125" s="128"/>
      <c r="N125" s="129"/>
      <c r="O125" s="129"/>
      <c r="P125" s="130">
        <f>P126+P148+P163+P172+P179</f>
        <v>27.84</v>
      </c>
      <c r="Q125" s="129"/>
      <c r="R125" s="130">
        <f>R126+R148+R163+R172+R179</f>
        <v>0.00058</v>
      </c>
      <c r="S125" s="129"/>
      <c r="T125" s="131">
        <f>T126+T148+T163+T172+T179</f>
        <v>99.45192499999999</v>
      </c>
      <c r="AR125" s="125" t="s">
        <v>6</v>
      </c>
      <c r="AT125" s="132" t="s">
        <v>71</v>
      </c>
      <c r="AU125" s="132" t="s">
        <v>72</v>
      </c>
      <c r="AY125" s="125" t="s">
        <v>112</v>
      </c>
      <c r="BK125" s="133">
        <f>BK126+BK148+BK163+BK172+BK179</f>
        <v>0</v>
      </c>
    </row>
    <row r="126" spans="2:63" s="12" customFormat="1" ht="22.9" customHeight="1">
      <c r="B126" s="124"/>
      <c r="D126" s="125" t="s">
        <v>71</v>
      </c>
      <c r="E126" s="134" t="s">
        <v>6</v>
      </c>
      <c r="F126" s="134" t="s">
        <v>113</v>
      </c>
      <c r="J126" s="135">
        <f>BK126</f>
        <v>0</v>
      </c>
      <c r="L126" s="124"/>
      <c r="M126" s="128"/>
      <c r="N126" s="129"/>
      <c r="O126" s="129"/>
      <c r="P126" s="130">
        <f>SUM(P127:P147)</f>
        <v>0</v>
      </c>
      <c r="Q126" s="129"/>
      <c r="R126" s="130">
        <f>SUM(R127:R147)</f>
        <v>0</v>
      </c>
      <c r="S126" s="129"/>
      <c r="T126" s="131">
        <f>SUM(T127:T147)</f>
        <v>99.45192499999999</v>
      </c>
      <c r="AR126" s="125" t="s">
        <v>6</v>
      </c>
      <c r="AT126" s="132" t="s">
        <v>71</v>
      </c>
      <c r="AU126" s="132" t="s">
        <v>6</v>
      </c>
      <c r="AY126" s="125" t="s">
        <v>112</v>
      </c>
      <c r="BK126" s="133">
        <f>SUM(BK127:BK147)</f>
        <v>0</v>
      </c>
    </row>
    <row r="127" spans="1:65" s="2" customFormat="1" ht="24.2" customHeight="1">
      <c r="A127" s="28"/>
      <c r="B127" s="136"/>
      <c r="C127" s="137" t="s">
        <v>6</v>
      </c>
      <c r="D127" s="137" t="s">
        <v>114</v>
      </c>
      <c r="E127" s="138" t="s">
        <v>115</v>
      </c>
      <c r="F127" s="139" t="s">
        <v>116</v>
      </c>
      <c r="G127" s="140" t="s">
        <v>117</v>
      </c>
      <c r="H127" s="141">
        <v>78.455</v>
      </c>
      <c r="I127" s="142">
        <v>0</v>
      </c>
      <c r="J127" s="142">
        <f>ROUND(I127*H127,2)</f>
        <v>0</v>
      </c>
      <c r="K127" s="143"/>
      <c r="L127" s="29"/>
      <c r="M127" s="144" t="s">
        <v>1</v>
      </c>
      <c r="N127" s="145" t="s">
        <v>37</v>
      </c>
      <c r="O127" s="146">
        <v>0</v>
      </c>
      <c r="P127" s="146">
        <f>O127*H127</f>
        <v>0</v>
      </c>
      <c r="Q127" s="146">
        <v>0</v>
      </c>
      <c r="R127" s="146">
        <f>Q127*H127</f>
        <v>0</v>
      </c>
      <c r="S127" s="146">
        <v>0.255</v>
      </c>
      <c r="T127" s="147">
        <f>S127*H127</f>
        <v>20.006025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48" t="s">
        <v>118</v>
      </c>
      <c r="AT127" s="148" t="s">
        <v>114</v>
      </c>
      <c r="AU127" s="148" t="s">
        <v>80</v>
      </c>
      <c r="AY127" s="16" t="s">
        <v>112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6" t="s">
        <v>6</v>
      </c>
      <c r="BK127" s="149">
        <f>ROUND(I127*H127,2)</f>
        <v>0</v>
      </c>
      <c r="BL127" s="16" t="s">
        <v>118</v>
      </c>
      <c r="BM127" s="148" t="s">
        <v>80</v>
      </c>
    </row>
    <row r="128" spans="2:51" s="13" customFormat="1" ht="12">
      <c r="B128" s="150"/>
      <c r="D128" s="151" t="s">
        <v>119</v>
      </c>
      <c r="E128" s="152" t="s">
        <v>1</v>
      </c>
      <c r="F128" s="153" t="s">
        <v>120</v>
      </c>
      <c r="H128" s="154">
        <v>51</v>
      </c>
      <c r="L128" s="150"/>
      <c r="M128" s="155"/>
      <c r="N128" s="156"/>
      <c r="O128" s="156"/>
      <c r="P128" s="156"/>
      <c r="Q128" s="156"/>
      <c r="R128" s="156"/>
      <c r="S128" s="156"/>
      <c r="T128" s="157"/>
      <c r="AT128" s="152" t="s">
        <v>119</v>
      </c>
      <c r="AU128" s="152" t="s">
        <v>80</v>
      </c>
      <c r="AV128" s="13" t="s">
        <v>80</v>
      </c>
      <c r="AW128" s="13" t="s">
        <v>29</v>
      </c>
      <c r="AX128" s="13" t="s">
        <v>72</v>
      </c>
      <c r="AY128" s="152" t="s">
        <v>112</v>
      </c>
    </row>
    <row r="129" spans="2:51" s="13" customFormat="1" ht="12">
      <c r="B129" s="150"/>
      <c r="D129" s="151" t="s">
        <v>119</v>
      </c>
      <c r="E129" s="152" t="s">
        <v>1</v>
      </c>
      <c r="F129" s="153" t="s">
        <v>121</v>
      </c>
      <c r="H129" s="154">
        <v>11.5</v>
      </c>
      <c r="L129" s="150"/>
      <c r="M129" s="155"/>
      <c r="N129" s="156"/>
      <c r="O129" s="156"/>
      <c r="P129" s="156"/>
      <c r="Q129" s="156"/>
      <c r="R129" s="156"/>
      <c r="S129" s="156"/>
      <c r="T129" s="157"/>
      <c r="AT129" s="152" t="s">
        <v>119</v>
      </c>
      <c r="AU129" s="152" t="s">
        <v>80</v>
      </c>
      <c r="AV129" s="13" t="s">
        <v>80</v>
      </c>
      <c r="AW129" s="13" t="s">
        <v>29</v>
      </c>
      <c r="AX129" s="13" t="s">
        <v>72</v>
      </c>
      <c r="AY129" s="152" t="s">
        <v>112</v>
      </c>
    </row>
    <row r="130" spans="2:51" s="13" customFormat="1" ht="12">
      <c r="B130" s="150"/>
      <c r="D130" s="151" t="s">
        <v>119</v>
      </c>
      <c r="E130" s="152" t="s">
        <v>1</v>
      </c>
      <c r="F130" s="153" t="s">
        <v>122</v>
      </c>
      <c r="H130" s="154">
        <v>15.955</v>
      </c>
      <c r="L130" s="150"/>
      <c r="M130" s="155"/>
      <c r="N130" s="156"/>
      <c r="O130" s="156"/>
      <c r="P130" s="156"/>
      <c r="Q130" s="156"/>
      <c r="R130" s="156"/>
      <c r="S130" s="156"/>
      <c r="T130" s="157"/>
      <c r="AT130" s="152" t="s">
        <v>119</v>
      </c>
      <c r="AU130" s="152" t="s">
        <v>80</v>
      </c>
      <c r="AV130" s="13" t="s">
        <v>80</v>
      </c>
      <c r="AW130" s="13" t="s">
        <v>29</v>
      </c>
      <c r="AX130" s="13" t="s">
        <v>72</v>
      </c>
      <c r="AY130" s="152" t="s">
        <v>112</v>
      </c>
    </row>
    <row r="131" spans="2:51" s="14" customFormat="1" ht="12">
      <c r="B131" s="158"/>
      <c r="D131" s="151" t="s">
        <v>119</v>
      </c>
      <c r="E131" s="159" t="s">
        <v>1</v>
      </c>
      <c r="F131" s="160" t="s">
        <v>123</v>
      </c>
      <c r="H131" s="161">
        <v>78.455</v>
      </c>
      <c r="L131" s="158"/>
      <c r="M131" s="162"/>
      <c r="N131" s="163"/>
      <c r="O131" s="163"/>
      <c r="P131" s="163"/>
      <c r="Q131" s="163"/>
      <c r="R131" s="163"/>
      <c r="S131" s="163"/>
      <c r="T131" s="164"/>
      <c r="AT131" s="159" t="s">
        <v>119</v>
      </c>
      <c r="AU131" s="159" t="s">
        <v>80</v>
      </c>
      <c r="AV131" s="14" t="s">
        <v>118</v>
      </c>
      <c r="AW131" s="14" t="s">
        <v>29</v>
      </c>
      <c r="AX131" s="14" t="s">
        <v>6</v>
      </c>
      <c r="AY131" s="159" t="s">
        <v>112</v>
      </c>
    </row>
    <row r="132" spans="1:65" s="2" customFormat="1" ht="24.2" customHeight="1">
      <c r="A132" s="28"/>
      <c r="B132" s="136"/>
      <c r="C132" s="137" t="s">
        <v>80</v>
      </c>
      <c r="D132" s="137" t="s">
        <v>114</v>
      </c>
      <c r="E132" s="138" t="s">
        <v>124</v>
      </c>
      <c r="F132" s="139" t="s">
        <v>125</v>
      </c>
      <c r="G132" s="140" t="s">
        <v>117</v>
      </c>
      <c r="H132" s="141">
        <v>78.455</v>
      </c>
      <c r="I132" s="142">
        <v>0</v>
      </c>
      <c r="J132" s="142">
        <f>ROUND(I132*H132,2)</f>
        <v>0</v>
      </c>
      <c r="K132" s="143"/>
      <c r="L132" s="29"/>
      <c r="M132" s="144" t="s">
        <v>1</v>
      </c>
      <c r="N132" s="145" t="s">
        <v>37</v>
      </c>
      <c r="O132" s="146">
        <v>0</v>
      </c>
      <c r="P132" s="146">
        <f>O132*H132</f>
        <v>0</v>
      </c>
      <c r="Q132" s="146">
        <v>0</v>
      </c>
      <c r="R132" s="146">
        <f>Q132*H132</f>
        <v>0</v>
      </c>
      <c r="S132" s="146">
        <v>0.44</v>
      </c>
      <c r="T132" s="147">
        <f>S132*H132</f>
        <v>34.5202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48" t="s">
        <v>118</v>
      </c>
      <c r="AT132" s="148" t="s">
        <v>114</v>
      </c>
      <c r="AU132" s="148" t="s">
        <v>80</v>
      </c>
      <c r="AY132" s="16" t="s">
        <v>112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6" t="s">
        <v>6</v>
      </c>
      <c r="BK132" s="149">
        <f>ROUND(I132*H132,2)</f>
        <v>0</v>
      </c>
      <c r="BL132" s="16" t="s">
        <v>118</v>
      </c>
      <c r="BM132" s="148" t="s">
        <v>118</v>
      </c>
    </row>
    <row r="133" spans="1:65" s="2" customFormat="1" ht="24.2" customHeight="1">
      <c r="A133" s="28"/>
      <c r="B133" s="136"/>
      <c r="C133" s="137" t="s">
        <v>126</v>
      </c>
      <c r="D133" s="137" t="s">
        <v>114</v>
      </c>
      <c r="E133" s="138" t="s">
        <v>127</v>
      </c>
      <c r="F133" s="139" t="s">
        <v>128</v>
      </c>
      <c r="G133" s="140" t="s">
        <v>117</v>
      </c>
      <c r="H133" s="141">
        <v>78.455</v>
      </c>
      <c r="I133" s="142">
        <v>0</v>
      </c>
      <c r="J133" s="142">
        <f>ROUND(I133*H133,2)</f>
        <v>0</v>
      </c>
      <c r="K133" s="143"/>
      <c r="L133" s="29"/>
      <c r="M133" s="144" t="s">
        <v>1</v>
      </c>
      <c r="N133" s="145" t="s">
        <v>37</v>
      </c>
      <c r="O133" s="146">
        <v>0</v>
      </c>
      <c r="P133" s="146">
        <f>O133*H133</f>
        <v>0</v>
      </c>
      <c r="Q133" s="146">
        <v>0</v>
      </c>
      <c r="R133" s="146">
        <f>Q133*H133</f>
        <v>0</v>
      </c>
      <c r="S133" s="146">
        <v>0.24</v>
      </c>
      <c r="T133" s="147">
        <f>S133*H133</f>
        <v>18.8292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48" t="s">
        <v>118</v>
      </c>
      <c r="AT133" s="148" t="s">
        <v>114</v>
      </c>
      <c r="AU133" s="148" t="s">
        <v>80</v>
      </c>
      <c r="AY133" s="16" t="s">
        <v>112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6" t="s">
        <v>6</v>
      </c>
      <c r="BK133" s="149">
        <f>ROUND(I133*H133,2)</f>
        <v>0</v>
      </c>
      <c r="BL133" s="16" t="s">
        <v>118</v>
      </c>
      <c r="BM133" s="148" t="s">
        <v>129</v>
      </c>
    </row>
    <row r="134" spans="1:65" s="2" customFormat="1" ht="16.5" customHeight="1">
      <c r="A134" s="28"/>
      <c r="B134" s="136"/>
      <c r="C134" s="137" t="s">
        <v>118</v>
      </c>
      <c r="D134" s="137" t="s">
        <v>114</v>
      </c>
      <c r="E134" s="138" t="s">
        <v>130</v>
      </c>
      <c r="F134" s="139" t="s">
        <v>131</v>
      </c>
      <c r="G134" s="140" t="s">
        <v>132</v>
      </c>
      <c r="H134" s="141">
        <v>127.3</v>
      </c>
      <c r="I134" s="142">
        <v>0</v>
      </c>
      <c r="J134" s="142">
        <f>ROUND(I134*H134,2)</f>
        <v>0</v>
      </c>
      <c r="K134" s="143"/>
      <c r="L134" s="29"/>
      <c r="M134" s="144" t="s">
        <v>1</v>
      </c>
      <c r="N134" s="145" t="s">
        <v>37</v>
      </c>
      <c r="O134" s="146">
        <v>0</v>
      </c>
      <c r="P134" s="146">
        <f>O134*H134</f>
        <v>0</v>
      </c>
      <c r="Q134" s="146">
        <v>0</v>
      </c>
      <c r="R134" s="146">
        <f>Q134*H134</f>
        <v>0</v>
      </c>
      <c r="S134" s="146">
        <v>0.205</v>
      </c>
      <c r="T134" s="147">
        <f>S134*H134</f>
        <v>26.0965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48" t="s">
        <v>118</v>
      </c>
      <c r="AT134" s="148" t="s">
        <v>114</v>
      </c>
      <c r="AU134" s="148" t="s">
        <v>80</v>
      </c>
      <c r="AY134" s="16" t="s">
        <v>112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6" t="s">
        <v>6</v>
      </c>
      <c r="BK134" s="149">
        <f>ROUND(I134*H134,2)</f>
        <v>0</v>
      </c>
      <c r="BL134" s="16" t="s">
        <v>118</v>
      </c>
      <c r="BM134" s="148" t="s">
        <v>133</v>
      </c>
    </row>
    <row r="135" spans="2:51" s="13" customFormat="1" ht="22.5">
      <c r="B135" s="150"/>
      <c r="D135" s="151" t="s">
        <v>119</v>
      </c>
      <c r="E135" s="152" t="s">
        <v>1</v>
      </c>
      <c r="F135" s="153" t="s">
        <v>134</v>
      </c>
      <c r="H135" s="154">
        <v>43.7</v>
      </c>
      <c r="L135" s="150"/>
      <c r="M135" s="155"/>
      <c r="N135" s="156"/>
      <c r="O135" s="156"/>
      <c r="P135" s="156"/>
      <c r="Q135" s="156"/>
      <c r="R135" s="156"/>
      <c r="S135" s="156"/>
      <c r="T135" s="157"/>
      <c r="AT135" s="152" t="s">
        <v>119</v>
      </c>
      <c r="AU135" s="152" t="s">
        <v>80</v>
      </c>
      <c r="AV135" s="13" t="s">
        <v>80</v>
      </c>
      <c r="AW135" s="13" t="s">
        <v>29</v>
      </c>
      <c r="AX135" s="13" t="s">
        <v>72</v>
      </c>
      <c r="AY135" s="152" t="s">
        <v>112</v>
      </c>
    </row>
    <row r="136" spans="2:51" s="13" customFormat="1" ht="12">
      <c r="B136" s="150"/>
      <c r="D136" s="151" t="s">
        <v>119</v>
      </c>
      <c r="E136" s="152" t="s">
        <v>1</v>
      </c>
      <c r="F136" s="153" t="s">
        <v>135</v>
      </c>
      <c r="H136" s="154">
        <v>81</v>
      </c>
      <c r="L136" s="150"/>
      <c r="M136" s="155"/>
      <c r="N136" s="156"/>
      <c r="O136" s="156"/>
      <c r="P136" s="156"/>
      <c r="Q136" s="156"/>
      <c r="R136" s="156"/>
      <c r="S136" s="156"/>
      <c r="T136" s="157"/>
      <c r="AT136" s="152" t="s">
        <v>119</v>
      </c>
      <c r="AU136" s="152" t="s">
        <v>80</v>
      </c>
      <c r="AV136" s="13" t="s">
        <v>80</v>
      </c>
      <c r="AW136" s="13" t="s">
        <v>29</v>
      </c>
      <c r="AX136" s="13" t="s">
        <v>72</v>
      </c>
      <c r="AY136" s="152" t="s">
        <v>112</v>
      </c>
    </row>
    <row r="137" spans="2:51" s="13" customFormat="1" ht="12">
      <c r="B137" s="150"/>
      <c r="D137" s="151" t="s">
        <v>119</v>
      </c>
      <c r="E137" s="152" t="s">
        <v>1</v>
      </c>
      <c r="F137" s="153" t="s">
        <v>136</v>
      </c>
      <c r="H137" s="154">
        <v>2.6</v>
      </c>
      <c r="L137" s="150"/>
      <c r="M137" s="155"/>
      <c r="N137" s="156"/>
      <c r="O137" s="156"/>
      <c r="P137" s="156"/>
      <c r="Q137" s="156"/>
      <c r="R137" s="156"/>
      <c r="S137" s="156"/>
      <c r="T137" s="157"/>
      <c r="AT137" s="152" t="s">
        <v>119</v>
      </c>
      <c r="AU137" s="152" t="s">
        <v>80</v>
      </c>
      <c r="AV137" s="13" t="s">
        <v>80</v>
      </c>
      <c r="AW137" s="13" t="s">
        <v>29</v>
      </c>
      <c r="AX137" s="13" t="s">
        <v>72</v>
      </c>
      <c r="AY137" s="152" t="s">
        <v>112</v>
      </c>
    </row>
    <row r="138" spans="2:51" s="14" customFormat="1" ht="12">
      <c r="B138" s="158"/>
      <c r="D138" s="151" t="s">
        <v>119</v>
      </c>
      <c r="E138" s="159" t="s">
        <v>1</v>
      </c>
      <c r="F138" s="160" t="s">
        <v>123</v>
      </c>
      <c r="H138" s="161">
        <v>127.3</v>
      </c>
      <c r="L138" s="158"/>
      <c r="M138" s="162"/>
      <c r="N138" s="163"/>
      <c r="O138" s="163"/>
      <c r="P138" s="163"/>
      <c r="Q138" s="163"/>
      <c r="R138" s="163"/>
      <c r="S138" s="163"/>
      <c r="T138" s="164"/>
      <c r="AT138" s="159" t="s">
        <v>119</v>
      </c>
      <c r="AU138" s="159" t="s">
        <v>80</v>
      </c>
      <c r="AV138" s="14" t="s">
        <v>118</v>
      </c>
      <c r="AW138" s="14" t="s">
        <v>29</v>
      </c>
      <c r="AX138" s="14" t="s">
        <v>6</v>
      </c>
      <c r="AY138" s="159" t="s">
        <v>112</v>
      </c>
    </row>
    <row r="139" spans="1:65" s="2" customFormat="1" ht="24.2" customHeight="1">
      <c r="A139" s="28"/>
      <c r="B139" s="136"/>
      <c r="C139" s="137" t="s">
        <v>137</v>
      </c>
      <c r="D139" s="137" t="s">
        <v>114</v>
      </c>
      <c r="E139" s="138" t="s">
        <v>138</v>
      </c>
      <c r="F139" s="139" t="s">
        <v>139</v>
      </c>
      <c r="G139" s="140" t="s">
        <v>140</v>
      </c>
      <c r="H139" s="141">
        <v>11.457</v>
      </c>
      <c r="I139" s="142">
        <v>0</v>
      </c>
      <c r="J139" s="142">
        <f>ROUND(I139*H139,2)</f>
        <v>0</v>
      </c>
      <c r="K139" s="143"/>
      <c r="L139" s="29"/>
      <c r="M139" s="144" t="s">
        <v>1</v>
      </c>
      <c r="N139" s="145" t="s">
        <v>37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48" t="s">
        <v>118</v>
      </c>
      <c r="AT139" s="148" t="s">
        <v>114</v>
      </c>
      <c r="AU139" s="148" t="s">
        <v>80</v>
      </c>
      <c r="AY139" s="16" t="s">
        <v>112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6" t="s">
        <v>6</v>
      </c>
      <c r="BK139" s="149">
        <f>ROUND(I139*H139,2)</f>
        <v>0</v>
      </c>
      <c r="BL139" s="16" t="s">
        <v>118</v>
      </c>
      <c r="BM139" s="148" t="s">
        <v>141</v>
      </c>
    </row>
    <row r="140" spans="2:51" s="13" customFormat="1" ht="12">
      <c r="B140" s="150"/>
      <c r="D140" s="151" t="s">
        <v>119</v>
      </c>
      <c r="E140" s="152" t="s">
        <v>1</v>
      </c>
      <c r="F140" s="153" t="s">
        <v>142</v>
      </c>
      <c r="H140" s="154">
        <v>11.457</v>
      </c>
      <c r="L140" s="150"/>
      <c r="M140" s="155"/>
      <c r="N140" s="156"/>
      <c r="O140" s="156"/>
      <c r="P140" s="156"/>
      <c r="Q140" s="156"/>
      <c r="R140" s="156"/>
      <c r="S140" s="156"/>
      <c r="T140" s="157"/>
      <c r="AT140" s="152" t="s">
        <v>119</v>
      </c>
      <c r="AU140" s="152" t="s">
        <v>80</v>
      </c>
      <c r="AV140" s="13" t="s">
        <v>80</v>
      </c>
      <c r="AW140" s="13" t="s">
        <v>29</v>
      </c>
      <c r="AX140" s="13" t="s">
        <v>6</v>
      </c>
      <c r="AY140" s="152" t="s">
        <v>112</v>
      </c>
    </row>
    <row r="141" spans="1:65" s="2" customFormat="1" ht="24.2" customHeight="1">
      <c r="A141" s="28"/>
      <c r="B141" s="136"/>
      <c r="C141" s="137" t="s">
        <v>129</v>
      </c>
      <c r="D141" s="137" t="s">
        <v>114</v>
      </c>
      <c r="E141" s="138" t="s">
        <v>143</v>
      </c>
      <c r="F141" s="139" t="s">
        <v>144</v>
      </c>
      <c r="G141" s="140" t="s">
        <v>140</v>
      </c>
      <c r="H141" s="141">
        <v>11.457</v>
      </c>
      <c r="I141" s="142">
        <v>0</v>
      </c>
      <c r="J141" s="142">
        <f>ROUND(I141*H141,2)</f>
        <v>0</v>
      </c>
      <c r="K141" s="143"/>
      <c r="L141" s="29"/>
      <c r="M141" s="144" t="s">
        <v>1</v>
      </c>
      <c r="N141" s="145" t="s">
        <v>37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48" t="s">
        <v>118</v>
      </c>
      <c r="AT141" s="148" t="s">
        <v>114</v>
      </c>
      <c r="AU141" s="148" t="s">
        <v>80</v>
      </c>
      <c r="AY141" s="16" t="s">
        <v>112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6" t="s">
        <v>6</v>
      </c>
      <c r="BK141" s="149">
        <f>ROUND(I141*H141,2)</f>
        <v>0</v>
      </c>
      <c r="BL141" s="16" t="s">
        <v>118</v>
      </c>
      <c r="BM141" s="148" t="s">
        <v>145</v>
      </c>
    </row>
    <row r="142" spans="1:65" s="2" customFormat="1" ht="33" customHeight="1">
      <c r="A142" s="28"/>
      <c r="B142" s="136"/>
      <c r="C142" s="137" t="s">
        <v>146</v>
      </c>
      <c r="D142" s="137" t="s">
        <v>114</v>
      </c>
      <c r="E142" s="138" t="s">
        <v>147</v>
      </c>
      <c r="F142" s="139" t="s">
        <v>148</v>
      </c>
      <c r="G142" s="140" t="s">
        <v>140</v>
      </c>
      <c r="H142" s="141">
        <v>57.285</v>
      </c>
      <c r="I142" s="142">
        <v>0</v>
      </c>
      <c r="J142" s="142">
        <f>ROUND(I142*H142,2)</f>
        <v>0</v>
      </c>
      <c r="K142" s="143"/>
      <c r="L142" s="29"/>
      <c r="M142" s="144" t="s">
        <v>1</v>
      </c>
      <c r="N142" s="145" t="s">
        <v>37</v>
      </c>
      <c r="O142" s="146">
        <v>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48" t="s">
        <v>118</v>
      </c>
      <c r="AT142" s="148" t="s">
        <v>114</v>
      </c>
      <c r="AU142" s="148" t="s">
        <v>80</v>
      </c>
      <c r="AY142" s="16" t="s">
        <v>112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6" t="s">
        <v>6</v>
      </c>
      <c r="BK142" s="149">
        <f>ROUND(I142*H142,2)</f>
        <v>0</v>
      </c>
      <c r="BL142" s="16" t="s">
        <v>118</v>
      </c>
      <c r="BM142" s="148" t="s">
        <v>149</v>
      </c>
    </row>
    <row r="143" spans="2:51" s="13" customFormat="1" ht="12">
      <c r="B143" s="150"/>
      <c r="D143" s="151" t="s">
        <v>119</v>
      </c>
      <c r="E143" s="152" t="s">
        <v>1</v>
      </c>
      <c r="F143" s="153" t="s">
        <v>150</v>
      </c>
      <c r="H143" s="154">
        <v>57.285</v>
      </c>
      <c r="L143" s="150"/>
      <c r="M143" s="155"/>
      <c r="N143" s="156"/>
      <c r="O143" s="156"/>
      <c r="P143" s="156"/>
      <c r="Q143" s="156"/>
      <c r="R143" s="156"/>
      <c r="S143" s="156"/>
      <c r="T143" s="157"/>
      <c r="AT143" s="152" t="s">
        <v>119</v>
      </c>
      <c r="AU143" s="152" t="s">
        <v>80</v>
      </c>
      <c r="AV143" s="13" t="s">
        <v>80</v>
      </c>
      <c r="AW143" s="13" t="s">
        <v>29</v>
      </c>
      <c r="AX143" s="13" t="s">
        <v>6</v>
      </c>
      <c r="AY143" s="152" t="s">
        <v>112</v>
      </c>
    </row>
    <row r="144" spans="1:65" s="2" customFormat="1" ht="21.75" customHeight="1">
      <c r="A144" s="28"/>
      <c r="B144" s="136"/>
      <c r="C144" s="137" t="s">
        <v>133</v>
      </c>
      <c r="D144" s="137" t="s">
        <v>114</v>
      </c>
      <c r="E144" s="138" t="s">
        <v>151</v>
      </c>
      <c r="F144" s="139" t="s">
        <v>152</v>
      </c>
      <c r="G144" s="140" t="s">
        <v>140</v>
      </c>
      <c r="H144" s="141">
        <v>11.457</v>
      </c>
      <c r="I144" s="142">
        <v>0</v>
      </c>
      <c r="J144" s="142">
        <f>ROUND(I144*H144,2)</f>
        <v>0</v>
      </c>
      <c r="K144" s="143"/>
      <c r="L144" s="29"/>
      <c r="M144" s="144" t="s">
        <v>1</v>
      </c>
      <c r="N144" s="145" t="s">
        <v>37</v>
      </c>
      <c r="O144" s="146">
        <v>0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48" t="s">
        <v>118</v>
      </c>
      <c r="AT144" s="148" t="s">
        <v>114</v>
      </c>
      <c r="AU144" s="148" t="s">
        <v>80</v>
      </c>
      <c r="AY144" s="16" t="s">
        <v>112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6" t="s">
        <v>6</v>
      </c>
      <c r="BK144" s="149">
        <f>ROUND(I144*H144,2)</f>
        <v>0</v>
      </c>
      <c r="BL144" s="16" t="s">
        <v>118</v>
      </c>
      <c r="BM144" s="148" t="s">
        <v>153</v>
      </c>
    </row>
    <row r="145" spans="1:65" s="2" customFormat="1" ht="24.2" customHeight="1">
      <c r="A145" s="28"/>
      <c r="B145" s="136"/>
      <c r="C145" s="137" t="s">
        <v>154</v>
      </c>
      <c r="D145" s="137" t="s">
        <v>114</v>
      </c>
      <c r="E145" s="138" t="s">
        <v>155</v>
      </c>
      <c r="F145" s="139" t="s">
        <v>156</v>
      </c>
      <c r="G145" s="140" t="s">
        <v>140</v>
      </c>
      <c r="H145" s="141">
        <v>11.457</v>
      </c>
      <c r="I145" s="142">
        <v>0</v>
      </c>
      <c r="J145" s="142">
        <f>ROUND(I145*H145,2)</f>
        <v>0</v>
      </c>
      <c r="K145" s="143"/>
      <c r="L145" s="29"/>
      <c r="M145" s="144" t="s">
        <v>1</v>
      </c>
      <c r="N145" s="145" t="s">
        <v>37</v>
      </c>
      <c r="O145" s="146">
        <v>0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48" t="s">
        <v>118</v>
      </c>
      <c r="AT145" s="148" t="s">
        <v>114</v>
      </c>
      <c r="AU145" s="148" t="s">
        <v>80</v>
      </c>
      <c r="AY145" s="16" t="s">
        <v>112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6" t="s">
        <v>6</v>
      </c>
      <c r="BK145" s="149">
        <f>ROUND(I145*H145,2)</f>
        <v>0</v>
      </c>
      <c r="BL145" s="16" t="s">
        <v>118</v>
      </c>
      <c r="BM145" s="148" t="s">
        <v>157</v>
      </c>
    </row>
    <row r="146" spans="1:65" s="2" customFormat="1" ht="16.5" customHeight="1">
      <c r="A146" s="28"/>
      <c r="B146" s="136"/>
      <c r="C146" s="137" t="s">
        <v>141</v>
      </c>
      <c r="D146" s="137" t="s">
        <v>114</v>
      </c>
      <c r="E146" s="138" t="s">
        <v>158</v>
      </c>
      <c r="F146" s="139" t="s">
        <v>159</v>
      </c>
      <c r="G146" s="140" t="s">
        <v>160</v>
      </c>
      <c r="H146" s="141">
        <v>19.477</v>
      </c>
      <c r="I146" s="142">
        <v>0</v>
      </c>
      <c r="J146" s="142">
        <f>ROUND(I146*H146,2)</f>
        <v>0</v>
      </c>
      <c r="K146" s="143"/>
      <c r="L146" s="29"/>
      <c r="M146" s="144" t="s">
        <v>1</v>
      </c>
      <c r="N146" s="145" t="s">
        <v>37</v>
      </c>
      <c r="O146" s="146">
        <v>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48" t="s">
        <v>118</v>
      </c>
      <c r="AT146" s="148" t="s">
        <v>114</v>
      </c>
      <c r="AU146" s="148" t="s">
        <v>80</v>
      </c>
      <c r="AY146" s="16" t="s">
        <v>112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6" t="s">
        <v>6</v>
      </c>
      <c r="BK146" s="149">
        <f>ROUND(I146*H146,2)</f>
        <v>0</v>
      </c>
      <c r="BL146" s="16" t="s">
        <v>118</v>
      </c>
      <c r="BM146" s="148" t="s">
        <v>161</v>
      </c>
    </row>
    <row r="147" spans="2:51" s="13" customFormat="1" ht="12">
      <c r="B147" s="150"/>
      <c r="D147" s="151" t="s">
        <v>119</v>
      </c>
      <c r="E147" s="152" t="s">
        <v>1</v>
      </c>
      <c r="F147" s="153" t="s">
        <v>162</v>
      </c>
      <c r="H147" s="154">
        <v>19.477</v>
      </c>
      <c r="L147" s="150"/>
      <c r="M147" s="155"/>
      <c r="N147" s="156"/>
      <c r="O147" s="156"/>
      <c r="P147" s="156"/>
      <c r="Q147" s="156"/>
      <c r="R147" s="156"/>
      <c r="S147" s="156"/>
      <c r="T147" s="157"/>
      <c r="AT147" s="152" t="s">
        <v>119</v>
      </c>
      <c r="AU147" s="152" t="s">
        <v>80</v>
      </c>
      <c r="AV147" s="13" t="s">
        <v>80</v>
      </c>
      <c r="AW147" s="13" t="s">
        <v>29</v>
      </c>
      <c r="AX147" s="13" t="s">
        <v>6</v>
      </c>
      <c r="AY147" s="152" t="s">
        <v>112</v>
      </c>
    </row>
    <row r="148" spans="2:63" s="12" customFormat="1" ht="22.9" customHeight="1">
      <c r="B148" s="124"/>
      <c r="D148" s="125" t="s">
        <v>71</v>
      </c>
      <c r="E148" s="134" t="s">
        <v>137</v>
      </c>
      <c r="F148" s="134" t="s">
        <v>163</v>
      </c>
      <c r="J148" s="135">
        <f>BK148</f>
        <v>0</v>
      </c>
      <c r="L148" s="124"/>
      <c r="M148" s="128"/>
      <c r="N148" s="129"/>
      <c r="O148" s="129"/>
      <c r="P148" s="130">
        <f>SUM(P149:P162)</f>
        <v>27.84</v>
      </c>
      <c r="Q148" s="129"/>
      <c r="R148" s="130">
        <f>SUM(R149:R162)</f>
        <v>0.00058</v>
      </c>
      <c r="S148" s="129"/>
      <c r="T148" s="131">
        <f>SUM(T149:T162)</f>
        <v>0</v>
      </c>
      <c r="AR148" s="125" t="s">
        <v>6</v>
      </c>
      <c r="AT148" s="132" t="s">
        <v>71</v>
      </c>
      <c r="AU148" s="132" t="s">
        <v>6</v>
      </c>
      <c r="AY148" s="125" t="s">
        <v>112</v>
      </c>
      <c r="BK148" s="133">
        <f>SUM(BK149:BK162)</f>
        <v>0</v>
      </c>
    </row>
    <row r="149" spans="1:65" s="2" customFormat="1" ht="16.5" customHeight="1">
      <c r="A149" s="28"/>
      <c r="B149" s="136"/>
      <c r="C149" s="137" t="s">
        <v>164</v>
      </c>
      <c r="D149" s="137" t="s">
        <v>114</v>
      </c>
      <c r="E149" s="138" t="s">
        <v>165</v>
      </c>
      <c r="F149" s="139" t="s">
        <v>166</v>
      </c>
      <c r="G149" s="140" t="s">
        <v>117</v>
      </c>
      <c r="H149" s="141">
        <v>78.455</v>
      </c>
      <c r="I149" s="142">
        <v>0</v>
      </c>
      <c r="J149" s="142">
        <f>ROUND(I149*H149,2)</f>
        <v>0</v>
      </c>
      <c r="K149" s="143"/>
      <c r="L149" s="29"/>
      <c r="M149" s="144" t="s">
        <v>1</v>
      </c>
      <c r="N149" s="145" t="s">
        <v>37</v>
      </c>
      <c r="O149" s="146">
        <v>0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48" t="s">
        <v>118</v>
      </c>
      <c r="AT149" s="148" t="s">
        <v>114</v>
      </c>
      <c r="AU149" s="148" t="s">
        <v>80</v>
      </c>
      <c r="AY149" s="16" t="s">
        <v>112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6" t="s">
        <v>6</v>
      </c>
      <c r="BK149" s="149">
        <f>ROUND(I149*H149,2)</f>
        <v>0</v>
      </c>
      <c r="BL149" s="16" t="s">
        <v>118</v>
      </c>
      <c r="BM149" s="148" t="s">
        <v>167</v>
      </c>
    </row>
    <row r="150" spans="2:51" s="13" customFormat="1" ht="12">
      <c r="B150" s="150"/>
      <c r="D150" s="151" t="s">
        <v>119</v>
      </c>
      <c r="E150" s="152" t="s">
        <v>1</v>
      </c>
      <c r="F150" s="153" t="s">
        <v>120</v>
      </c>
      <c r="H150" s="154">
        <v>51</v>
      </c>
      <c r="L150" s="150"/>
      <c r="M150" s="155"/>
      <c r="N150" s="156"/>
      <c r="O150" s="156"/>
      <c r="P150" s="156"/>
      <c r="Q150" s="156"/>
      <c r="R150" s="156"/>
      <c r="S150" s="156"/>
      <c r="T150" s="157"/>
      <c r="AT150" s="152" t="s">
        <v>119</v>
      </c>
      <c r="AU150" s="152" t="s">
        <v>80</v>
      </c>
      <c r="AV150" s="13" t="s">
        <v>80</v>
      </c>
      <c r="AW150" s="13" t="s">
        <v>29</v>
      </c>
      <c r="AX150" s="13" t="s">
        <v>72</v>
      </c>
      <c r="AY150" s="152" t="s">
        <v>112</v>
      </c>
    </row>
    <row r="151" spans="2:51" s="13" customFormat="1" ht="12">
      <c r="B151" s="150"/>
      <c r="D151" s="151" t="s">
        <v>119</v>
      </c>
      <c r="E151" s="152" t="s">
        <v>1</v>
      </c>
      <c r="F151" s="153" t="s">
        <v>121</v>
      </c>
      <c r="H151" s="154">
        <v>11.5</v>
      </c>
      <c r="L151" s="150"/>
      <c r="M151" s="155"/>
      <c r="N151" s="156"/>
      <c r="O151" s="156"/>
      <c r="P151" s="156"/>
      <c r="Q151" s="156"/>
      <c r="R151" s="156"/>
      <c r="S151" s="156"/>
      <c r="T151" s="157"/>
      <c r="AT151" s="152" t="s">
        <v>119</v>
      </c>
      <c r="AU151" s="152" t="s">
        <v>80</v>
      </c>
      <c r="AV151" s="13" t="s">
        <v>80</v>
      </c>
      <c r="AW151" s="13" t="s">
        <v>29</v>
      </c>
      <c r="AX151" s="13" t="s">
        <v>72</v>
      </c>
      <c r="AY151" s="152" t="s">
        <v>112</v>
      </c>
    </row>
    <row r="152" spans="2:51" s="13" customFormat="1" ht="12">
      <c r="B152" s="150"/>
      <c r="D152" s="151" t="s">
        <v>119</v>
      </c>
      <c r="E152" s="152" t="s">
        <v>1</v>
      </c>
      <c r="F152" s="153" t="s">
        <v>122</v>
      </c>
      <c r="H152" s="154">
        <v>15.955</v>
      </c>
      <c r="L152" s="150"/>
      <c r="M152" s="155"/>
      <c r="N152" s="156"/>
      <c r="O152" s="156"/>
      <c r="P152" s="156"/>
      <c r="Q152" s="156"/>
      <c r="R152" s="156"/>
      <c r="S152" s="156"/>
      <c r="T152" s="157"/>
      <c r="AT152" s="152" t="s">
        <v>119</v>
      </c>
      <c r="AU152" s="152" t="s">
        <v>80</v>
      </c>
      <c r="AV152" s="13" t="s">
        <v>80</v>
      </c>
      <c r="AW152" s="13" t="s">
        <v>29</v>
      </c>
      <c r="AX152" s="13" t="s">
        <v>72</v>
      </c>
      <c r="AY152" s="152" t="s">
        <v>112</v>
      </c>
    </row>
    <row r="153" spans="2:51" s="14" customFormat="1" ht="12">
      <c r="B153" s="158"/>
      <c r="D153" s="151" t="s">
        <v>119</v>
      </c>
      <c r="E153" s="159" t="s">
        <v>1</v>
      </c>
      <c r="F153" s="160" t="s">
        <v>123</v>
      </c>
      <c r="H153" s="161">
        <v>78.455</v>
      </c>
      <c r="L153" s="158"/>
      <c r="M153" s="162"/>
      <c r="N153" s="163"/>
      <c r="O153" s="163"/>
      <c r="P153" s="163"/>
      <c r="Q153" s="163"/>
      <c r="R153" s="163"/>
      <c r="S153" s="163"/>
      <c r="T153" s="164"/>
      <c r="AT153" s="159" t="s">
        <v>119</v>
      </c>
      <c r="AU153" s="159" t="s">
        <v>80</v>
      </c>
      <c r="AV153" s="14" t="s">
        <v>118</v>
      </c>
      <c r="AW153" s="14" t="s">
        <v>29</v>
      </c>
      <c r="AX153" s="14" t="s">
        <v>6</v>
      </c>
      <c r="AY153" s="159" t="s">
        <v>112</v>
      </c>
    </row>
    <row r="154" spans="1:65" s="2" customFormat="1" ht="21.75" customHeight="1">
      <c r="A154" s="28"/>
      <c r="B154" s="136"/>
      <c r="C154" s="137" t="s">
        <v>145</v>
      </c>
      <c r="D154" s="137" t="s">
        <v>114</v>
      </c>
      <c r="E154" s="138" t="s">
        <v>168</v>
      </c>
      <c r="F154" s="139" t="s">
        <v>169</v>
      </c>
      <c r="G154" s="140" t="s">
        <v>117</v>
      </c>
      <c r="H154" s="141">
        <v>78.455</v>
      </c>
      <c r="I154" s="142">
        <v>0</v>
      </c>
      <c r="J154" s="142">
        <f>ROUND(I154*H154,2)</f>
        <v>0</v>
      </c>
      <c r="K154" s="143"/>
      <c r="L154" s="29"/>
      <c r="M154" s="144" t="s">
        <v>1</v>
      </c>
      <c r="N154" s="145" t="s">
        <v>37</v>
      </c>
      <c r="O154" s="146">
        <v>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48" t="s">
        <v>118</v>
      </c>
      <c r="AT154" s="148" t="s">
        <v>114</v>
      </c>
      <c r="AU154" s="148" t="s">
        <v>80</v>
      </c>
      <c r="AY154" s="16" t="s">
        <v>112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6" t="s">
        <v>6</v>
      </c>
      <c r="BK154" s="149">
        <f>ROUND(I154*H154,2)</f>
        <v>0</v>
      </c>
      <c r="BL154" s="16" t="s">
        <v>118</v>
      </c>
      <c r="BM154" s="148" t="s">
        <v>170</v>
      </c>
    </row>
    <row r="155" spans="1:65" s="2" customFormat="1" ht="24.2" customHeight="1">
      <c r="A155" s="28"/>
      <c r="B155" s="136"/>
      <c r="C155" s="137" t="s">
        <v>171</v>
      </c>
      <c r="D155" s="137" t="s">
        <v>114</v>
      </c>
      <c r="E155" s="138" t="s">
        <v>172</v>
      </c>
      <c r="F155" s="139" t="s">
        <v>173</v>
      </c>
      <c r="G155" s="140" t="s">
        <v>117</v>
      </c>
      <c r="H155" s="141">
        <v>78.455</v>
      </c>
      <c r="I155" s="142">
        <v>0</v>
      </c>
      <c r="J155" s="142">
        <f>ROUND(I155*H155,2)</f>
        <v>0</v>
      </c>
      <c r="K155" s="143"/>
      <c r="L155" s="29"/>
      <c r="M155" s="144" t="s">
        <v>1</v>
      </c>
      <c r="N155" s="145" t="s">
        <v>37</v>
      </c>
      <c r="O155" s="146">
        <v>0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48" t="s">
        <v>118</v>
      </c>
      <c r="AT155" s="148" t="s">
        <v>114</v>
      </c>
      <c r="AU155" s="148" t="s">
        <v>80</v>
      </c>
      <c r="AY155" s="16" t="s">
        <v>112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6" t="s">
        <v>6</v>
      </c>
      <c r="BK155" s="149">
        <f>ROUND(I155*H155,2)</f>
        <v>0</v>
      </c>
      <c r="BL155" s="16" t="s">
        <v>118</v>
      </c>
      <c r="BM155" s="148" t="s">
        <v>174</v>
      </c>
    </row>
    <row r="156" spans="2:51" s="13" customFormat="1" ht="12">
      <c r="B156" s="150"/>
      <c r="D156" s="151" t="s">
        <v>119</v>
      </c>
      <c r="E156" s="152" t="s">
        <v>1</v>
      </c>
      <c r="F156" s="153" t="s">
        <v>120</v>
      </c>
      <c r="H156" s="154">
        <v>51</v>
      </c>
      <c r="L156" s="150"/>
      <c r="M156" s="155"/>
      <c r="N156" s="156"/>
      <c r="O156" s="156"/>
      <c r="P156" s="156"/>
      <c r="Q156" s="156"/>
      <c r="R156" s="156"/>
      <c r="S156" s="156"/>
      <c r="T156" s="157"/>
      <c r="AT156" s="152" t="s">
        <v>119</v>
      </c>
      <c r="AU156" s="152" t="s">
        <v>80</v>
      </c>
      <c r="AV156" s="13" t="s">
        <v>80</v>
      </c>
      <c r="AW156" s="13" t="s">
        <v>29</v>
      </c>
      <c r="AX156" s="13" t="s">
        <v>72</v>
      </c>
      <c r="AY156" s="152" t="s">
        <v>112</v>
      </c>
    </row>
    <row r="157" spans="2:51" s="13" customFormat="1" ht="12">
      <c r="B157" s="150"/>
      <c r="D157" s="151" t="s">
        <v>119</v>
      </c>
      <c r="E157" s="152" t="s">
        <v>1</v>
      </c>
      <c r="F157" s="153" t="s">
        <v>121</v>
      </c>
      <c r="H157" s="154">
        <v>11.5</v>
      </c>
      <c r="L157" s="150"/>
      <c r="M157" s="155"/>
      <c r="N157" s="156"/>
      <c r="O157" s="156"/>
      <c r="P157" s="156"/>
      <c r="Q157" s="156"/>
      <c r="R157" s="156"/>
      <c r="S157" s="156"/>
      <c r="T157" s="157"/>
      <c r="AT157" s="152" t="s">
        <v>119</v>
      </c>
      <c r="AU157" s="152" t="s">
        <v>80</v>
      </c>
      <c r="AV157" s="13" t="s">
        <v>80</v>
      </c>
      <c r="AW157" s="13" t="s">
        <v>29</v>
      </c>
      <c r="AX157" s="13" t="s">
        <v>72</v>
      </c>
      <c r="AY157" s="152" t="s">
        <v>112</v>
      </c>
    </row>
    <row r="158" spans="2:51" s="13" customFormat="1" ht="12">
      <c r="B158" s="150"/>
      <c r="D158" s="151" t="s">
        <v>119</v>
      </c>
      <c r="E158" s="152" t="s">
        <v>1</v>
      </c>
      <c r="F158" s="153" t="s">
        <v>122</v>
      </c>
      <c r="H158" s="154">
        <v>15.955</v>
      </c>
      <c r="L158" s="150"/>
      <c r="M158" s="155"/>
      <c r="N158" s="156"/>
      <c r="O158" s="156"/>
      <c r="P158" s="156"/>
      <c r="Q158" s="156"/>
      <c r="R158" s="156"/>
      <c r="S158" s="156"/>
      <c r="T158" s="157"/>
      <c r="AT158" s="152" t="s">
        <v>119</v>
      </c>
      <c r="AU158" s="152" t="s">
        <v>80</v>
      </c>
      <c r="AV158" s="13" t="s">
        <v>80</v>
      </c>
      <c r="AW158" s="13" t="s">
        <v>29</v>
      </c>
      <c r="AX158" s="13" t="s">
        <v>72</v>
      </c>
      <c r="AY158" s="152" t="s">
        <v>112</v>
      </c>
    </row>
    <row r="159" spans="2:51" s="14" customFormat="1" ht="12">
      <c r="B159" s="158"/>
      <c r="D159" s="151" t="s">
        <v>119</v>
      </c>
      <c r="E159" s="159" t="s">
        <v>1</v>
      </c>
      <c r="F159" s="160" t="s">
        <v>123</v>
      </c>
      <c r="H159" s="161">
        <v>78.455</v>
      </c>
      <c r="L159" s="158"/>
      <c r="M159" s="162"/>
      <c r="N159" s="163"/>
      <c r="O159" s="163"/>
      <c r="P159" s="163"/>
      <c r="Q159" s="163"/>
      <c r="R159" s="163"/>
      <c r="S159" s="163"/>
      <c r="T159" s="164"/>
      <c r="AT159" s="159" t="s">
        <v>119</v>
      </c>
      <c r="AU159" s="159" t="s">
        <v>80</v>
      </c>
      <c r="AV159" s="14" t="s">
        <v>118</v>
      </c>
      <c r="AW159" s="14" t="s">
        <v>29</v>
      </c>
      <c r="AX159" s="14" t="s">
        <v>6</v>
      </c>
      <c r="AY159" s="159" t="s">
        <v>112</v>
      </c>
    </row>
    <row r="160" spans="1:65" s="2" customFormat="1" ht="16.5" customHeight="1">
      <c r="A160" s="28"/>
      <c r="B160" s="136"/>
      <c r="C160" s="165" t="s">
        <v>149</v>
      </c>
      <c r="D160" s="165" t="s">
        <v>175</v>
      </c>
      <c r="E160" s="166" t="s">
        <v>176</v>
      </c>
      <c r="F160" s="167" t="s">
        <v>241</v>
      </c>
      <c r="G160" s="168" t="s">
        <v>117</v>
      </c>
      <c r="H160" s="169">
        <v>82.378</v>
      </c>
      <c r="I160" s="170">
        <v>0</v>
      </c>
      <c r="J160" s="170">
        <f>ROUND(I160*H160,2)</f>
        <v>0</v>
      </c>
      <c r="K160" s="171"/>
      <c r="L160" s="172"/>
      <c r="M160" s="173" t="s">
        <v>1</v>
      </c>
      <c r="N160" s="174" t="s">
        <v>37</v>
      </c>
      <c r="O160" s="146">
        <v>0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48" t="s">
        <v>133</v>
      </c>
      <c r="AT160" s="148" t="s">
        <v>175</v>
      </c>
      <c r="AU160" s="148" t="s">
        <v>80</v>
      </c>
      <c r="AY160" s="16" t="s">
        <v>112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6" t="s">
        <v>6</v>
      </c>
      <c r="BK160" s="149">
        <f>ROUND(I160*H160,2)</f>
        <v>0</v>
      </c>
      <c r="BL160" s="16" t="s">
        <v>118</v>
      </c>
      <c r="BM160" s="148" t="s">
        <v>177</v>
      </c>
    </row>
    <row r="161" spans="2:51" s="13" customFormat="1" ht="12">
      <c r="B161" s="150"/>
      <c r="D161" s="151" t="s">
        <v>119</v>
      </c>
      <c r="E161" s="152" t="s">
        <v>1</v>
      </c>
      <c r="F161" s="153" t="s">
        <v>178</v>
      </c>
      <c r="H161" s="154">
        <v>82.378</v>
      </c>
      <c r="L161" s="150"/>
      <c r="M161" s="155"/>
      <c r="N161" s="156"/>
      <c r="O161" s="156"/>
      <c r="P161" s="156"/>
      <c r="Q161" s="156"/>
      <c r="R161" s="156"/>
      <c r="S161" s="156"/>
      <c r="T161" s="157"/>
      <c r="AT161" s="152" t="s">
        <v>119</v>
      </c>
      <c r="AU161" s="152" t="s">
        <v>80</v>
      </c>
      <c r="AV161" s="13" t="s">
        <v>80</v>
      </c>
      <c r="AW161" s="13" t="s">
        <v>29</v>
      </c>
      <c r="AX161" s="13" t="s">
        <v>6</v>
      </c>
      <c r="AY161" s="152" t="s">
        <v>112</v>
      </c>
    </row>
    <row r="162" spans="1:65" s="2" customFormat="1" ht="24.2" customHeight="1">
      <c r="A162" s="28"/>
      <c r="B162" s="136"/>
      <c r="C162" s="137" t="s">
        <v>9</v>
      </c>
      <c r="D162" s="137" t="s">
        <v>114</v>
      </c>
      <c r="E162" s="138" t="s">
        <v>179</v>
      </c>
      <c r="F162" s="139" t="s">
        <v>180</v>
      </c>
      <c r="G162" s="140" t="s">
        <v>132</v>
      </c>
      <c r="H162" s="141">
        <v>58</v>
      </c>
      <c r="I162" s="142">
        <v>0</v>
      </c>
      <c r="J162" s="142">
        <f>ROUND(I162*H162,2)</f>
        <v>0</v>
      </c>
      <c r="K162" s="143"/>
      <c r="L162" s="29"/>
      <c r="M162" s="144" t="s">
        <v>1</v>
      </c>
      <c r="N162" s="145" t="s">
        <v>37</v>
      </c>
      <c r="O162" s="146">
        <v>0.48</v>
      </c>
      <c r="P162" s="146">
        <f>O162*H162</f>
        <v>27.84</v>
      </c>
      <c r="Q162" s="146">
        <v>1E-05</v>
      </c>
      <c r="R162" s="146">
        <f>Q162*H162</f>
        <v>0.00058</v>
      </c>
      <c r="S162" s="146">
        <v>0</v>
      </c>
      <c r="T162" s="147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48" t="s">
        <v>118</v>
      </c>
      <c r="AT162" s="148" t="s">
        <v>114</v>
      </c>
      <c r="AU162" s="148" t="s">
        <v>80</v>
      </c>
      <c r="AY162" s="16" t="s">
        <v>112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6" t="s">
        <v>6</v>
      </c>
      <c r="BK162" s="149">
        <f>ROUND(I162*H162,2)</f>
        <v>0</v>
      </c>
      <c r="BL162" s="16" t="s">
        <v>118</v>
      </c>
      <c r="BM162" s="148" t="s">
        <v>181</v>
      </c>
    </row>
    <row r="163" spans="2:63" s="12" customFormat="1" ht="22.9" customHeight="1">
      <c r="B163" s="124"/>
      <c r="D163" s="125" t="s">
        <v>71</v>
      </c>
      <c r="E163" s="134" t="s">
        <v>154</v>
      </c>
      <c r="F163" s="134" t="s">
        <v>182</v>
      </c>
      <c r="J163" s="135">
        <f>BK163</f>
        <v>0</v>
      </c>
      <c r="L163" s="124"/>
      <c r="M163" s="128"/>
      <c r="N163" s="129"/>
      <c r="O163" s="129"/>
      <c r="P163" s="130">
        <f>SUM(P164:P171)</f>
        <v>0</v>
      </c>
      <c r="Q163" s="129"/>
      <c r="R163" s="130">
        <f>SUM(R164:R171)</f>
        <v>0</v>
      </c>
      <c r="S163" s="129"/>
      <c r="T163" s="131">
        <f>SUM(T164:T171)</f>
        <v>0</v>
      </c>
      <c r="AR163" s="125" t="s">
        <v>6</v>
      </c>
      <c r="AT163" s="132" t="s">
        <v>71</v>
      </c>
      <c r="AU163" s="132" t="s">
        <v>6</v>
      </c>
      <c r="AY163" s="125" t="s">
        <v>112</v>
      </c>
      <c r="BK163" s="133">
        <f>SUM(BK164:BK171)</f>
        <v>0</v>
      </c>
    </row>
    <row r="164" spans="1:65" s="2" customFormat="1" ht="33" customHeight="1">
      <c r="A164" s="28"/>
      <c r="B164" s="136"/>
      <c r="C164" s="137" t="s">
        <v>153</v>
      </c>
      <c r="D164" s="137" t="s">
        <v>114</v>
      </c>
      <c r="E164" s="138" t="s">
        <v>183</v>
      </c>
      <c r="F164" s="139" t="s">
        <v>184</v>
      </c>
      <c r="G164" s="140" t="s">
        <v>132</v>
      </c>
      <c r="H164" s="141">
        <v>2.6</v>
      </c>
      <c r="I164" s="142">
        <v>0</v>
      </c>
      <c r="J164" s="142">
        <f>ROUND(I164*H164,2)</f>
        <v>0</v>
      </c>
      <c r="K164" s="143"/>
      <c r="L164" s="29"/>
      <c r="M164" s="144" t="s">
        <v>1</v>
      </c>
      <c r="N164" s="145" t="s">
        <v>37</v>
      </c>
      <c r="O164" s="146">
        <v>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48" t="s">
        <v>118</v>
      </c>
      <c r="AT164" s="148" t="s">
        <v>114</v>
      </c>
      <c r="AU164" s="148" t="s">
        <v>80</v>
      </c>
      <c r="AY164" s="16" t="s">
        <v>112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6" t="s">
        <v>6</v>
      </c>
      <c r="BK164" s="149">
        <f>ROUND(I164*H164,2)</f>
        <v>0</v>
      </c>
      <c r="BL164" s="16" t="s">
        <v>118</v>
      </c>
      <c r="BM164" s="148" t="s">
        <v>185</v>
      </c>
    </row>
    <row r="165" spans="2:51" s="13" customFormat="1" ht="12">
      <c r="B165" s="150"/>
      <c r="D165" s="151" t="s">
        <v>119</v>
      </c>
      <c r="E165" s="152" t="s">
        <v>1</v>
      </c>
      <c r="F165" s="153" t="s">
        <v>136</v>
      </c>
      <c r="H165" s="154">
        <v>2.6</v>
      </c>
      <c r="L165" s="150"/>
      <c r="M165" s="155"/>
      <c r="N165" s="156"/>
      <c r="O165" s="156"/>
      <c r="P165" s="156"/>
      <c r="Q165" s="156"/>
      <c r="R165" s="156"/>
      <c r="S165" s="156"/>
      <c r="T165" s="157"/>
      <c r="AT165" s="152" t="s">
        <v>119</v>
      </c>
      <c r="AU165" s="152" t="s">
        <v>80</v>
      </c>
      <c r="AV165" s="13" t="s">
        <v>80</v>
      </c>
      <c r="AW165" s="13" t="s">
        <v>29</v>
      </c>
      <c r="AX165" s="13" t="s">
        <v>6</v>
      </c>
      <c r="AY165" s="152" t="s">
        <v>112</v>
      </c>
    </row>
    <row r="166" spans="1:65" s="2" customFormat="1" ht="16.5" customHeight="1">
      <c r="A166" s="28"/>
      <c r="B166" s="136"/>
      <c r="C166" s="165" t="s">
        <v>186</v>
      </c>
      <c r="D166" s="165" t="s">
        <v>175</v>
      </c>
      <c r="E166" s="166" t="s">
        <v>187</v>
      </c>
      <c r="F166" s="167" t="s">
        <v>188</v>
      </c>
      <c r="G166" s="168" t="s">
        <v>132</v>
      </c>
      <c r="H166" s="169">
        <v>3</v>
      </c>
      <c r="I166" s="170">
        <v>0</v>
      </c>
      <c r="J166" s="170">
        <f>ROUND(I166*H166,2)</f>
        <v>0</v>
      </c>
      <c r="K166" s="171"/>
      <c r="L166" s="172"/>
      <c r="M166" s="173" t="s">
        <v>1</v>
      </c>
      <c r="N166" s="174" t="s">
        <v>37</v>
      </c>
      <c r="O166" s="146">
        <v>0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48" t="s">
        <v>133</v>
      </c>
      <c r="AT166" s="148" t="s">
        <v>175</v>
      </c>
      <c r="AU166" s="148" t="s">
        <v>80</v>
      </c>
      <c r="AY166" s="16" t="s">
        <v>112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6" t="s">
        <v>6</v>
      </c>
      <c r="BK166" s="149">
        <f>ROUND(I166*H166,2)</f>
        <v>0</v>
      </c>
      <c r="BL166" s="16" t="s">
        <v>118</v>
      </c>
      <c r="BM166" s="148" t="s">
        <v>189</v>
      </c>
    </row>
    <row r="167" spans="1:65" s="2" customFormat="1" ht="24.2" customHeight="1">
      <c r="A167" s="28"/>
      <c r="B167" s="136"/>
      <c r="C167" s="137" t="s">
        <v>157</v>
      </c>
      <c r="D167" s="137" t="s">
        <v>114</v>
      </c>
      <c r="E167" s="138" t="s">
        <v>190</v>
      </c>
      <c r="F167" s="139" t="s">
        <v>191</v>
      </c>
      <c r="G167" s="140" t="s">
        <v>132</v>
      </c>
      <c r="H167" s="141">
        <v>124.7</v>
      </c>
      <c r="I167" s="142">
        <v>0</v>
      </c>
      <c r="J167" s="142">
        <f>ROUND(I167*H167,2)</f>
        <v>0</v>
      </c>
      <c r="K167" s="143"/>
      <c r="L167" s="29"/>
      <c r="M167" s="144" t="s">
        <v>1</v>
      </c>
      <c r="N167" s="145" t="s">
        <v>37</v>
      </c>
      <c r="O167" s="146">
        <v>0</v>
      </c>
      <c r="P167" s="146">
        <f>O167*H167</f>
        <v>0</v>
      </c>
      <c r="Q167" s="146">
        <v>0</v>
      </c>
      <c r="R167" s="146">
        <f>Q167*H167</f>
        <v>0</v>
      </c>
      <c r="S167" s="146">
        <v>0</v>
      </c>
      <c r="T167" s="147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48" t="s">
        <v>118</v>
      </c>
      <c r="AT167" s="148" t="s">
        <v>114</v>
      </c>
      <c r="AU167" s="148" t="s">
        <v>80</v>
      </c>
      <c r="AY167" s="16" t="s">
        <v>112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6" t="s">
        <v>6</v>
      </c>
      <c r="BK167" s="149">
        <f>ROUND(I167*H167,2)</f>
        <v>0</v>
      </c>
      <c r="BL167" s="16" t="s">
        <v>118</v>
      </c>
      <c r="BM167" s="148" t="s">
        <v>192</v>
      </c>
    </row>
    <row r="168" spans="2:51" s="13" customFormat="1" ht="12">
      <c r="B168" s="150"/>
      <c r="D168" s="151" t="s">
        <v>119</v>
      </c>
      <c r="E168" s="152" t="s">
        <v>1</v>
      </c>
      <c r="F168" s="153" t="s">
        <v>193</v>
      </c>
      <c r="H168" s="154">
        <v>124.7</v>
      </c>
      <c r="L168" s="150"/>
      <c r="M168" s="155"/>
      <c r="N168" s="156"/>
      <c r="O168" s="156"/>
      <c r="P168" s="156"/>
      <c r="Q168" s="156"/>
      <c r="R168" s="156"/>
      <c r="S168" s="156"/>
      <c r="T168" s="157"/>
      <c r="AT168" s="152" t="s">
        <v>119</v>
      </c>
      <c r="AU168" s="152" t="s">
        <v>80</v>
      </c>
      <c r="AV168" s="13" t="s">
        <v>80</v>
      </c>
      <c r="AW168" s="13" t="s">
        <v>29</v>
      </c>
      <c r="AX168" s="13" t="s">
        <v>6</v>
      </c>
      <c r="AY168" s="152" t="s">
        <v>112</v>
      </c>
    </row>
    <row r="169" spans="1:65" s="2" customFormat="1" ht="16.5" customHeight="1">
      <c r="A169" s="28"/>
      <c r="B169" s="136"/>
      <c r="C169" s="165" t="s">
        <v>194</v>
      </c>
      <c r="D169" s="165" t="s">
        <v>175</v>
      </c>
      <c r="E169" s="166" t="s">
        <v>195</v>
      </c>
      <c r="F169" s="167" t="s">
        <v>196</v>
      </c>
      <c r="G169" s="168" t="s">
        <v>132</v>
      </c>
      <c r="H169" s="169">
        <v>130</v>
      </c>
      <c r="I169" s="170">
        <v>0</v>
      </c>
      <c r="J169" s="170">
        <f>ROUND(I169*H169,2)</f>
        <v>0</v>
      </c>
      <c r="K169" s="171"/>
      <c r="L169" s="172"/>
      <c r="M169" s="173" t="s">
        <v>1</v>
      </c>
      <c r="N169" s="174" t="s">
        <v>37</v>
      </c>
      <c r="O169" s="146">
        <v>0</v>
      </c>
      <c r="P169" s="146">
        <f>O169*H169</f>
        <v>0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48" t="s">
        <v>133</v>
      </c>
      <c r="AT169" s="148" t="s">
        <v>175</v>
      </c>
      <c r="AU169" s="148" t="s">
        <v>80</v>
      </c>
      <c r="AY169" s="16" t="s">
        <v>112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6" t="s">
        <v>6</v>
      </c>
      <c r="BK169" s="149">
        <f>ROUND(I169*H169,2)</f>
        <v>0</v>
      </c>
      <c r="BL169" s="16" t="s">
        <v>118</v>
      </c>
      <c r="BM169" s="148" t="s">
        <v>197</v>
      </c>
    </row>
    <row r="170" spans="1:65" s="2" customFormat="1" ht="24.2" customHeight="1">
      <c r="A170" s="28"/>
      <c r="B170" s="136"/>
      <c r="C170" s="137" t="s">
        <v>161</v>
      </c>
      <c r="D170" s="137" t="s">
        <v>114</v>
      </c>
      <c r="E170" s="138" t="s">
        <v>198</v>
      </c>
      <c r="F170" s="139" t="s">
        <v>199</v>
      </c>
      <c r="G170" s="140" t="s">
        <v>140</v>
      </c>
      <c r="H170" s="141">
        <v>7.638</v>
      </c>
      <c r="I170" s="142">
        <v>0</v>
      </c>
      <c r="J170" s="142">
        <f>ROUND(I170*H170,2)</f>
        <v>0</v>
      </c>
      <c r="K170" s="143"/>
      <c r="L170" s="29"/>
      <c r="M170" s="144" t="s">
        <v>1</v>
      </c>
      <c r="N170" s="145" t="s">
        <v>37</v>
      </c>
      <c r="O170" s="146">
        <v>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48" t="s">
        <v>118</v>
      </c>
      <c r="AT170" s="148" t="s">
        <v>114</v>
      </c>
      <c r="AU170" s="148" t="s">
        <v>80</v>
      </c>
      <c r="AY170" s="16" t="s">
        <v>112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6" t="s">
        <v>6</v>
      </c>
      <c r="BK170" s="149">
        <f>ROUND(I170*H170,2)</f>
        <v>0</v>
      </c>
      <c r="BL170" s="16" t="s">
        <v>118</v>
      </c>
      <c r="BM170" s="148" t="s">
        <v>200</v>
      </c>
    </row>
    <row r="171" spans="2:51" s="13" customFormat="1" ht="12">
      <c r="B171" s="150"/>
      <c r="D171" s="151" t="s">
        <v>119</v>
      </c>
      <c r="E171" s="152" t="s">
        <v>1</v>
      </c>
      <c r="F171" s="153" t="s">
        <v>201</v>
      </c>
      <c r="H171" s="154">
        <v>7.638</v>
      </c>
      <c r="L171" s="150"/>
      <c r="M171" s="155"/>
      <c r="N171" s="156"/>
      <c r="O171" s="156"/>
      <c r="P171" s="156"/>
      <c r="Q171" s="156"/>
      <c r="R171" s="156"/>
      <c r="S171" s="156"/>
      <c r="T171" s="157"/>
      <c r="AT171" s="152" t="s">
        <v>119</v>
      </c>
      <c r="AU171" s="152" t="s">
        <v>80</v>
      </c>
      <c r="AV171" s="13" t="s">
        <v>80</v>
      </c>
      <c r="AW171" s="13" t="s">
        <v>29</v>
      </c>
      <c r="AX171" s="13" t="s">
        <v>6</v>
      </c>
      <c r="AY171" s="152" t="s">
        <v>112</v>
      </c>
    </row>
    <row r="172" spans="2:63" s="12" customFormat="1" ht="22.9" customHeight="1">
      <c r="B172" s="124"/>
      <c r="D172" s="125" t="s">
        <v>71</v>
      </c>
      <c r="E172" s="134" t="s">
        <v>202</v>
      </c>
      <c r="F172" s="134" t="s">
        <v>203</v>
      </c>
      <c r="J172" s="135">
        <f>BK172</f>
        <v>0</v>
      </c>
      <c r="L172" s="124"/>
      <c r="M172" s="128"/>
      <c r="N172" s="129"/>
      <c r="O172" s="129"/>
      <c r="P172" s="130">
        <f>SUM(P173:P178)</f>
        <v>0</v>
      </c>
      <c r="Q172" s="129"/>
      <c r="R172" s="130">
        <f>SUM(R173:R178)</f>
        <v>0</v>
      </c>
      <c r="S172" s="129"/>
      <c r="T172" s="131">
        <f>SUM(T173:T178)</f>
        <v>0</v>
      </c>
      <c r="AR172" s="125" t="s">
        <v>6</v>
      </c>
      <c r="AT172" s="132" t="s">
        <v>71</v>
      </c>
      <c r="AU172" s="132" t="s">
        <v>6</v>
      </c>
      <c r="AY172" s="125" t="s">
        <v>112</v>
      </c>
      <c r="BK172" s="133">
        <f>SUM(BK173:BK178)</f>
        <v>0</v>
      </c>
    </row>
    <row r="173" spans="1:65" s="2" customFormat="1" ht="24.2" customHeight="1">
      <c r="A173" s="28"/>
      <c r="B173" s="136"/>
      <c r="C173" s="137" t="s">
        <v>7</v>
      </c>
      <c r="D173" s="137" t="s">
        <v>114</v>
      </c>
      <c r="E173" s="138" t="s">
        <v>204</v>
      </c>
      <c r="F173" s="139" t="s">
        <v>205</v>
      </c>
      <c r="G173" s="140" t="s">
        <v>160</v>
      </c>
      <c r="H173" s="141">
        <v>99.452</v>
      </c>
      <c r="I173" s="142">
        <v>0</v>
      </c>
      <c r="J173" s="142">
        <f>ROUND(I173*H173,2)</f>
        <v>0</v>
      </c>
      <c r="K173" s="143"/>
      <c r="L173" s="29"/>
      <c r="M173" s="144" t="s">
        <v>1</v>
      </c>
      <c r="N173" s="145" t="s">
        <v>37</v>
      </c>
      <c r="O173" s="146">
        <v>0</v>
      </c>
      <c r="P173" s="146">
        <f>O173*H173</f>
        <v>0</v>
      </c>
      <c r="Q173" s="146">
        <v>0</v>
      </c>
      <c r="R173" s="146">
        <f>Q173*H173</f>
        <v>0</v>
      </c>
      <c r="S173" s="146">
        <v>0</v>
      </c>
      <c r="T173" s="147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48" t="s">
        <v>118</v>
      </c>
      <c r="AT173" s="148" t="s">
        <v>114</v>
      </c>
      <c r="AU173" s="148" t="s">
        <v>80</v>
      </c>
      <c r="AY173" s="16" t="s">
        <v>112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6" t="s">
        <v>6</v>
      </c>
      <c r="BK173" s="149">
        <f>ROUND(I173*H173,2)</f>
        <v>0</v>
      </c>
      <c r="BL173" s="16" t="s">
        <v>118</v>
      </c>
      <c r="BM173" s="148" t="s">
        <v>206</v>
      </c>
    </row>
    <row r="174" spans="1:65" s="2" customFormat="1" ht="16.5" customHeight="1">
      <c r="A174" s="28"/>
      <c r="B174" s="136"/>
      <c r="C174" s="137" t="s">
        <v>167</v>
      </c>
      <c r="D174" s="137" t="s">
        <v>114</v>
      </c>
      <c r="E174" s="138" t="s">
        <v>207</v>
      </c>
      <c r="F174" s="139" t="s">
        <v>208</v>
      </c>
      <c r="G174" s="140" t="s">
        <v>160</v>
      </c>
      <c r="H174" s="141">
        <v>99.452</v>
      </c>
      <c r="I174" s="142">
        <v>0</v>
      </c>
      <c r="J174" s="142">
        <f>ROUND(I174*H174,2)</f>
        <v>0</v>
      </c>
      <c r="K174" s="143"/>
      <c r="L174" s="29"/>
      <c r="M174" s="144" t="s">
        <v>1</v>
      </c>
      <c r="N174" s="145" t="s">
        <v>37</v>
      </c>
      <c r="O174" s="146">
        <v>0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48" t="s">
        <v>118</v>
      </c>
      <c r="AT174" s="148" t="s">
        <v>114</v>
      </c>
      <c r="AU174" s="148" t="s">
        <v>80</v>
      </c>
      <c r="AY174" s="16" t="s">
        <v>112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6" t="s">
        <v>6</v>
      </c>
      <c r="BK174" s="149">
        <f>ROUND(I174*H174,2)</f>
        <v>0</v>
      </c>
      <c r="BL174" s="16" t="s">
        <v>118</v>
      </c>
      <c r="BM174" s="148" t="s">
        <v>209</v>
      </c>
    </row>
    <row r="175" spans="1:65" s="2" customFormat="1" ht="24.2" customHeight="1">
      <c r="A175" s="28"/>
      <c r="B175" s="136"/>
      <c r="C175" s="137" t="s">
        <v>210</v>
      </c>
      <c r="D175" s="137" t="s">
        <v>114</v>
      </c>
      <c r="E175" s="138" t="s">
        <v>211</v>
      </c>
      <c r="F175" s="139" t="s">
        <v>212</v>
      </c>
      <c r="G175" s="140" t="s">
        <v>160</v>
      </c>
      <c r="H175" s="141">
        <v>1491.78</v>
      </c>
      <c r="I175" s="142">
        <v>0</v>
      </c>
      <c r="J175" s="142">
        <f>ROUND(I175*H175,2)</f>
        <v>0</v>
      </c>
      <c r="K175" s="143"/>
      <c r="L175" s="29"/>
      <c r="M175" s="144" t="s">
        <v>1</v>
      </c>
      <c r="N175" s="145" t="s">
        <v>37</v>
      </c>
      <c r="O175" s="146">
        <v>0</v>
      </c>
      <c r="P175" s="146">
        <f>O175*H175</f>
        <v>0</v>
      </c>
      <c r="Q175" s="146">
        <v>0</v>
      </c>
      <c r="R175" s="146">
        <f>Q175*H175</f>
        <v>0</v>
      </c>
      <c r="S175" s="146">
        <v>0</v>
      </c>
      <c r="T175" s="147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48" t="s">
        <v>118</v>
      </c>
      <c r="AT175" s="148" t="s">
        <v>114</v>
      </c>
      <c r="AU175" s="148" t="s">
        <v>80</v>
      </c>
      <c r="AY175" s="16" t="s">
        <v>112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6" t="s">
        <v>6</v>
      </c>
      <c r="BK175" s="149">
        <f>ROUND(I175*H175,2)</f>
        <v>0</v>
      </c>
      <c r="BL175" s="16" t="s">
        <v>118</v>
      </c>
      <c r="BM175" s="148" t="s">
        <v>213</v>
      </c>
    </row>
    <row r="176" spans="2:51" s="13" customFormat="1" ht="12">
      <c r="B176" s="150"/>
      <c r="D176" s="151" t="s">
        <v>119</v>
      </c>
      <c r="E176" s="152" t="s">
        <v>1</v>
      </c>
      <c r="F176" s="153" t="s">
        <v>214</v>
      </c>
      <c r="H176" s="154">
        <v>1491.78</v>
      </c>
      <c r="L176" s="150"/>
      <c r="M176" s="155"/>
      <c r="N176" s="156"/>
      <c r="O176" s="156"/>
      <c r="P176" s="156"/>
      <c r="Q176" s="156"/>
      <c r="R176" s="156"/>
      <c r="S176" s="156"/>
      <c r="T176" s="157"/>
      <c r="AT176" s="152" t="s">
        <v>119</v>
      </c>
      <c r="AU176" s="152" t="s">
        <v>80</v>
      </c>
      <c r="AV176" s="13" t="s">
        <v>80</v>
      </c>
      <c r="AW176" s="13" t="s">
        <v>29</v>
      </c>
      <c r="AX176" s="13" t="s">
        <v>6</v>
      </c>
      <c r="AY176" s="152" t="s">
        <v>112</v>
      </c>
    </row>
    <row r="177" spans="1:65" s="2" customFormat="1" ht="33" customHeight="1">
      <c r="A177" s="28"/>
      <c r="B177" s="136"/>
      <c r="C177" s="137" t="s">
        <v>170</v>
      </c>
      <c r="D177" s="137" t="s">
        <v>114</v>
      </c>
      <c r="E177" s="138" t="s">
        <v>215</v>
      </c>
      <c r="F177" s="139" t="s">
        <v>216</v>
      </c>
      <c r="G177" s="140" t="s">
        <v>160</v>
      </c>
      <c r="H177" s="141">
        <v>64.932</v>
      </c>
      <c r="I177" s="142">
        <v>0</v>
      </c>
      <c r="J177" s="142">
        <f>ROUND(I177*H177,2)</f>
        <v>0</v>
      </c>
      <c r="K177" s="143"/>
      <c r="L177" s="29"/>
      <c r="M177" s="144" t="s">
        <v>1</v>
      </c>
      <c r="N177" s="145" t="s">
        <v>37</v>
      </c>
      <c r="O177" s="146">
        <v>0</v>
      </c>
      <c r="P177" s="146">
        <f>O177*H177</f>
        <v>0</v>
      </c>
      <c r="Q177" s="146">
        <v>0</v>
      </c>
      <c r="R177" s="146">
        <f>Q177*H177</f>
        <v>0</v>
      </c>
      <c r="S177" s="146">
        <v>0</v>
      </c>
      <c r="T177" s="147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48" t="s">
        <v>118</v>
      </c>
      <c r="AT177" s="148" t="s">
        <v>114</v>
      </c>
      <c r="AU177" s="148" t="s">
        <v>80</v>
      </c>
      <c r="AY177" s="16" t="s">
        <v>112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6" t="s">
        <v>6</v>
      </c>
      <c r="BK177" s="149">
        <f>ROUND(I177*H177,2)</f>
        <v>0</v>
      </c>
      <c r="BL177" s="16" t="s">
        <v>118</v>
      </c>
      <c r="BM177" s="148" t="s">
        <v>217</v>
      </c>
    </row>
    <row r="178" spans="1:65" s="2" customFormat="1" ht="24.2" customHeight="1">
      <c r="A178" s="28"/>
      <c r="B178" s="136"/>
      <c r="C178" s="137" t="s">
        <v>218</v>
      </c>
      <c r="D178" s="137" t="s">
        <v>114</v>
      </c>
      <c r="E178" s="138" t="s">
        <v>219</v>
      </c>
      <c r="F178" s="139" t="s">
        <v>220</v>
      </c>
      <c r="G178" s="140" t="s">
        <v>160</v>
      </c>
      <c r="H178" s="141">
        <v>34.52</v>
      </c>
      <c r="I178" s="142">
        <v>0</v>
      </c>
      <c r="J178" s="142">
        <f>ROUND(I178*H178,2)</f>
        <v>0</v>
      </c>
      <c r="K178" s="143"/>
      <c r="L178" s="29"/>
      <c r="M178" s="144" t="s">
        <v>1</v>
      </c>
      <c r="N178" s="145" t="s">
        <v>37</v>
      </c>
      <c r="O178" s="146">
        <v>0</v>
      </c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48" t="s">
        <v>118</v>
      </c>
      <c r="AT178" s="148" t="s">
        <v>114</v>
      </c>
      <c r="AU178" s="148" t="s">
        <v>80</v>
      </c>
      <c r="AY178" s="16" t="s">
        <v>112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6" t="s">
        <v>6</v>
      </c>
      <c r="BK178" s="149">
        <f>ROUND(I178*H178,2)</f>
        <v>0</v>
      </c>
      <c r="BL178" s="16" t="s">
        <v>118</v>
      </c>
      <c r="BM178" s="148" t="s">
        <v>221</v>
      </c>
    </row>
    <row r="179" spans="2:63" s="12" customFormat="1" ht="22.9" customHeight="1">
      <c r="B179" s="124"/>
      <c r="D179" s="125" t="s">
        <v>71</v>
      </c>
      <c r="E179" s="134" t="s">
        <v>222</v>
      </c>
      <c r="F179" s="134" t="s">
        <v>223</v>
      </c>
      <c r="J179" s="135">
        <f>BK179</f>
        <v>0</v>
      </c>
      <c r="L179" s="124"/>
      <c r="M179" s="128"/>
      <c r="N179" s="129"/>
      <c r="O179" s="129"/>
      <c r="P179" s="130">
        <f>SUM(P180:P181)</f>
        <v>0</v>
      </c>
      <c r="Q179" s="129"/>
      <c r="R179" s="130">
        <f>SUM(R180:R181)</f>
        <v>0</v>
      </c>
      <c r="S179" s="129"/>
      <c r="T179" s="131">
        <f>SUM(T180:T181)</f>
        <v>0</v>
      </c>
      <c r="AR179" s="125" t="s">
        <v>6</v>
      </c>
      <c r="AT179" s="132" t="s">
        <v>71</v>
      </c>
      <c r="AU179" s="132" t="s">
        <v>6</v>
      </c>
      <c r="AY179" s="125" t="s">
        <v>112</v>
      </c>
      <c r="BK179" s="133">
        <f>SUM(BK180:BK181)</f>
        <v>0</v>
      </c>
    </row>
    <row r="180" spans="1:65" s="2" customFormat="1" ht="24.2" customHeight="1">
      <c r="A180" s="28"/>
      <c r="B180" s="136"/>
      <c r="C180" s="137" t="s">
        <v>174</v>
      </c>
      <c r="D180" s="137" t="s">
        <v>114</v>
      </c>
      <c r="E180" s="138" t="s">
        <v>224</v>
      </c>
      <c r="F180" s="139" t="s">
        <v>225</v>
      </c>
      <c r="G180" s="140" t="s">
        <v>160</v>
      </c>
      <c r="H180" s="141">
        <v>47.08</v>
      </c>
      <c r="I180" s="142">
        <v>0</v>
      </c>
      <c r="J180" s="142">
        <f>ROUND(I180*H180,2)</f>
        <v>0</v>
      </c>
      <c r="K180" s="143"/>
      <c r="L180" s="29"/>
      <c r="M180" s="144" t="s">
        <v>1</v>
      </c>
      <c r="N180" s="145" t="s">
        <v>37</v>
      </c>
      <c r="O180" s="146">
        <v>0</v>
      </c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48" t="s">
        <v>118</v>
      </c>
      <c r="AT180" s="148" t="s">
        <v>114</v>
      </c>
      <c r="AU180" s="148" t="s">
        <v>80</v>
      </c>
      <c r="AY180" s="16" t="s">
        <v>112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6" t="s">
        <v>6</v>
      </c>
      <c r="BK180" s="149">
        <f>ROUND(I180*H180,2)</f>
        <v>0</v>
      </c>
      <c r="BL180" s="16" t="s">
        <v>118</v>
      </c>
      <c r="BM180" s="148" t="s">
        <v>226</v>
      </c>
    </row>
    <row r="181" spans="1:65" s="2" customFormat="1" ht="33" customHeight="1">
      <c r="A181" s="28"/>
      <c r="B181" s="136"/>
      <c r="C181" s="137" t="s">
        <v>227</v>
      </c>
      <c r="D181" s="137" t="s">
        <v>114</v>
      </c>
      <c r="E181" s="138" t="s">
        <v>228</v>
      </c>
      <c r="F181" s="139" t="s">
        <v>229</v>
      </c>
      <c r="G181" s="140" t="s">
        <v>160</v>
      </c>
      <c r="H181" s="141">
        <v>47.08</v>
      </c>
      <c r="I181" s="142">
        <v>0</v>
      </c>
      <c r="J181" s="142">
        <f>ROUND(I181*H181,2)</f>
        <v>0</v>
      </c>
      <c r="K181" s="143"/>
      <c r="L181" s="29"/>
      <c r="M181" s="144" t="s">
        <v>1</v>
      </c>
      <c r="N181" s="145" t="s">
        <v>37</v>
      </c>
      <c r="O181" s="146">
        <v>0</v>
      </c>
      <c r="P181" s="146">
        <f>O181*H181</f>
        <v>0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48" t="s">
        <v>118</v>
      </c>
      <c r="AT181" s="148" t="s">
        <v>114</v>
      </c>
      <c r="AU181" s="148" t="s">
        <v>80</v>
      </c>
      <c r="AY181" s="16" t="s">
        <v>112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6" t="s">
        <v>6</v>
      </c>
      <c r="BK181" s="149">
        <f>ROUND(I181*H181,2)</f>
        <v>0</v>
      </c>
      <c r="BL181" s="16" t="s">
        <v>118</v>
      </c>
      <c r="BM181" s="148" t="s">
        <v>230</v>
      </c>
    </row>
    <row r="182" spans="2:63" s="12" customFormat="1" ht="25.9" customHeight="1">
      <c r="B182" s="124"/>
      <c r="D182" s="125" t="s">
        <v>71</v>
      </c>
      <c r="E182" s="126" t="s">
        <v>231</v>
      </c>
      <c r="F182" s="126" t="s">
        <v>232</v>
      </c>
      <c r="J182" s="127">
        <f>BK182</f>
        <v>0</v>
      </c>
      <c r="L182" s="124"/>
      <c r="M182" s="128"/>
      <c r="N182" s="129"/>
      <c r="O182" s="129"/>
      <c r="P182" s="130">
        <f>P183</f>
        <v>0</v>
      </c>
      <c r="Q182" s="129"/>
      <c r="R182" s="130">
        <f>R183</f>
        <v>0</v>
      </c>
      <c r="S182" s="129"/>
      <c r="T182" s="131">
        <f>T183</f>
        <v>0</v>
      </c>
      <c r="AR182" s="125" t="s">
        <v>137</v>
      </c>
      <c r="AT182" s="132" t="s">
        <v>71</v>
      </c>
      <c r="AU182" s="132" t="s">
        <v>72</v>
      </c>
      <c r="AY182" s="125" t="s">
        <v>112</v>
      </c>
      <c r="BK182" s="133">
        <f>BK183</f>
        <v>0</v>
      </c>
    </row>
    <row r="183" spans="2:63" s="12" customFormat="1" ht="22.9" customHeight="1">
      <c r="B183" s="124"/>
      <c r="D183" s="125" t="s">
        <v>71</v>
      </c>
      <c r="E183" s="134" t="s">
        <v>233</v>
      </c>
      <c r="F183" s="134" t="s">
        <v>234</v>
      </c>
      <c r="J183" s="135">
        <f>BK183</f>
        <v>0</v>
      </c>
      <c r="L183" s="124"/>
      <c r="M183" s="128"/>
      <c r="N183" s="129"/>
      <c r="O183" s="129"/>
      <c r="P183" s="130">
        <f>P184</f>
        <v>0</v>
      </c>
      <c r="Q183" s="129"/>
      <c r="R183" s="130">
        <f>R184</f>
        <v>0</v>
      </c>
      <c r="S183" s="129"/>
      <c r="T183" s="131">
        <f>T184</f>
        <v>0</v>
      </c>
      <c r="AR183" s="125" t="s">
        <v>137</v>
      </c>
      <c r="AT183" s="132" t="s">
        <v>71</v>
      </c>
      <c r="AU183" s="132" t="s">
        <v>6</v>
      </c>
      <c r="AY183" s="125" t="s">
        <v>112</v>
      </c>
      <c r="BK183" s="133">
        <f>BK184</f>
        <v>0</v>
      </c>
    </row>
    <row r="184" spans="1:65" s="2" customFormat="1" ht="16.5" customHeight="1">
      <c r="A184" s="28"/>
      <c r="B184" s="136"/>
      <c r="C184" s="137" t="s">
        <v>177</v>
      </c>
      <c r="D184" s="137" t="s">
        <v>114</v>
      </c>
      <c r="E184" s="138" t="s">
        <v>235</v>
      </c>
      <c r="F184" s="139" t="s">
        <v>236</v>
      </c>
      <c r="G184" s="140" t="s">
        <v>237</v>
      </c>
      <c r="H184" s="141">
        <v>1</v>
      </c>
      <c r="I184" s="142">
        <v>0</v>
      </c>
      <c r="J184" s="142">
        <f>ROUND(I184*H184,2)</f>
        <v>0</v>
      </c>
      <c r="K184" s="143"/>
      <c r="L184" s="29"/>
      <c r="M184" s="175" t="s">
        <v>1</v>
      </c>
      <c r="N184" s="176" t="s">
        <v>37</v>
      </c>
      <c r="O184" s="177">
        <v>0</v>
      </c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48" t="s">
        <v>118</v>
      </c>
      <c r="AT184" s="148" t="s">
        <v>114</v>
      </c>
      <c r="AU184" s="148" t="s">
        <v>80</v>
      </c>
      <c r="AY184" s="16" t="s">
        <v>112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6" t="s">
        <v>6</v>
      </c>
      <c r="BK184" s="149">
        <f>ROUND(I184*H184,2)</f>
        <v>0</v>
      </c>
      <c r="BL184" s="16" t="s">
        <v>118</v>
      </c>
      <c r="BM184" s="148" t="s">
        <v>238</v>
      </c>
    </row>
    <row r="185" spans="1:31" s="2" customFormat="1" ht="6.95" customHeight="1">
      <c r="A185" s="28"/>
      <c r="B185" s="43"/>
      <c r="C185" s="44"/>
      <c r="D185" s="44"/>
      <c r="E185" s="44"/>
      <c r="F185" s="44"/>
      <c r="G185" s="44"/>
      <c r="H185" s="44"/>
      <c r="I185" s="44"/>
      <c r="J185" s="44"/>
      <c r="K185" s="44"/>
      <c r="L185" s="29"/>
      <c r="M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</sheetData>
  <autoFilter ref="C123:K184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PC-BADURA\Admin</dc:creator>
  <cp:keywords/>
  <dc:description/>
  <cp:lastModifiedBy>Maslovská Jana</cp:lastModifiedBy>
  <dcterms:created xsi:type="dcterms:W3CDTF">2023-01-31T08:26:41Z</dcterms:created>
  <dcterms:modified xsi:type="dcterms:W3CDTF">2023-10-23T08:10:41Z</dcterms:modified>
  <cp:category/>
  <cp:version/>
  <cp:contentType/>
  <cp:contentStatus/>
</cp:coreProperties>
</file>