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S-FILES\Data_odboru\OM\04_oddělení_OPÚM\__ZAMĚSTNANCI\Novák Josef\akce_dokumentace\_parkoviště\P_Ka-7_Majakovského ZUŠ-02\dokumentace\rozpočty\slepý\"/>
    </mc:Choice>
  </mc:AlternateContent>
  <xr:revisionPtr revIDLastSave="0" documentId="13_ncr:1_{D847FAB6-AC9B-4DFD-89AA-A2C4B142ECF5}" xr6:coauthVersionLast="36" xr6:coauthVersionMax="36" xr10:uidLastSave="{00000000-0000-0000-0000-000000000000}"/>
  <bookViews>
    <workbookView xWindow="0" yWindow="0" windowWidth="11340" windowHeight="7590" firstSheet="1" activeTab="1" xr2:uid="{00000000-000D-0000-FFFF-FFFF00000000}"/>
  </bookViews>
  <sheets>
    <sheet name="Rekapitulace stavby" sheetId="1" r:id="rId1"/>
    <sheet name="210421 - SO 01 Výstavba p..." sheetId="2" r:id="rId2"/>
    <sheet name="210422 - SO 02 Vsakovací ..." sheetId="3" r:id="rId3"/>
    <sheet name="210423 - SO 03 Veřejné os..." sheetId="4" r:id="rId4"/>
    <sheet name="210424 - Vedlejší a ostat..." sheetId="5" r:id="rId5"/>
    <sheet name="Pokyny pro vyplnění" sheetId="6" r:id="rId6"/>
  </sheets>
  <definedNames>
    <definedName name="_xlnm._FilterDatabase" localSheetId="1" hidden="1">'210421 - SO 01 Výstavba p...'!$C$86:$K$260</definedName>
    <definedName name="_xlnm._FilterDatabase" localSheetId="2" hidden="1">'210422 - SO 02 Vsakovací ...'!$C$80:$K$84</definedName>
    <definedName name="_xlnm._FilterDatabase" localSheetId="3" hidden="1">'210423 - SO 03 Veřejné os...'!$C$80:$K$84</definedName>
    <definedName name="_xlnm._FilterDatabase" localSheetId="4" hidden="1">'210424 - Vedlejší a ostat...'!$C$82:$K$101</definedName>
    <definedName name="_xlnm.Print_Titles" localSheetId="1">'210421 - SO 01 Výstavba p...'!$86:$86</definedName>
    <definedName name="_xlnm.Print_Titles" localSheetId="2">'210422 - SO 02 Vsakovací ...'!$80:$80</definedName>
    <definedName name="_xlnm.Print_Titles" localSheetId="3">'210423 - SO 03 Veřejné os...'!$80:$80</definedName>
    <definedName name="_xlnm.Print_Titles" localSheetId="4">'210424 - Vedlejší a ostat...'!$82:$82</definedName>
    <definedName name="_xlnm.Print_Titles" localSheetId="0">'Rekapitulace stavby'!$52:$52</definedName>
    <definedName name="_xlnm.Print_Area" localSheetId="1">'210421 - SO 01 Výstavba p...'!$C$4:$J$39,'210421 - SO 01 Výstavba p...'!$C$45:$J$68,'210421 - SO 01 Výstavba p...'!$C$74:$K$260</definedName>
    <definedName name="_xlnm.Print_Area" localSheetId="2">'210422 - SO 02 Vsakovací ...'!$C$4:$J$39,'210422 - SO 02 Vsakovací ...'!$C$45:$J$62,'210422 - SO 02 Vsakovací ...'!$C$68:$K$84</definedName>
    <definedName name="_xlnm.Print_Area" localSheetId="3">'210423 - SO 03 Veřejné os...'!$C$4:$J$39,'210423 - SO 03 Veřejné os...'!$C$45:$J$62,'210423 - SO 03 Veřejné os...'!$C$68:$K$84</definedName>
    <definedName name="_xlnm.Print_Area" localSheetId="4">'210424 - Vedlejší a ostat...'!$C$4:$J$39,'210424 - Vedlejší a ostat...'!$C$45:$J$64,'210424 - Vedlejší a ostat...'!$C$70:$K$101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</definedNames>
  <calcPr calcId="191029"/>
</workbook>
</file>

<file path=xl/calcChain.xml><?xml version="1.0" encoding="utf-8"?>
<calcChain xmlns="http://schemas.openxmlformats.org/spreadsheetml/2006/main">
  <c r="J37" i="5" l="1"/>
  <c r="J36" i="5"/>
  <c r="AY58" i="1" s="1"/>
  <c r="J35" i="5"/>
  <c r="AX58" i="1" s="1"/>
  <c r="BI100" i="5"/>
  <c r="BH100" i="5"/>
  <c r="BG100" i="5"/>
  <c r="BF100" i="5"/>
  <c r="T100" i="5"/>
  <c r="R100" i="5"/>
  <c r="P100" i="5"/>
  <c r="BI98" i="5"/>
  <c r="BH98" i="5"/>
  <c r="BG98" i="5"/>
  <c r="BF98" i="5"/>
  <c r="T98" i="5"/>
  <c r="R98" i="5"/>
  <c r="P98" i="5"/>
  <c r="BI95" i="5"/>
  <c r="BH95" i="5"/>
  <c r="BG95" i="5"/>
  <c r="BF95" i="5"/>
  <c r="T95" i="5"/>
  <c r="R95" i="5"/>
  <c r="P95" i="5"/>
  <c r="BI93" i="5"/>
  <c r="BH93" i="5"/>
  <c r="BG93" i="5"/>
  <c r="BF93" i="5"/>
  <c r="T93" i="5"/>
  <c r="R93" i="5"/>
  <c r="P93" i="5"/>
  <c r="BI90" i="5"/>
  <c r="BH90" i="5"/>
  <c r="BG90" i="5"/>
  <c r="BF90" i="5"/>
  <c r="T90" i="5"/>
  <c r="R90" i="5"/>
  <c r="P90" i="5"/>
  <c r="BI88" i="5"/>
  <c r="BH88" i="5"/>
  <c r="BG88" i="5"/>
  <c r="BF88" i="5"/>
  <c r="T88" i="5"/>
  <c r="R88" i="5"/>
  <c r="P88" i="5"/>
  <c r="BI86" i="5"/>
  <c r="BH86" i="5"/>
  <c r="BG86" i="5"/>
  <c r="BF86" i="5"/>
  <c r="T86" i="5"/>
  <c r="R86" i="5"/>
  <c r="P86" i="5"/>
  <c r="J80" i="5"/>
  <c r="J79" i="5"/>
  <c r="F77" i="5"/>
  <c r="E75" i="5"/>
  <c r="J55" i="5"/>
  <c r="J54" i="5"/>
  <c r="F52" i="5"/>
  <c r="E50" i="5"/>
  <c r="J18" i="5"/>
  <c r="E18" i="5"/>
  <c r="F55" i="5" s="1"/>
  <c r="J17" i="5"/>
  <c r="J15" i="5"/>
  <c r="E15" i="5"/>
  <c r="F79" i="5" s="1"/>
  <c r="J14" i="5"/>
  <c r="J12" i="5"/>
  <c r="J52" i="5"/>
  <c r="E7" i="5"/>
  <c r="E48" i="5"/>
  <c r="J37" i="4"/>
  <c r="J36" i="4"/>
  <c r="AY57" i="1" s="1"/>
  <c r="J35" i="4"/>
  <c r="AX57" i="1" s="1"/>
  <c r="BI84" i="4"/>
  <c r="BH84" i="4"/>
  <c r="BG84" i="4"/>
  <c r="BF84" i="4"/>
  <c r="T84" i="4"/>
  <c r="T83" i="4" s="1"/>
  <c r="T82" i="4" s="1"/>
  <c r="T81" i="4" s="1"/>
  <c r="R84" i="4"/>
  <c r="R83" i="4" s="1"/>
  <c r="R82" i="4" s="1"/>
  <c r="R81" i="4" s="1"/>
  <c r="P84" i="4"/>
  <c r="P83" i="4" s="1"/>
  <c r="P82" i="4" s="1"/>
  <c r="P81" i="4" s="1"/>
  <c r="AU57" i="1" s="1"/>
  <c r="J78" i="4"/>
  <c r="J77" i="4"/>
  <c r="F75" i="4"/>
  <c r="E73" i="4"/>
  <c r="J55" i="4"/>
  <c r="J54" i="4"/>
  <c r="F52" i="4"/>
  <c r="E50" i="4"/>
  <c r="J18" i="4"/>
  <c r="E18" i="4"/>
  <c r="F78" i="4" s="1"/>
  <c r="J17" i="4"/>
  <c r="J15" i="4"/>
  <c r="E15" i="4"/>
  <c r="F77" i="4" s="1"/>
  <c r="J14" i="4"/>
  <c r="J12" i="4"/>
  <c r="J75" i="4"/>
  <c r="E7" i="4"/>
  <c r="E71" i="4"/>
  <c r="J37" i="3"/>
  <c r="J36" i="3"/>
  <c r="AY56" i="1" s="1"/>
  <c r="J35" i="3"/>
  <c r="AX56" i="1" s="1"/>
  <c r="BI84" i="3"/>
  <c r="BH84" i="3"/>
  <c r="BG84" i="3"/>
  <c r="F35" i="3" s="1"/>
  <c r="BB56" i="1" s="1"/>
  <c r="BF84" i="3"/>
  <c r="T84" i="3"/>
  <c r="T83" i="3" s="1"/>
  <c r="T82" i="3" s="1"/>
  <c r="T81" i="3" s="1"/>
  <c r="R84" i="3"/>
  <c r="R83" i="3" s="1"/>
  <c r="R82" i="3" s="1"/>
  <c r="R81" i="3" s="1"/>
  <c r="P84" i="3"/>
  <c r="P83" i="3" s="1"/>
  <c r="P82" i="3" s="1"/>
  <c r="P81" i="3" s="1"/>
  <c r="AU56" i="1" s="1"/>
  <c r="J78" i="3"/>
  <c r="J77" i="3"/>
  <c r="F75" i="3"/>
  <c r="E73" i="3"/>
  <c r="J55" i="3"/>
  <c r="J54" i="3"/>
  <c r="F52" i="3"/>
  <c r="E50" i="3"/>
  <c r="J18" i="3"/>
  <c r="E18" i="3"/>
  <c r="F55" i="3" s="1"/>
  <c r="J17" i="3"/>
  <c r="J15" i="3"/>
  <c r="E15" i="3"/>
  <c r="F54" i="3" s="1"/>
  <c r="J14" i="3"/>
  <c r="J12" i="3"/>
  <c r="J75" i="3"/>
  <c r="E7" i="3"/>
  <c r="E71" i="3"/>
  <c r="J37" i="2"/>
  <c r="J36" i="2"/>
  <c r="AY55" i="1" s="1"/>
  <c r="J35" i="2"/>
  <c r="AX55" i="1" s="1"/>
  <c r="BI259" i="2"/>
  <c r="BH259" i="2"/>
  <c r="BG259" i="2"/>
  <c r="BF259" i="2"/>
  <c r="T259" i="2"/>
  <c r="T258" i="2" s="1"/>
  <c r="R259" i="2"/>
  <c r="R258" i="2" s="1"/>
  <c r="P259" i="2"/>
  <c r="P258" i="2" s="1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1" i="2"/>
  <c r="BH251" i="2"/>
  <c r="BG251" i="2"/>
  <c r="BF251" i="2"/>
  <c r="T251" i="2"/>
  <c r="R251" i="2"/>
  <c r="P251" i="2"/>
  <c r="BI248" i="2"/>
  <c r="BH248" i="2"/>
  <c r="BG248" i="2"/>
  <c r="BF248" i="2"/>
  <c r="T248" i="2"/>
  <c r="R248" i="2"/>
  <c r="P248" i="2"/>
  <c r="BI241" i="2"/>
  <c r="BH241" i="2"/>
  <c r="BG241" i="2"/>
  <c r="BF241" i="2"/>
  <c r="T241" i="2"/>
  <c r="R241" i="2"/>
  <c r="P241" i="2"/>
  <c r="BI238" i="2"/>
  <c r="BH238" i="2"/>
  <c r="BG238" i="2"/>
  <c r="BF238" i="2"/>
  <c r="T238" i="2"/>
  <c r="R238" i="2"/>
  <c r="P238" i="2"/>
  <c r="BI235" i="2"/>
  <c r="BH235" i="2"/>
  <c r="BG235" i="2"/>
  <c r="BF235" i="2"/>
  <c r="T235" i="2"/>
  <c r="R235" i="2"/>
  <c r="P235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7" i="2"/>
  <c r="BH187" i="2"/>
  <c r="BG187" i="2"/>
  <c r="BF187" i="2"/>
  <c r="T187" i="2"/>
  <c r="R187" i="2"/>
  <c r="P187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64" i="2"/>
  <c r="BH164" i="2"/>
  <c r="BG164" i="2"/>
  <c r="BF164" i="2"/>
  <c r="T164" i="2"/>
  <c r="R164" i="2"/>
  <c r="P164" i="2"/>
  <c r="BI160" i="2"/>
  <c r="BH160" i="2"/>
  <c r="BG160" i="2"/>
  <c r="BF160" i="2"/>
  <c r="T160" i="2"/>
  <c r="R160" i="2"/>
  <c r="P160" i="2"/>
  <c r="BI156" i="2"/>
  <c r="BH156" i="2"/>
  <c r="BG156" i="2"/>
  <c r="BF156" i="2"/>
  <c r="T156" i="2"/>
  <c r="R156" i="2"/>
  <c r="P156" i="2"/>
  <c r="BI144" i="2"/>
  <c r="BH144" i="2"/>
  <c r="BG144" i="2"/>
  <c r="BF144" i="2"/>
  <c r="T144" i="2"/>
  <c r="R144" i="2"/>
  <c r="P144" i="2"/>
  <c r="BI140" i="2"/>
  <c r="BH140" i="2"/>
  <c r="BG140" i="2"/>
  <c r="BF140" i="2"/>
  <c r="T140" i="2"/>
  <c r="R140" i="2"/>
  <c r="P140" i="2"/>
  <c r="BI133" i="2"/>
  <c r="BH133" i="2"/>
  <c r="BG133" i="2"/>
  <c r="BF133" i="2"/>
  <c r="T133" i="2"/>
  <c r="R133" i="2"/>
  <c r="P133" i="2"/>
  <c r="BI126" i="2"/>
  <c r="BH126" i="2"/>
  <c r="BG126" i="2"/>
  <c r="BF126" i="2"/>
  <c r="T126" i="2"/>
  <c r="R126" i="2"/>
  <c r="P126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19" i="2"/>
  <c r="BH119" i="2"/>
  <c r="BG119" i="2"/>
  <c r="BF119" i="2"/>
  <c r="T119" i="2"/>
  <c r="R119" i="2"/>
  <c r="P119" i="2"/>
  <c r="BI118" i="2"/>
  <c r="BH118" i="2"/>
  <c r="BG118" i="2"/>
  <c r="BF118" i="2"/>
  <c r="T118" i="2"/>
  <c r="R118" i="2"/>
  <c r="P118" i="2"/>
  <c r="BI116" i="2"/>
  <c r="BH116" i="2"/>
  <c r="BG116" i="2"/>
  <c r="BF116" i="2"/>
  <c r="T116" i="2"/>
  <c r="R116" i="2"/>
  <c r="P116" i="2"/>
  <c r="BI115" i="2"/>
  <c r="BH115" i="2"/>
  <c r="BG115" i="2"/>
  <c r="BF115" i="2"/>
  <c r="T115" i="2"/>
  <c r="R115" i="2"/>
  <c r="P115" i="2"/>
  <c r="BI113" i="2"/>
  <c r="BH113" i="2"/>
  <c r="BG113" i="2"/>
  <c r="BF113" i="2"/>
  <c r="T113" i="2"/>
  <c r="R113" i="2"/>
  <c r="P113" i="2"/>
  <c r="BI110" i="2"/>
  <c r="BH110" i="2"/>
  <c r="BG110" i="2"/>
  <c r="BF110" i="2"/>
  <c r="T110" i="2"/>
  <c r="R110" i="2"/>
  <c r="P110" i="2"/>
  <c r="BI106" i="2"/>
  <c r="BH106" i="2"/>
  <c r="BG106" i="2"/>
  <c r="BF106" i="2"/>
  <c r="T106" i="2"/>
  <c r="R106" i="2"/>
  <c r="P106" i="2"/>
  <c r="BI104" i="2"/>
  <c r="BH104" i="2"/>
  <c r="BG104" i="2"/>
  <c r="BF104" i="2"/>
  <c r="T104" i="2"/>
  <c r="R104" i="2"/>
  <c r="P104" i="2"/>
  <c r="BI101" i="2"/>
  <c r="BH101" i="2"/>
  <c r="BG101" i="2"/>
  <c r="BF101" i="2"/>
  <c r="T101" i="2"/>
  <c r="R101" i="2"/>
  <c r="P101" i="2"/>
  <c r="BI98" i="2"/>
  <c r="BH98" i="2"/>
  <c r="BG98" i="2"/>
  <c r="BF98" i="2"/>
  <c r="T98" i="2"/>
  <c r="R98" i="2"/>
  <c r="P98" i="2"/>
  <c r="BI92" i="2"/>
  <c r="BH92" i="2"/>
  <c r="BG92" i="2"/>
  <c r="BF92" i="2"/>
  <c r="T92" i="2"/>
  <c r="R92" i="2"/>
  <c r="P92" i="2"/>
  <c r="BI90" i="2"/>
  <c r="BH90" i="2"/>
  <c r="BG90" i="2"/>
  <c r="BF90" i="2"/>
  <c r="T90" i="2"/>
  <c r="R90" i="2"/>
  <c r="P90" i="2"/>
  <c r="J84" i="2"/>
  <c r="J83" i="2"/>
  <c r="F81" i="2"/>
  <c r="E79" i="2"/>
  <c r="J55" i="2"/>
  <c r="J54" i="2"/>
  <c r="F52" i="2"/>
  <c r="E50" i="2"/>
  <c r="J18" i="2"/>
  <c r="E18" i="2"/>
  <c r="F84" i="2" s="1"/>
  <c r="J17" i="2"/>
  <c r="J15" i="2"/>
  <c r="E15" i="2"/>
  <c r="F83" i="2" s="1"/>
  <c r="J14" i="2"/>
  <c r="J12" i="2"/>
  <c r="J52" i="2"/>
  <c r="E7" i="2"/>
  <c r="E77" i="2"/>
  <c r="L50" i="1"/>
  <c r="AM50" i="1"/>
  <c r="AM49" i="1"/>
  <c r="L49" i="1"/>
  <c r="AM47" i="1"/>
  <c r="L47" i="1"/>
  <c r="L45" i="1"/>
  <c r="L44" i="1"/>
  <c r="BK253" i="2"/>
  <c r="BK241" i="2"/>
  <c r="J228" i="2"/>
  <c r="J178" i="2"/>
  <c r="J140" i="2"/>
  <c r="BK119" i="2"/>
  <c r="BK106" i="2"/>
  <c r="J235" i="2"/>
  <c r="BK216" i="2"/>
  <c r="BK211" i="2"/>
  <c r="BK206" i="2"/>
  <c r="BK202" i="2"/>
  <c r="BK197" i="2"/>
  <c r="BK195" i="2"/>
  <c r="BK190" i="2"/>
  <c r="BK175" i="2"/>
  <c r="BK133" i="2"/>
  <c r="J118" i="2"/>
  <c r="J104" i="2"/>
  <c r="J251" i="2"/>
  <c r="F36" i="4"/>
  <c r="BC57" i="1"/>
  <c r="BK88" i="5"/>
  <c r="J98" i="5"/>
  <c r="J256" i="2"/>
  <c r="J241" i="2"/>
  <c r="J220" i="2"/>
  <c r="J175" i="2"/>
  <c r="J133" i="2"/>
  <c r="BK118" i="2"/>
  <c r="BK104" i="2"/>
  <c r="J232" i="2"/>
  <c r="J216" i="2"/>
  <c r="J211" i="2"/>
  <c r="J209" i="2"/>
  <c r="J203" i="2"/>
  <c r="J197" i="2"/>
  <c r="J193" i="2"/>
  <c r="J187" i="2"/>
  <c r="J164" i="2"/>
  <c r="BK126" i="2"/>
  <c r="BK116" i="2"/>
  <c r="J106" i="2"/>
  <c r="BK259" i="2"/>
  <c r="J84" i="3"/>
  <c r="F36" i="3"/>
  <c r="BC56" i="1" s="1"/>
  <c r="F35" i="4"/>
  <c r="BB57" i="1" s="1"/>
  <c r="J86" i="5"/>
  <c r="BK86" i="5"/>
  <c r="BK256" i="2"/>
  <c r="BK238" i="2"/>
  <c r="J218" i="2"/>
  <c r="BK164" i="2"/>
  <c r="J126" i="2"/>
  <c r="J116" i="2"/>
  <c r="J92" i="2"/>
  <c r="BK220" i="2"/>
  <c r="BK213" i="2"/>
  <c r="BK209" i="2"/>
  <c r="BK203" i="2"/>
  <c r="BK199" i="2"/>
  <c r="BK193" i="2"/>
  <c r="BK180" i="2"/>
  <c r="BK144" i="2"/>
  <c r="J124" i="2"/>
  <c r="BK110" i="2"/>
  <c r="BK90" i="2"/>
  <c r="F37" i="3"/>
  <c r="BD56" i="1" s="1"/>
  <c r="F37" i="4"/>
  <c r="BD57" i="1" s="1"/>
  <c r="BK98" i="5"/>
  <c r="J88" i="5"/>
  <c r="J253" i="2"/>
  <c r="J238" i="2"/>
  <c r="J215" i="2"/>
  <c r="BK160" i="2"/>
  <c r="BK124" i="2"/>
  <c r="BK115" i="2"/>
  <c r="BK98" i="2"/>
  <c r="BK218" i="2"/>
  <c r="J213" i="2"/>
  <c r="J210" i="2"/>
  <c r="J205" i="2"/>
  <c r="J200" i="2"/>
  <c r="J196" i="2"/>
  <c r="J192" i="2"/>
  <c r="BK178" i="2"/>
  <c r="BK140" i="2"/>
  <c r="J119" i="2"/>
  <c r="J101" i="2"/>
  <c r="BK248" i="2"/>
  <c r="F34" i="3"/>
  <c r="BA56" i="1"/>
  <c r="J95" i="5"/>
  <c r="J90" i="5"/>
  <c r="BK95" i="5"/>
  <c r="BK251" i="2"/>
  <c r="BK232" i="2"/>
  <c r="J214" i="2"/>
  <c r="J156" i="2"/>
  <c r="BK123" i="2"/>
  <c r="J113" i="2"/>
  <c r="BK101" i="2"/>
  <c r="BK230" i="2"/>
  <c r="BK215" i="2"/>
  <c r="BK210" i="2"/>
  <c r="BK205" i="2"/>
  <c r="BK200" i="2"/>
  <c r="BK196" i="2"/>
  <c r="BK192" i="2"/>
  <c r="BK187" i="2"/>
  <c r="J160" i="2"/>
  <c r="BK122" i="2"/>
  <c r="J115" i="2"/>
  <c r="J98" i="2"/>
  <c r="AS54" i="1"/>
  <c r="J84" i="4"/>
  <c r="J100" i="5"/>
  <c r="BK93" i="5"/>
  <c r="BK90" i="5"/>
  <c r="J259" i="2"/>
  <c r="J248" i="2"/>
  <c r="J230" i="2"/>
  <c r="J180" i="2"/>
  <c r="J144" i="2"/>
  <c r="J122" i="2"/>
  <c r="J110" i="2"/>
  <c r="J90" i="2"/>
  <c r="BK228" i="2"/>
  <c r="BK214" i="2"/>
  <c r="J206" i="2"/>
  <c r="J202" i="2"/>
  <c r="J199" i="2"/>
  <c r="J195" i="2"/>
  <c r="J190" i="2"/>
  <c r="BK156" i="2"/>
  <c r="J123" i="2"/>
  <c r="BK113" i="2"/>
  <c r="BK92" i="2"/>
  <c r="BK235" i="2"/>
  <c r="BK84" i="3"/>
  <c r="BK84" i="4"/>
  <c r="J34" i="4"/>
  <c r="AW57" i="1" s="1"/>
  <c r="BK100" i="5"/>
  <c r="J93" i="5"/>
  <c r="BK89" i="2" l="1"/>
  <c r="J89" i="2"/>
  <c r="J61" i="2" s="1"/>
  <c r="R89" i="2"/>
  <c r="BK112" i="2"/>
  <c r="J112" i="2"/>
  <c r="J62" i="2" s="1"/>
  <c r="R112" i="2"/>
  <c r="BK125" i="2"/>
  <c r="J125" i="2"/>
  <c r="J63" i="2" s="1"/>
  <c r="T125" i="2"/>
  <c r="BK189" i="2"/>
  <c r="J189" i="2"/>
  <c r="J64" i="2" s="1"/>
  <c r="R189" i="2"/>
  <c r="BK204" i="2"/>
  <c r="J204" i="2"/>
  <c r="J65" i="2" s="1"/>
  <c r="R204" i="2"/>
  <c r="BK250" i="2"/>
  <c r="J250" i="2"/>
  <c r="J66" i="2" s="1"/>
  <c r="R250" i="2"/>
  <c r="BK85" i="5"/>
  <c r="J85" i="5"/>
  <c r="J61" i="5" s="1"/>
  <c r="R85" i="5"/>
  <c r="BK92" i="5"/>
  <c r="J92" i="5"/>
  <c r="J62" i="5" s="1"/>
  <c r="T92" i="5"/>
  <c r="P89" i="2"/>
  <c r="T89" i="2"/>
  <c r="P112" i="2"/>
  <c r="T112" i="2"/>
  <c r="P125" i="2"/>
  <c r="R125" i="2"/>
  <c r="P189" i="2"/>
  <c r="T189" i="2"/>
  <c r="P204" i="2"/>
  <c r="T204" i="2"/>
  <c r="P250" i="2"/>
  <c r="T250" i="2"/>
  <c r="P85" i="5"/>
  <c r="T85" i="5"/>
  <c r="P92" i="5"/>
  <c r="R92" i="5"/>
  <c r="BK97" i="5"/>
  <c r="J97" i="5"/>
  <c r="J63" i="5" s="1"/>
  <c r="P97" i="5"/>
  <c r="R97" i="5"/>
  <c r="T97" i="5"/>
  <c r="BK258" i="2"/>
  <c r="J258" i="2"/>
  <c r="J67" i="2" s="1"/>
  <c r="BK83" i="3"/>
  <c r="J83" i="3" s="1"/>
  <c r="J61" i="3" s="1"/>
  <c r="BK83" i="4"/>
  <c r="J83" i="4"/>
  <c r="J61" i="4" s="1"/>
  <c r="E73" i="5"/>
  <c r="J77" i="5"/>
  <c r="F80" i="5"/>
  <c r="BE88" i="5"/>
  <c r="BE90" i="5"/>
  <c r="BE98" i="5"/>
  <c r="F54" i="5"/>
  <c r="BE86" i="5"/>
  <c r="BE93" i="5"/>
  <c r="BE95" i="5"/>
  <c r="BE100" i="5"/>
  <c r="J52" i="4"/>
  <c r="E48" i="4"/>
  <c r="F54" i="4"/>
  <c r="F55" i="4"/>
  <c r="BE84" i="4"/>
  <c r="J52" i="3"/>
  <c r="F77" i="3"/>
  <c r="E48" i="3"/>
  <c r="F78" i="3"/>
  <c r="BE84" i="3"/>
  <c r="BE259" i="2"/>
  <c r="BE235" i="2"/>
  <c r="BE248" i="2"/>
  <c r="BE251" i="2"/>
  <c r="E48" i="2"/>
  <c r="F54" i="2"/>
  <c r="F55" i="2"/>
  <c r="J81" i="2"/>
  <c r="BE90" i="2"/>
  <c r="BE106" i="2"/>
  <c r="BE113" i="2"/>
  <c r="BE115" i="2"/>
  <c r="BE116" i="2"/>
  <c r="BE119" i="2"/>
  <c r="BE124" i="2"/>
  <c r="BE133" i="2"/>
  <c r="BE144" i="2"/>
  <c r="BE156" i="2"/>
  <c r="BE164" i="2"/>
  <c r="BE175" i="2"/>
  <c r="BE178" i="2"/>
  <c r="BE180" i="2"/>
  <c r="BE187" i="2"/>
  <c r="BE190" i="2"/>
  <c r="BE192" i="2"/>
  <c r="BE193" i="2"/>
  <c r="BE195" i="2"/>
  <c r="BE196" i="2"/>
  <c r="BE197" i="2"/>
  <c r="BE199" i="2"/>
  <c r="BE200" i="2"/>
  <c r="BE202" i="2"/>
  <c r="BE203" i="2"/>
  <c r="BE205" i="2"/>
  <c r="BE206" i="2"/>
  <c r="BE209" i="2"/>
  <c r="BE210" i="2"/>
  <c r="BE211" i="2"/>
  <c r="BE213" i="2"/>
  <c r="BE214" i="2"/>
  <c r="BE216" i="2"/>
  <c r="BE218" i="2"/>
  <c r="BE220" i="2"/>
  <c r="BE228" i="2"/>
  <c r="BE230" i="2"/>
  <c r="BE232" i="2"/>
  <c r="BE92" i="2"/>
  <c r="BE98" i="2"/>
  <c r="BE101" i="2"/>
  <c r="BE104" i="2"/>
  <c r="BE110" i="2"/>
  <c r="BE118" i="2"/>
  <c r="BE122" i="2"/>
  <c r="BE123" i="2"/>
  <c r="BE126" i="2"/>
  <c r="BE140" i="2"/>
  <c r="BE160" i="2"/>
  <c r="BE215" i="2"/>
  <c r="BE238" i="2"/>
  <c r="BE241" i="2"/>
  <c r="BE253" i="2"/>
  <c r="BE256" i="2"/>
  <c r="F35" i="2"/>
  <c r="BB55" i="1"/>
  <c r="J34" i="2"/>
  <c r="AW55" i="1"/>
  <c r="F34" i="4"/>
  <c r="BA57" i="1"/>
  <c r="J33" i="4"/>
  <c r="AV57" i="1"/>
  <c r="AT57" i="1" s="1"/>
  <c r="J34" i="5"/>
  <c r="AW58" i="1" s="1"/>
  <c r="F34" i="5"/>
  <c r="BA58" i="1" s="1"/>
  <c r="J33" i="3"/>
  <c r="AV56" i="1" s="1"/>
  <c r="J34" i="3"/>
  <c r="AW56" i="1" s="1"/>
  <c r="F35" i="5"/>
  <c r="BB58" i="1" s="1"/>
  <c r="BB54" i="1" s="1"/>
  <c r="W31" i="1" s="1"/>
  <c r="F36" i="5"/>
  <c r="BC58" i="1" s="1"/>
  <c r="F37" i="5"/>
  <c r="BD58" i="1" s="1"/>
  <c r="F36" i="2"/>
  <c r="BC55" i="1" s="1"/>
  <c r="F34" i="2"/>
  <c r="BA55" i="1" s="1"/>
  <c r="F37" i="2"/>
  <c r="BD55" i="1" s="1"/>
  <c r="P84" i="5" l="1"/>
  <c r="P83" i="5"/>
  <c r="AU58" i="1" s="1"/>
  <c r="P88" i="2"/>
  <c r="P87" i="2" s="1"/>
  <c r="AU55" i="1" s="1"/>
  <c r="R84" i="5"/>
  <c r="R83" i="5"/>
  <c r="T84" i="5"/>
  <c r="T83" i="5"/>
  <c r="T88" i="2"/>
  <c r="T87" i="2"/>
  <c r="R88" i="2"/>
  <c r="R87" i="2"/>
  <c r="BK82" i="4"/>
  <c r="J82" i="4"/>
  <c r="J60" i="4" s="1"/>
  <c r="BK84" i="5"/>
  <c r="J84" i="5" s="1"/>
  <c r="J60" i="5" s="1"/>
  <c r="BK88" i="2"/>
  <c r="J88" i="2"/>
  <c r="J60" i="2" s="1"/>
  <c r="BK82" i="3"/>
  <c r="J82" i="3" s="1"/>
  <c r="J60" i="3" s="1"/>
  <c r="BC54" i="1"/>
  <c r="W32" i="1"/>
  <c r="J33" i="2"/>
  <c r="AV55" i="1"/>
  <c r="AT55" i="1" s="1"/>
  <c r="BA54" i="1"/>
  <c r="W30" i="1" s="1"/>
  <c r="F33" i="5"/>
  <c r="AZ58" i="1" s="1"/>
  <c r="BD54" i="1"/>
  <c r="W33" i="1" s="1"/>
  <c r="AT56" i="1"/>
  <c r="F33" i="4"/>
  <c r="AZ57" i="1"/>
  <c r="J33" i="5"/>
  <c r="AV58" i="1"/>
  <c r="AT58" i="1" s="1"/>
  <c r="F33" i="2"/>
  <c r="AZ55" i="1" s="1"/>
  <c r="F33" i="3"/>
  <c r="AZ56" i="1" s="1"/>
  <c r="AX54" i="1"/>
  <c r="BK87" i="2" l="1"/>
  <c r="J87" i="2"/>
  <c r="J59" i="2" s="1"/>
  <c r="BK81" i="3"/>
  <c r="J81" i="3" s="1"/>
  <c r="J59" i="3" s="1"/>
  <c r="BK81" i="4"/>
  <c r="J81" i="4"/>
  <c r="J59" i="4" s="1"/>
  <c r="BK83" i="5"/>
  <c r="J83" i="5" s="1"/>
  <c r="J59" i="5" s="1"/>
  <c r="AU54" i="1"/>
  <c r="AW54" i="1"/>
  <c r="AK30" i="1" s="1"/>
  <c r="AY54" i="1"/>
  <c r="AZ54" i="1"/>
  <c r="W29" i="1"/>
  <c r="J30" i="4" l="1"/>
  <c r="AG57" i="1"/>
  <c r="AN57" i="1" s="1"/>
  <c r="J30" i="3"/>
  <c r="AG56" i="1" s="1"/>
  <c r="J30" i="2"/>
  <c r="AG55" i="1" s="1"/>
  <c r="J30" i="5"/>
  <c r="AG58" i="1" s="1"/>
  <c r="AV54" i="1"/>
  <c r="AK29" i="1" s="1"/>
  <c r="J39" i="3" l="1"/>
  <c r="J39" i="4"/>
  <c r="J39" i="2"/>
  <c r="J39" i="5"/>
  <c r="AN55" i="1"/>
  <c r="AN56" i="1"/>
  <c r="AN58" i="1"/>
  <c r="AG54" i="1"/>
  <c r="AK26" i="1" s="1"/>
  <c r="AT54" i="1"/>
  <c r="AN54" i="1" l="1"/>
  <c r="AK35" i="1"/>
</calcChain>
</file>

<file path=xl/sharedStrings.xml><?xml version="1.0" encoding="utf-8"?>
<sst xmlns="http://schemas.openxmlformats.org/spreadsheetml/2006/main" count="2984" uniqueCount="696">
  <si>
    <t>Export Komplet</t>
  </si>
  <si>
    <t>VZ</t>
  </si>
  <si>
    <t>2.0</t>
  </si>
  <si>
    <t/>
  </si>
  <si>
    <t>False</t>
  </si>
  <si>
    <t>{f2737050-61de-46d3-a0d0-c34271f1d865}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</si>
  <si>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</si>
  <si>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</si>
  <si>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</si>
  <si>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</si>
  <si>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</si>
  <si>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</si>
  <si>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</si>
  <si>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</si>
  <si>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</si>
  <si>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21042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</si>
  <si>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</si>
  <si>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</si>
  <si>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Výstavba parkovací plochy na ul.Majakovského a Karviné - Mizerově (ZUŠ-02)</t>
  </si>
  <si>
    <t>KSO:</t>
  </si>
  <si>
    <t>822 55 31</t>
  </si>
  <si>
    <t>CC-CZ:</t>
  </si>
  <si>
    <t>Místo:</t>
  </si>
  <si>
    <t>Karviná - Mizerov</t>
  </si>
  <si>
    <t>Datum:</t>
  </si>
  <si>
    <t>29. 11. 2021</t>
  </si>
  <si>
    <t>CZ-CPV:</t>
  </si>
  <si>
    <t>45233160-8stav.práce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</si>
  <si>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</si>
  <si>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</si>
  <si>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</si>
  <si>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</si>
  <si>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</si>
  <si>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</si>
  <si>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</si>
  <si>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 Milan Palák</t>
  </si>
  <si>
    <t>True</t>
  </si>
  <si>
    <t>Zpracovatel:</t>
  </si>
  <si>
    <t>Anna Mužná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</si>
  <si>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</si>
  <si>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</si>
  <si>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</si>
  <si>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</si>
  <si>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</si>
  <si>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</si>
  <si>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</si>
  <si>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</si>
  <si>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</si>
  <si>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</si>
  <si>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</si>
  <si>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</si>
  <si>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</si>
  <si>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</si>
  <si>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</si>
  <si>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</si>
  <si>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</si>
  <si>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</si>
  <si>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</si>
  <si>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</si>
  <si>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</si>
  <si>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</si>
  <si>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</si>
  <si>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</si>
  <si>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</si>
  <si>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</si>
  <si>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</si>
  <si>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</si>
  <si>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</si>
  <si>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</si>
  <si>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</si>
  <si>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</si>
  <si>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</si>
  <si>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</si>
  <si>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</si>
  <si>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</si>
  <si>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</si>
  <si>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</si>
  <si>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</si>
  <si>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</si>
  <si>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</si>
  <si>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210421</t>
  </si>
  <si>
    <t>SO 01 Výstavba parkovací plochy na ul.Majakovského a Karviné - Mizerově (ZUŠ-02)</t>
  </si>
  <si>
    <t>STA</t>
  </si>
  <si>
    <t>1</t>
  </si>
  <si>
    <t>{7f95a33e-cfb3-4857-b636-14087cc1f443}</t>
  </si>
  <si>
    <t>2</t>
  </si>
  <si>
    <t>210422</t>
  </si>
  <si>
    <t>SO 02 Vsakovací objekt</t>
  </si>
  <si>
    <t>{0d4e12bb-fa9b-444c-8608-fbf38ff62f32}</t>
  </si>
  <si>
    <t>210423</t>
  </si>
  <si>
    <t xml:space="preserve">SO 03 Veřejné osvětlení </t>
  </si>
  <si>
    <t>{0e11fe0c-89eb-45e3-99eb-6e993d975ee9}</t>
  </si>
  <si>
    <t>210424</t>
  </si>
  <si>
    <t>Vedlejší a ostatní náklady</t>
  </si>
  <si>
    <t>{c9f19a44-efe4-4de9-a55a-630c830e8735}</t>
  </si>
  <si>
    <t>KRYCÍ LIST SOUPISU PRACÍ</t>
  </si>
  <si>
    <t>Objekt:</t>
  </si>
  <si>
    <t>210421 - SO 01 Výstavba parkovací plochy na ul.Majakovského a Karviné - Mizerově (ZUŠ-02)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</si>
  <si>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</si>
  <si>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</si>
  <si>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</si>
  <si>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</si>
  <si>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</si>
  <si>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</si>
  <si>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</si>
  <si>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</si>
  <si>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</si>
  <si>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</si>
  <si>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</si>
  <si>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</si>
  <si>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</si>
  <si>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</si>
  <si>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</si>
  <si>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</si>
  <si>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</si>
  <si>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</si>
  <si>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</si>
  <si>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</si>
  <si>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</si>
  <si>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</si>
  <si>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</si>
  <si>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</si>
  <si>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</si>
  <si>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</si>
  <si>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</si>
  <si>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</si>
  <si>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</si>
  <si>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</si>
  <si>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122452206</t>
  </si>
  <si>
    <t>Odkopávky a prokopávky nezapažené pro silnice a dálnice strojně v hornině třídy těžitelnosti II přes 1 000 do 5 000 m3</t>
  </si>
  <si>
    <t>m3</t>
  </si>
  <si>
    <t>CS ÚRS 2023 01</t>
  </si>
  <si>
    <t>4</t>
  </si>
  <si>
    <t>665815330</t>
  </si>
  <si>
    <t>Online PSC</t>
  </si>
  <si>
    <t>https://podminky.urs.cz/item/CS_URS_2023_01/122452206</t>
  </si>
  <si>
    <t>133212821</t>
  </si>
  <si>
    <t>Hloubení zapažených šachet ručně v horninách třídy těžitelnosti I skupiny 3, půdorysná plocha výkopu do 4 m2</t>
  </si>
  <si>
    <t>29118609</t>
  </si>
  <si>
    <t>https://podminky.urs.cz/item/CS_URS_2023_01/133212821</t>
  </si>
  <si>
    <t>VV</t>
  </si>
  <si>
    <t>oplocení</t>
  </si>
  <si>
    <t>0,3*0,3*0,7*35+0,045</t>
  </si>
  <si>
    <t>0,5*0,5*1,0*2+0,5</t>
  </si>
  <si>
    <t>Součet</t>
  </si>
  <si>
    <t>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</si>
  <si>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</si>
  <si>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</si>
  <si>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-587007920</t>
  </si>
  <si>
    <t>https://podminky.urs.cz/item/CS_URS_2023_01/162751117</t>
  </si>
  <si>
    <t>1050,0+3,25</t>
  </si>
  <si>
    <t>171201231</t>
  </si>
  <si>
    <t>Poplatek za uložení stavebního odpadu na recyklační skládce (skládkovné) zeminy a kamení zatříděného do Katalogu odpadů pod kódem 17 05 04</t>
  </si>
  <si>
    <t>t</t>
  </si>
  <si>
    <t>222751786</t>
  </si>
  <si>
    <t>https://podminky.urs.cz/item/CS_URS_2023_01/171201231</t>
  </si>
  <si>
    <t>1053,250*1,7</t>
  </si>
  <si>
    <t>5</t>
  </si>
  <si>
    <t>171251201</t>
  </si>
  <si>
    <t>Uložení sypaniny na skládky nebo meziskládky bez hutnění s upravením uložené sypaniny do předepsaného tvaru</t>
  </si>
  <si>
    <t>-2097302200</t>
  </si>
  <si>
    <t>https://podminky.urs.cz/item/CS_URS_2023_01/171251201</t>
  </si>
  <si>
    <t>6</t>
  </si>
  <si>
    <t>184911151</t>
  </si>
  <si>
    <t>Mulčování záhonů kačírkem nebo drceným kamenivem tloušťky mulče přes 20 do 50 mm v rovině nebo na svahu do 1:5</t>
  </si>
  <si>
    <t>m2</t>
  </si>
  <si>
    <t>434593303</t>
  </si>
  <si>
    <t>https://podminky.urs.cz/item/CS_URS_2023_01/184911151</t>
  </si>
  <si>
    <t>výplň vegetačních tvárnic parkovací stání</t>
  </si>
  <si>
    <t>465,0</t>
  </si>
  <si>
    <t>7</t>
  </si>
  <si>
    <t>M</t>
  </si>
  <si>
    <t>58337403</t>
  </si>
  <si>
    <t>kamenivo dekorační (kačírek) frakce 16/32</t>
  </si>
  <si>
    <t>8</t>
  </si>
  <si>
    <t>-280903368</t>
  </si>
  <si>
    <t>465*0,125 'Přepočtené koeficientem množství</t>
  </si>
  <si>
    <t>Svislé a kompletní konstrukce</t>
  </si>
  <si>
    <t>338171123</t>
  </si>
  <si>
    <t>Montáž sloupků a vzpěr plotových ocelových trubkových nebo profilovaných výšky do 2,60 m se zabetonováním do 0,08 m3 do připravených jamek</t>
  </si>
  <si>
    <t>kus</t>
  </si>
  <si>
    <t>1388185995</t>
  </si>
  <si>
    <t>https://podminky.urs.cz/item/CS_URS_2023_01/338171123</t>
  </si>
  <si>
    <t>9</t>
  </si>
  <si>
    <t>55342243</t>
  </si>
  <si>
    <t>sloupek plotový Pz 2500/48x1,5mm</t>
  </si>
  <si>
    <t>-1776732105</t>
  </si>
  <si>
    <t>10</t>
  </si>
  <si>
    <t>348101240</t>
  </si>
  <si>
    <t>Osazení vrat nebo vrátek k oplocení na sloupky ocelové, plochy jednotlivě přes 6 do 8 m2</t>
  </si>
  <si>
    <t>1619693586</t>
  </si>
  <si>
    <t>https://podminky.urs.cz/item/CS_URS_2023_01/348101240</t>
  </si>
  <si>
    <t>11</t>
  </si>
  <si>
    <t>55342348</t>
  </si>
  <si>
    <t>brána plotová dvoukřídlá Pz 4000x2030mm</t>
  </si>
  <si>
    <t>-1790800463</t>
  </si>
  <si>
    <t>12</t>
  </si>
  <si>
    <t>348171135</t>
  </si>
  <si>
    <t>Montáž oplocení z dílců kovových rámových, na ocelové sloupky, výšky přes 2,0 m</t>
  </si>
  <si>
    <t>m</t>
  </si>
  <si>
    <t>-1790368505</t>
  </si>
  <si>
    <t>https://podminky.urs.cz/item/CS_URS_2023_01/348171135</t>
  </si>
  <si>
    <t>33*2,5</t>
  </si>
  <si>
    <t>13</t>
  </si>
  <si>
    <t>553 PRC</t>
  </si>
  <si>
    <t>Plotové panely 3D délka 2500mm výška 2030mm, oko 50x200mm,drát D5mm</t>
  </si>
  <si>
    <t>ks</t>
  </si>
  <si>
    <t>vlastní</t>
  </si>
  <si>
    <t>760351321</t>
  </si>
  <si>
    <t>14</t>
  </si>
  <si>
    <t>553 2 PRC</t>
  </si>
  <si>
    <t>Držák průběžný</t>
  </si>
  <si>
    <t>470893665</t>
  </si>
  <si>
    <t>553 3 PRC</t>
  </si>
  <si>
    <t xml:space="preserve">Držák koncový </t>
  </si>
  <si>
    <t>-1316155712</t>
  </si>
  <si>
    <t>Komunikace pozemní</t>
  </si>
  <si>
    <t>16</t>
  </si>
  <si>
    <t>564760113</t>
  </si>
  <si>
    <t>Podklad nebo kryt z kameniva hrubého drceného vel. 16-32 mm s rozprostřením a zhutněním, po zhutnění tl. 220 mm</t>
  </si>
  <si>
    <t>-1588184851</t>
  </si>
  <si>
    <t>https://podminky.urs.cz/item/CS_URS_2023_01/564760113</t>
  </si>
  <si>
    <t>plocha vjezdu</t>
  </si>
  <si>
    <t>5,5*6,0+5,0*56,95+7,25</t>
  </si>
  <si>
    <t>stání pro vozíčkáře</t>
  </si>
  <si>
    <t>4,5*5,8+4,5*3,5+3,15</t>
  </si>
  <si>
    <t>17</t>
  </si>
  <si>
    <t>564770111</t>
  </si>
  <si>
    <t>Podklad nebo kryt z kameniva hrubého drceného vel. 16-32 mm s rozprostřením a zhutněním, po zhutnění tl. 250 mm</t>
  </si>
  <si>
    <t>-88633994</t>
  </si>
  <si>
    <t>https://podminky.urs.cz/item/CS_URS_2023_01/564770111</t>
  </si>
  <si>
    <t>parkovací stání</t>
  </si>
  <si>
    <t>4,5*(3,05+22,4+3,05*2+16,8)+0,025</t>
  </si>
  <si>
    <t>4,5*(3,05+50,4)+0,025</t>
  </si>
  <si>
    <t>6,85</t>
  </si>
  <si>
    <t>18</t>
  </si>
  <si>
    <t>564770101</t>
  </si>
  <si>
    <t>Podklad nebo kryt z kameniva hrubého drceného vel. 16-32 mm s rozprostřením a zhutněním plochy jednotlivě do 100 m2, po zhutnění tl. 250 mm</t>
  </si>
  <si>
    <t>-599820529</t>
  </si>
  <si>
    <t>https://podminky.urs.cz/item/CS_URS_2023_01/564770101</t>
  </si>
  <si>
    <t>chodník</t>
  </si>
  <si>
    <t>1,5*(17,5+3,5+5,8)+2,8</t>
  </si>
  <si>
    <t>19</t>
  </si>
  <si>
    <t>564861011</t>
  </si>
  <si>
    <t>Podklad ze štěrkodrti ŠD s rozprostřením a zhutněním plochy jednotlivě do 100 m2, po zhutnění tl. 200 mm</t>
  </si>
  <si>
    <t>-1814580685</t>
  </si>
  <si>
    <t>https://podminky.urs.cz/item/CS_URS_2023_01/564861011</t>
  </si>
  <si>
    <t>4,5*(3,05+50,4)+0,025+6,85</t>
  </si>
  <si>
    <t>20</t>
  </si>
  <si>
    <t>564861111</t>
  </si>
  <si>
    <t>Podklad ze štěrkodrti ŠD 0-63 s rozprostřením a zhutněním, po zhutnění tl. 200 mm</t>
  </si>
  <si>
    <t>-1959204126</t>
  </si>
  <si>
    <t>https://podminky.urs.cz/item/CS_URS_2023_01/564861111</t>
  </si>
  <si>
    <t>výměnná vrstva-sanace</t>
  </si>
  <si>
    <t>325,0+465,0+10,0</t>
  </si>
  <si>
    <t>564871116</t>
  </si>
  <si>
    <t>Podklad ze štěrkodrti ŠD 0-63 s rozprostřením a zhutněním, po zhutnění tl. 300 mm</t>
  </si>
  <si>
    <t>1852013106</t>
  </si>
  <si>
    <t>https://podminky.urs.cz/item/CS_URS_2023_01/564871116</t>
  </si>
  <si>
    <t>22</t>
  </si>
  <si>
    <t>596212223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</si>
  <si>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300 m2</t>
  </si>
  <si>
    <t>-733190953</t>
  </si>
  <si>
    <t>https://podminky.urs.cz/item/CS_URS_2023_01/596212223</t>
  </si>
  <si>
    <t>slepecká dlažba</t>
  </si>
  <si>
    <t>4,0</t>
  </si>
  <si>
    <t>23</t>
  </si>
  <si>
    <t>59245213</t>
  </si>
  <si>
    <t>dlažba zámková tvaru I 196x161x80mm přírodní</t>
  </si>
  <si>
    <t>-511027820</t>
  </si>
  <si>
    <t>417,000-4,0</t>
  </si>
  <si>
    <t>413*1,01 'Přepočtené koeficientem množství</t>
  </si>
  <si>
    <t>24</t>
  </si>
  <si>
    <t>59245224</t>
  </si>
  <si>
    <t>dlažba zámková tvaru I základní pro nevidomé 196x161x80mm barevná</t>
  </si>
  <si>
    <t>-297274224</t>
  </si>
  <si>
    <t>4*1,01 'Přepočtené koeficientem množství</t>
  </si>
  <si>
    <t>25</t>
  </si>
  <si>
    <t>596811223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</si>
  <si>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300 m2</t>
  </si>
  <si>
    <t>-2104719545</t>
  </si>
  <si>
    <t>https://podminky.urs.cz/item/CS_URS_2023_01/596811223</t>
  </si>
  <si>
    <t>26</t>
  </si>
  <si>
    <t>-2113727950</t>
  </si>
  <si>
    <t>471,952417330569*1,01 'Přepočtené koeficientem množství</t>
  </si>
  <si>
    <t>Trubní vedení</t>
  </si>
  <si>
    <t>27</t>
  </si>
  <si>
    <t>895941301</t>
  </si>
  <si>
    <t>Osazení vpusti uliční z betonových dílců DN 450 dno s výtokem</t>
  </si>
  <si>
    <t>-1820795256</t>
  </si>
  <si>
    <t>https://podminky.urs.cz/item/CS_URS_2023_01/895941301</t>
  </si>
  <si>
    <t>28</t>
  </si>
  <si>
    <t>59223850</t>
  </si>
  <si>
    <t>dno pro uliční vpusť s výtokovým otvorem betonové 450x330x50mm</t>
  </si>
  <si>
    <t>-1911099808</t>
  </si>
  <si>
    <t>29</t>
  </si>
  <si>
    <t>895941312</t>
  </si>
  <si>
    <t>Osazení vpusti uliční z betonových dílců DN 450 skruž horní 195 mm</t>
  </si>
  <si>
    <t>1069295653</t>
  </si>
  <si>
    <t>https://podminky.urs.cz/item/CS_URS_2023_01/895941312</t>
  </si>
  <si>
    <t>30</t>
  </si>
  <si>
    <t>59223856</t>
  </si>
  <si>
    <t>skruž pro uliční vpusť horní betonová 450x195x50mm</t>
  </si>
  <si>
    <t>1025770885</t>
  </si>
  <si>
    <t>31</t>
  </si>
  <si>
    <t>59223864</t>
  </si>
  <si>
    <t>prstenec pro uliční vpusť vyrovnávací betonový 390x60x130mm</t>
  </si>
  <si>
    <t>590912401</t>
  </si>
  <si>
    <t>32</t>
  </si>
  <si>
    <t>895941323</t>
  </si>
  <si>
    <t>Osazení vpusti uliční z betonových dílců DN 450 skruž středová 570 mm</t>
  </si>
  <si>
    <t>1438750884</t>
  </si>
  <si>
    <t>https://podminky.urs.cz/item/CS_URS_2023_01/895941323</t>
  </si>
  <si>
    <t>33</t>
  </si>
  <si>
    <t>59224488</t>
  </si>
  <si>
    <t>vpusť uliční DN 450 skruž střední betonová 450/570x50mm</t>
  </si>
  <si>
    <t>726375299</t>
  </si>
  <si>
    <t>34</t>
  </si>
  <si>
    <t>899204112</t>
  </si>
  <si>
    <t>Osazení mříží litinových včetně rámů a košů na bahno pro třídu zatížení D400, E600</t>
  </si>
  <si>
    <t>214759316</t>
  </si>
  <si>
    <t>https://podminky.urs.cz/item/CS_URS_2023_01/899204112</t>
  </si>
  <si>
    <t>35</t>
  </si>
  <si>
    <t>55242320</t>
  </si>
  <si>
    <t>mříž vtoková litinová plochá 500x500mm</t>
  </si>
  <si>
    <t>721140223</t>
  </si>
  <si>
    <t>36</t>
  </si>
  <si>
    <t>55241001</t>
  </si>
  <si>
    <t>koš kalový pod kruhovou mříž - těžký</t>
  </si>
  <si>
    <t>285749066</t>
  </si>
  <si>
    <t>Ostatní konstrukce a práce, bourání</t>
  </si>
  <si>
    <t>37</t>
  </si>
  <si>
    <t>913121PRC</t>
  </si>
  <si>
    <t xml:space="preserve">Montáž a demontáž dočasného dopravního značení kompletní </t>
  </si>
  <si>
    <t>sada</t>
  </si>
  <si>
    <t>289971436</t>
  </si>
  <si>
    <t>38</t>
  </si>
  <si>
    <t>914111111</t>
  </si>
  <si>
    <t>Montáž svislé dopravní značky základní velikosti do 1 m2 objímkami na sloupky nebo konzoly</t>
  </si>
  <si>
    <t>494645449</t>
  </si>
  <si>
    <t>https://podminky.urs.cz/item/CS_URS_2023_01/914111111</t>
  </si>
  <si>
    <t>2+1</t>
  </si>
  <si>
    <t>39</t>
  </si>
  <si>
    <t>40445600PRC</t>
  </si>
  <si>
    <t>výstražné dopravní značky základní</t>
  </si>
  <si>
    <t>1957178950</t>
  </si>
  <si>
    <t>40</t>
  </si>
  <si>
    <t>40445621PRC</t>
  </si>
  <si>
    <t>informativní značky dodatkové</t>
  </si>
  <si>
    <t>-496247379</t>
  </si>
  <si>
    <t>41</t>
  </si>
  <si>
    <t>914511112</t>
  </si>
  <si>
    <t>Montáž sloupku dopravních značek délky do 3,5 m do hliníkové patky</t>
  </si>
  <si>
    <t>1675619352</t>
  </si>
  <si>
    <t>https://podminky.urs.cz/item/CS_URS_2023_01/914511112</t>
  </si>
  <si>
    <t>42</t>
  </si>
  <si>
    <t>40445225</t>
  </si>
  <si>
    <t>sloupek pro dopravní značku Zn D 60mm v 3,5m</t>
  </si>
  <si>
    <t>1666588751</t>
  </si>
  <si>
    <t>43</t>
  </si>
  <si>
    <t>40445240</t>
  </si>
  <si>
    <t>patka pro sloupek Al D 60mm</t>
  </si>
  <si>
    <t>-498018213</t>
  </si>
  <si>
    <t>44</t>
  </si>
  <si>
    <t>40445253</t>
  </si>
  <si>
    <t>víčko plastové na sloupek D 60mm</t>
  </si>
  <si>
    <t>-705407485</t>
  </si>
  <si>
    <t>45</t>
  </si>
  <si>
    <t>915231111</t>
  </si>
  <si>
    <t>Vodorovné dopravní značení stříkaným plastem přechody pro chodce, šipky, symboly nápisy bílé základní</t>
  </si>
  <si>
    <t>339070116</t>
  </si>
  <si>
    <t>https://podminky.urs.cz/item/CS_URS_2023_01/915231111</t>
  </si>
  <si>
    <t>46</t>
  </si>
  <si>
    <t>915621111</t>
  </si>
  <si>
    <t>Předznačení pro vodorovné značení stříkané barvou nebo prováděné z nátěrových hmot plošné šipky, symboly, nápisy</t>
  </si>
  <si>
    <t>-1221929198</t>
  </si>
  <si>
    <t>https://podminky.urs.cz/item/CS_URS_2023_01/915621111</t>
  </si>
  <si>
    <t>47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</si>
  <si>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</si>
  <si>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</si>
  <si>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372876518</t>
  </si>
  <si>
    <t>https://podminky.urs.cz/item/CS_URS_2023_01/916231213</t>
  </si>
  <si>
    <t>parkoviště</t>
  </si>
  <si>
    <t>5*57,0+4*6,0+2*14,5+4*4,5</t>
  </si>
  <si>
    <t>2*1,5+7,4+17,5+5,0</t>
  </si>
  <si>
    <t>0,5*2</t>
  </si>
  <si>
    <t>48</t>
  </si>
  <si>
    <t>59217019</t>
  </si>
  <si>
    <t>obrubník betonový chodníkový 1000x100x200mm</t>
  </si>
  <si>
    <t>1511174788</t>
  </si>
  <si>
    <t>388,9*1,02 'Přepočtené koeficientem množství</t>
  </si>
  <si>
    <t>49</t>
  </si>
  <si>
    <t>59217026PRC</t>
  </si>
  <si>
    <t>obrubník betonový silniční š.100mm oblouk R0,5m</t>
  </si>
  <si>
    <t>346302232</t>
  </si>
  <si>
    <t>2*1,02 'Přepočtené koeficientem množství</t>
  </si>
  <si>
    <t>50</t>
  </si>
  <si>
    <t>919726122</t>
  </si>
  <si>
    <t>Geotextilie netkaná pro ochranu, separaci nebo filtraci měrná hmotnost přes 200 do 300 g/m2</t>
  </si>
  <si>
    <t>-1235264202</t>
  </si>
  <si>
    <t>https://podminky.urs.cz/item/CS_URS_2023_01/919726122</t>
  </si>
  <si>
    <t>317,75+217,6+240,55+2*(57,0+14,5)+5,5+2*6,0+13,6</t>
  </si>
  <si>
    <t>51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</si>
  <si>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</si>
  <si>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</si>
  <si>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-1531830987</t>
  </si>
  <si>
    <t>https://podminky.urs.cz/item/CS_URS_2023_01/935111111</t>
  </si>
  <si>
    <t>57,0*2</t>
  </si>
  <si>
    <t>52</t>
  </si>
  <si>
    <t>BTL.000739PRC</t>
  </si>
  <si>
    <t>žlabovka betonová TBM-Q 30/300 dl.500mm</t>
  </si>
  <si>
    <t>1271268777</t>
  </si>
  <si>
    <t>114*1,01 'Přepočtené koeficientem množství</t>
  </si>
  <si>
    <t>53</t>
  </si>
  <si>
    <t>961044111</t>
  </si>
  <si>
    <t>Bourání základů z betonu prostého</t>
  </si>
  <si>
    <t>-2147416339</t>
  </si>
  <si>
    <t>https://podminky.urs.cz/item/CS_URS_2023_01/961044111</t>
  </si>
  <si>
    <t>patky oplocení</t>
  </si>
  <si>
    <t>12*0,3*0,3*(0,5+0,8)</t>
  </si>
  <si>
    <t>podezdívka</t>
  </si>
  <si>
    <t>24,0*0,15*0,75</t>
  </si>
  <si>
    <t>54</t>
  </si>
  <si>
    <t>966072811</t>
  </si>
  <si>
    <t>Rozebrání oplocení z dílců rámových na ocelové sloupky, výšky přes 1 do 2 m</t>
  </si>
  <si>
    <t>-462630548</t>
  </si>
  <si>
    <t>https://podminky.urs.cz/item/CS_URS_2023_01/966072811</t>
  </si>
  <si>
    <t>997</t>
  </si>
  <si>
    <t>Přesun sutě</t>
  </si>
  <si>
    <t>55</t>
  </si>
  <si>
    <t>997013501</t>
  </si>
  <si>
    <t>Odvoz suti a vybouraných hmot na skládku nebo meziskládku se složením, na vzdálenost do 1 km</t>
  </si>
  <si>
    <t>-445137765</t>
  </si>
  <si>
    <t>https://podminky.urs.cz/item/CS_URS_2023_01/997013501</t>
  </si>
  <si>
    <t>56</t>
  </si>
  <si>
    <t>997013509</t>
  </si>
  <si>
    <t>Odvoz suti a vybouraných hmot na skládku nebo meziskládku se složením, na vzdálenost Příplatek k ceně za každý další i započatý 1 km přes 1 km</t>
  </si>
  <si>
    <t>-1626619584</t>
  </si>
  <si>
    <t>https://podminky.urs.cz/item/CS_URS_2023_01/997013509</t>
  </si>
  <si>
    <t>8,430*9</t>
  </si>
  <si>
    <t>57</t>
  </si>
  <si>
    <t>997013861</t>
  </si>
  <si>
    <t>Poplatek za uložení stavebního odpadu na recyklační skládce (skládkovné) z prostého betonu zatříděného do Katalogu odpadů pod kódem 17 01 01</t>
  </si>
  <si>
    <t>-1231561275</t>
  </si>
  <si>
    <t>https://podminky.urs.cz/item/CS_URS_2023_01/997013861</t>
  </si>
  <si>
    <t>998</t>
  </si>
  <si>
    <t>Přesun hmot</t>
  </si>
  <si>
    <t>58</t>
  </si>
  <si>
    <t>998225111</t>
  </si>
  <si>
    <t>Přesun hmot pro komunikace s krytem z kameniva, monolitickým betonovým nebo živičným dopravní vzdálenost do 200 m jakékoliv délky objektu</t>
  </si>
  <si>
    <t>CS ÚRS 2021 02</t>
  </si>
  <si>
    <t>616907299</t>
  </si>
  <si>
    <t>https://podminky.urs.cz/item/CS_URS_2021_02/998225111</t>
  </si>
  <si>
    <t>210422 - SO 02 Vsakovací objekt</t>
  </si>
  <si>
    <t>rozpočet</t>
  </si>
  <si>
    <t>Viz samostatný rozpoet</t>
  </si>
  <si>
    <t>soubor</t>
  </si>
  <si>
    <t>-1069469902</t>
  </si>
  <si>
    <t xml:space="preserve">210423 - SO 03 Veřejné osvětlení </t>
  </si>
  <si>
    <t>M - Práce a dodávky M</t>
  </si>
  <si>
    <t xml:space="preserve">    21-M - Elektromontáže</t>
  </si>
  <si>
    <t>Práce a dodávky M</t>
  </si>
  <si>
    <t>21-M</t>
  </si>
  <si>
    <t>Elektromontáže</t>
  </si>
  <si>
    <t>Viz samostatný rozpočet</t>
  </si>
  <si>
    <t>64</t>
  </si>
  <si>
    <t>1066704645</t>
  </si>
  <si>
    <t>210424 -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</si>
  <si>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</si>
  <si>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</si>
  <si>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</si>
  <si>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</si>
  <si>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</si>
  <si>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</si>
  <si>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</si>
  <si>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</si>
  <si>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</si>
  <si>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</si>
  <si>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</si>
  <si>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-555100697</t>
  </si>
  <si>
    <t>https://podminky.urs.cz/item/CS_URS_2023_01/012002000</t>
  </si>
  <si>
    <t>012103000</t>
  </si>
  <si>
    <t>Geodetické práce před výstavbou-vytyčení inž.sítí</t>
  </si>
  <si>
    <t>1705558871</t>
  </si>
  <si>
    <t>https://podminky.urs.cz/item/CS_URS_2023_01/012103000</t>
  </si>
  <si>
    <t>013254000</t>
  </si>
  <si>
    <t>Dokumentace skutečného provedení stavby</t>
  </si>
  <si>
    <t>1601418141</t>
  </si>
  <si>
    <t>https://podminky.urs.cz/item/CS_URS_2023_01/013254000</t>
  </si>
  <si>
    <t>VRN3</t>
  </si>
  <si>
    <t>Zařízení staveniště</t>
  </si>
  <si>
    <t>032002000</t>
  </si>
  <si>
    <t>Vybavení staveniště</t>
  </si>
  <si>
    <t>-1984418303</t>
  </si>
  <si>
    <t>https://podminky.urs.cz/item/CS_URS_2023_01/032002000</t>
  </si>
  <si>
    <t>039002000</t>
  </si>
  <si>
    <t>Zrušení zařízení staveniště</t>
  </si>
  <si>
    <t>-1280889306</t>
  </si>
  <si>
    <t>https://podminky.urs.cz/item/CS_URS_2023_01/039002000</t>
  </si>
  <si>
    <t>VRN4</t>
  </si>
  <si>
    <t>Inženýrská činnost</t>
  </si>
  <si>
    <t>043114000</t>
  </si>
  <si>
    <t>Zkoušky tlakové statické a dynamické</t>
  </si>
  <si>
    <t>-1917217512</t>
  </si>
  <si>
    <t>https://podminky.urs.cz/item/CS_URS_2023_01/043114000</t>
  </si>
  <si>
    <t>045002000</t>
  </si>
  <si>
    <t>Kompletační a koordinační činnost</t>
  </si>
  <si>
    <t>1015368436</t>
  </si>
  <si>
    <t>https://podminky.urs.cz/item/CS_URS_2023_01/045002000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</si>
  <si>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</si>
  <si>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</si>
  <si>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</si>
  <si>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</si>
  <si>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</si>
  <si>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</si>
  <si>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</si>
  <si>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</si>
  <si>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</si>
  <si>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</si>
  <si>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</si>
  <si>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</si>
  <si>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</si>
  <si>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</si>
  <si>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</si>
  <si>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</si>
  <si>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</si>
  <si>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</si>
  <si>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</si>
  <si>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</si>
  <si>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</si>
  <si>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</si>
  <si>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</si>
  <si>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</si>
  <si>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</si>
  <si>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</si>
  <si>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</si>
  <si>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</si>
  <si>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</si>
  <si>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</si>
  <si>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</si>
  <si>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</si>
  <si>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</si>
  <si>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</si>
  <si>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</si>
  <si>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</si>
  <si>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</si>
  <si>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</si>
  <si>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</si>
  <si>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</si>
  <si>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</si>
  <si>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</si>
  <si>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</si>
  <si>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</si>
  <si>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</si>
  <si>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</si>
  <si>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</si>
  <si>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</si>
  <si>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</si>
  <si>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</si>
  <si>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</si>
  <si>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</si>
  <si>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</si>
  <si>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</si>
  <si>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</si>
  <si>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</si>
  <si>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</si>
  <si>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</si>
  <si>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</si>
  <si>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</si>
  <si>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</si>
  <si>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</si>
  <si>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</si>
  <si>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</si>
  <si>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</si>
  <si>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</si>
  <si>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</si>
  <si>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</si>
  <si>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</si>
  <si>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</si>
  <si>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</si>
  <si>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</si>
  <si>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</si>
  <si>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</si>
  <si>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</si>
  <si>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</si>
  <si>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</si>
  <si>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</si>
  <si>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</si>
  <si>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</si>
  <si>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</si>
  <si>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</si>
  <si>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</si>
  <si>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</si>
  <si>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</si>
  <si>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</si>
  <si>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</si>
  <si>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</si>
  <si>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</si>
  <si>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</si>
  <si>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</si>
  <si>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</si>
  <si>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</si>
  <si>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</si>
  <si>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</si>
  <si>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</si>
  <si>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</si>
  <si>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</si>
  <si>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</si>
  <si>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</si>
  <si>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</si>
  <si>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</si>
  <si>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</si>
  <si>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</si>
  <si>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</si>
  <si>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</si>
  <si>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</si>
  <si>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</si>
  <si>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</si>
  <si>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</si>
  <si>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</si>
  <si>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</si>
  <si>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</si>
  <si>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</si>
  <si>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</si>
  <si>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</si>
  <si>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</si>
  <si>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</si>
  <si>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</si>
  <si>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</si>
  <si>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</si>
  <si>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</si>
  <si>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</si>
  <si>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</si>
  <si>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</si>
  <si>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</si>
  <si>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</si>
  <si>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</si>
  <si>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</si>
  <si>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</si>
  <si>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</si>
  <si>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</si>
  <si>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</si>
  <si>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</si>
  <si>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</si>
  <si>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</si>
  <si>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</si>
  <si>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</si>
  <si>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</si>
  <si>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</si>
  <si>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</si>
  <si>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</si>
  <si>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</si>
  <si>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</si>
  <si>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</si>
  <si>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</si>
  <si>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</si>
  <si>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</si>
  <si>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</si>
  <si>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</si>
  <si>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</si>
  <si>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</si>
  <si>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</si>
  <si>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</si>
  <si>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</si>
  <si>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</si>
  <si>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</si>
  <si>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</si>
  <si>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</si>
  <si>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</si>
  <si>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</si>
  <si>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</si>
  <si>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</si>
  <si>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</si>
  <si>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</si>
  <si>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</si>
  <si>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</si>
  <si>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</si>
  <si>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</si>
  <si>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</si>
  <si>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</si>
  <si>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</si>
  <si>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</si>
  <si>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</si>
  <si>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</si>
  <si>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</si>
  <si>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</si>
  <si>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</si>
  <si>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</si>
  <si>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</si>
  <si>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</si>
  <si>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</si>
  <si>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</si>
  <si>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</si>
  <si>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</si>
  <si>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56245141             </t>
  </si>
  <si>
    <t>dlažba zatravňovací recyklovaný PE nosnost 350t/m2 330x330x50 mm (zelená)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</si>
</sst>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3" xfId="0" applyNumberFormat="1" applyFont="1" applyBorder="1" applyAlignment="1"/>
    <xf numFmtId="166" fontId="31" fillId="0" borderId="14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3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22" fillId="3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3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6" fillId="3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3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>
      <alignment horizontal="center" vertical="center"/>
    </xf>
    <xf numFmtId="166" fontId="22" fillId="0" borderId="21" xfId="0" applyNumberFormat="1" applyFont="1" applyBorder="1" applyAlignment="1">
      <alignment vertical="center"/>
    </xf>
    <xf numFmtId="166" fontId="22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348101240" TargetMode="External"/><Relationship Id="rId13" Type="http://schemas.openxmlformats.org/officeDocument/2006/relationships/hyperlink" Target="https://podminky.urs.cz/item/CS_URS_2023_01/564861011" TargetMode="External"/><Relationship Id="rId18" Type="http://schemas.openxmlformats.org/officeDocument/2006/relationships/hyperlink" Target="https://podminky.urs.cz/item/CS_URS_2023_01/895941301" TargetMode="External"/><Relationship Id="rId26" Type="http://schemas.openxmlformats.org/officeDocument/2006/relationships/hyperlink" Target="https://podminky.urs.cz/item/CS_URS_2023_01/916231213" TargetMode="External"/><Relationship Id="rId3" Type="http://schemas.openxmlformats.org/officeDocument/2006/relationships/hyperlink" Target="https://podminky.urs.cz/item/CS_URS_2023_01/162751117" TargetMode="External"/><Relationship Id="rId21" Type="http://schemas.openxmlformats.org/officeDocument/2006/relationships/hyperlink" Target="https://podminky.urs.cz/item/CS_URS_2023_01/899204112" TargetMode="External"/><Relationship Id="rId34" Type="http://schemas.openxmlformats.org/officeDocument/2006/relationships/hyperlink" Target="https://podminky.urs.cz/item/CS_URS_2021_02/998225111" TargetMode="External"/><Relationship Id="rId7" Type="http://schemas.openxmlformats.org/officeDocument/2006/relationships/hyperlink" Target="https://podminky.urs.cz/item/CS_URS_2023_01/338171123" TargetMode="External"/><Relationship Id="rId12" Type="http://schemas.openxmlformats.org/officeDocument/2006/relationships/hyperlink" Target="https://podminky.urs.cz/item/CS_URS_2023_01/564770101" TargetMode="External"/><Relationship Id="rId17" Type="http://schemas.openxmlformats.org/officeDocument/2006/relationships/hyperlink" Target="https://podminky.urs.cz/item/CS_URS_2023_01/596811223" TargetMode="External"/><Relationship Id="rId25" Type="http://schemas.openxmlformats.org/officeDocument/2006/relationships/hyperlink" Target="https://podminky.urs.cz/item/CS_URS_2023_01/915621111" TargetMode="External"/><Relationship Id="rId33" Type="http://schemas.openxmlformats.org/officeDocument/2006/relationships/hyperlink" Target="https://podminky.urs.cz/item/CS_URS_2023_01/997013861" TargetMode="External"/><Relationship Id="rId2" Type="http://schemas.openxmlformats.org/officeDocument/2006/relationships/hyperlink" Target="https://podminky.urs.cz/item/CS_URS_2023_01/133212821" TargetMode="External"/><Relationship Id="rId16" Type="http://schemas.openxmlformats.org/officeDocument/2006/relationships/hyperlink" Target="https://podminky.urs.cz/item/CS_URS_2023_01/596212223" TargetMode="External"/><Relationship Id="rId20" Type="http://schemas.openxmlformats.org/officeDocument/2006/relationships/hyperlink" Target="https://podminky.urs.cz/item/CS_URS_2023_01/895941323" TargetMode="External"/><Relationship Id="rId29" Type="http://schemas.openxmlformats.org/officeDocument/2006/relationships/hyperlink" Target="https://podminky.urs.cz/item/CS_URS_2023_01/961044111" TargetMode="External"/><Relationship Id="rId1" Type="http://schemas.openxmlformats.org/officeDocument/2006/relationships/hyperlink" Target="https://podminky.urs.cz/item/CS_URS_2023_01/122452206" TargetMode="External"/><Relationship Id="rId6" Type="http://schemas.openxmlformats.org/officeDocument/2006/relationships/hyperlink" Target="https://podminky.urs.cz/item/CS_URS_2023_01/184911151" TargetMode="External"/><Relationship Id="rId11" Type="http://schemas.openxmlformats.org/officeDocument/2006/relationships/hyperlink" Target="https://podminky.urs.cz/item/CS_URS_2023_01/564770111" TargetMode="External"/><Relationship Id="rId24" Type="http://schemas.openxmlformats.org/officeDocument/2006/relationships/hyperlink" Target="https://podminky.urs.cz/item/CS_URS_2023_01/915231111" TargetMode="External"/><Relationship Id="rId32" Type="http://schemas.openxmlformats.org/officeDocument/2006/relationships/hyperlink" Target="https://podminky.urs.cz/item/CS_URS_2023_01/997013509" TargetMode="External"/><Relationship Id="rId5" Type="http://schemas.openxmlformats.org/officeDocument/2006/relationships/hyperlink" Target="https://podminky.urs.cz/item/CS_URS_2023_01/171251201" TargetMode="External"/><Relationship Id="rId15" Type="http://schemas.openxmlformats.org/officeDocument/2006/relationships/hyperlink" Target="https://podminky.urs.cz/item/CS_URS_2023_01/564871116" TargetMode="External"/><Relationship Id="rId23" Type="http://schemas.openxmlformats.org/officeDocument/2006/relationships/hyperlink" Target="https://podminky.urs.cz/item/CS_URS_2023_01/914511112" TargetMode="External"/><Relationship Id="rId28" Type="http://schemas.openxmlformats.org/officeDocument/2006/relationships/hyperlink" Target="https://podminky.urs.cz/item/CS_URS_2023_01/935111111" TargetMode="External"/><Relationship Id="rId10" Type="http://schemas.openxmlformats.org/officeDocument/2006/relationships/hyperlink" Target="https://podminky.urs.cz/item/CS_URS_2023_01/564760113" TargetMode="External"/><Relationship Id="rId19" Type="http://schemas.openxmlformats.org/officeDocument/2006/relationships/hyperlink" Target="https://podminky.urs.cz/item/CS_URS_2023_01/895941312" TargetMode="External"/><Relationship Id="rId31" Type="http://schemas.openxmlformats.org/officeDocument/2006/relationships/hyperlink" Target="https://podminky.urs.cz/item/CS_URS_2023_01/997013501" TargetMode="External"/><Relationship Id="rId4" Type="http://schemas.openxmlformats.org/officeDocument/2006/relationships/hyperlink" Target="https://podminky.urs.cz/item/CS_URS_2023_01/171201231" TargetMode="External"/><Relationship Id="rId9" Type="http://schemas.openxmlformats.org/officeDocument/2006/relationships/hyperlink" Target="https://podminky.urs.cz/item/CS_URS_2023_01/348171135" TargetMode="External"/><Relationship Id="rId14" Type="http://schemas.openxmlformats.org/officeDocument/2006/relationships/hyperlink" Target="https://podminky.urs.cz/item/CS_URS_2023_01/564861111" TargetMode="External"/><Relationship Id="rId22" Type="http://schemas.openxmlformats.org/officeDocument/2006/relationships/hyperlink" Target="https://podminky.urs.cz/item/CS_URS_2023_01/914111111" TargetMode="External"/><Relationship Id="rId27" Type="http://schemas.openxmlformats.org/officeDocument/2006/relationships/hyperlink" Target="https://podminky.urs.cz/item/CS_URS_2023_01/919726122" TargetMode="External"/><Relationship Id="rId30" Type="http://schemas.openxmlformats.org/officeDocument/2006/relationships/hyperlink" Target="https://podminky.urs.cz/item/CS_URS_2023_01/966072811" TargetMode="External"/><Relationship Id="rId35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podminky.urs.cz/item/CS_URS_2023_01/013254000" TargetMode="External"/><Relationship Id="rId7" Type="http://schemas.openxmlformats.org/officeDocument/2006/relationships/hyperlink" Target="https://podminky.urs.cz/item/CS_URS_2023_01/045002000" TargetMode="External"/><Relationship Id="rId2" Type="http://schemas.openxmlformats.org/officeDocument/2006/relationships/hyperlink" Target="https://podminky.urs.cz/item/CS_URS_2023_01/012103000" TargetMode="External"/><Relationship Id="rId1" Type="http://schemas.openxmlformats.org/officeDocument/2006/relationships/hyperlink" Target="https://podminky.urs.cz/item/CS_URS_2023_01/012002000" TargetMode="External"/><Relationship Id="rId6" Type="http://schemas.openxmlformats.org/officeDocument/2006/relationships/hyperlink" Target="https://podminky.urs.cz/item/CS_URS_2023_01/043114000" TargetMode="External"/><Relationship Id="rId5" Type="http://schemas.openxmlformats.org/officeDocument/2006/relationships/hyperlink" Target="https://podminky.urs.cz/item/CS_URS_2023_01/039002000" TargetMode="External"/><Relationship Id="rId4" Type="http://schemas.openxmlformats.org/officeDocument/2006/relationships/hyperlink" Target="https://podminky.urs.cz/item/CS_URS_2023_01/03200200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opLeftCell="A6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18" t="s">
        <v>6</v>
      </c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8" t="s">
        <v>7</v>
      </c>
      <c r="BT2" s="18" t="s">
        <v>8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1:74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1:74" s="1" customFormat="1" ht="12" customHeight="1">
      <c r="B5" s="21"/>
      <c r="D5" s="25" t="s">
        <v>14</v>
      </c>
      <c r="K5" s="302" t="s">
        <v>15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R5" s="21"/>
      <c r="BE5" s="299" t="s">
        <v>16</v>
      </c>
      <c r="BS5" s="18" t="s">
        <v>7</v>
      </c>
    </row>
    <row r="6" spans="1:74" s="1" customFormat="1" ht="36.950000000000003" customHeight="1">
      <c r="B6" s="21"/>
      <c r="D6" s="27" t="s">
        <v>17</v>
      </c>
      <c r="K6" s="304" t="s">
        <v>18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R6" s="21"/>
      <c r="BE6" s="300"/>
      <c r="BS6" s="18" t="s">
        <v>7</v>
      </c>
    </row>
    <row r="7" spans="1:74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300"/>
      <c r="BS7" s="18" t="s">
        <v>7</v>
      </c>
    </row>
    <row r="8" spans="1:74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00"/>
      <c r="BS8" s="18" t="s">
        <v>7</v>
      </c>
    </row>
    <row r="9" spans="1:74" s="1" customFormat="1" ht="29.25" customHeight="1">
      <c r="B9" s="21"/>
      <c r="D9" s="25" t="s">
        <v>26</v>
      </c>
      <c r="K9" s="30" t="s">
        <v>27</v>
      </c>
      <c r="AR9" s="21"/>
      <c r="BE9" s="300"/>
      <c r="BS9" s="18" t="s">
        <v>7</v>
      </c>
    </row>
    <row r="10" spans="1:74" s="1" customFormat="1" ht="12" customHeight="1">
      <c r="B10" s="21"/>
      <c r="D10" s="28" t="s">
        <v>28</v>
      </c>
      <c r="AK10" s="28" t="s">
        <v>29</v>
      </c>
      <c r="AN10" s="26" t="s">
        <v>3</v>
      </c>
      <c r="AR10" s="21"/>
      <c r="BE10" s="300"/>
      <c r="BS10" s="18" t="s">
        <v>7</v>
      </c>
    </row>
    <row r="11" spans="1:74" s="1" customFormat="1" ht="18.399999999999999" customHeight="1">
      <c r="B11" s="21"/>
      <c r="E11" s="26" t="s">
        <v>30</v>
      </c>
      <c r="AK11" s="28" t="s">
        <v>31</v>
      </c>
      <c r="AN11" s="26" t="s">
        <v>3</v>
      </c>
      <c r="AR11" s="21"/>
      <c r="BE11" s="300"/>
      <c r="BS11" s="18" t="s">
        <v>7</v>
      </c>
    </row>
    <row r="12" spans="1:74" s="1" customFormat="1" ht="6.95" customHeight="1">
      <c r="B12" s="21"/>
      <c r="AR12" s="21"/>
      <c r="BE12" s="300"/>
      <c r="BS12" s="18" t="s">
        <v>7</v>
      </c>
    </row>
    <row r="13" spans="1:74" s="1" customFormat="1" ht="12" customHeight="1">
      <c r="B13" s="21"/>
      <c r="D13" s="28" t="s">
        <v>32</v>
      </c>
      <c r="AK13" s="28" t="s">
        <v>29</v>
      </c>
      <c r="AN13" s="31" t="s">
        <v>33</v>
      </c>
      <c r="AR13" s="21"/>
      <c r="BE13" s="300"/>
      <c r="BS13" s="18" t="s">
        <v>7</v>
      </c>
    </row>
    <row r="14" spans="1:74" ht="12.75">
      <c r="B14" s="21"/>
      <c r="E14" s="305" t="s">
        <v>33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8" t="s">
        <v>31</v>
      </c>
      <c r="AN14" s="31" t="s">
        <v>33</v>
      </c>
      <c r="AR14" s="21"/>
      <c r="BE14" s="300"/>
      <c r="BS14" s="18" t="s">
        <v>7</v>
      </c>
    </row>
    <row r="15" spans="1:74" s="1" customFormat="1" ht="6.95" customHeight="1">
      <c r="B15" s="21"/>
      <c r="AR15" s="21"/>
      <c r="BE15" s="300"/>
      <c r="BS15" s="18" t="s">
        <v>4</v>
      </c>
    </row>
    <row r="16" spans="1:74" s="1" customFormat="1" ht="12" customHeight="1">
      <c r="B16" s="21"/>
      <c r="D16" s="28" t="s">
        <v>34</v>
      </c>
      <c r="AK16" s="28" t="s">
        <v>29</v>
      </c>
      <c r="AN16" s="26" t="s">
        <v>3</v>
      </c>
      <c r="AR16" s="21"/>
      <c r="BE16" s="300"/>
      <c r="BS16" s="18" t="s">
        <v>4</v>
      </c>
    </row>
    <row r="17" spans="1:71" s="1" customFormat="1" ht="18.399999999999999" customHeight="1">
      <c r="B17" s="21"/>
      <c r="E17" s="26" t="s">
        <v>35</v>
      </c>
      <c r="AK17" s="28" t="s">
        <v>31</v>
      </c>
      <c r="AN17" s="26" t="s">
        <v>3</v>
      </c>
      <c r="AR17" s="21"/>
      <c r="BE17" s="300"/>
      <c r="BS17" s="18" t="s">
        <v>36</v>
      </c>
    </row>
    <row r="18" spans="1:71" s="1" customFormat="1" ht="6.95" customHeight="1">
      <c r="B18" s="21"/>
      <c r="AR18" s="21"/>
      <c r="BE18" s="300"/>
      <c r="BS18" s="18" t="s">
        <v>7</v>
      </c>
    </row>
    <row r="19" spans="1:71" s="1" customFormat="1" ht="12" customHeight="1">
      <c r="B19" s="21"/>
      <c r="D19" s="28" t="s">
        <v>37</v>
      </c>
      <c r="AK19" s="28" t="s">
        <v>29</v>
      </c>
      <c r="AN19" s="26" t="s">
        <v>3</v>
      </c>
      <c r="AR19" s="21"/>
      <c r="BE19" s="300"/>
      <c r="BS19" s="18" t="s">
        <v>7</v>
      </c>
    </row>
    <row r="20" spans="1:71" s="1" customFormat="1" ht="18.399999999999999" customHeight="1">
      <c r="B20" s="21"/>
      <c r="E20" s="26" t="s">
        <v>38</v>
      </c>
      <c r="AK20" s="28" t="s">
        <v>31</v>
      </c>
      <c r="AN20" s="26" t="s">
        <v>3</v>
      </c>
      <c r="AR20" s="21"/>
      <c r="BE20" s="300"/>
      <c r="BS20" s="18" t="s">
        <v>4</v>
      </c>
    </row>
    <row r="21" spans="1:71" s="1" customFormat="1" ht="6.95" customHeight="1">
      <c r="B21" s="21"/>
      <c r="AR21" s="21"/>
      <c r="BE21" s="300"/>
    </row>
    <row r="22" spans="1:71" s="1" customFormat="1" ht="12" customHeight="1">
      <c r="B22" s="21"/>
      <c r="D22" s="28" t="s">
        <v>39</v>
      </c>
      <c r="AR22" s="21"/>
      <c r="BE22" s="300"/>
    </row>
    <row r="23" spans="1:71" s="1" customFormat="1" ht="47.25" customHeight="1">
      <c r="B23" s="21"/>
      <c r="E23" s="307" t="s">
        <v>40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R23" s="21"/>
      <c r="BE23" s="300"/>
    </row>
    <row r="24" spans="1:71" s="1" customFormat="1" ht="6.95" customHeight="1">
      <c r="B24" s="21"/>
      <c r="AR24" s="21"/>
      <c r="BE24" s="300"/>
    </row>
    <row r="25" spans="1:71" s="1" customFormat="1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300"/>
    </row>
    <row r="26" spans="1:71" s="2" customFormat="1" ht="25.9" customHeight="1">
      <c r="A26" s="34"/>
      <c r="B26" s="35"/>
      <c r="C26" s="34"/>
      <c r="D26" s="36" t="s">
        <v>41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8">
        <f>ROUND(AG54,2)</f>
        <v>0</v>
      </c>
      <c r="AL26" s="309"/>
      <c r="AM26" s="309"/>
      <c r="AN26" s="309"/>
      <c r="AO26" s="309"/>
      <c r="AP26" s="34"/>
      <c r="AQ26" s="34"/>
      <c r="AR26" s="35"/>
      <c r="BE26" s="300"/>
    </row>
    <row r="27" spans="1:7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00"/>
    </row>
    <row r="28" spans="1:71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10" t="s">
        <v>42</v>
      </c>
      <c r="M28" s="310"/>
      <c r="N28" s="310"/>
      <c r="O28" s="310"/>
      <c r="P28" s="310"/>
      <c r="Q28" s="34"/>
      <c r="R28" s="34"/>
      <c r="S28" s="34"/>
      <c r="T28" s="34"/>
      <c r="U28" s="34"/>
      <c r="V28" s="34"/>
      <c r="W28" s="310" t="s">
        <v>43</v>
      </c>
      <c r="X28" s="310"/>
      <c r="Y28" s="310"/>
      <c r="Z28" s="310"/>
      <c r="AA28" s="310"/>
      <c r="AB28" s="310"/>
      <c r="AC28" s="310"/>
      <c r="AD28" s="310"/>
      <c r="AE28" s="310"/>
      <c r="AF28" s="34"/>
      <c r="AG28" s="34"/>
      <c r="AH28" s="34"/>
      <c r="AI28" s="34"/>
      <c r="AJ28" s="34"/>
      <c r="AK28" s="310" t="s">
        <v>44</v>
      </c>
      <c r="AL28" s="310"/>
      <c r="AM28" s="310"/>
      <c r="AN28" s="310"/>
      <c r="AO28" s="310"/>
      <c r="AP28" s="34"/>
      <c r="AQ28" s="34"/>
      <c r="AR28" s="35"/>
      <c r="BE28" s="300"/>
    </row>
    <row r="29" spans="1:71" s="3" customFormat="1" ht="14.45" customHeight="1">
      <c r="B29" s="39"/>
      <c r="D29" s="28" t="s">
        <v>45</v>
      </c>
      <c r="F29" s="28" t="s">
        <v>46</v>
      </c>
      <c r="L29" s="313">
        <v>0.21</v>
      </c>
      <c r="M29" s="312"/>
      <c r="N29" s="312"/>
      <c r="O29" s="312"/>
      <c r="P29" s="312"/>
      <c r="W29" s="311">
        <f>ROUND(AZ54, 2)</f>
        <v>0</v>
      </c>
      <c r="X29" s="312"/>
      <c r="Y29" s="312"/>
      <c r="Z29" s="312"/>
      <c r="AA29" s="312"/>
      <c r="AB29" s="312"/>
      <c r="AC29" s="312"/>
      <c r="AD29" s="312"/>
      <c r="AE29" s="312"/>
      <c r="AK29" s="311">
        <f>ROUND(AV54, 2)</f>
        <v>0</v>
      </c>
      <c r="AL29" s="312"/>
      <c r="AM29" s="312"/>
      <c r="AN29" s="312"/>
      <c r="AO29" s="312"/>
      <c r="AR29" s="39"/>
      <c r="BE29" s="301"/>
    </row>
    <row r="30" spans="1:71" s="3" customFormat="1" ht="14.45" customHeight="1">
      <c r="B30" s="39"/>
      <c r="F30" s="28" t="s">
        <v>47</v>
      </c>
      <c r="L30" s="313">
        <v>0.15</v>
      </c>
      <c r="M30" s="312"/>
      <c r="N30" s="312"/>
      <c r="O30" s="312"/>
      <c r="P30" s="312"/>
      <c r="W30" s="311">
        <f>ROUND(BA54, 2)</f>
        <v>0</v>
      </c>
      <c r="X30" s="312"/>
      <c r="Y30" s="312"/>
      <c r="Z30" s="312"/>
      <c r="AA30" s="312"/>
      <c r="AB30" s="312"/>
      <c r="AC30" s="312"/>
      <c r="AD30" s="312"/>
      <c r="AE30" s="312"/>
      <c r="AK30" s="311">
        <f>ROUND(AW54, 2)</f>
        <v>0</v>
      </c>
      <c r="AL30" s="312"/>
      <c r="AM30" s="312"/>
      <c r="AN30" s="312"/>
      <c r="AO30" s="312"/>
      <c r="AR30" s="39"/>
      <c r="BE30" s="301"/>
    </row>
    <row r="31" spans="1:71" s="3" customFormat="1" ht="14.45" hidden="1" customHeight="1">
      <c r="B31" s="39"/>
      <c r="F31" s="28" t="s">
        <v>48</v>
      </c>
      <c r="L31" s="313">
        <v>0.21</v>
      </c>
      <c r="M31" s="312"/>
      <c r="N31" s="312"/>
      <c r="O31" s="312"/>
      <c r="P31" s="312"/>
      <c r="W31" s="311">
        <f>ROUND(BB54, 2)</f>
        <v>0</v>
      </c>
      <c r="X31" s="312"/>
      <c r="Y31" s="312"/>
      <c r="Z31" s="312"/>
      <c r="AA31" s="312"/>
      <c r="AB31" s="312"/>
      <c r="AC31" s="312"/>
      <c r="AD31" s="312"/>
      <c r="AE31" s="312"/>
      <c r="AK31" s="311">
        <v>0</v>
      </c>
      <c r="AL31" s="312"/>
      <c r="AM31" s="312"/>
      <c r="AN31" s="312"/>
      <c r="AO31" s="312"/>
      <c r="AR31" s="39"/>
      <c r="BE31" s="301"/>
    </row>
    <row r="32" spans="1:71" s="3" customFormat="1" ht="14.45" hidden="1" customHeight="1">
      <c r="B32" s="39"/>
      <c r="F32" s="28" t="s">
        <v>49</v>
      </c>
      <c r="L32" s="313">
        <v>0.15</v>
      </c>
      <c r="M32" s="312"/>
      <c r="N32" s="312"/>
      <c r="O32" s="312"/>
      <c r="P32" s="312"/>
      <c r="W32" s="311">
        <f>ROUND(BC54, 2)</f>
        <v>0</v>
      </c>
      <c r="X32" s="312"/>
      <c r="Y32" s="312"/>
      <c r="Z32" s="312"/>
      <c r="AA32" s="312"/>
      <c r="AB32" s="312"/>
      <c r="AC32" s="312"/>
      <c r="AD32" s="312"/>
      <c r="AE32" s="312"/>
      <c r="AK32" s="311">
        <v>0</v>
      </c>
      <c r="AL32" s="312"/>
      <c r="AM32" s="312"/>
      <c r="AN32" s="312"/>
      <c r="AO32" s="312"/>
      <c r="AR32" s="39"/>
      <c r="BE32" s="301"/>
    </row>
    <row r="33" spans="1:57" s="3" customFormat="1" ht="14.45" hidden="1" customHeight="1">
      <c r="B33" s="39"/>
      <c r="F33" s="28" t="s">
        <v>50</v>
      </c>
      <c r="L33" s="313">
        <v>0</v>
      </c>
      <c r="M33" s="312"/>
      <c r="N33" s="312"/>
      <c r="O33" s="312"/>
      <c r="P33" s="312"/>
      <c r="W33" s="311">
        <f>ROUND(BD54, 2)</f>
        <v>0</v>
      </c>
      <c r="X33" s="312"/>
      <c r="Y33" s="312"/>
      <c r="Z33" s="312"/>
      <c r="AA33" s="312"/>
      <c r="AB33" s="312"/>
      <c r="AC33" s="312"/>
      <c r="AD33" s="312"/>
      <c r="AE33" s="312"/>
      <c r="AK33" s="311">
        <v>0</v>
      </c>
      <c r="AL33" s="312"/>
      <c r="AM33" s="312"/>
      <c r="AN33" s="312"/>
      <c r="AO33" s="312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51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52</v>
      </c>
      <c r="U35" s="42"/>
      <c r="V35" s="42"/>
      <c r="W35" s="42"/>
      <c r="X35" s="317" t="s">
        <v>53</v>
      </c>
      <c r="Y35" s="315"/>
      <c r="Z35" s="315"/>
      <c r="AA35" s="315"/>
      <c r="AB35" s="315"/>
      <c r="AC35" s="42"/>
      <c r="AD35" s="42"/>
      <c r="AE35" s="42"/>
      <c r="AF35" s="42"/>
      <c r="AG35" s="42"/>
      <c r="AH35" s="42"/>
      <c r="AI35" s="42"/>
      <c r="AJ35" s="42"/>
      <c r="AK35" s="314">
        <f>SUM(AK26:AK33)</f>
        <v>0</v>
      </c>
      <c r="AL35" s="315"/>
      <c r="AM35" s="315"/>
      <c r="AN35" s="315"/>
      <c r="AO35" s="316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2" t="s">
        <v>54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1:57" s="4" customFormat="1" ht="12" customHeight="1">
      <c r="B44" s="48"/>
      <c r="C44" s="28" t="s">
        <v>14</v>
      </c>
      <c r="L44" s="4" t="str">
        <f>K5</f>
        <v>21042</v>
      </c>
      <c r="AR44" s="48"/>
    </row>
    <row r="45" spans="1:57" s="5" customFormat="1" ht="36.950000000000003" customHeight="1">
      <c r="B45" s="49"/>
      <c r="C45" s="50" t="s">
        <v>17</v>
      </c>
      <c r="L45" s="281" t="str">
        <f>K6</f>
        <v>Výstavba parkovací plochy na ul.Majakovského a Karviné - Mizerově (ZUŠ-02)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8" t="s">
        <v>22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Karviná - Mizerov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24</v>
      </c>
      <c r="AJ47" s="34"/>
      <c r="AK47" s="34"/>
      <c r="AL47" s="34"/>
      <c r="AM47" s="283" t="str">
        <f>IF(AN8= "","",AN8)</f>
        <v>29. 11. 2021</v>
      </c>
      <c r="AN47" s="283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91" s="2" customFormat="1" ht="15.2" customHeight="1">
      <c r="A49" s="34"/>
      <c r="B49" s="35"/>
      <c r="C49" s="28" t="s">
        <v>28</v>
      </c>
      <c r="D49" s="34"/>
      <c r="E49" s="34"/>
      <c r="F49" s="34"/>
      <c r="G49" s="34"/>
      <c r="H49" s="34"/>
      <c r="I49" s="34"/>
      <c r="J49" s="34"/>
      <c r="K49" s="34"/>
      <c r="L49" s="4" t="str">
        <f>IF(E11= 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34</v>
      </c>
      <c r="AJ49" s="34"/>
      <c r="AK49" s="34"/>
      <c r="AL49" s="34"/>
      <c r="AM49" s="284" t="str">
        <f>IF(E17="","",E17)</f>
        <v>ing Milan Palák</v>
      </c>
      <c r="AN49" s="285"/>
      <c r="AO49" s="285"/>
      <c r="AP49" s="285"/>
      <c r="AQ49" s="34"/>
      <c r="AR49" s="35"/>
      <c r="AS49" s="286" t="s">
        <v>55</v>
      </c>
      <c r="AT49" s="287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91" s="2" customFormat="1" ht="15.2" customHeight="1">
      <c r="A50" s="34"/>
      <c r="B50" s="35"/>
      <c r="C50" s="28" t="s">
        <v>32</v>
      </c>
      <c r="D50" s="34"/>
      <c r="E50" s="34"/>
      <c r="F50" s="34"/>
      <c r="G50" s="34"/>
      <c r="H50" s="34"/>
      <c r="I50" s="34"/>
      <c r="J50" s="34"/>
      <c r="K50" s="34"/>
      <c r="L50" s="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37</v>
      </c>
      <c r="AJ50" s="34"/>
      <c r="AK50" s="34"/>
      <c r="AL50" s="34"/>
      <c r="AM50" s="284" t="str">
        <f>IF(E20="","",E20)</f>
        <v>Anna Mužná</v>
      </c>
      <c r="AN50" s="285"/>
      <c r="AO50" s="285"/>
      <c r="AP50" s="285"/>
      <c r="AQ50" s="34"/>
      <c r="AR50" s="35"/>
      <c r="AS50" s="288"/>
      <c r="AT50" s="289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91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288"/>
      <c r="AT51" s="289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91" s="2" customFormat="1" ht="29.25" customHeight="1">
      <c r="A52" s="34"/>
      <c r="B52" s="35"/>
      <c r="C52" s="290" t="s">
        <v>56</v>
      </c>
      <c r="D52" s="291"/>
      <c r="E52" s="291"/>
      <c r="F52" s="291"/>
      <c r="G52" s="291"/>
      <c r="H52" s="57"/>
      <c r="I52" s="293" t="s">
        <v>57</v>
      </c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2" t="s">
        <v>58</v>
      </c>
      <c r="AH52" s="291"/>
      <c r="AI52" s="291"/>
      <c r="AJ52" s="291"/>
      <c r="AK52" s="291"/>
      <c r="AL52" s="291"/>
      <c r="AM52" s="291"/>
      <c r="AN52" s="293" t="s">
        <v>59</v>
      </c>
      <c r="AO52" s="291"/>
      <c r="AP52" s="291"/>
      <c r="AQ52" s="58" t="s">
        <v>60</v>
      </c>
      <c r="AR52" s="35"/>
      <c r="AS52" s="59" t="s">
        <v>61</v>
      </c>
      <c r="AT52" s="60" t="s">
        <v>62</v>
      </c>
      <c r="AU52" s="60" t="s">
        <v>63</v>
      </c>
      <c r="AV52" s="60" t="s">
        <v>64</v>
      </c>
      <c r="AW52" s="60" t="s">
        <v>65</v>
      </c>
      <c r="AX52" s="60" t="s">
        <v>66</v>
      </c>
      <c r="AY52" s="60" t="s">
        <v>67</v>
      </c>
      <c r="AZ52" s="60" t="s">
        <v>68</v>
      </c>
      <c r="BA52" s="60" t="s">
        <v>69</v>
      </c>
      <c r="BB52" s="60" t="s">
        <v>70</v>
      </c>
      <c r="BC52" s="60" t="s">
        <v>71</v>
      </c>
      <c r="BD52" s="61" t="s">
        <v>72</v>
      </c>
      <c r="BE52" s="34"/>
    </row>
    <row r="53" spans="1:91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1:91" s="6" customFormat="1" ht="32.450000000000003" customHeight="1">
      <c r="B54" s="65"/>
      <c r="C54" s="66" t="s">
        <v>73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97">
        <f>ROUND(SUM(AG55:AG58),2)</f>
        <v>0</v>
      </c>
      <c r="AH54" s="297"/>
      <c r="AI54" s="297"/>
      <c r="AJ54" s="297"/>
      <c r="AK54" s="297"/>
      <c r="AL54" s="297"/>
      <c r="AM54" s="297"/>
      <c r="AN54" s="298">
        <f>SUM(AG54,AT54)</f>
        <v>0</v>
      </c>
      <c r="AO54" s="298"/>
      <c r="AP54" s="298"/>
      <c r="AQ54" s="69" t="s">
        <v>3</v>
      </c>
      <c r="AR54" s="65"/>
      <c r="AS54" s="70">
        <f>ROUND(SUM(AS55:AS58),2)</f>
        <v>0</v>
      </c>
      <c r="AT54" s="71">
        <f>ROUND(SUM(AV54:AW54),2)</f>
        <v>0</v>
      </c>
      <c r="AU54" s="72">
        <f>ROUND(SUM(AU55:AU58),5)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ROUND(SUM(AZ55:AZ58),2)</f>
        <v>0</v>
      </c>
      <c r="BA54" s="71">
        <f>ROUND(SUM(BA55:BA58),2)</f>
        <v>0</v>
      </c>
      <c r="BB54" s="71">
        <f>ROUND(SUM(BB55:BB58),2)</f>
        <v>0</v>
      </c>
      <c r="BC54" s="71">
        <f>ROUND(SUM(BC55:BC58),2)</f>
        <v>0</v>
      </c>
      <c r="BD54" s="73">
        <f>ROUND(SUM(BD55:BD58),2)</f>
        <v>0</v>
      </c>
      <c r="BS54" s="74" t="s">
        <v>74</v>
      </c>
      <c r="BT54" s="74" t="s">
        <v>75</v>
      </c>
      <c r="BU54" s="75" t="s">
        <v>76</v>
      </c>
      <c r="BV54" s="74" t="s">
        <v>77</v>
      </c>
      <c r="BW54" s="74" t="s">
        <v>5</v>
      </c>
      <c r="BX54" s="74" t="s">
        <v>78</v>
      </c>
      <c r="CL54" s="74" t="s">
        <v>20</v>
      </c>
    </row>
    <row r="55" spans="1:91" s="7" customFormat="1" ht="37.5" customHeight="1">
      <c r="A55" s="76" t="s">
        <v>79</v>
      </c>
      <c r="B55" s="77"/>
      <c r="C55" s="78"/>
      <c r="D55" s="294" t="s">
        <v>80</v>
      </c>
      <c r="E55" s="294"/>
      <c r="F55" s="294"/>
      <c r="G55" s="294"/>
      <c r="H55" s="294"/>
      <c r="I55" s="79"/>
      <c r="J55" s="294" t="s">
        <v>81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5">
        <f>'210421 - SO 01 Výstavba p...'!J30</f>
        <v>0</v>
      </c>
      <c r="AH55" s="296"/>
      <c r="AI55" s="296"/>
      <c r="AJ55" s="296"/>
      <c r="AK55" s="296"/>
      <c r="AL55" s="296"/>
      <c r="AM55" s="296"/>
      <c r="AN55" s="295">
        <f>SUM(AG55,AT55)</f>
        <v>0</v>
      </c>
      <c r="AO55" s="296"/>
      <c r="AP55" s="296"/>
      <c r="AQ55" s="80" t="s">
        <v>82</v>
      </c>
      <c r="AR55" s="77"/>
      <c r="AS55" s="81">
        <v>0</v>
      </c>
      <c r="AT55" s="82">
        <f>ROUND(SUM(AV55:AW55),2)</f>
        <v>0</v>
      </c>
      <c r="AU55" s="83">
        <f>'210421 - SO 01 Výstavba p...'!P87</f>
        <v>0</v>
      </c>
      <c r="AV55" s="82">
        <f>'210421 - SO 01 Výstavba p...'!J33</f>
        <v>0</v>
      </c>
      <c r="AW55" s="82">
        <f>'210421 - SO 01 Výstavba p...'!J34</f>
        <v>0</v>
      </c>
      <c r="AX55" s="82">
        <f>'210421 - SO 01 Výstavba p...'!J35</f>
        <v>0</v>
      </c>
      <c r="AY55" s="82">
        <f>'210421 - SO 01 Výstavba p...'!J36</f>
        <v>0</v>
      </c>
      <c r="AZ55" s="82">
        <f>'210421 - SO 01 Výstavba p...'!F33</f>
        <v>0</v>
      </c>
      <c r="BA55" s="82">
        <f>'210421 - SO 01 Výstavba p...'!F34</f>
        <v>0</v>
      </c>
      <c r="BB55" s="82">
        <f>'210421 - SO 01 Výstavba p...'!F35</f>
        <v>0</v>
      </c>
      <c r="BC55" s="82">
        <f>'210421 - SO 01 Výstavba p...'!F36</f>
        <v>0</v>
      </c>
      <c r="BD55" s="84">
        <f>'210421 - SO 01 Výstavba p...'!F37</f>
        <v>0</v>
      </c>
      <c r="BT55" s="85" t="s">
        <v>83</v>
      </c>
      <c r="BV55" s="85" t="s">
        <v>77</v>
      </c>
      <c r="BW55" s="85" t="s">
        <v>84</v>
      </c>
      <c r="BX55" s="85" t="s">
        <v>5</v>
      </c>
      <c r="CL55" s="85" t="s">
        <v>20</v>
      </c>
      <c r="CM55" s="85" t="s">
        <v>85</v>
      </c>
    </row>
    <row r="56" spans="1:91" s="7" customFormat="1" ht="16.5" customHeight="1">
      <c r="A56" s="76" t="s">
        <v>79</v>
      </c>
      <c r="B56" s="77"/>
      <c r="C56" s="78"/>
      <c r="D56" s="294" t="s">
        <v>86</v>
      </c>
      <c r="E56" s="294"/>
      <c r="F56" s="294"/>
      <c r="G56" s="294"/>
      <c r="H56" s="294"/>
      <c r="I56" s="79"/>
      <c r="J56" s="294" t="s">
        <v>87</v>
      </c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5">
        <f>'210422 - SO 02 Vsakovací ...'!J30</f>
        <v>0</v>
      </c>
      <c r="AH56" s="296"/>
      <c r="AI56" s="296"/>
      <c r="AJ56" s="296"/>
      <c r="AK56" s="296"/>
      <c r="AL56" s="296"/>
      <c r="AM56" s="296"/>
      <c r="AN56" s="295">
        <f>SUM(AG56,AT56)</f>
        <v>0</v>
      </c>
      <c r="AO56" s="296"/>
      <c r="AP56" s="296"/>
      <c r="AQ56" s="80" t="s">
        <v>82</v>
      </c>
      <c r="AR56" s="77"/>
      <c r="AS56" s="81">
        <v>0</v>
      </c>
      <c r="AT56" s="82">
        <f>ROUND(SUM(AV56:AW56),2)</f>
        <v>0</v>
      </c>
      <c r="AU56" s="83">
        <f>'210422 - SO 02 Vsakovací ...'!P81</f>
        <v>0</v>
      </c>
      <c r="AV56" s="82">
        <f>'210422 - SO 02 Vsakovací ...'!J33</f>
        <v>0</v>
      </c>
      <c r="AW56" s="82">
        <f>'210422 - SO 02 Vsakovací ...'!J34</f>
        <v>0</v>
      </c>
      <c r="AX56" s="82">
        <f>'210422 - SO 02 Vsakovací ...'!J35</f>
        <v>0</v>
      </c>
      <c r="AY56" s="82">
        <f>'210422 - SO 02 Vsakovací ...'!J36</f>
        <v>0</v>
      </c>
      <c r="AZ56" s="82">
        <f>'210422 - SO 02 Vsakovací ...'!F33</f>
        <v>0</v>
      </c>
      <c r="BA56" s="82">
        <f>'210422 - SO 02 Vsakovací ...'!F34</f>
        <v>0</v>
      </c>
      <c r="BB56" s="82">
        <f>'210422 - SO 02 Vsakovací ...'!F35</f>
        <v>0</v>
      </c>
      <c r="BC56" s="82">
        <f>'210422 - SO 02 Vsakovací ...'!F36</f>
        <v>0</v>
      </c>
      <c r="BD56" s="84">
        <f>'210422 - SO 02 Vsakovací ...'!F37</f>
        <v>0</v>
      </c>
      <c r="BT56" s="85" t="s">
        <v>83</v>
      </c>
      <c r="BV56" s="85" t="s">
        <v>77</v>
      </c>
      <c r="BW56" s="85" t="s">
        <v>88</v>
      </c>
      <c r="BX56" s="85" t="s">
        <v>5</v>
      </c>
      <c r="CL56" s="85" t="s">
        <v>20</v>
      </c>
      <c r="CM56" s="85" t="s">
        <v>85</v>
      </c>
    </row>
    <row r="57" spans="1:91" s="7" customFormat="1" ht="16.5" customHeight="1">
      <c r="A57" s="76" t="s">
        <v>79</v>
      </c>
      <c r="B57" s="77"/>
      <c r="C57" s="78"/>
      <c r="D57" s="294" t="s">
        <v>89</v>
      </c>
      <c r="E57" s="294"/>
      <c r="F57" s="294"/>
      <c r="G57" s="294"/>
      <c r="H57" s="294"/>
      <c r="I57" s="79"/>
      <c r="J57" s="294" t="s">
        <v>90</v>
      </c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5">
        <f>'210423 - SO 03 Veřejné os...'!J30</f>
        <v>0</v>
      </c>
      <c r="AH57" s="296"/>
      <c r="AI57" s="296"/>
      <c r="AJ57" s="296"/>
      <c r="AK57" s="296"/>
      <c r="AL57" s="296"/>
      <c r="AM57" s="296"/>
      <c r="AN57" s="295">
        <f>SUM(AG57,AT57)</f>
        <v>0</v>
      </c>
      <c r="AO57" s="296"/>
      <c r="AP57" s="296"/>
      <c r="AQ57" s="80" t="s">
        <v>82</v>
      </c>
      <c r="AR57" s="77"/>
      <c r="AS57" s="81">
        <v>0</v>
      </c>
      <c r="AT57" s="82">
        <f>ROUND(SUM(AV57:AW57),2)</f>
        <v>0</v>
      </c>
      <c r="AU57" s="83">
        <f>'210423 - SO 03 Veřejné os...'!P81</f>
        <v>0</v>
      </c>
      <c r="AV57" s="82">
        <f>'210423 - SO 03 Veřejné os...'!J33</f>
        <v>0</v>
      </c>
      <c r="AW57" s="82">
        <f>'210423 - SO 03 Veřejné os...'!J34</f>
        <v>0</v>
      </c>
      <c r="AX57" s="82">
        <f>'210423 - SO 03 Veřejné os...'!J35</f>
        <v>0</v>
      </c>
      <c r="AY57" s="82">
        <f>'210423 - SO 03 Veřejné os...'!J36</f>
        <v>0</v>
      </c>
      <c r="AZ57" s="82">
        <f>'210423 - SO 03 Veřejné os...'!F33</f>
        <v>0</v>
      </c>
      <c r="BA57" s="82">
        <f>'210423 - SO 03 Veřejné os...'!F34</f>
        <v>0</v>
      </c>
      <c r="BB57" s="82">
        <f>'210423 - SO 03 Veřejné os...'!F35</f>
        <v>0</v>
      </c>
      <c r="BC57" s="82">
        <f>'210423 - SO 03 Veřejné os...'!F36</f>
        <v>0</v>
      </c>
      <c r="BD57" s="84">
        <f>'210423 - SO 03 Veřejné os...'!F37</f>
        <v>0</v>
      </c>
      <c r="BT57" s="85" t="s">
        <v>83</v>
      </c>
      <c r="BV57" s="85" t="s">
        <v>77</v>
      </c>
      <c r="BW57" s="85" t="s">
        <v>91</v>
      </c>
      <c r="BX57" s="85" t="s">
        <v>5</v>
      </c>
      <c r="CL57" s="85" t="s">
        <v>20</v>
      </c>
      <c r="CM57" s="85" t="s">
        <v>85</v>
      </c>
    </row>
    <row r="58" spans="1:91" s="7" customFormat="1" ht="16.5" customHeight="1">
      <c r="A58" s="76" t="s">
        <v>79</v>
      </c>
      <c r="B58" s="77"/>
      <c r="C58" s="78"/>
      <c r="D58" s="294" t="s">
        <v>92</v>
      </c>
      <c r="E58" s="294"/>
      <c r="F58" s="294"/>
      <c r="G58" s="294"/>
      <c r="H58" s="294"/>
      <c r="I58" s="79"/>
      <c r="J58" s="294" t="s">
        <v>93</v>
      </c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5">
        <f>'210424 - Vedlejší a ostat...'!J30</f>
        <v>0</v>
      </c>
      <c r="AH58" s="296"/>
      <c r="AI58" s="296"/>
      <c r="AJ58" s="296"/>
      <c r="AK58" s="296"/>
      <c r="AL58" s="296"/>
      <c r="AM58" s="296"/>
      <c r="AN58" s="295">
        <f>SUM(AG58,AT58)</f>
        <v>0</v>
      </c>
      <c r="AO58" s="296"/>
      <c r="AP58" s="296"/>
      <c r="AQ58" s="80" t="s">
        <v>82</v>
      </c>
      <c r="AR58" s="77"/>
      <c r="AS58" s="86">
        <v>0</v>
      </c>
      <c r="AT58" s="87">
        <f>ROUND(SUM(AV58:AW58),2)</f>
        <v>0</v>
      </c>
      <c r="AU58" s="88">
        <f>'210424 - Vedlejší a ostat...'!P83</f>
        <v>0</v>
      </c>
      <c r="AV58" s="87">
        <f>'210424 - Vedlejší a ostat...'!J33</f>
        <v>0</v>
      </c>
      <c r="AW58" s="87">
        <f>'210424 - Vedlejší a ostat...'!J34</f>
        <v>0</v>
      </c>
      <c r="AX58" s="87">
        <f>'210424 - Vedlejší a ostat...'!J35</f>
        <v>0</v>
      </c>
      <c r="AY58" s="87">
        <f>'210424 - Vedlejší a ostat...'!J36</f>
        <v>0</v>
      </c>
      <c r="AZ58" s="87">
        <f>'210424 - Vedlejší a ostat...'!F33</f>
        <v>0</v>
      </c>
      <c r="BA58" s="87">
        <f>'210424 - Vedlejší a ostat...'!F34</f>
        <v>0</v>
      </c>
      <c r="BB58" s="87">
        <f>'210424 - Vedlejší a ostat...'!F35</f>
        <v>0</v>
      </c>
      <c r="BC58" s="87">
        <f>'210424 - Vedlejší a ostat...'!F36</f>
        <v>0</v>
      </c>
      <c r="BD58" s="89">
        <f>'210424 - Vedlejší a ostat...'!F37</f>
        <v>0</v>
      </c>
      <c r="BT58" s="85" t="s">
        <v>83</v>
      </c>
      <c r="BV58" s="85" t="s">
        <v>77</v>
      </c>
      <c r="BW58" s="85" t="s">
        <v>94</v>
      </c>
      <c r="BX58" s="85" t="s">
        <v>5</v>
      </c>
      <c r="CL58" s="85" t="s">
        <v>20</v>
      </c>
      <c r="CM58" s="85" t="s">
        <v>85</v>
      </c>
    </row>
    <row r="59" spans="1:91" s="2" customFormat="1" ht="30" customHeight="1">
      <c r="A59" s="34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5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91" s="2" customFormat="1" ht="6.95" customHeight="1">
      <c r="A60" s="34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35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210421 - SO 01 Výstavba p...'!C2" display="/" xr:uid="{00000000-0004-0000-0000-000000000000}"/>
    <hyperlink ref="A56" location="'210422 - SO 02 Vsakovací ...'!C2" display="/" xr:uid="{00000000-0004-0000-0000-000001000000}"/>
    <hyperlink ref="A57" location="'210423 - SO 03 Veřejné os...'!C2" display="/" xr:uid="{00000000-0004-0000-0000-000002000000}"/>
    <hyperlink ref="A58" location="'210424 - Vedlejší a ostat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1"/>
  <sheetViews>
    <sheetView showGridLines="0" tabSelected="1" topLeftCell="A161" workbookViewId="0">
      <selection activeCell="E187" sqref="E187:F18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8" t="s">
        <v>6</v>
      </c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84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1:46" s="1" customFormat="1" ht="24.95" customHeight="1">
      <c r="B4" s="21"/>
      <c r="D4" s="22" t="s">
        <v>95</v>
      </c>
      <c r="L4" s="21"/>
      <c r="M4" s="90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26.25" customHeight="1">
      <c r="B7" s="21"/>
      <c r="E7" s="319" t="str">
        <f>'Rekapitulace stavby'!K6</f>
        <v>Výstavba parkovací plochy na ul.Majakovského a Karviné - Mizerově (ZUŠ-02)</v>
      </c>
      <c r="F7" s="320"/>
      <c r="G7" s="320"/>
      <c r="H7" s="320"/>
      <c r="L7" s="21"/>
    </row>
    <row r="8" spans="1:46" s="2" customFormat="1" ht="12" customHeight="1">
      <c r="A8" s="34"/>
      <c r="B8" s="35"/>
      <c r="C8" s="34"/>
      <c r="D8" s="28" t="s">
        <v>96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30" customHeight="1">
      <c r="A9" s="34"/>
      <c r="B9" s="35"/>
      <c r="C9" s="34"/>
      <c r="D9" s="34"/>
      <c r="E9" s="281" t="s">
        <v>97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29. 11. 2021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21.75" customHeight="1">
      <c r="A13" s="34"/>
      <c r="B13" s="35"/>
      <c r="C13" s="34"/>
      <c r="D13" s="25" t="s">
        <v>26</v>
      </c>
      <c r="E13" s="34"/>
      <c r="F13" s="30" t="s">
        <v>27</v>
      </c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6" t="str">
        <f>IF('Rekapitulace stavby'!E11="","",'Rekapitulace stavby'!E11)</f>
        <v xml:space="preserve"> </v>
      </c>
      <c r="F15" s="34"/>
      <c r="G15" s="34"/>
      <c r="H15" s="34"/>
      <c r="I15" s="28" t="s">
        <v>31</v>
      </c>
      <c r="J15" s="26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302"/>
      <c r="G18" s="302"/>
      <c r="H18" s="30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7" t="s">
        <v>3</v>
      </c>
      <c r="F27" s="307"/>
      <c r="G27" s="307"/>
      <c r="H27" s="3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ROUND(J87, 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ROUND((SUM(BE87:BE260)),  2)</f>
        <v>0</v>
      </c>
      <c r="G33" s="34"/>
      <c r="H33" s="34"/>
      <c r="I33" s="98">
        <v>0.21</v>
      </c>
      <c r="J33" s="97">
        <f>ROUND(((SUM(BE87:BE260))*I33),  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ROUND((SUM(BF87:BF260)),  2)</f>
        <v>0</v>
      </c>
      <c r="G34" s="34"/>
      <c r="H34" s="34"/>
      <c r="I34" s="98">
        <v>0.15</v>
      </c>
      <c r="J34" s="97">
        <f>ROUND(((SUM(BF87:BF260))*I34),  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5"/>
      <c r="C35" s="34"/>
      <c r="D35" s="34"/>
      <c r="E35" s="28" t="s">
        <v>48</v>
      </c>
      <c r="F35" s="97">
        <f>ROUND((SUM(BG87:BG260)),  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5"/>
      <c r="C36" s="34"/>
      <c r="D36" s="34"/>
      <c r="E36" s="28" t="s">
        <v>49</v>
      </c>
      <c r="F36" s="97">
        <f>ROUND((SUM(BH87:BH260)),  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5"/>
      <c r="C37" s="34"/>
      <c r="D37" s="34"/>
      <c r="E37" s="28" t="s">
        <v>50</v>
      </c>
      <c r="F37" s="97">
        <f>ROUND((SUM(BI87:BI260)),  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6.25" customHeight="1">
      <c r="A48" s="34"/>
      <c r="B48" s="35"/>
      <c r="C48" s="34"/>
      <c r="D48" s="34"/>
      <c r="E48" s="319" t="str">
        <f>E7</f>
        <v>Výstavba parkovací plochy na ul.Majakovského a Karviné - Mizerově (ZUŠ-02)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8" t="s">
        <v>96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30" customHeight="1">
      <c r="A50" s="34"/>
      <c r="B50" s="35"/>
      <c r="C50" s="34"/>
      <c r="D50" s="34"/>
      <c r="E50" s="281" t="str">
        <f>E9</f>
        <v>210421 - SO 01 Výstavba parkovací plochy na ul.Majakovského a Karviné - Mizerově (ZUŠ-02)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8" t="s">
        <v>22</v>
      </c>
      <c r="D52" s="34"/>
      <c r="E52" s="34"/>
      <c r="F52" s="26" t="str">
        <f>F12</f>
        <v>Karviná - Mizerov</v>
      </c>
      <c r="G52" s="34"/>
      <c r="H52" s="34"/>
      <c r="I52" s="28" t="s">
        <v>24</v>
      </c>
      <c r="J52" s="52" t="str">
        <f>IF(J12="","",J12)</f>
        <v>29. 11. 2021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8" t="s">
        <v>28</v>
      </c>
      <c r="D54" s="34"/>
      <c r="E54" s="34"/>
      <c r="F54" s="26" t="str">
        <f>E15</f>
        <v xml:space="preserve"> </v>
      </c>
      <c r="G54" s="34"/>
      <c r="H54" s="34"/>
      <c r="I54" s="28" t="s">
        <v>34</v>
      </c>
      <c r="J54" s="32" t="str">
        <f>E21</f>
        <v>ing Milan Palák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05" t="s">
        <v>99</v>
      </c>
      <c r="D57" s="99"/>
      <c r="E57" s="99"/>
      <c r="F57" s="99"/>
      <c r="G57" s="99"/>
      <c r="H57" s="99"/>
      <c r="I57" s="99"/>
      <c r="J57" s="106" t="s">
        <v>100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J87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101</v>
      </c>
    </row>
    <row r="60" spans="1:47" s="9" customFormat="1" ht="24.95" customHeight="1">
      <c r="B60" s="108"/>
      <c r="D60" s="109" t="s">
        <v>102</v>
      </c>
      <c r="E60" s="110"/>
      <c r="F60" s="110"/>
      <c r="G60" s="110"/>
      <c r="H60" s="110"/>
      <c r="I60" s="110"/>
      <c r="J60" s="111">
        <f>J88</f>
        <v>0</v>
      </c>
      <c r="L60" s="108"/>
    </row>
    <row r="61" spans="1:47" s="10" customFormat="1" ht="19.899999999999999" customHeight="1">
      <c r="B61" s="112"/>
      <c r="D61" s="113" t="s">
        <v>103</v>
      </c>
      <c r="E61" s="114"/>
      <c r="F61" s="114"/>
      <c r="G61" s="114"/>
      <c r="H61" s="114"/>
      <c r="I61" s="114"/>
      <c r="J61" s="115">
        <f>J89</f>
        <v>0</v>
      </c>
      <c r="L61" s="112"/>
    </row>
    <row r="62" spans="1:47" s="10" customFormat="1" ht="19.899999999999999" customHeight="1">
      <c r="B62" s="112"/>
      <c r="D62" s="113" t="s">
        <v>104</v>
      </c>
      <c r="E62" s="114"/>
      <c r="F62" s="114"/>
      <c r="G62" s="114"/>
      <c r="H62" s="114"/>
      <c r="I62" s="114"/>
      <c r="J62" s="115">
        <f>J112</f>
        <v>0</v>
      </c>
      <c r="L62" s="112"/>
    </row>
    <row r="63" spans="1:47" s="10" customFormat="1" ht="19.899999999999999" customHeight="1">
      <c r="B63" s="112"/>
      <c r="D63" s="113" t="s">
        <v>105</v>
      </c>
      <c r="E63" s="114"/>
      <c r="F63" s="114"/>
      <c r="G63" s="114"/>
      <c r="H63" s="114"/>
      <c r="I63" s="114"/>
      <c r="J63" s="115">
        <f>J125</f>
        <v>0</v>
      </c>
      <c r="L63" s="112"/>
    </row>
    <row r="64" spans="1:47" s="10" customFormat="1" ht="19.899999999999999" customHeight="1">
      <c r="B64" s="112"/>
      <c r="D64" s="113" t="s">
        <v>106</v>
      </c>
      <c r="E64" s="114"/>
      <c r="F64" s="114"/>
      <c r="G64" s="114"/>
      <c r="H64" s="114"/>
      <c r="I64" s="114"/>
      <c r="J64" s="115">
        <f>J189</f>
        <v>0</v>
      </c>
      <c r="L64" s="112"/>
    </row>
    <row r="65" spans="1:31" s="10" customFormat="1" ht="19.899999999999999" customHeight="1">
      <c r="B65" s="112"/>
      <c r="D65" s="113" t="s">
        <v>107</v>
      </c>
      <c r="E65" s="114"/>
      <c r="F65" s="114"/>
      <c r="G65" s="114"/>
      <c r="H65" s="114"/>
      <c r="I65" s="114"/>
      <c r="J65" s="115">
        <f>J204</f>
        <v>0</v>
      </c>
      <c r="L65" s="112"/>
    </row>
    <row r="66" spans="1:31" s="10" customFormat="1" ht="19.899999999999999" customHeight="1">
      <c r="B66" s="112"/>
      <c r="D66" s="113" t="s">
        <v>108</v>
      </c>
      <c r="E66" s="114"/>
      <c r="F66" s="114"/>
      <c r="G66" s="114"/>
      <c r="H66" s="114"/>
      <c r="I66" s="114"/>
      <c r="J66" s="115">
        <f>J250</f>
        <v>0</v>
      </c>
      <c r="L66" s="112"/>
    </row>
    <row r="67" spans="1:31" s="10" customFormat="1" ht="19.899999999999999" customHeight="1">
      <c r="B67" s="112"/>
      <c r="D67" s="113" t="s">
        <v>109</v>
      </c>
      <c r="E67" s="114"/>
      <c r="F67" s="114"/>
      <c r="G67" s="114"/>
      <c r="H67" s="114"/>
      <c r="I67" s="114"/>
      <c r="J67" s="115">
        <f>J258</f>
        <v>0</v>
      </c>
      <c r="L67" s="112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2" t="s">
        <v>110</v>
      </c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17</v>
      </c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25" customHeight="1">
      <c r="A77" s="34"/>
      <c r="B77" s="35"/>
      <c r="C77" s="34"/>
      <c r="D77" s="34"/>
      <c r="E77" s="319" t="str">
        <f>E7</f>
        <v>Výstavba parkovací plochy na ul.Majakovského a Karviné - Mizerově (ZUŠ-02)</v>
      </c>
      <c r="F77" s="320"/>
      <c r="G77" s="320"/>
      <c r="H77" s="320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96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30" customHeight="1">
      <c r="A79" s="34"/>
      <c r="B79" s="35"/>
      <c r="C79" s="34"/>
      <c r="D79" s="34"/>
      <c r="E79" s="281" t="str">
        <f>E9</f>
        <v>210421 - SO 01 Výstavba parkovací plochy na ul.Majakovského a Karviné - Mizerově (ZUŠ-02)</v>
      </c>
      <c r="F79" s="321"/>
      <c r="G79" s="321"/>
      <c r="H79" s="321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2" customHeight="1">
      <c r="A81" s="34"/>
      <c r="B81" s="35"/>
      <c r="C81" s="28" t="s">
        <v>22</v>
      </c>
      <c r="D81" s="34"/>
      <c r="E81" s="34"/>
      <c r="F81" s="26" t="str">
        <f>F12</f>
        <v>Karviná - Mizerov</v>
      </c>
      <c r="G81" s="34"/>
      <c r="H81" s="34"/>
      <c r="I81" s="28" t="s">
        <v>24</v>
      </c>
      <c r="J81" s="52" t="str">
        <f>IF(J12="","",J12)</f>
        <v>29. 11. 2021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5.2" customHeight="1">
      <c r="A83" s="34"/>
      <c r="B83" s="35"/>
      <c r="C83" s="28" t="s">
        <v>28</v>
      </c>
      <c r="D83" s="34"/>
      <c r="E83" s="34"/>
      <c r="F83" s="26" t="str">
        <f>E15</f>
        <v xml:space="preserve"> </v>
      </c>
      <c r="G83" s="34"/>
      <c r="H83" s="34"/>
      <c r="I83" s="28" t="s">
        <v>34</v>
      </c>
      <c r="J83" s="32" t="str">
        <f>E21</f>
        <v>ing Milan Palák</v>
      </c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5.2" customHeight="1">
      <c r="A84" s="34"/>
      <c r="B84" s="35"/>
      <c r="C84" s="28" t="s">
        <v>32</v>
      </c>
      <c r="D84" s="34"/>
      <c r="E84" s="34"/>
      <c r="F84" s="26" t="str">
        <f>IF(E18="","",E18)</f>
        <v>Vyplň údaj</v>
      </c>
      <c r="G84" s="34"/>
      <c r="H84" s="34"/>
      <c r="I84" s="28" t="s">
        <v>37</v>
      </c>
      <c r="J84" s="32" t="str">
        <f>E24</f>
        <v>Anna Mužná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11" customFormat="1" ht="29.25" customHeight="1">
      <c r="A86" s="116"/>
      <c r="B86" s="117"/>
      <c r="C86" s="118" t="s">
        <v>111</v>
      </c>
      <c r="D86" s="119" t="s">
        <v>60</v>
      </c>
      <c r="E86" s="119" t="s">
        <v>56</v>
      </c>
      <c r="F86" s="119" t="s">
        <v>57</v>
      </c>
      <c r="G86" s="119" t="s">
        <v>112</v>
      </c>
      <c r="H86" s="119" t="s">
        <v>113</v>
      </c>
      <c r="I86" s="119" t="s">
        <v>114</v>
      </c>
      <c r="J86" s="119" t="s">
        <v>100</v>
      </c>
      <c r="K86" s="120" t="s">
        <v>115</v>
      </c>
      <c r="L86" s="121"/>
      <c r="M86" s="59" t="s">
        <v>3</v>
      </c>
      <c r="N86" s="60" t="s">
        <v>45</v>
      </c>
      <c r="O86" s="60" t="s">
        <v>116</v>
      </c>
      <c r="P86" s="60" t="s">
        <v>117</v>
      </c>
      <c r="Q86" s="60" t="s">
        <v>118</v>
      </c>
      <c r="R86" s="60" t="s">
        <v>119</v>
      </c>
      <c r="S86" s="60" t="s">
        <v>120</v>
      </c>
      <c r="T86" s="61" t="s">
        <v>121</v>
      </c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</row>
    <row r="87" spans="1:65" s="2" customFormat="1" ht="22.9" customHeight="1">
      <c r="A87" s="34"/>
      <c r="B87" s="35"/>
      <c r="C87" s="66" t="s">
        <v>122</v>
      </c>
      <c r="D87" s="34"/>
      <c r="E87" s="34"/>
      <c r="F87" s="34"/>
      <c r="G87" s="34"/>
      <c r="H87" s="34"/>
      <c r="I87" s="34"/>
      <c r="J87" s="122">
        <f>BK87</f>
        <v>0</v>
      </c>
      <c r="K87" s="34"/>
      <c r="L87" s="35"/>
      <c r="M87" s="62"/>
      <c r="N87" s="53"/>
      <c r="O87" s="63"/>
      <c r="P87" s="123">
        <f>P88</f>
        <v>0</v>
      </c>
      <c r="Q87" s="63"/>
      <c r="R87" s="123">
        <f>R88</f>
        <v>384.36343799999997</v>
      </c>
      <c r="S87" s="63"/>
      <c r="T87" s="124">
        <f>T88</f>
        <v>8.43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8" t="s">
        <v>74</v>
      </c>
      <c r="AU87" s="18" t="s">
        <v>101</v>
      </c>
      <c r="BK87" s="125">
        <f>BK88</f>
        <v>0</v>
      </c>
    </row>
    <row r="88" spans="1:65" s="12" customFormat="1" ht="25.9" customHeight="1">
      <c r="B88" s="126"/>
      <c r="D88" s="127" t="s">
        <v>74</v>
      </c>
      <c r="E88" s="128" t="s">
        <v>123</v>
      </c>
      <c r="F88" s="128" t="s">
        <v>124</v>
      </c>
      <c r="I88" s="129"/>
      <c r="J88" s="130">
        <f>BK88</f>
        <v>0</v>
      </c>
      <c r="L88" s="126"/>
      <c r="M88" s="131"/>
      <c r="N88" s="132"/>
      <c r="O88" s="132"/>
      <c r="P88" s="133">
        <f>P89+P112+P125+P189+P204+P250+P258</f>
        <v>0</v>
      </c>
      <c r="Q88" s="132"/>
      <c r="R88" s="133">
        <f>R89+R112+R125+R189+R204+R250+R258</f>
        <v>384.36343799999997</v>
      </c>
      <c r="S88" s="132"/>
      <c r="T88" s="134">
        <f>T89+T112+T125+T189+T204+T250+T258</f>
        <v>8.43</v>
      </c>
      <c r="AR88" s="127" t="s">
        <v>83</v>
      </c>
      <c r="AT88" s="135" t="s">
        <v>74</v>
      </c>
      <c r="AU88" s="135" t="s">
        <v>75</v>
      </c>
      <c r="AY88" s="127" t="s">
        <v>125</v>
      </c>
      <c r="BK88" s="136">
        <f>BK89+BK112+BK125+BK189+BK204+BK250+BK258</f>
        <v>0</v>
      </c>
    </row>
    <row r="89" spans="1:65" s="12" customFormat="1" ht="22.9" customHeight="1">
      <c r="B89" s="126"/>
      <c r="D89" s="127" t="s">
        <v>74</v>
      </c>
      <c r="E89" s="137" t="s">
        <v>83</v>
      </c>
      <c r="F89" s="137" t="s">
        <v>126</v>
      </c>
      <c r="I89" s="129"/>
      <c r="J89" s="138">
        <f>BK89</f>
        <v>0</v>
      </c>
      <c r="L89" s="126"/>
      <c r="M89" s="131"/>
      <c r="N89" s="132"/>
      <c r="O89" s="132"/>
      <c r="P89" s="133">
        <f>SUM(P90:P111)</f>
        <v>0</v>
      </c>
      <c r="Q89" s="132"/>
      <c r="R89" s="133">
        <f>SUM(R90:R111)</f>
        <v>58.125</v>
      </c>
      <c r="S89" s="132"/>
      <c r="T89" s="134">
        <f>SUM(T90:T111)</f>
        <v>0</v>
      </c>
      <c r="AR89" s="127" t="s">
        <v>83</v>
      </c>
      <c r="AT89" s="135" t="s">
        <v>74</v>
      </c>
      <c r="AU89" s="135" t="s">
        <v>83</v>
      </c>
      <c r="AY89" s="127" t="s">
        <v>125</v>
      </c>
      <c r="BK89" s="136">
        <f>SUM(BK90:BK111)</f>
        <v>0</v>
      </c>
    </row>
    <row r="90" spans="1:65" s="2" customFormat="1" ht="37.9" customHeight="1">
      <c r="A90" s="34"/>
      <c r="B90" s="139"/>
      <c r="C90" s="140" t="s">
        <v>83</v>
      </c>
      <c r="D90" s="140" t="s">
        <v>127</v>
      </c>
      <c r="E90" s="141" t="s">
        <v>128</v>
      </c>
      <c r="F90" s="142" t="s">
        <v>129</v>
      </c>
      <c r="G90" s="143" t="s">
        <v>130</v>
      </c>
      <c r="H90" s="144">
        <v>1050</v>
      </c>
      <c r="I90" s="145"/>
      <c r="J90" s="146">
        <f>ROUND(I90*H90,2)</f>
        <v>0</v>
      </c>
      <c r="K90" s="142" t="s">
        <v>131</v>
      </c>
      <c r="L90" s="35"/>
      <c r="M90" s="147" t="s">
        <v>3</v>
      </c>
      <c r="N90" s="148" t="s">
        <v>46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132</v>
      </c>
      <c r="AT90" s="151" t="s">
        <v>127</v>
      </c>
      <c r="AU90" s="151" t="s">
        <v>85</v>
      </c>
      <c r="AY90" s="18" t="s">
        <v>125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8" t="s">
        <v>83</v>
      </c>
      <c r="BK90" s="152">
        <f>ROUND(I90*H90,2)</f>
        <v>0</v>
      </c>
      <c r="BL90" s="18" t="s">
        <v>132</v>
      </c>
      <c r="BM90" s="151" t="s">
        <v>133</v>
      </c>
    </row>
    <row r="91" spans="1:65" s="2" customFormat="1" ht="11.25">
      <c r="A91" s="34"/>
      <c r="B91" s="35"/>
      <c r="C91" s="34"/>
      <c r="D91" s="153" t="s">
        <v>134</v>
      </c>
      <c r="E91" s="34"/>
      <c r="F91" s="154" t="s">
        <v>135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8" t="s">
        <v>134</v>
      </c>
      <c r="AU91" s="18" t="s">
        <v>85</v>
      </c>
    </row>
    <row r="92" spans="1:65" s="2" customFormat="1" ht="37.9" customHeight="1">
      <c r="A92" s="34"/>
      <c r="B92" s="139"/>
      <c r="C92" s="140" t="s">
        <v>85</v>
      </c>
      <c r="D92" s="140" t="s">
        <v>127</v>
      </c>
      <c r="E92" s="141" t="s">
        <v>136</v>
      </c>
      <c r="F92" s="142" t="s">
        <v>137</v>
      </c>
      <c r="G92" s="143" t="s">
        <v>130</v>
      </c>
      <c r="H92" s="144">
        <v>3.25</v>
      </c>
      <c r="I92" s="145"/>
      <c r="J92" s="146">
        <f>ROUND(I92*H92,2)</f>
        <v>0</v>
      </c>
      <c r="K92" s="142" t="s">
        <v>131</v>
      </c>
      <c r="L92" s="35"/>
      <c r="M92" s="147" t="s">
        <v>3</v>
      </c>
      <c r="N92" s="148" t="s">
        <v>46</v>
      </c>
      <c r="O92" s="55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132</v>
      </c>
      <c r="AT92" s="151" t="s">
        <v>127</v>
      </c>
      <c r="AU92" s="151" t="s">
        <v>85</v>
      </c>
      <c r="AY92" s="18" t="s">
        <v>125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8" t="s">
        <v>83</v>
      </c>
      <c r="BK92" s="152">
        <f>ROUND(I92*H92,2)</f>
        <v>0</v>
      </c>
      <c r="BL92" s="18" t="s">
        <v>132</v>
      </c>
      <c r="BM92" s="151" t="s">
        <v>138</v>
      </c>
    </row>
    <row r="93" spans="1:65" s="2" customFormat="1" ht="11.25">
      <c r="A93" s="34"/>
      <c r="B93" s="35"/>
      <c r="C93" s="34"/>
      <c r="D93" s="153" t="s">
        <v>134</v>
      </c>
      <c r="E93" s="34"/>
      <c r="F93" s="154" t="s">
        <v>139</v>
      </c>
      <c r="G93" s="34"/>
      <c r="H93" s="34"/>
      <c r="I93" s="155"/>
      <c r="J93" s="34"/>
      <c r="K93" s="34"/>
      <c r="L93" s="35"/>
      <c r="M93" s="156"/>
      <c r="N93" s="157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8" t="s">
        <v>134</v>
      </c>
      <c r="AU93" s="18" t="s">
        <v>85</v>
      </c>
    </row>
    <row r="94" spans="1:65" s="13" customFormat="1" ht="11.25">
      <c r="B94" s="158"/>
      <c r="D94" s="159" t="s">
        <v>140</v>
      </c>
      <c r="E94" s="160" t="s">
        <v>3</v>
      </c>
      <c r="F94" s="161" t="s">
        <v>141</v>
      </c>
      <c r="H94" s="160" t="s">
        <v>3</v>
      </c>
      <c r="I94" s="162"/>
      <c r="L94" s="158"/>
      <c r="M94" s="163"/>
      <c r="N94" s="164"/>
      <c r="O94" s="164"/>
      <c r="P94" s="164"/>
      <c r="Q94" s="164"/>
      <c r="R94" s="164"/>
      <c r="S94" s="164"/>
      <c r="T94" s="165"/>
      <c r="AT94" s="160" t="s">
        <v>140</v>
      </c>
      <c r="AU94" s="160" t="s">
        <v>85</v>
      </c>
      <c r="AV94" s="13" t="s">
        <v>83</v>
      </c>
      <c r="AW94" s="13" t="s">
        <v>36</v>
      </c>
      <c r="AX94" s="13" t="s">
        <v>75</v>
      </c>
      <c r="AY94" s="160" t="s">
        <v>125</v>
      </c>
    </row>
    <row r="95" spans="1:65" s="14" customFormat="1" ht="11.25">
      <c r="B95" s="166"/>
      <c r="D95" s="159" t="s">
        <v>140</v>
      </c>
      <c r="E95" s="167" t="s">
        <v>3</v>
      </c>
      <c r="F95" s="168" t="s">
        <v>142</v>
      </c>
      <c r="H95" s="169">
        <v>2.25</v>
      </c>
      <c r="I95" s="170"/>
      <c r="L95" s="166"/>
      <c r="M95" s="171"/>
      <c r="N95" s="172"/>
      <c r="O95" s="172"/>
      <c r="P95" s="172"/>
      <c r="Q95" s="172"/>
      <c r="R95" s="172"/>
      <c r="S95" s="172"/>
      <c r="T95" s="173"/>
      <c r="AT95" s="167" t="s">
        <v>140</v>
      </c>
      <c r="AU95" s="167" t="s">
        <v>85</v>
      </c>
      <c r="AV95" s="14" t="s">
        <v>85</v>
      </c>
      <c r="AW95" s="14" t="s">
        <v>36</v>
      </c>
      <c r="AX95" s="14" t="s">
        <v>75</v>
      </c>
      <c r="AY95" s="167" t="s">
        <v>125</v>
      </c>
    </row>
    <row r="96" spans="1:65" s="14" customFormat="1" ht="11.25">
      <c r="B96" s="166"/>
      <c r="D96" s="159" t="s">
        <v>140</v>
      </c>
      <c r="E96" s="167" t="s">
        <v>3</v>
      </c>
      <c r="F96" s="168" t="s">
        <v>143</v>
      </c>
      <c r="H96" s="169">
        <v>1</v>
      </c>
      <c r="I96" s="170"/>
      <c r="L96" s="166"/>
      <c r="M96" s="171"/>
      <c r="N96" s="172"/>
      <c r="O96" s="172"/>
      <c r="P96" s="172"/>
      <c r="Q96" s="172"/>
      <c r="R96" s="172"/>
      <c r="S96" s="172"/>
      <c r="T96" s="173"/>
      <c r="AT96" s="167" t="s">
        <v>140</v>
      </c>
      <c r="AU96" s="167" t="s">
        <v>85</v>
      </c>
      <c r="AV96" s="14" t="s">
        <v>85</v>
      </c>
      <c r="AW96" s="14" t="s">
        <v>36</v>
      </c>
      <c r="AX96" s="14" t="s">
        <v>75</v>
      </c>
      <c r="AY96" s="167" t="s">
        <v>125</v>
      </c>
    </row>
    <row r="97" spans="1:65" s="15" customFormat="1" ht="11.25">
      <c r="B97" s="174"/>
      <c r="D97" s="159" t="s">
        <v>140</v>
      </c>
      <c r="E97" s="175" t="s">
        <v>3</v>
      </c>
      <c r="F97" s="176" t="s">
        <v>144</v>
      </c>
      <c r="H97" s="177">
        <v>3.25</v>
      </c>
      <c r="I97" s="178"/>
      <c r="L97" s="174"/>
      <c r="M97" s="179"/>
      <c r="N97" s="180"/>
      <c r="O97" s="180"/>
      <c r="P97" s="180"/>
      <c r="Q97" s="180"/>
      <c r="R97" s="180"/>
      <c r="S97" s="180"/>
      <c r="T97" s="181"/>
      <c r="AT97" s="175" t="s">
        <v>140</v>
      </c>
      <c r="AU97" s="175" t="s">
        <v>85</v>
      </c>
      <c r="AV97" s="15" t="s">
        <v>132</v>
      </c>
      <c r="AW97" s="15" t="s">
        <v>36</v>
      </c>
      <c r="AX97" s="15" t="s">
        <v>83</v>
      </c>
      <c r="AY97" s="175" t="s">
        <v>125</v>
      </c>
    </row>
    <row r="98" spans="1:65" s="2" customFormat="1" ht="62.65" customHeight="1">
      <c r="A98" s="34"/>
      <c r="B98" s="139"/>
      <c r="C98" s="140" t="s">
        <v>145</v>
      </c>
      <c r="D98" s="140" t="s">
        <v>127</v>
      </c>
      <c r="E98" s="141" t="s">
        <v>146</v>
      </c>
      <c r="F98" s="142" t="s">
        <v>147</v>
      </c>
      <c r="G98" s="143" t="s">
        <v>130</v>
      </c>
      <c r="H98" s="144">
        <v>1053.25</v>
      </c>
      <c r="I98" s="145"/>
      <c r="J98" s="146">
        <f>ROUND(I98*H98,2)</f>
        <v>0</v>
      </c>
      <c r="K98" s="142" t="s">
        <v>131</v>
      </c>
      <c r="L98" s="35"/>
      <c r="M98" s="147" t="s">
        <v>3</v>
      </c>
      <c r="N98" s="148" t="s">
        <v>46</v>
      </c>
      <c r="O98" s="55"/>
      <c r="P98" s="149">
        <f>O98*H98</f>
        <v>0</v>
      </c>
      <c r="Q98" s="149">
        <v>0</v>
      </c>
      <c r="R98" s="149">
        <f>Q98*H98</f>
        <v>0</v>
      </c>
      <c r="S98" s="149">
        <v>0</v>
      </c>
      <c r="T98" s="15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132</v>
      </c>
      <c r="AT98" s="151" t="s">
        <v>127</v>
      </c>
      <c r="AU98" s="151" t="s">
        <v>85</v>
      </c>
      <c r="AY98" s="18" t="s">
        <v>125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8" t="s">
        <v>83</v>
      </c>
      <c r="BK98" s="152">
        <f>ROUND(I98*H98,2)</f>
        <v>0</v>
      </c>
      <c r="BL98" s="18" t="s">
        <v>132</v>
      </c>
      <c r="BM98" s="151" t="s">
        <v>148</v>
      </c>
    </row>
    <row r="99" spans="1:65" s="2" customFormat="1" ht="11.25">
      <c r="A99" s="34"/>
      <c r="B99" s="35"/>
      <c r="C99" s="34"/>
      <c r="D99" s="153" t="s">
        <v>134</v>
      </c>
      <c r="E99" s="34"/>
      <c r="F99" s="154" t="s">
        <v>149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8" t="s">
        <v>134</v>
      </c>
      <c r="AU99" s="18" t="s">
        <v>85</v>
      </c>
    </row>
    <row r="100" spans="1:65" s="14" customFormat="1" ht="11.25">
      <c r="B100" s="166"/>
      <c r="D100" s="159" t="s">
        <v>140</v>
      </c>
      <c r="E100" s="167" t="s">
        <v>3</v>
      </c>
      <c r="F100" s="168" t="s">
        <v>150</v>
      </c>
      <c r="H100" s="169">
        <v>1053.25</v>
      </c>
      <c r="I100" s="170"/>
      <c r="L100" s="166"/>
      <c r="M100" s="171"/>
      <c r="N100" s="172"/>
      <c r="O100" s="172"/>
      <c r="P100" s="172"/>
      <c r="Q100" s="172"/>
      <c r="R100" s="172"/>
      <c r="S100" s="172"/>
      <c r="T100" s="173"/>
      <c r="AT100" s="167" t="s">
        <v>140</v>
      </c>
      <c r="AU100" s="167" t="s">
        <v>85</v>
      </c>
      <c r="AV100" s="14" t="s">
        <v>85</v>
      </c>
      <c r="AW100" s="14" t="s">
        <v>36</v>
      </c>
      <c r="AX100" s="14" t="s">
        <v>83</v>
      </c>
      <c r="AY100" s="167" t="s">
        <v>125</v>
      </c>
    </row>
    <row r="101" spans="1:65" s="2" customFormat="1" ht="44.25" customHeight="1">
      <c r="A101" s="34"/>
      <c r="B101" s="139"/>
      <c r="C101" s="140" t="s">
        <v>132</v>
      </c>
      <c r="D101" s="140" t="s">
        <v>127</v>
      </c>
      <c r="E101" s="141" t="s">
        <v>151</v>
      </c>
      <c r="F101" s="142" t="s">
        <v>152</v>
      </c>
      <c r="G101" s="143" t="s">
        <v>153</v>
      </c>
      <c r="H101" s="144">
        <v>1790.5250000000001</v>
      </c>
      <c r="I101" s="145"/>
      <c r="J101" s="146">
        <f>ROUND(I101*H101,2)</f>
        <v>0</v>
      </c>
      <c r="K101" s="142" t="s">
        <v>131</v>
      </c>
      <c r="L101" s="35"/>
      <c r="M101" s="147" t="s">
        <v>3</v>
      </c>
      <c r="N101" s="148" t="s">
        <v>46</v>
      </c>
      <c r="O101" s="55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132</v>
      </c>
      <c r="AT101" s="151" t="s">
        <v>127</v>
      </c>
      <c r="AU101" s="151" t="s">
        <v>85</v>
      </c>
      <c r="AY101" s="18" t="s">
        <v>125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8" t="s">
        <v>83</v>
      </c>
      <c r="BK101" s="152">
        <f>ROUND(I101*H101,2)</f>
        <v>0</v>
      </c>
      <c r="BL101" s="18" t="s">
        <v>132</v>
      </c>
      <c r="BM101" s="151" t="s">
        <v>154</v>
      </c>
    </row>
    <row r="102" spans="1:65" s="2" customFormat="1" ht="11.25">
      <c r="A102" s="34"/>
      <c r="B102" s="35"/>
      <c r="C102" s="34"/>
      <c r="D102" s="153" t="s">
        <v>134</v>
      </c>
      <c r="E102" s="34"/>
      <c r="F102" s="154" t="s">
        <v>155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8" t="s">
        <v>134</v>
      </c>
      <c r="AU102" s="18" t="s">
        <v>85</v>
      </c>
    </row>
    <row r="103" spans="1:65" s="14" customFormat="1" ht="11.25">
      <c r="B103" s="166"/>
      <c r="D103" s="159" t="s">
        <v>140</v>
      </c>
      <c r="E103" s="167" t="s">
        <v>3</v>
      </c>
      <c r="F103" s="168" t="s">
        <v>156</v>
      </c>
      <c r="H103" s="169">
        <v>1790.5250000000001</v>
      </c>
      <c r="I103" s="170"/>
      <c r="L103" s="166"/>
      <c r="M103" s="171"/>
      <c r="N103" s="172"/>
      <c r="O103" s="172"/>
      <c r="P103" s="172"/>
      <c r="Q103" s="172"/>
      <c r="R103" s="172"/>
      <c r="S103" s="172"/>
      <c r="T103" s="173"/>
      <c r="AT103" s="167" t="s">
        <v>140</v>
      </c>
      <c r="AU103" s="167" t="s">
        <v>85</v>
      </c>
      <c r="AV103" s="14" t="s">
        <v>85</v>
      </c>
      <c r="AW103" s="14" t="s">
        <v>36</v>
      </c>
      <c r="AX103" s="14" t="s">
        <v>83</v>
      </c>
      <c r="AY103" s="167" t="s">
        <v>125</v>
      </c>
    </row>
    <row r="104" spans="1:65" s="2" customFormat="1" ht="37.9" customHeight="1">
      <c r="A104" s="34"/>
      <c r="B104" s="139"/>
      <c r="C104" s="140" t="s">
        <v>157</v>
      </c>
      <c r="D104" s="140" t="s">
        <v>127</v>
      </c>
      <c r="E104" s="141" t="s">
        <v>158</v>
      </c>
      <c r="F104" s="142" t="s">
        <v>159</v>
      </c>
      <c r="G104" s="143" t="s">
        <v>130</v>
      </c>
      <c r="H104" s="144">
        <v>1053.25</v>
      </c>
      <c r="I104" s="145"/>
      <c r="J104" s="146">
        <f>ROUND(I104*H104,2)</f>
        <v>0</v>
      </c>
      <c r="K104" s="142" t="s">
        <v>131</v>
      </c>
      <c r="L104" s="35"/>
      <c r="M104" s="147" t="s">
        <v>3</v>
      </c>
      <c r="N104" s="148" t="s">
        <v>46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132</v>
      </c>
      <c r="AT104" s="151" t="s">
        <v>127</v>
      </c>
      <c r="AU104" s="151" t="s">
        <v>85</v>
      </c>
      <c r="AY104" s="18" t="s">
        <v>125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8" t="s">
        <v>83</v>
      </c>
      <c r="BK104" s="152">
        <f>ROUND(I104*H104,2)</f>
        <v>0</v>
      </c>
      <c r="BL104" s="18" t="s">
        <v>132</v>
      </c>
      <c r="BM104" s="151" t="s">
        <v>160</v>
      </c>
    </row>
    <row r="105" spans="1:65" s="2" customFormat="1" ht="11.25">
      <c r="A105" s="34"/>
      <c r="B105" s="35"/>
      <c r="C105" s="34"/>
      <c r="D105" s="153" t="s">
        <v>134</v>
      </c>
      <c r="E105" s="34"/>
      <c r="F105" s="154" t="s">
        <v>161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8" t="s">
        <v>134</v>
      </c>
      <c r="AU105" s="18" t="s">
        <v>85</v>
      </c>
    </row>
    <row r="106" spans="1:65" s="2" customFormat="1" ht="37.9" customHeight="1">
      <c r="A106" s="34"/>
      <c r="B106" s="139"/>
      <c r="C106" s="140" t="s">
        <v>162</v>
      </c>
      <c r="D106" s="140" t="s">
        <v>127</v>
      </c>
      <c r="E106" s="141" t="s">
        <v>163</v>
      </c>
      <c r="F106" s="142" t="s">
        <v>164</v>
      </c>
      <c r="G106" s="143" t="s">
        <v>165</v>
      </c>
      <c r="H106" s="144">
        <v>465</v>
      </c>
      <c r="I106" s="145"/>
      <c r="J106" s="146">
        <f>ROUND(I106*H106,2)</f>
        <v>0</v>
      </c>
      <c r="K106" s="142" t="s">
        <v>131</v>
      </c>
      <c r="L106" s="35"/>
      <c r="M106" s="147" t="s">
        <v>3</v>
      </c>
      <c r="N106" s="148" t="s">
        <v>46</v>
      </c>
      <c r="O106" s="55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132</v>
      </c>
      <c r="AT106" s="151" t="s">
        <v>127</v>
      </c>
      <c r="AU106" s="151" t="s">
        <v>85</v>
      </c>
      <c r="AY106" s="18" t="s">
        <v>125</v>
      </c>
      <c r="BE106" s="152">
        <f>IF(N106="základní",J106,0)</f>
        <v>0</v>
      </c>
      <c r="BF106" s="152">
        <f>IF(N106="snížená",J106,0)</f>
        <v>0</v>
      </c>
      <c r="BG106" s="152">
        <f>IF(N106="zákl. přenesená",J106,0)</f>
        <v>0</v>
      </c>
      <c r="BH106" s="152">
        <f>IF(N106="sníž. přenesená",J106,0)</f>
        <v>0</v>
      </c>
      <c r="BI106" s="152">
        <f>IF(N106="nulová",J106,0)</f>
        <v>0</v>
      </c>
      <c r="BJ106" s="18" t="s">
        <v>83</v>
      </c>
      <c r="BK106" s="152">
        <f>ROUND(I106*H106,2)</f>
        <v>0</v>
      </c>
      <c r="BL106" s="18" t="s">
        <v>132</v>
      </c>
      <c r="BM106" s="151" t="s">
        <v>166</v>
      </c>
    </row>
    <row r="107" spans="1:65" s="2" customFormat="1" ht="11.25">
      <c r="A107" s="34"/>
      <c r="B107" s="35"/>
      <c r="C107" s="34"/>
      <c r="D107" s="153" t="s">
        <v>134</v>
      </c>
      <c r="E107" s="34"/>
      <c r="F107" s="154" t="s">
        <v>167</v>
      </c>
      <c r="G107" s="34"/>
      <c r="H107" s="34"/>
      <c r="I107" s="155"/>
      <c r="J107" s="34"/>
      <c r="K107" s="34"/>
      <c r="L107" s="35"/>
      <c r="M107" s="156"/>
      <c r="N107" s="157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8" t="s">
        <v>134</v>
      </c>
      <c r="AU107" s="18" t="s">
        <v>85</v>
      </c>
    </row>
    <row r="108" spans="1:65" s="13" customFormat="1" ht="11.25">
      <c r="B108" s="158"/>
      <c r="D108" s="159" t="s">
        <v>140</v>
      </c>
      <c r="E108" s="160" t="s">
        <v>3</v>
      </c>
      <c r="F108" s="161" t="s">
        <v>168</v>
      </c>
      <c r="H108" s="160" t="s">
        <v>3</v>
      </c>
      <c r="I108" s="162"/>
      <c r="L108" s="158"/>
      <c r="M108" s="163"/>
      <c r="N108" s="164"/>
      <c r="O108" s="164"/>
      <c r="P108" s="164"/>
      <c r="Q108" s="164"/>
      <c r="R108" s="164"/>
      <c r="S108" s="164"/>
      <c r="T108" s="165"/>
      <c r="AT108" s="160" t="s">
        <v>140</v>
      </c>
      <c r="AU108" s="160" t="s">
        <v>85</v>
      </c>
      <c r="AV108" s="13" t="s">
        <v>83</v>
      </c>
      <c r="AW108" s="13" t="s">
        <v>36</v>
      </c>
      <c r="AX108" s="13" t="s">
        <v>75</v>
      </c>
      <c r="AY108" s="160" t="s">
        <v>125</v>
      </c>
    </row>
    <row r="109" spans="1:65" s="14" customFormat="1" ht="11.25">
      <c r="B109" s="166"/>
      <c r="D109" s="159" t="s">
        <v>140</v>
      </c>
      <c r="E109" s="167" t="s">
        <v>3</v>
      </c>
      <c r="F109" s="168" t="s">
        <v>169</v>
      </c>
      <c r="H109" s="169">
        <v>465</v>
      </c>
      <c r="I109" s="170"/>
      <c r="L109" s="166"/>
      <c r="M109" s="171"/>
      <c r="N109" s="172"/>
      <c r="O109" s="172"/>
      <c r="P109" s="172"/>
      <c r="Q109" s="172"/>
      <c r="R109" s="172"/>
      <c r="S109" s="172"/>
      <c r="T109" s="173"/>
      <c r="AT109" s="167" t="s">
        <v>140</v>
      </c>
      <c r="AU109" s="167" t="s">
        <v>85</v>
      </c>
      <c r="AV109" s="14" t="s">
        <v>85</v>
      </c>
      <c r="AW109" s="14" t="s">
        <v>36</v>
      </c>
      <c r="AX109" s="14" t="s">
        <v>83</v>
      </c>
      <c r="AY109" s="167" t="s">
        <v>125</v>
      </c>
    </row>
    <row r="110" spans="1:65" s="2" customFormat="1" ht="16.5" customHeight="1">
      <c r="A110" s="34"/>
      <c r="B110" s="139"/>
      <c r="C110" s="182" t="s">
        <v>170</v>
      </c>
      <c r="D110" s="182" t="s">
        <v>171</v>
      </c>
      <c r="E110" s="183" t="s">
        <v>172</v>
      </c>
      <c r="F110" s="184" t="s">
        <v>173</v>
      </c>
      <c r="G110" s="185" t="s">
        <v>153</v>
      </c>
      <c r="H110" s="186">
        <v>58.125</v>
      </c>
      <c r="I110" s="187"/>
      <c r="J110" s="188">
        <f>ROUND(I110*H110,2)</f>
        <v>0</v>
      </c>
      <c r="K110" s="184" t="s">
        <v>131</v>
      </c>
      <c r="L110" s="189"/>
      <c r="M110" s="190" t="s">
        <v>3</v>
      </c>
      <c r="N110" s="191" t="s">
        <v>46</v>
      </c>
      <c r="O110" s="55"/>
      <c r="P110" s="149">
        <f>O110*H110</f>
        <v>0</v>
      </c>
      <c r="Q110" s="149">
        <v>1</v>
      </c>
      <c r="R110" s="149">
        <f>Q110*H110</f>
        <v>58.125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174</v>
      </c>
      <c r="AT110" s="151" t="s">
        <v>171</v>
      </c>
      <c r="AU110" s="151" t="s">
        <v>85</v>
      </c>
      <c r="AY110" s="18" t="s">
        <v>125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8" t="s">
        <v>83</v>
      </c>
      <c r="BK110" s="152">
        <f>ROUND(I110*H110,2)</f>
        <v>0</v>
      </c>
      <c r="BL110" s="18" t="s">
        <v>132</v>
      </c>
      <c r="BM110" s="151" t="s">
        <v>175</v>
      </c>
    </row>
    <row r="111" spans="1:65" s="14" customFormat="1" ht="11.25">
      <c r="B111" s="166"/>
      <c r="D111" s="159" t="s">
        <v>140</v>
      </c>
      <c r="F111" s="168" t="s">
        <v>176</v>
      </c>
      <c r="H111" s="169">
        <v>58.125</v>
      </c>
      <c r="I111" s="170"/>
      <c r="L111" s="166"/>
      <c r="M111" s="171"/>
      <c r="N111" s="172"/>
      <c r="O111" s="172"/>
      <c r="P111" s="172"/>
      <c r="Q111" s="172"/>
      <c r="R111" s="172"/>
      <c r="S111" s="172"/>
      <c r="T111" s="173"/>
      <c r="AT111" s="167" t="s">
        <v>140</v>
      </c>
      <c r="AU111" s="167" t="s">
        <v>85</v>
      </c>
      <c r="AV111" s="14" t="s">
        <v>85</v>
      </c>
      <c r="AW111" s="14" t="s">
        <v>4</v>
      </c>
      <c r="AX111" s="14" t="s">
        <v>83</v>
      </c>
      <c r="AY111" s="167" t="s">
        <v>125</v>
      </c>
    </row>
    <row r="112" spans="1:65" s="12" customFormat="1" ht="22.9" customHeight="1">
      <c r="B112" s="126"/>
      <c r="D112" s="127" t="s">
        <v>74</v>
      </c>
      <c r="E112" s="137" t="s">
        <v>145</v>
      </c>
      <c r="F112" s="137" t="s">
        <v>177</v>
      </c>
      <c r="I112" s="129"/>
      <c r="J112" s="138">
        <f>BK112</f>
        <v>0</v>
      </c>
      <c r="L112" s="126"/>
      <c r="M112" s="131"/>
      <c r="N112" s="132"/>
      <c r="O112" s="132"/>
      <c r="P112" s="133">
        <f>SUM(P113:P124)</f>
        <v>0</v>
      </c>
      <c r="Q112" s="132"/>
      <c r="R112" s="133">
        <f>SUM(R113:R124)</f>
        <v>6.1211500000000001</v>
      </c>
      <c r="S112" s="132"/>
      <c r="T112" s="134">
        <f>SUM(T113:T124)</f>
        <v>0</v>
      </c>
      <c r="AR112" s="127" t="s">
        <v>83</v>
      </c>
      <c r="AT112" s="135" t="s">
        <v>74</v>
      </c>
      <c r="AU112" s="135" t="s">
        <v>83</v>
      </c>
      <c r="AY112" s="127" t="s">
        <v>125</v>
      </c>
      <c r="BK112" s="136">
        <f>SUM(BK113:BK124)</f>
        <v>0</v>
      </c>
    </row>
    <row r="113" spans="1:65" s="2" customFormat="1" ht="44.25" customHeight="1">
      <c r="A113" s="34"/>
      <c r="B113" s="139"/>
      <c r="C113" s="140" t="s">
        <v>174</v>
      </c>
      <c r="D113" s="140" t="s">
        <v>127</v>
      </c>
      <c r="E113" s="141" t="s">
        <v>178</v>
      </c>
      <c r="F113" s="142" t="s">
        <v>179</v>
      </c>
      <c r="G113" s="143" t="s">
        <v>180</v>
      </c>
      <c r="H113" s="144">
        <v>35</v>
      </c>
      <c r="I113" s="145"/>
      <c r="J113" s="146">
        <f>ROUND(I113*H113,2)</f>
        <v>0</v>
      </c>
      <c r="K113" s="142" t="s">
        <v>131</v>
      </c>
      <c r="L113" s="35"/>
      <c r="M113" s="147" t="s">
        <v>3</v>
      </c>
      <c r="N113" s="148" t="s">
        <v>46</v>
      </c>
      <c r="O113" s="55"/>
      <c r="P113" s="149">
        <f>O113*H113</f>
        <v>0</v>
      </c>
      <c r="Q113" s="149">
        <v>0.17488999999999999</v>
      </c>
      <c r="R113" s="149">
        <f>Q113*H113</f>
        <v>6.1211500000000001</v>
      </c>
      <c r="S113" s="149">
        <v>0</v>
      </c>
      <c r="T113" s="150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132</v>
      </c>
      <c r="AT113" s="151" t="s">
        <v>127</v>
      </c>
      <c r="AU113" s="151" t="s">
        <v>85</v>
      </c>
      <c r="AY113" s="18" t="s">
        <v>125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8" t="s">
        <v>83</v>
      </c>
      <c r="BK113" s="152">
        <f>ROUND(I113*H113,2)</f>
        <v>0</v>
      </c>
      <c r="BL113" s="18" t="s">
        <v>132</v>
      </c>
      <c r="BM113" s="151" t="s">
        <v>181</v>
      </c>
    </row>
    <row r="114" spans="1:65" s="2" customFormat="1" ht="11.25">
      <c r="A114" s="34"/>
      <c r="B114" s="35"/>
      <c r="C114" s="34"/>
      <c r="D114" s="153" t="s">
        <v>134</v>
      </c>
      <c r="E114" s="34"/>
      <c r="F114" s="154" t="s">
        <v>182</v>
      </c>
      <c r="G114" s="34"/>
      <c r="H114" s="34"/>
      <c r="I114" s="155"/>
      <c r="J114" s="34"/>
      <c r="K114" s="34"/>
      <c r="L114" s="35"/>
      <c r="M114" s="156"/>
      <c r="N114" s="157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8" t="s">
        <v>134</v>
      </c>
      <c r="AU114" s="18" t="s">
        <v>85</v>
      </c>
    </row>
    <row r="115" spans="1:65" s="2" customFormat="1" ht="16.5" customHeight="1">
      <c r="A115" s="34"/>
      <c r="B115" s="139"/>
      <c r="C115" s="182" t="s">
        <v>183</v>
      </c>
      <c r="D115" s="182" t="s">
        <v>171</v>
      </c>
      <c r="E115" s="183" t="s">
        <v>184</v>
      </c>
      <c r="F115" s="184" t="s">
        <v>185</v>
      </c>
      <c r="G115" s="185" t="s">
        <v>180</v>
      </c>
      <c r="H115" s="186">
        <v>35</v>
      </c>
      <c r="I115" s="187"/>
      <c r="J115" s="188">
        <f>ROUND(I115*H115,2)</f>
        <v>0</v>
      </c>
      <c r="K115" s="184" t="s">
        <v>131</v>
      </c>
      <c r="L115" s="189"/>
      <c r="M115" s="190" t="s">
        <v>3</v>
      </c>
      <c r="N115" s="191" t="s">
        <v>46</v>
      </c>
      <c r="O115" s="55"/>
      <c r="P115" s="149">
        <f>O115*H115</f>
        <v>0</v>
      </c>
      <c r="Q115" s="149">
        <v>0</v>
      </c>
      <c r="R115" s="149">
        <f>Q115*H115</f>
        <v>0</v>
      </c>
      <c r="S115" s="149">
        <v>0</v>
      </c>
      <c r="T115" s="150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174</v>
      </c>
      <c r="AT115" s="151" t="s">
        <v>171</v>
      </c>
      <c r="AU115" s="151" t="s">
        <v>85</v>
      </c>
      <c r="AY115" s="18" t="s">
        <v>125</v>
      </c>
      <c r="BE115" s="152">
        <f>IF(N115="základní",J115,0)</f>
        <v>0</v>
      </c>
      <c r="BF115" s="152">
        <f>IF(N115="snížená",J115,0)</f>
        <v>0</v>
      </c>
      <c r="BG115" s="152">
        <f>IF(N115="zákl. přenesená",J115,0)</f>
        <v>0</v>
      </c>
      <c r="BH115" s="152">
        <f>IF(N115="sníž. přenesená",J115,0)</f>
        <v>0</v>
      </c>
      <c r="BI115" s="152">
        <f>IF(N115="nulová",J115,0)</f>
        <v>0</v>
      </c>
      <c r="BJ115" s="18" t="s">
        <v>83</v>
      </c>
      <c r="BK115" s="152">
        <f>ROUND(I115*H115,2)</f>
        <v>0</v>
      </c>
      <c r="BL115" s="18" t="s">
        <v>132</v>
      </c>
      <c r="BM115" s="151" t="s">
        <v>186</v>
      </c>
    </row>
    <row r="116" spans="1:65" s="2" customFormat="1" ht="24.2" customHeight="1">
      <c r="A116" s="34"/>
      <c r="B116" s="139"/>
      <c r="C116" s="140" t="s">
        <v>187</v>
      </c>
      <c r="D116" s="140" t="s">
        <v>127</v>
      </c>
      <c r="E116" s="141" t="s">
        <v>188</v>
      </c>
      <c r="F116" s="142" t="s">
        <v>189</v>
      </c>
      <c r="G116" s="143" t="s">
        <v>180</v>
      </c>
      <c r="H116" s="144">
        <v>35</v>
      </c>
      <c r="I116" s="145"/>
      <c r="J116" s="146">
        <f>ROUND(I116*H116,2)</f>
        <v>0</v>
      </c>
      <c r="K116" s="142" t="s">
        <v>131</v>
      </c>
      <c r="L116" s="35"/>
      <c r="M116" s="147" t="s">
        <v>3</v>
      </c>
      <c r="N116" s="148" t="s">
        <v>46</v>
      </c>
      <c r="O116" s="55"/>
      <c r="P116" s="149">
        <f>O116*H116</f>
        <v>0</v>
      </c>
      <c r="Q116" s="149">
        <v>0</v>
      </c>
      <c r="R116" s="149">
        <f>Q116*H116</f>
        <v>0</v>
      </c>
      <c r="S116" s="149">
        <v>0</v>
      </c>
      <c r="T116" s="150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132</v>
      </c>
      <c r="AT116" s="151" t="s">
        <v>127</v>
      </c>
      <c r="AU116" s="151" t="s">
        <v>85</v>
      </c>
      <c r="AY116" s="18" t="s">
        <v>125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8" t="s">
        <v>83</v>
      </c>
      <c r="BK116" s="152">
        <f>ROUND(I116*H116,2)</f>
        <v>0</v>
      </c>
      <c r="BL116" s="18" t="s">
        <v>132</v>
      </c>
      <c r="BM116" s="151" t="s">
        <v>190</v>
      </c>
    </row>
    <row r="117" spans="1:65" s="2" customFormat="1" ht="11.25">
      <c r="A117" s="34"/>
      <c r="B117" s="35"/>
      <c r="C117" s="34"/>
      <c r="D117" s="153" t="s">
        <v>134</v>
      </c>
      <c r="E117" s="34"/>
      <c r="F117" s="154" t="s">
        <v>191</v>
      </c>
      <c r="G117" s="34"/>
      <c r="H117" s="34"/>
      <c r="I117" s="155"/>
      <c r="J117" s="34"/>
      <c r="K117" s="34"/>
      <c r="L117" s="35"/>
      <c r="M117" s="156"/>
      <c r="N117" s="157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8" t="s">
        <v>134</v>
      </c>
      <c r="AU117" s="18" t="s">
        <v>85</v>
      </c>
    </row>
    <row r="118" spans="1:65" s="2" customFormat="1" ht="16.5" customHeight="1">
      <c r="A118" s="34"/>
      <c r="B118" s="139"/>
      <c r="C118" s="182" t="s">
        <v>192</v>
      </c>
      <c r="D118" s="182" t="s">
        <v>171</v>
      </c>
      <c r="E118" s="183" t="s">
        <v>193</v>
      </c>
      <c r="F118" s="184" t="s">
        <v>194</v>
      </c>
      <c r="G118" s="185" t="s">
        <v>180</v>
      </c>
      <c r="H118" s="186">
        <v>1</v>
      </c>
      <c r="I118" s="187"/>
      <c r="J118" s="188">
        <f>ROUND(I118*H118,2)</f>
        <v>0</v>
      </c>
      <c r="K118" s="184" t="s">
        <v>131</v>
      </c>
      <c r="L118" s="189"/>
      <c r="M118" s="190" t="s">
        <v>3</v>
      </c>
      <c r="N118" s="191" t="s">
        <v>46</v>
      </c>
      <c r="O118" s="55"/>
      <c r="P118" s="149">
        <f>O118*H118</f>
        <v>0</v>
      </c>
      <c r="Q118" s="149">
        <v>0</v>
      </c>
      <c r="R118" s="149">
        <f>Q118*H118</f>
        <v>0</v>
      </c>
      <c r="S118" s="149">
        <v>0</v>
      </c>
      <c r="T118" s="15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174</v>
      </c>
      <c r="AT118" s="151" t="s">
        <v>171</v>
      </c>
      <c r="AU118" s="151" t="s">
        <v>85</v>
      </c>
      <c r="AY118" s="18" t="s">
        <v>125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8" t="s">
        <v>83</v>
      </c>
      <c r="BK118" s="152">
        <f>ROUND(I118*H118,2)</f>
        <v>0</v>
      </c>
      <c r="BL118" s="18" t="s">
        <v>132</v>
      </c>
      <c r="BM118" s="151" t="s">
        <v>195</v>
      </c>
    </row>
    <row r="119" spans="1:65" s="2" customFormat="1" ht="24.2" customHeight="1">
      <c r="A119" s="34"/>
      <c r="B119" s="139"/>
      <c r="C119" s="140" t="s">
        <v>196</v>
      </c>
      <c r="D119" s="140" t="s">
        <v>127</v>
      </c>
      <c r="E119" s="141" t="s">
        <v>197</v>
      </c>
      <c r="F119" s="142" t="s">
        <v>198</v>
      </c>
      <c r="G119" s="143" t="s">
        <v>199</v>
      </c>
      <c r="H119" s="144">
        <v>82.5</v>
      </c>
      <c r="I119" s="145"/>
      <c r="J119" s="146">
        <f>ROUND(I119*H119,2)</f>
        <v>0</v>
      </c>
      <c r="K119" s="142" t="s">
        <v>131</v>
      </c>
      <c r="L119" s="35"/>
      <c r="M119" s="147" t="s">
        <v>3</v>
      </c>
      <c r="N119" s="148" t="s">
        <v>46</v>
      </c>
      <c r="O119" s="55"/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132</v>
      </c>
      <c r="AT119" s="151" t="s">
        <v>127</v>
      </c>
      <c r="AU119" s="151" t="s">
        <v>85</v>
      </c>
      <c r="AY119" s="18" t="s">
        <v>125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8" t="s">
        <v>83</v>
      </c>
      <c r="BK119" s="152">
        <f>ROUND(I119*H119,2)</f>
        <v>0</v>
      </c>
      <c r="BL119" s="18" t="s">
        <v>132</v>
      </c>
      <c r="BM119" s="151" t="s">
        <v>200</v>
      </c>
    </row>
    <row r="120" spans="1:65" s="2" customFormat="1" ht="11.25">
      <c r="A120" s="34"/>
      <c r="B120" s="35"/>
      <c r="C120" s="34"/>
      <c r="D120" s="153" t="s">
        <v>134</v>
      </c>
      <c r="E120" s="34"/>
      <c r="F120" s="154" t="s">
        <v>201</v>
      </c>
      <c r="G120" s="34"/>
      <c r="H120" s="34"/>
      <c r="I120" s="155"/>
      <c r="J120" s="34"/>
      <c r="K120" s="34"/>
      <c r="L120" s="35"/>
      <c r="M120" s="156"/>
      <c r="N120" s="157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8" t="s">
        <v>134</v>
      </c>
      <c r="AU120" s="18" t="s">
        <v>85</v>
      </c>
    </row>
    <row r="121" spans="1:65" s="14" customFormat="1" ht="11.25">
      <c r="B121" s="166"/>
      <c r="D121" s="159" t="s">
        <v>140</v>
      </c>
      <c r="E121" s="167" t="s">
        <v>3</v>
      </c>
      <c r="F121" s="168" t="s">
        <v>202</v>
      </c>
      <c r="H121" s="169">
        <v>82.5</v>
      </c>
      <c r="I121" s="170"/>
      <c r="L121" s="166"/>
      <c r="M121" s="171"/>
      <c r="N121" s="172"/>
      <c r="O121" s="172"/>
      <c r="P121" s="172"/>
      <c r="Q121" s="172"/>
      <c r="R121" s="172"/>
      <c r="S121" s="172"/>
      <c r="T121" s="173"/>
      <c r="AT121" s="167" t="s">
        <v>140</v>
      </c>
      <c r="AU121" s="167" t="s">
        <v>85</v>
      </c>
      <c r="AV121" s="14" t="s">
        <v>85</v>
      </c>
      <c r="AW121" s="14" t="s">
        <v>36</v>
      </c>
      <c r="AX121" s="14" t="s">
        <v>83</v>
      </c>
      <c r="AY121" s="167" t="s">
        <v>125</v>
      </c>
    </row>
    <row r="122" spans="1:65" s="2" customFormat="1" ht="24.2" customHeight="1">
      <c r="A122" s="34"/>
      <c r="B122" s="139"/>
      <c r="C122" s="182" t="s">
        <v>203</v>
      </c>
      <c r="D122" s="182" t="s">
        <v>171</v>
      </c>
      <c r="E122" s="183" t="s">
        <v>204</v>
      </c>
      <c r="F122" s="184" t="s">
        <v>205</v>
      </c>
      <c r="G122" s="185" t="s">
        <v>206</v>
      </c>
      <c r="H122" s="186">
        <v>33</v>
      </c>
      <c r="I122" s="187"/>
      <c r="J122" s="188">
        <f>ROUND(I122*H122,2)</f>
        <v>0</v>
      </c>
      <c r="K122" s="184" t="s">
        <v>207</v>
      </c>
      <c r="L122" s="189"/>
      <c r="M122" s="190" t="s">
        <v>3</v>
      </c>
      <c r="N122" s="191" t="s">
        <v>46</v>
      </c>
      <c r="O122" s="55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174</v>
      </c>
      <c r="AT122" s="151" t="s">
        <v>171</v>
      </c>
      <c r="AU122" s="151" t="s">
        <v>85</v>
      </c>
      <c r="AY122" s="18" t="s">
        <v>125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8" t="s">
        <v>83</v>
      </c>
      <c r="BK122" s="152">
        <f>ROUND(I122*H122,2)</f>
        <v>0</v>
      </c>
      <c r="BL122" s="18" t="s">
        <v>132</v>
      </c>
      <c r="BM122" s="151" t="s">
        <v>208</v>
      </c>
    </row>
    <row r="123" spans="1:65" s="2" customFormat="1" ht="16.5" customHeight="1">
      <c r="A123" s="34"/>
      <c r="B123" s="139"/>
      <c r="C123" s="182" t="s">
        <v>209</v>
      </c>
      <c r="D123" s="182" t="s">
        <v>171</v>
      </c>
      <c r="E123" s="183" t="s">
        <v>210</v>
      </c>
      <c r="F123" s="184" t="s">
        <v>211</v>
      </c>
      <c r="G123" s="185" t="s">
        <v>180</v>
      </c>
      <c r="H123" s="186">
        <v>135</v>
      </c>
      <c r="I123" s="187"/>
      <c r="J123" s="188">
        <f>ROUND(I123*H123,2)</f>
        <v>0</v>
      </c>
      <c r="K123" s="184" t="s">
        <v>207</v>
      </c>
      <c r="L123" s="189"/>
      <c r="M123" s="190" t="s">
        <v>3</v>
      </c>
      <c r="N123" s="191" t="s">
        <v>46</v>
      </c>
      <c r="O123" s="55"/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174</v>
      </c>
      <c r="AT123" s="151" t="s">
        <v>171</v>
      </c>
      <c r="AU123" s="151" t="s">
        <v>85</v>
      </c>
      <c r="AY123" s="18" t="s">
        <v>125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8" t="s">
        <v>83</v>
      </c>
      <c r="BK123" s="152">
        <f>ROUND(I123*H123,2)</f>
        <v>0</v>
      </c>
      <c r="BL123" s="18" t="s">
        <v>132</v>
      </c>
      <c r="BM123" s="151" t="s">
        <v>212</v>
      </c>
    </row>
    <row r="124" spans="1:65" s="2" customFormat="1" ht="16.5" customHeight="1">
      <c r="A124" s="34"/>
      <c r="B124" s="139"/>
      <c r="C124" s="182" t="s">
        <v>9</v>
      </c>
      <c r="D124" s="182" t="s">
        <v>171</v>
      </c>
      <c r="E124" s="183" t="s">
        <v>213</v>
      </c>
      <c r="F124" s="184" t="s">
        <v>214</v>
      </c>
      <c r="G124" s="185" t="s">
        <v>180</v>
      </c>
      <c r="H124" s="186">
        <v>20</v>
      </c>
      <c r="I124" s="187"/>
      <c r="J124" s="188">
        <f>ROUND(I124*H124,2)</f>
        <v>0</v>
      </c>
      <c r="K124" s="184" t="s">
        <v>207</v>
      </c>
      <c r="L124" s="189"/>
      <c r="M124" s="190" t="s">
        <v>3</v>
      </c>
      <c r="N124" s="191" t="s">
        <v>46</v>
      </c>
      <c r="O124" s="55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1" t="s">
        <v>174</v>
      </c>
      <c r="AT124" s="151" t="s">
        <v>171</v>
      </c>
      <c r="AU124" s="151" t="s">
        <v>85</v>
      </c>
      <c r="AY124" s="18" t="s">
        <v>125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8" t="s">
        <v>83</v>
      </c>
      <c r="BK124" s="152">
        <f>ROUND(I124*H124,2)</f>
        <v>0</v>
      </c>
      <c r="BL124" s="18" t="s">
        <v>132</v>
      </c>
      <c r="BM124" s="151" t="s">
        <v>215</v>
      </c>
    </row>
    <row r="125" spans="1:65" s="12" customFormat="1" ht="22.9" customHeight="1">
      <c r="B125" s="126"/>
      <c r="D125" s="127" t="s">
        <v>74</v>
      </c>
      <c r="E125" s="137" t="s">
        <v>157</v>
      </c>
      <c r="F125" s="137" t="s">
        <v>216</v>
      </c>
      <c r="I125" s="129"/>
      <c r="J125" s="138">
        <f>BK125</f>
        <v>0</v>
      </c>
      <c r="L125" s="126"/>
      <c r="M125" s="131"/>
      <c r="N125" s="132"/>
      <c r="O125" s="132"/>
      <c r="P125" s="133">
        <f>SUM(P126:P188)</f>
        <v>0</v>
      </c>
      <c r="Q125" s="132"/>
      <c r="R125" s="133">
        <f>SUM(R126:R188)</f>
        <v>228.65118000000001</v>
      </c>
      <c r="S125" s="132"/>
      <c r="T125" s="134">
        <f>SUM(T126:T188)</f>
        <v>0</v>
      </c>
      <c r="AR125" s="127" t="s">
        <v>83</v>
      </c>
      <c r="AT125" s="135" t="s">
        <v>74</v>
      </c>
      <c r="AU125" s="135" t="s">
        <v>83</v>
      </c>
      <c r="AY125" s="127" t="s">
        <v>125</v>
      </c>
      <c r="BK125" s="136">
        <f>SUM(BK126:BK188)</f>
        <v>0</v>
      </c>
    </row>
    <row r="126" spans="1:65" s="2" customFormat="1" ht="37.9" customHeight="1">
      <c r="A126" s="34"/>
      <c r="B126" s="139"/>
      <c r="C126" s="140" t="s">
        <v>217</v>
      </c>
      <c r="D126" s="140" t="s">
        <v>127</v>
      </c>
      <c r="E126" s="141" t="s">
        <v>218</v>
      </c>
      <c r="F126" s="142" t="s">
        <v>219</v>
      </c>
      <c r="G126" s="143" t="s">
        <v>165</v>
      </c>
      <c r="H126" s="144">
        <v>370</v>
      </c>
      <c r="I126" s="145"/>
      <c r="J126" s="146">
        <f>ROUND(I126*H126,2)</f>
        <v>0</v>
      </c>
      <c r="K126" s="142" t="s">
        <v>131</v>
      </c>
      <c r="L126" s="35"/>
      <c r="M126" s="147" t="s">
        <v>3</v>
      </c>
      <c r="N126" s="148" t="s">
        <v>46</v>
      </c>
      <c r="O126" s="55"/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132</v>
      </c>
      <c r="AT126" s="151" t="s">
        <v>127</v>
      </c>
      <c r="AU126" s="151" t="s">
        <v>85</v>
      </c>
      <c r="AY126" s="18" t="s">
        <v>125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8" t="s">
        <v>83</v>
      </c>
      <c r="BK126" s="152">
        <f>ROUND(I126*H126,2)</f>
        <v>0</v>
      </c>
      <c r="BL126" s="18" t="s">
        <v>132</v>
      </c>
      <c r="BM126" s="151" t="s">
        <v>220</v>
      </c>
    </row>
    <row r="127" spans="1:65" s="2" customFormat="1" ht="11.25">
      <c r="A127" s="34"/>
      <c r="B127" s="35"/>
      <c r="C127" s="34"/>
      <c r="D127" s="153" t="s">
        <v>134</v>
      </c>
      <c r="E127" s="34"/>
      <c r="F127" s="154" t="s">
        <v>221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8" t="s">
        <v>134</v>
      </c>
      <c r="AU127" s="18" t="s">
        <v>85</v>
      </c>
    </row>
    <row r="128" spans="1:65" s="13" customFormat="1" ht="11.25">
      <c r="B128" s="158"/>
      <c r="D128" s="159" t="s">
        <v>140</v>
      </c>
      <c r="E128" s="160" t="s">
        <v>3</v>
      </c>
      <c r="F128" s="161" t="s">
        <v>222</v>
      </c>
      <c r="H128" s="160" t="s">
        <v>3</v>
      </c>
      <c r="I128" s="162"/>
      <c r="L128" s="158"/>
      <c r="M128" s="163"/>
      <c r="N128" s="164"/>
      <c r="O128" s="164"/>
      <c r="P128" s="164"/>
      <c r="Q128" s="164"/>
      <c r="R128" s="164"/>
      <c r="S128" s="164"/>
      <c r="T128" s="165"/>
      <c r="AT128" s="160" t="s">
        <v>140</v>
      </c>
      <c r="AU128" s="160" t="s">
        <v>85</v>
      </c>
      <c r="AV128" s="13" t="s">
        <v>83</v>
      </c>
      <c r="AW128" s="13" t="s">
        <v>36</v>
      </c>
      <c r="AX128" s="13" t="s">
        <v>75</v>
      </c>
      <c r="AY128" s="160" t="s">
        <v>125</v>
      </c>
    </row>
    <row r="129" spans="1:65" s="14" customFormat="1" ht="11.25">
      <c r="B129" s="166"/>
      <c r="D129" s="159" t="s">
        <v>140</v>
      </c>
      <c r="E129" s="167" t="s">
        <v>3</v>
      </c>
      <c r="F129" s="168" t="s">
        <v>223</v>
      </c>
      <c r="H129" s="169">
        <v>325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67" t="s">
        <v>140</v>
      </c>
      <c r="AU129" s="167" t="s">
        <v>85</v>
      </c>
      <c r="AV129" s="14" t="s">
        <v>85</v>
      </c>
      <c r="AW129" s="14" t="s">
        <v>36</v>
      </c>
      <c r="AX129" s="14" t="s">
        <v>75</v>
      </c>
      <c r="AY129" s="167" t="s">
        <v>125</v>
      </c>
    </row>
    <row r="130" spans="1:65" s="13" customFormat="1" ht="11.25">
      <c r="B130" s="158"/>
      <c r="D130" s="159" t="s">
        <v>140</v>
      </c>
      <c r="E130" s="160" t="s">
        <v>3</v>
      </c>
      <c r="F130" s="161" t="s">
        <v>224</v>
      </c>
      <c r="H130" s="160" t="s">
        <v>3</v>
      </c>
      <c r="I130" s="162"/>
      <c r="L130" s="158"/>
      <c r="M130" s="163"/>
      <c r="N130" s="164"/>
      <c r="O130" s="164"/>
      <c r="P130" s="164"/>
      <c r="Q130" s="164"/>
      <c r="R130" s="164"/>
      <c r="S130" s="164"/>
      <c r="T130" s="165"/>
      <c r="AT130" s="160" t="s">
        <v>140</v>
      </c>
      <c r="AU130" s="160" t="s">
        <v>85</v>
      </c>
      <c r="AV130" s="13" t="s">
        <v>83</v>
      </c>
      <c r="AW130" s="13" t="s">
        <v>36</v>
      </c>
      <c r="AX130" s="13" t="s">
        <v>75</v>
      </c>
      <c r="AY130" s="160" t="s">
        <v>125</v>
      </c>
    </row>
    <row r="131" spans="1:65" s="14" customFormat="1" ht="11.25">
      <c r="B131" s="166"/>
      <c r="D131" s="159" t="s">
        <v>140</v>
      </c>
      <c r="E131" s="167" t="s">
        <v>3</v>
      </c>
      <c r="F131" s="168" t="s">
        <v>225</v>
      </c>
      <c r="H131" s="169">
        <v>45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67" t="s">
        <v>140</v>
      </c>
      <c r="AU131" s="167" t="s">
        <v>85</v>
      </c>
      <c r="AV131" s="14" t="s">
        <v>85</v>
      </c>
      <c r="AW131" s="14" t="s">
        <v>36</v>
      </c>
      <c r="AX131" s="14" t="s">
        <v>75</v>
      </c>
      <c r="AY131" s="167" t="s">
        <v>125</v>
      </c>
    </row>
    <row r="132" spans="1:65" s="15" customFormat="1" ht="11.25">
      <c r="B132" s="174"/>
      <c r="D132" s="159" t="s">
        <v>140</v>
      </c>
      <c r="E132" s="175" t="s">
        <v>3</v>
      </c>
      <c r="F132" s="176" t="s">
        <v>144</v>
      </c>
      <c r="H132" s="177">
        <v>370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140</v>
      </c>
      <c r="AU132" s="175" t="s">
        <v>85</v>
      </c>
      <c r="AV132" s="15" t="s">
        <v>132</v>
      </c>
      <c r="AW132" s="15" t="s">
        <v>36</v>
      </c>
      <c r="AX132" s="15" t="s">
        <v>83</v>
      </c>
      <c r="AY132" s="175" t="s">
        <v>125</v>
      </c>
    </row>
    <row r="133" spans="1:65" s="2" customFormat="1" ht="37.9" customHeight="1">
      <c r="A133" s="34"/>
      <c r="B133" s="139"/>
      <c r="C133" s="140" t="s">
        <v>226</v>
      </c>
      <c r="D133" s="140" t="s">
        <v>127</v>
      </c>
      <c r="E133" s="141" t="s">
        <v>227</v>
      </c>
      <c r="F133" s="142" t="s">
        <v>228</v>
      </c>
      <c r="G133" s="143" t="s">
        <v>165</v>
      </c>
      <c r="H133" s="144">
        <v>465</v>
      </c>
      <c r="I133" s="145"/>
      <c r="J133" s="146">
        <f>ROUND(I133*H133,2)</f>
        <v>0</v>
      </c>
      <c r="K133" s="142" t="s">
        <v>131</v>
      </c>
      <c r="L133" s="35"/>
      <c r="M133" s="147" t="s">
        <v>3</v>
      </c>
      <c r="N133" s="148" t="s">
        <v>46</v>
      </c>
      <c r="O133" s="55"/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1" t="s">
        <v>132</v>
      </c>
      <c r="AT133" s="151" t="s">
        <v>127</v>
      </c>
      <c r="AU133" s="151" t="s">
        <v>85</v>
      </c>
      <c r="AY133" s="18" t="s">
        <v>125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8" t="s">
        <v>83</v>
      </c>
      <c r="BK133" s="152">
        <f>ROUND(I133*H133,2)</f>
        <v>0</v>
      </c>
      <c r="BL133" s="18" t="s">
        <v>132</v>
      </c>
      <c r="BM133" s="151" t="s">
        <v>229</v>
      </c>
    </row>
    <row r="134" spans="1:65" s="2" customFormat="1" ht="11.25">
      <c r="A134" s="34"/>
      <c r="B134" s="35"/>
      <c r="C134" s="34"/>
      <c r="D134" s="153" t="s">
        <v>134</v>
      </c>
      <c r="E134" s="34"/>
      <c r="F134" s="154" t="s">
        <v>230</v>
      </c>
      <c r="G134" s="34"/>
      <c r="H134" s="34"/>
      <c r="I134" s="155"/>
      <c r="J134" s="34"/>
      <c r="K134" s="34"/>
      <c r="L134" s="35"/>
      <c r="M134" s="156"/>
      <c r="N134" s="157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8" t="s">
        <v>134</v>
      </c>
      <c r="AU134" s="18" t="s">
        <v>85</v>
      </c>
    </row>
    <row r="135" spans="1:65" s="13" customFormat="1" ht="11.25">
      <c r="B135" s="158"/>
      <c r="D135" s="159" t="s">
        <v>140</v>
      </c>
      <c r="E135" s="160" t="s">
        <v>3</v>
      </c>
      <c r="F135" s="161" t="s">
        <v>231</v>
      </c>
      <c r="H135" s="160" t="s">
        <v>3</v>
      </c>
      <c r="I135" s="162"/>
      <c r="L135" s="158"/>
      <c r="M135" s="163"/>
      <c r="N135" s="164"/>
      <c r="O135" s="164"/>
      <c r="P135" s="164"/>
      <c r="Q135" s="164"/>
      <c r="R135" s="164"/>
      <c r="S135" s="164"/>
      <c r="T135" s="165"/>
      <c r="AT135" s="160" t="s">
        <v>140</v>
      </c>
      <c r="AU135" s="160" t="s">
        <v>85</v>
      </c>
      <c r="AV135" s="13" t="s">
        <v>83</v>
      </c>
      <c r="AW135" s="13" t="s">
        <v>36</v>
      </c>
      <c r="AX135" s="13" t="s">
        <v>75</v>
      </c>
      <c r="AY135" s="160" t="s">
        <v>125</v>
      </c>
    </row>
    <row r="136" spans="1:65" s="14" customFormat="1" ht="11.25">
      <c r="B136" s="166"/>
      <c r="D136" s="159" t="s">
        <v>140</v>
      </c>
      <c r="E136" s="167" t="s">
        <v>3</v>
      </c>
      <c r="F136" s="168" t="s">
        <v>232</v>
      </c>
      <c r="H136" s="169">
        <v>217.6</v>
      </c>
      <c r="I136" s="170"/>
      <c r="L136" s="166"/>
      <c r="M136" s="171"/>
      <c r="N136" s="172"/>
      <c r="O136" s="172"/>
      <c r="P136" s="172"/>
      <c r="Q136" s="172"/>
      <c r="R136" s="172"/>
      <c r="S136" s="172"/>
      <c r="T136" s="173"/>
      <c r="AT136" s="167" t="s">
        <v>140</v>
      </c>
      <c r="AU136" s="167" t="s">
        <v>85</v>
      </c>
      <c r="AV136" s="14" t="s">
        <v>85</v>
      </c>
      <c r="AW136" s="14" t="s">
        <v>36</v>
      </c>
      <c r="AX136" s="14" t="s">
        <v>75</v>
      </c>
      <c r="AY136" s="167" t="s">
        <v>125</v>
      </c>
    </row>
    <row r="137" spans="1:65" s="14" customFormat="1" ht="11.25">
      <c r="B137" s="166"/>
      <c r="D137" s="159" t="s">
        <v>140</v>
      </c>
      <c r="E137" s="167" t="s">
        <v>3</v>
      </c>
      <c r="F137" s="168" t="s">
        <v>233</v>
      </c>
      <c r="H137" s="169">
        <v>240.55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67" t="s">
        <v>140</v>
      </c>
      <c r="AU137" s="167" t="s">
        <v>85</v>
      </c>
      <c r="AV137" s="14" t="s">
        <v>85</v>
      </c>
      <c r="AW137" s="14" t="s">
        <v>36</v>
      </c>
      <c r="AX137" s="14" t="s">
        <v>75</v>
      </c>
      <c r="AY137" s="167" t="s">
        <v>125</v>
      </c>
    </row>
    <row r="138" spans="1:65" s="14" customFormat="1" ht="11.25">
      <c r="B138" s="166"/>
      <c r="D138" s="159" t="s">
        <v>140</v>
      </c>
      <c r="E138" s="167" t="s">
        <v>3</v>
      </c>
      <c r="F138" s="168" t="s">
        <v>234</v>
      </c>
      <c r="H138" s="169">
        <v>6.85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7" t="s">
        <v>140</v>
      </c>
      <c r="AU138" s="167" t="s">
        <v>85</v>
      </c>
      <c r="AV138" s="14" t="s">
        <v>85</v>
      </c>
      <c r="AW138" s="14" t="s">
        <v>36</v>
      </c>
      <c r="AX138" s="14" t="s">
        <v>75</v>
      </c>
      <c r="AY138" s="167" t="s">
        <v>125</v>
      </c>
    </row>
    <row r="139" spans="1:65" s="15" customFormat="1" ht="11.25">
      <c r="B139" s="174"/>
      <c r="D139" s="159" t="s">
        <v>140</v>
      </c>
      <c r="E139" s="175" t="s">
        <v>3</v>
      </c>
      <c r="F139" s="176" t="s">
        <v>144</v>
      </c>
      <c r="H139" s="177">
        <v>465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140</v>
      </c>
      <c r="AU139" s="175" t="s">
        <v>85</v>
      </c>
      <c r="AV139" s="15" t="s">
        <v>132</v>
      </c>
      <c r="AW139" s="15" t="s">
        <v>36</v>
      </c>
      <c r="AX139" s="15" t="s">
        <v>83</v>
      </c>
      <c r="AY139" s="175" t="s">
        <v>125</v>
      </c>
    </row>
    <row r="140" spans="1:65" s="2" customFormat="1" ht="44.25" customHeight="1">
      <c r="A140" s="34"/>
      <c r="B140" s="139"/>
      <c r="C140" s="140" t="s">
        <v>235</v>
      </c>
      <c r="D140" s="140" t="s">
        <v>127</v>
      </c>
      <c r="E140" s="141" t="s">
        <v>236</v>
      </c>
      <c r="F140" s="142" t="s">
        <v>237</v>
      </c>
      <c r="G140" s="143" t="s">
        <v>165</v>
      </c>
      <c r="H140" s="144">
        <v>43</v>
      </c>
      <c r="I140" s="145"/>
      <c r="J140" s="146">
        <f>ROUND(I140*H140,2)</f>
        <v>0</v>
      </c>
      <c r="K140" s="142" t="s">
        <v>131</v>
      </c>
      <c r="L140" s="35"/>
      <c r="M140" s="147" t="s">
        <v>3</v>
      </c>
      <c r="N140" s="148" t="s">
        <v>46</v>
      </c>
      <c r="O140" s="55"/>
      <c r="P140" s="149">
        <f>O140*H140</f>
        <v>0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132</v>
      </c>
      <c r="AT140" s="151" t="s">
        <v>127</v>
      </c>
      <c r="AU140" s="151" t="s">
        <v>85</v>
      </c>
      <c r="AY140" s="18" t="s">
        <v>125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8" t="s">
        <v>83</v>
      </c>
      <c r="BK140" s="152">
        <f>ROUND(I140*H140,2)</f>
        <v>0</v>
      </c>
      <c r="BL140" s="18" t="s">
        <v>132</v>
      </c>
      <c r="BM140" s="151" t="s">
        <v>238</v>
      </c>
    </row>
    <row r="141" spans="1:65" s="2" customFormat="1" ht="11.25">
      <c r="A141" s="34"/>
      <c r="B141" s="35"/>
      <c r="C141" s="34"/>
      <c r="D141" s="153" t="s">
        <v>134</v>
      </c>
      <c r="E141" s="34"/>
      <c r="F141" s="154" t="s">
        <v>239</v>
      </c>
      <c r="G141" s="34"/>
      <c r="H141" s="34"/>
      <c r="I141" s="155"/>
      <c r="J141" s="34"/>
      <c r="K141" s="34"/>
      <c r="L141" s="35"/>
      <c r="M141" s="156"/>
      <c r="N141" s="157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8" t="s">
        <v>134</v>
      </c>
      <c r="AU141" s="18" t="s">
        <v>85</v>
      </c>
    </row>
    <row r="142" spans="1:65" s="13" customFormat="1" ht="11.25">
      <c r="B142" s="158"/>
      <c r="D142" s="159" t="s">
        <v>140</v>
      </c>
      <c r="E142" s="160" t="s">
        <v>3</v>
      </c>
      <c r="F142" s="161" t="s">
        <v>240</v>
      </c>
      <c r="H142" s="160" t="s">
        <v>3</v>
      </c>
      <c r="I142" s="162"/>
      <c r="L142" s="158"/>
      <c r="M142" s="163"/>
      <c r="N142" s="164"/>
      <c r="O142" s="164"/>
      <c r="P142" s="164"/>
      <c r="Q142" s="164"/>
      <c r="R142" s="164"/>
      <c r="S142" s="164"/>
      <c r="T142" s="165"/>
      <c r="AT142" s="160" t="s">
        <v>140</v>
      </c>
      <c r="AU142" s="160" t="s">
        <v>85</v>
      </c>
      <c r="AV142" s="13" t="s">
        <v>83</v>
      </c>
      <c r="AW142" s="13" t="s">
        <v>36</v>
      </c>
      <c r="AX142" s="13" t="s">
        <v>75</v>
      </c>
      <c r="AY142" s="160" t="s">
        <v>125</v>
      </c>
    </row>
    <row r="143" spans="1:65" s="14" customFormat="1" ht="11.25">
      <c r="B143" s="166"/>
      <c r="D143" s="159" t="s">
        <v>140</v>
      </c>
      <c r="E143" s="167" t="s">
        <v>3</v>
      </c>
      <c r="F143" s="168" t="s">
        <v>241</v>
      </c>
      <c r="H143" s="169">
        <v>43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67" t="s">
        <v>140</v>
      </c>
      <c r="AU143" s="167" t="s">
        <v>85</v>
      </c>
      <c r="AV143" s="14" t="s">
        <v>85</v>
      </c>
      <c r="AW143" s="14" t="s">
        <v>36</v>
      </c>
      <c r="AX143" s="14" t="s">
        <v>83</v>
      </c>
      <c r="AY143" s="167" t="s">
        <v>125</v>
      </c>
    </row>
    <row r="144" spans="1:65" s="2" customFormat="1" ht="33" customHeight="1">
      <c r="A144" s="34"/>
      <c r="B144" s="139"/>
      <c r="C144" s="140" t="s">
        <v>242</v>
      </c>
      <c r="D144" s="140" t="s">
        <v>127</v>
      </c>
      <c r="E144" s="141" t="s">
        <v>243</v>
      </c>
      <c r="F144" s="142" t="s">
        <v>244</v>
      </c>
      <c r="G144" s="143" t="s">
        <v>165</v>
      </c>
      <c r="H144" s="144">
        <v>878</v>
      </c>
      <c r="I144" s="145"/>
      <c r="J144" s="146">
        <f>ROUND(I144*H144,2)</f>
        <v>0</v>
      </c>
      <c r="K144" s="142" t="s">
        <v>131</v>
      </c>
      <c r="L144" s="35"/>
      <c r="M144" s="147" t="s">
        <v>3</v>
      </c>
      <c r="N144" s="148" t="s">
        <v>46</v>
      </c>
      <c r="O144" s="55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132</v>
      </c>
      <c r="AT144" s="151" t="s">
        <v>127</v>
      </c>
      <c r="AU144" s="151" t="s">
        <v>85</v>
      </c>
      <c r="AY144" s="18" t="s">
        <v>125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8" t="s">
        <v>83</v>
      </c>
      <c r="BK144" s="152">
        <f>ROUND(I144*H144,2)</f>
        <v>0</v>
      </c>
      <c r="BL144" s="18" t="s">
        <v>132</v>
      </c>
      <c r="BM144" s="151" t="s">
        <v>245</v>
      </c>
    </row>
    <row r="145" spans="1:65" s="2" customFormat="1" ht="11.25">
      <c r="A145" s="34"/>
      <c r="B145" s="35"/>
      <c r="C145" s="34"/>
      <c r="D145" s="153" t="s">
        <v>134</v>
      </c>
      <c r="E145" s="34"/>
      <c r="F145" s="154" t="s">
        <v>246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8" t="s">
        <v>134</v>
      </c>
      <c r="AU145" s="18" t="s">
        <v>85</v>
      </c>
    </row>
    <row r="146" spans="1:65" s="13" customFormat="1" ht="11.25">
      <c r="B146" s="158"/>
      <c r="D146" s="159" t="s">
        <v>140</v>
      </c>
      <c r="E146" s="160" t="s">
        <v>3</v>
      </c>
      <c r="F146" s="161" t="s">
        <v>222</v>
      </c>
      <c r="H146" s="160" t="s">
        <v>3</v>
      </c>
      <c r="I146" s="162"/>
      <c r="L146" s="158"/>
      <c r="M146" s="163"/>
      <c r="N146" s="164"/>
      <c r="O146" s="164"/>
      <c r="P146" s="164"/>
      <c r="Q146" s="164"/>
      <c r="R146" s="164"/>
      <c r="S146" s="164"/>
      <c r="T146" s="165"/>
      <c r="AT146" s="160" t="s">
        <v>140</v>
      </c>
      <c r="AU146" s="160" t="s">
        <v>85</v>
      </c>
      <c r="AV146" s="13" t="s">
        <v>83</v>
      </c>
      <c r="AW146" s="13" t="s">
        <v>36</v>
      </c>
      <c r="AX146" s="13" t="s">
        <v>75</v>
      </c>
      <c r="AY146" s="160" t="s">
        <v>125</v>
      </c>
    </row>
    <row r="147" spans="1:65" s="14" customFormat="1" ht="11.25">
      <c r="B147" s="166"/>
      <c r="D147" s="159" t="s">
        <v>140</v>
      </c>
      <c r="E147" s="167" t="s">
        <v>3</v>
      </c>
      <c r="F147" s="168" t="s">
        <v>223</v>
      </c>
      <c r="H147" s="169">
        <v>325</v>
      </c>
      <c r="I147" s="170"/>
      <c r="L147" s="166"/>
      <c r="M147" s="171"/>
      <c r="N147" s="172"/>
      <c r="O147" s="172"/>
      <c r="P147" s="172"/>
      <c r="Q147" s="172"/>
      <c r="R147" s="172"/>
      <c r="S147" s="172"/>
      <c r="T147" s="173"/>
      <c r="AT147" s="167" t="s">
        <v>140</v>
      </c>
      <c r="AU147" s="167" t="s">
        <v>85</v>
      </c>
      <c r="AV147" s="14" t="s">
        <v>85</v>
      </c>
      <c r="AW147" s="14" t="s">
        <v>36</v>
      </c>
      <c r="AX147" s="14" t="s">
        <v>75</v>
      </c>
      <c r="AY147" s="167" t="s">
        <v>125</v>
      </c>
    </row>
    <row r="148" spans="1:65" s="13" customFormat="1" ht="11.25">
      <c r="B148" s="158"/>
      <c r="D148" s="159" t="s">
        <v>140</v>
      </c>
      <c r="E148" s="160" t="s">
        <v>3</v>
      </c>
      <c r="F148" s="161" t="s">
        <v>231</v>
      </c>
      <c r="H148" s="160" t="s">
        <v>3</v>
      </c>
      <c r="I148" s="162"/>
      <c r="L148" s="158"/>
      <c r="M148" s="163"/>
      <c r="N148" s="164"/>
      <c r="O148" s="164"/>
      <c r="P148" s="164"/>
      <c r="Q148" s="164"/>
      <c r="R148" s="164"/>
      <c r="S148" s="164"/>
      <c r="T148" s="165"/>
      <c r="AT148" s="160" t="s">
        <v>140</v>
      </c>
      <c r="AU148" s="160" t="s">
        <v>85</v>
      </c>
      <c r="AV148" s="13" t="s">
        <v>83</v>
      </c>
      <c r="AW148" s="13" t="s">
        <v>36</v>
      </c>
      <c r="AX148" s="13" t="s">
        <v>75</v>
      </c>
      <c r="AY148" s="160" t="s">
        <v>125</v>
      </c>
    </row>
    <row r="149" spans="1:65" s="14" customFormat="1" ht="11.25">
      <c r="B149" s="166"/>
      <c r="D149" s="159" t="s">
        <v>140</v>
      </c>
      <c r="E149" s="167" t="s">
        <v>3</v>
      </c>
      <c r="F149" s="168" t="s">
        <v>232</v>
      </c>
      <c r="H149" s="169">
        <v>217.6</v>
      </c>
      <c r="I149" s="170"/>
      <c r="L149" s="166"/>
      <c r="M149" s="171"/>
      <c r="N149" s="172"/>
      <c r="O149" s="172"/>
      <c r="P149" s="172"/>
      <c r="Q149" s="172"/>
      <c r="R149" s="172"/>
      <c r="S149" s="172"/>
      <c r="T149" s="173"/>
      <c r="AT149" s="167" t="s">
        <v>140</v>
      </c>
      <c r="AU149" s="167" t="s">
        <v>85</v>
      </c>
      <c r="AV149" s="14" t="s">
        <v>85</v>
      </c>
      <c r="AW149" s="14" t="s">
        <v>36</v>
      </c>
      <c r="AX149" s="14" t="s">
        <v>75</v>
      </c>
      <c r="AY149" s="167" t="s">
        <v>125</v>
      </c>
    </row>
    <row r="150" spans="1:65" s="14" customFormat="1" ht="11.25">
      <c r="B150" s="166"/>
      <c r="D150" s="159" t="s">
        <v>140</v>
      </c>
      <c r="E150" s="167" t="s">
        <v>3</v>
      </c>
      <c r="F150" s="168" t="s">
        <v>247</v>
      </c>
      <c r="H150" s="169">
        <v>247.4</v>
      </c>
      <c r="I150" s="170"/>
      <c r="L150" s="166"/>
      <c r="M150" s="171"/>
      <c r="N150" s="172"/>
      <c r="O150" s="172"/>
      <c r="P150" s="172"/>
      <c r="Q150" s="172"/>
      <c r="R150" s="172"/>
      <c r="S150" s="172"/>
      <c r="T150" s="173"/>
      <c r="AT150" s="167" t="s">
        <v>140</v>
      </c>
      <c r="AU150" s="167" t="s">
        <v>85</v>
      </c>
      <c r="AV150" s="14" t="s">
        <v>85</v>
      </c>
      <c r="AW150" s="14" t="s">
        <v>36</v>
      </c>
      <c r="AX150" s="14" t="s">
        <v>75</v>
      </c>
      <c r="AY150" s="167" t="s">
        <v>125</v>
      </c>
    </row>
    <row r="151" spans="1:65" s="13" customFormat="1" ht="11.25">
      <c r="B151" s="158"/>
      <c r="D151" s="159" t="s">
        <v>140</v>
      </c>
      <c r="E151" s="160" t="s">
        <v>3</v>
      </c>
      <c r="F151" s="161" t="s">
        <v>224</v>
      </c>
      <c r="H151" s="160" t="s">
        <v>3</v>
      </c>
      <c r="I151" s="162"/>
      <c r="L151" s="158"/>
      <c r="M151" s="163"/>
      <c r="N151" s="164"/>
      <c r="O151" s="164"/>
      <c r="P151" s="164"/>
      <c r="Q151" s="164"/>
      <c r="R151" s="164"/>
      <c r="S151" s="164"/>
      <c r="T151" s="165"/>
      <c r="AT151" s="160" t="s">
        <v>140</v>
      </c>
      <c r="AU151" s="160" t="s">
        <v>85</v>
      </c>
      <c r="AV151" s="13" t="s">
        <v>83</v>
      </c>
      <c r="AW151" s="13" t="s">
        <v>36</v>
      </c>
      <c r="AX151" s="13" t="s">
        <v>75</v>
      </c>
      <c r="AY151" s="160" t="s">
        <v>125</v>
      </c>
    </row>
    <row r="152" spans="1:65" s="14" customFormat="1" ht="11.25">
      <c r="B152" s="166"/>
      <c r="D152" s="159" t="s">
        <v>140</v>
      </c>
      <c r="E152" s="167" t="s">
        <v>3</v>
      </c>
      <c r="F152" s="168" t="s">
        <v>225</v>
      </c>
      <c r="H152" s="169">
        <v>45</v>
      </c>
      <c r="I152" s="170"/>
      <c r="L152" s="166"/>
      <c r="M152" s="171"/>
      <c r="N152" s="172"/>
      <c r="O152" s="172"/>
      <c r="P152" s="172"/>
      <c r="Q152" s="172"/>
      <c r="R152" s="172"/>
      <c r="S152" s="172"/>
      <c r="T152" s="173"/>
      <c r="AT152" s="167" t="s">
        <v>140</v>
      </c>
      <c r="AU152" s="167" t="s">
        <v>85</v>
      </c>
      <c r="AV152" s="14" t="s">
        <v>85</v>
      </c>
      <c r="AW152" s="14" t="s">
        <v>36</v>
      </c>
      <c r="AX152" s="14" t="s">
        <v>75</v>
      </c>
      <c r="AY152" s="167" t="s">
        <v>125</v>
      </c>
    </row>
    <row r="153" spans="1:65" s="13" customFormat="1" ht="11.25">
      <c r="B153" s="158"/>
      <c r="D153" s="159" t="s">
        <v>140</v>
      </c>
      <c r="E153" s="160" t="s">
        <v>3</v>
      </c>
      <c r="F153" s="161" t="s">
        <v>240</v>
      </c>
      <c r="H153" s="160" t="s">
        <v>3</v>
      </c>
      <c r="I153" s="162"/>
      <c r="L153" s="158"/>
      <c r="M153" s="163"/>
      <c r="N153" s="164"/>
      <c r="O153" s="164"/>
      <c r="P153" s="164"/>
      <c r="Q153" s="164"/>
      <c r="R153" s="164"/>
      <c r="S153" s="164"/>
      <c r="T153" s="165"/>
      <c r="AT153" s="160" t="s">
        <v>140</v>
      </c>
      <c r="AU153" s="160" t="s">
        <v>85</v>
      </c>
      <c r="AV153" s="13" t="s">
        <v>83</v>
      </c>
      <c r="AW153" s="13" t="s">
        <v>36</v>
      </c>
      <c r="AX153" s="13" t="s">
        <v>75</v>
      </c>
      <c r="AY153" s="160" t="s">
        <v>125</v>
      </c>
    </row>
    <row r="154" spans="1:65" s="14" customFormat="1" ht="11.25">
      <c r="B154" s="166"/>
      <c r="D154" s="159" t="s">
        <v>140</v>
      </c>
      <c r="E154" s="167" t="s">
        <v>3</v>
      </c>
      <c r="F154" s="168" t="s">
        <v>241</v>
      </c>
      <c r="H154" s="169">
        <v>43</v>
      </c>
      <c r="I154" s="170"/>
      <c r="L154" s="166"/>
      <c r="M154" s="171"/>
      <c r="N154" s="172"/>
      <c r="O154" s="172"/>
      <c r="P154" s="172"/>
      <c r="Q154" s="172"/>
      <c r="R154" s="172"/>
      <c r="S154" s="172"/>
      <c r="T154" s="173"/>
      <c r="AT154" s="167" t="s">
        <v>140</v>
      </c>
      <c r="AU154" s="167" t="s">
        <v>85</v>
      </c>
      <c r="AV154" s="14" t="s">
        <v>85</v>
      </c>
      <c r="AW154" s="14" t="s">
        <v>36</v>
      </c>
      <c r="AX154" s="14" t="s">
        <v>75</v>
      </c>
      <c r="AY154" s="167" t="s">
        <v>125</v>
      </c>
    </row>
    <row r="155" spans="1:65" s="15" customFormat="1" ht="11.25">
      <c r="B155" s="174"/>
      <c r="D155" s="159" t="s">
        <v>140</v>
      </c>
      <c r="E155" s="175" t="s">
        <v>3</v>
      </c>
      <c r="F155" s="176" t="s">
        <v>144</v>
      </c>
      <c r="H155" s="177">
        <v>878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140</v>
      </c>
      <c r="AU155" s="175" t="s">
        <v>85</v>
      </c>
      <c r="AV155" s="15" t="s">
        <v>132</v>
      </c>
      <c r="AW155" s="15" t="s">
        <v>36</v>
      </c>
      <c r="AX155" s="15" t="s">
        <v>83</v>
      </c>
      <c r="AY155" s="175" t="s">
        <v>125</v>
      </c>
    </row>
    <row r="156" spans="1:65" s="2" customFormat="1" ht="24.2" customHeight="1">
      <c r="A156" s="34"/>
      <c r="B156" s="139"/>
      <c r="C156" s="140" t="s">
        <v>248</v>
      </c>
      <c r="D156" s="140" t="s">
        <v>127</v>
      </c>
      <c r="E156" s="141" t="s">
        <v>249</v>
      </c>
      <c r="F156" s="142" t="s">
        <v>250</v>
      </c>
      <c r="G156" s="143" t="s">
        <v>165</v>
      </c>
      <c r="H156" s="144">
        <v>800</v>
      </c>
      <c r="I156" s="145"/>
      <c r="J156" s="146">
        <f>ROUND(I156*H156,2)</f>
        <v>0</v>
      </c>
      <c r="K156" s="142" t="s">
        <v>131</v>
      </c>
      <c r="L156" s="35"/>
      <c r="M156" s="147" t="s">
        <v>3</v>
      </c>
      <c r="N156" s="148" t="s">
        <v>46</v>
      </c>
      <c r="O156" s="55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132</v>
      </c>
      <c r="AT156" s="151" t="s">
        <v>127</v>
      </c>
      <c r="AU156" s="151" t="s">
        <v>85</v>
      </c>
      <c r="AY156" s="18" t="s">
        <v>125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8" t="s">
        <v>83</v>
      </c>
      <c r="BK156" s="152">
        <f>ROUND(I156*H156,2)</f>
        <v>0</v>
      </c>
      <c r="BL156" s="18" t="s">
        <v>132</v>
      </c>
      <c r="BM156" s="151" t="s">
        <v>251</v>
      </c>
    </row>
    <row r="157" spans="1:65" s="2" customFormat="1" ht="11.25">
      <c r="A157" s="34"/>
      <c r="B157" s="35"/>
      <c r="C157" s="34"/>
      <c r="D157" s="153" t="s">
        <v>134</v>
      </c>
      <c r="E157" s="34"/>
      <c r="F157" s="154" t="s">
        <v>252</v>
      </c>
      <c r="G157" s="34"/>
      <c r="H157" s="34"/>
      <c r="I157" s="155"/>
      <c r="J157" s="34"/>
      <c r="K157" s="34"/>
      <c r="L157" s="35"/>
      <c r="M157" s="156"/>
      <c r="N157" s="157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8" t="s">
        <v>134</v>
      </c>
      <c r="AU157" s="18" t="s">
        <v>85</v>
      </c>
    </row>
    <row r="158" spans="1:65" s="13" customFormat="1" ht="11.25">
      <c r="B158" s="158"/>
      <c r="D158" s="159" t="s">
        <v>140</v>
      </c>
      <c r="E158" s="160" t="s">
        <v>3</v>
      </c>
      <c r="F158" s="161" t="s">
        <v>253</v>
      </c>
      <c r="H158" s="160" t="s">
        <v>3</v>
      </c>
      <c r="I158" s="162"/>
      <c r="L158" s="158"/>
      <c r="M158" s="163"/>
      <c r="N158" s="164"/>
      <c r="O158" s="164"/>
      <c r="P158" s="164"/>
      <c r="Q158" s="164"/>
      <c r="R158" s="164"/>
      <c r="S158" s="164"/>
      <c r="T158" s="165"/>
      <c r="AT158" s="160" t="s">
        <v>140</v>
      </c>
      <c r="AU158" s="160" t="s">
        <v>85</v>
      </c>
      <c r="AV158" s="13" t="s">
        <v>83</v>
      </c>
      <c r="AW158" s="13" t="s">
        <v>36</v>
      </c>
      <c r="AX158" s="13" t="s">
        <v>75</v>
      </c>
      <c r="AY158" s="160" t="s">
        <v>125</v>
      </c>
    </row>
    <row r="159" spans="1:65" s="14" customFormat="1" ht="11.25">
      <c r="B159" s="166"/>
      <c r="D159" s="159" t="s">
        <v>140</v>
      </c>
      <c r="E159" s="167" t="s">
        <v>3</v>
      </c>
      <c r="F159" s="168" t="s">
        <v>254</v>
      </c>
      <c r="H159" s="169">
        <v>800</v>
      </c>
      <c r="I159" s="170"/>
      <c r="L159" s="166"/>
      <c r="M159" s="171"/>
      <c r="N159" s="172"/>
      <c r="O159" s="172"/>
      <c r="P159" s="172"/>
      <c r="Q159" s="172"/>
      <c r="R159" s="172"/>
      <c r="S159" s="172"/>
      <c r="T159" s="173"/>
      <c r="AT159" s="167" t="s">
        <v>140</v>
      </c>
      <c r="AU159" s="167" t="s">
        <v>85</v>
      </c>
      <c r="AV159" s="14" t="s">
        <v>85</v>
      </c>
      <c r="AW159" s="14" t="s">
        <v>36</v>
      </c>
      <c r="AX159" s="14" t="s">
        <v>83</v>
      </c>
      <c r="AY159" s="167" t="s">
        <v>125</v>
      </c>
    </row>
    <row r="160" spans="1:65" s="2" customFormat="1" ht="24.2" customHeight="1">
      <c r="A160" s="34"/>
      <c r="B160" s="139"/>
      <c r="C160" s="140" t="s">
        <v>8</v>
      </c>
      <c r="D160" s="140" t="s">
        <v>127</v>
      </c>
      <c r="E160" s="141" t="s">
        <v>255</v>
      </c>
      <c r="F160" s="142" t="s">
        <v>256</v>
      </c>
      <c r="G160" s="143" t="s">
        <v>165</v>
      </c>
      <c r="H160" s="144">
        <v>800</v>
      </c>
      <c r="I160" s="145"/>
      <c r="J160" s="146">
        <f>ROUND(I160*H160,2)</f>
        <v>0</v>
      </c>
      <c r="K160" s="142" t="s">
        <v>131</v>
      </c>
      <c r="L160" s="35"/>
      <c r="M160" s="147" t="s">
        <v>3</v>
      </c>
      <c r="N160" s="148" t="s">
        <v>46</v>
      </c>
      <c r="O160" s="55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132</v>
      </c>
      <c r="AT160" s="151" t="s">
        <v>127</v>
      </c>
      <c r="AU160" s="151" t="s">
        <v>85</v>
      </c>
      <c r="AY160" s="18" t="s">
        <v>125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8" t="s">
        <v>83</v>
      </c>
      <c r="BK160" s="152">
        <f>ROUND(I160*H160,2)</f>
        <v>0</v>
      </c>
      <c r="BL160" s="18" t="s">
        <v>132</v>
      </c>
      <c r="BM160" s="151" t="s">
        <v>257</v>
      </c>
    </row>
    <row r="161" spans="1:65" s="2" customFormat="1" ht="11.25">
      <c r="A161" s="34"/>
      <c r="B161" s="35"/>
      <c r="C161" s="34"/>
      <c r="D161" s="153" t="s">
        <v>134</v>
      </c>
      <c r="E161" s="34"/>
      <c r="F161" s="154" t="s">
        <v>258</v>
      </c>
      <c r="G161" s="34"/>
      <c r="H161" s="34"/>
      <c r="I161" s="155"/>
      <c r="J161" s="34"/>
      <c r="K161" s="34"/>
      <c r="L161" s="35"/>
      <c r="M161" s="156"/>
      <c r="N161" s="157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8" t="s">
        <v>134</v>
      </c>
      <c r="AU161" s="18" t="s">
        <v>85</v>
      </c>
    </row>
    <row r="162" spans="1:65" s="13" customFormat="1" ht="11.25">
      <c r="B162" s="158"/>
      <c r="D162" s="159" t="s">
        <v>140</v>
      </c>
      <c r="E162" s="160" t="s">
        <v>3</v>
      </c>
      <c r="F162" s="161" t="s">
        <v>253</v>
      </c>
      <c r="H162" s="160" t="s">
        <v>3</v>
      </c>
      <c r="I162" s="162"/>
      <c r="L162" s="158"/>
      <c r="M162" s="163"/>
      <c r="N162" s="164"/>
      <c r="O162" s="164"/>
      <c r="P162" s="164"/>
      <c r="Q162" s="164"/>
      <c r="R162" s="164"/>
      <c r="S162" s="164"/>
      <c r="T162" s="165"/>
      <c r="AT162" s="160" t="s">
        <v>140</v>
      </c>
      <c r="AU162" s="160" t="s">
        <v>85</v>
      </c>
      <c r="AV162" s="13" t="s">
        <v>83</v>
      </c>
      <c r="AW162" s="13" t="s">
        <v>36</v>
      </c>
      <c r="AX162" s="13" t="s">
        <v>75</v>
      </c>
      <c r="AY162" s="160" t="s">
        <v>125</v>
      </c>
    </row>
    <row r="163" spans="1:65" s="14" customFormat="1" ht="11.25">
      <c r="B163" s="166"/>
      <c r="D163" s="159" t="s">
        <v>140</v>
      </c>
      <c r="E163" s="167" t="s">
        <v>3</v>
      </c>
      <c r="F163" s="168" t="s">
        <v>254</v>
      </c>
      <c r="H163" s="169">
        <v>800</v>
      </c>
      <c r="I163" s="170"/>
      <c r="L163" s="166"/>
      <c r="M163" s="171"/>
      <c r="N163" s="172"/>
      <c r="O163" s="172"/>
      <c r="P163" s="172"/>
      <c r="Q163" s="172"/>
      <c r="R163" s="172"/>
      <c r="S163" s="172"/>
      <c r="T163" s="173"/>
      <c r="AT163" s="167" t="s">
        <v>140</v>
      </c>
      <c r="AU163" s="167" t="s">
        <v>85</v>
      </c>
      <c r="AV163" s="14" t="s">
        <v>85</v>
      </c>
      <c r="AW163" s="14" t="s">
        <v>36</v>
      </c>
      <c r="AX163" s="14" t="s">
        <v>83</v>
      </c>
      <c r="AY163" s="167" t="s">
        <v>125</v>
      </c>
    </row>
    <row r="164" spans="1:65" s="2" customFormat="1" ht="78" customHeight="1">
      <c r="A164" s="34"/>
      <c r="B164" s="139"/>
      <c r="C164" s="140" t="s">
        <v>259</v>
      </c>
      <c r="D164" s="140" t="s">
        <v>127</v>
      </c>
      <c r="E164" s="141" t="s">
        <v>260</v>
      </c>
      <c r="F164" s="142" t="s">
        <v>261</v>
      </c>
      <c r="G164" s="143" t="s">
        <v>165</v>
      </c>
      <c r="H164" s="144">
        <v>417</v>
      </c>
      <c r="I164" s="145"/>
      <c r="J164" s="146">
        <f>ROUND(I164*H164,2)</f>
        <v>0</v>
      </c>
      <c r="K164" s="142" t="s">
        <v>131</v>
      </c>
      <c r="L164" s="35"/>
      <c r="M164" s="147" t="s">
        <v>3</v>
      </c>
      <c r="N164" s="148" t="s">
        <v>46</v>
      </c>
      <c r="O164" s="55"/>
      <c r="P164" s="149">
        <f>O164*H164</f>
        <v>0</v>
      </c>
      <c r="Q164" s="149">
        <v>0.10362</v>
      </c>
      <c r="R164" s="149">
        <f>Q164*H164</f>
        <v>43.209540000000004</v>
      </c>
      <c r="S164" s="149">
        <v>0</v>
      </c>
      <c r="T164" s="15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1" t="s">
        <v>132</v>
      </c>
      <c r="AT164" s="151" t="s">
        <v>127</v>
      </c>
      <c r="AU164" s="151" t="s">
        <v>85</v>
      </c>
      <c r="AY164" s="18" t="s">
        <v>125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8" t="s">
        <v>83</v>
      </c>
      <c r="BK164" s="152">
        <f>ROUND(I164*H164,2)</f>
        <v>0</v>
      </c>
      <c r="BL164" s="18" t="s">
        <v>132</v>
      </c>
      <c r="BM164" s="151" t="s">
        <v>262</v>
      </c>
    </row>
    <row r="165" spans="1:65" s="2" customFormat="1" ht="11.25">
      <c r="A165" s="34"/>
      <c r="B165" s="35"/>
      <c r="C165" s="34"/>
      <c r="D165" s="153" t="s">
        <v>134</v>
      </c>
      <c r="E165" s="34"/>
      <c r="F165" s="154" t="s">
        <v>263</v>
      </c>
      <c r="G165" s="34"/>
      <c r="H165" s="34"/>
      <c r="I165" s="155"/>
      <c r="J165" s="34"/>
      <c r="K165" s="34"/>
      <c r="L165" s="35"/>
      <c r="M165" s="156"/>
      <c r="N165" s="157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8" t="s">
        <v>134</v>
      </c>
      <c r="AU165" s="18" t="s">
        <v>85</v>
      </c>
    </row>
    <row r="166" spans="1:65" s="13" customFormat="1" ht="11.25">
      <c r="B166" s="158"/>
      <c r="D166" s="159" t="s">
        <v>140</v>
      </c>
      <c r="E166" s="160" t="s">
        <v>3</v>
      </c>
      <c r="F166" s="161" t="s">
        <v>222</v>
      </c>
      <c r="H166" s="160" t="s">
        <v>3</v>
      </c>
      <c r="I166" s="162"/>
      <c r="L166" s="158"/>
      <c r="M166" s="163"/>
      <c r="N166" s="164"/>
      <c r="O166" s="164"/>
      <c r="P166" s="164"/>
      <c r="Q166" s="164"/>
      <c r="R166" s="164"/>
      <c r="S166" s="164"/>
      <c r="T166" s="165"/>
      <c r="AT166" s="160" t="s">
        <v>140</v>
      </c>
      <c r="AU166" s="160" t="s">
        <v>85</v>
      </c>
      <c r="AV166" s="13" t="s">
        <v>83</v>
      </c>
      <c r="AW166" s="13" t="s">
        <v>36</v>
      </c>
      <c r="AX166" s="13" t="s">
        <v>75</v>
      </c>
      <c r="AY166" s="160" t="s">
        <v>125</v>
      </c>
    </row>
    <row r="167" spans="1:65" s="14" customFormat="1" ht="11.25">
      <c r="B167" s="166"/>
      <c r="D167" s="159" t="s">
        <v>140</v>
      </c>
      <c r="E167" s="167" t="s">
        <v>3</v>
      </c>
      <c r="F167" s="168" t="s">
        <v>223</v>
      </c>
      <c r="H167" s="169">
        <v>325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67" t="s">
        <v>140</v>
      </c>
      <c r="AU167" s="167" t="s">
        <v>85</v>
      </c>
      <c r="AV167" s="14" t="s">
        <v>85</v>
      </c>
      <c r="AW167" s="14" t="s">
        <v>36</v>
      </c>
      <c r="AX167" s="14" t="s">
        <v>75</v>
      </c>
      <c r="AY167" s="167" t="s">
        <v>125</v>
      </c>
    </row>
    <row r="168" spans="1:65" s="13" customFormat="1" ht="11.25">
      <c r="B168" s="158"/>
      <c r="D168" s="159" t="s">
        <v>140</v>
      </c>
      <c r="E168" s="160" t="s">
        <v>3</v>
      </c>
      <c r="F168" s="161" t="s">
        <v>224</v>
      </c>
      <c r="H168" s="160" t="s">
        <v>3</v>
      </c>
      <c r="I168" s="162"/>
      <c r="L168" s="158"/>
      <c r="M168" s="163"/>
      <c r="N168" s="164"/>
      <c r="O168" s="164"/>
      <c r="P168" s="164"/>
      <c r="Q168" s="164"/>
      <c r="R168" s="164"/>
      <c r="S168" s="164"/>
      <c r="T168" s="165"/>
      <c r="AT168" s="160" t="s">
        <v>140</v>
      </c>
      <c r="AU168" s="160" t="s">
        <v>85</v>
      </c>
      <c r="AV168" s="13" t="s">
        <v>83</v>
      </c>
      <c r="AW168" s="13" t="s">
        <v>36</v>
      </c>
      <c r="AX168" s="13" t="s">
        <v>75</v>
      </c>
      <c r="AY168" s="160" t="s">
        <v>125</v>
      </c>
    </row>
    <row r="169" spans="1:65" s="14" customFormat="1" ht="11.25">
      <c r="B169" s="166"/>
      <c r="D169" s="159" t="s">
        <v>140</v>
      </c>
      <c r="E169" s="167" t="s">
        <v>3</v>
      </c>
      <c r="F169" s="168" t="s">
        <v>225</v>
      </c>
      <c r="H169" s="169">
        <v>45</v>
      </c>
      <c r="I169" s="170"/>
      <c r="L169" s="166"/>
      <c r="M169" s="171"/>
      <c r="N169" s="172"/>
      <c r="O169" s="172"/>
      <c r="P169" s="172"/>
      <c r="Q169" s="172"/>
      <c r="R169" s="172"/>
      <c r="S169" s="172"/>
      <c r="T169" s="173"/>
      <c r="AT169" s="167" t="s">
        <v>140</v>
      </c>
      <c r="AU169" s="167" t="s">
        <v>85</v>
      </c>
      <c r="AV169" s="14" t="s">
        <v>85</v>
      </c>
      <c r="AW169" s="14" t="s">
        <v>36</v>
      </c>
      <c r="AX169" s="14" t="s">
        <v>75</v>
      </c>
      <c r="AY169" s="167" t="s">
        <v>125</v>
      </c>
    </row>
    <row r="170" spans="1:65" s="13" customFormat="1" ht="11.25">
      <c r="B170" s="158"/>
      <c r="D170" s="159" t="s">
        <v>140</v>
      </c>
      <c r="E170" s="160" t="s">
        <v>3</v>
      </c>
      <c r="F170" s="161" t="s">
        <v>240</v>
      </c>
      <c r="H170" s="160" t="s">
        <v>3</v>
      </c>
      <c r="I170" s="162"/>
      <c r="L170" s="158"/>
      <c r="M170" s="163"/>
      <c r="N170" s="164"/>
      <c r="O170" s="164"/>
      <c r="P170" s="164"/>
      <c r="Q170" s="164"/>
      <c r="R170" s="164"/>
      <c r="S170" s="164"/>
      <c r="T170" s="165"/>
      <c r="AT170" s="160" t="s">
        <v>140</v>
      </c>
      <c r="AU170" s="160" t="s">
        <v>85</v>
      </c>
      <c r="AV170" s="13" t="s">
        <v>83</v>
      </c>
      <c r="AW170" s="13" t="s">
        <v>36</v>
      </c>
      <c r="AX170" s="13" t="s">
        <v>75</v>
      </c>
      <c r="AY170" s="160" t="s">
        <v>125</v>
      </c>
    </row>
    <row r="171" spans="1:65" s="14" customFormat="1" ht="11.25">
      <c r="B171" s="166"/>
      <c r="D171" s="159" t="s">
        <v>140</v>
      </c>
      <c r="E171" s="167" t="s">
        <v>3</v>
      </c>
      <c r="F171" s="168" t="s">
        <v>241</v>
      </c>
      <c r="H171" s="169">
        <v>43</v>
      </c>
      <c r="I171" s="170"/>
      <c r="L171" s="166"/>
      <c r="M171" s="171"/>
      <c r="N171" s="172"/>
      <c r="O171" s="172"/>
      <c r="P171" s="172"/>
      <c r="Q171" s="172"/>
      <c r="R171" s="172"/>
      <c r="S171" s="172"/>
      <c r="T171" s="173"/>
      <c r="AT171" s="167" t="s">
        <v>140</v>
      </c>
      <c r="AU171" s="167" t="s">
        <v>85</v>
      </c>
      <c r="AV171" s="14" t="s">
        <v>85</v>
      </c>
      <c r="AW171" s="14" t="s">
        <v>36</v>
      </c>
      <c r="AX171" s="14" t="s">
        <v>75</v>
      </c>
      <c r="AY171" s="167" t="s">
        <v>125</v>
      </c>
    </row>
    <row r="172" spans="1:65" s="13" customFormat="1" ht="11.25">
      <c r="B172" s="158"/>
      <c r="D172" s="159" t="s">
        <v>140</v>
      </c>
      <c r="E172" s="160" t="s">
        <v>3</v>
      </c>
      <c r="F172" s="161" t="s">
        <v>264</v>
      </c>
      <c r="H172" s="160" t="s">
        <v>3</v>
      </c>
      <c r="I172" s="162"/>
      <c r="L172" s="158"/>
      <c r="M172" s="163"/>
      <c r="N172" s="164"/>
      <c r="O172" s="164"/>
      <c r="P172" s="164"/>
      <c r="Q172" s="164"/>
      <c r="R172" s="164"/>
      <c r="S172" s="164"/>
      <c r="T172" s="165"/>
      <c r="AT172" s="160" t="s">
        <v>140</v>
      </c>
      <c r="AU172" s="160" t="s">
        <v>85</v>
      </c>
      <c r="AV172" s="13" t="s">
        <v>83</v>
      </c>
      <c r="AW172" s="13" t="s">
        <v>36</v>
      </c>
      <c r="AX172" s="13" t="s">
        <v>75</v>
      </c>
      <c r="AY172" s="160" t="s">
        <v>125</v>
      </c>
    </row>
    <row r="173" spans="1:65" s="14" customFormat="1" ht="11.25">
      <c r="B173" s="166"/>
      <c r="D173" s="159" t="s">
        <v>140</v>
      </c>
      <c r="E173" s="167" t="s">
        <v>3</v>
      </c>
      <c r="F173" s="168" t="s">
        <v>265</v>
      </c>
      <c r="H173" s="169">
        <v>4</v>
      </c>
      <c r="I173" s="170"/>
      <c r="L173" s="166"/>
      <c r="M173" s="171"/>
      <c r="N173" s="172"/>
      <c r="O173" s="172"/>
      <c r="P173" s="172"/>
      <c r="Q173" s="172"/>
      <c r="R173" s="172"/>
      <c r="S173" s="172"/>
      <c r="T173" s="173"/>
      <c r="AT173" s="167" t="s">
        <v>140</v>
      </c>
      <c r="AU173" s="167" t="s">
        <v>85</v>
      </c>
      <c r="AV173" s="14" t="s">
        <v>85</v>
      </c>
      <c r="AW173" s="14" t="s">
        <v>36</v>
      </c>
      <c r="AX173" s="14" t="s">
        <v>75</v>
      </c>
      <c r="AY173" s="167" t="s">
        <v>125</v>
      </c>
    </row>
    <row r="174" spans="1:65" s="15" customFormat="1" ht="11.25">
      <c r="B174" s="174"/>
      <c r="D174" s="159" t="s">
        <v>140</v>
      </c>
      <c r="E174" s="175" t="s">
        <v>3</v>
      </c>
      <c r="F174" s="176" t="s">
        <v>144</v>
      </c>
      <c r="H174" s="177">
        <v>417</v>
      </c>
      <c r="I174" s="178"/>
      <c r="L174" s="174"/>
      <c r="M174" s="179"/>
      <c r="N174" s="180"/>
      <c r="O174" s="180"/>
      <c r="P174" s="180"/>
      <c r="Q174" s="180"/>
      <c r="R174" s="180"/>
      <c r="S174" s="180"/>
      <c r="T174" s="181"/>
      <c r="AT174" s="175" t="s">
        <v>140</v>
      </c>
      <c r="AU174" s="175" t="s">
        <v>85</v>
      </c>
      <c r="AV174" s="15" t="s">
        <v>132</v>
      </c>
      <c r="AW174" s="15" t="s">
        <v>36</v>
      </c>
      <c r="AX174" s="15" t="s">
        <v>83</v>
      </c>
      <c r="AY174" s="175" t="s">
        <v>125</v>
      </c>
    </row>
    <row r="175" spans="1:65" s="2" customFormat="1" ht="16.5" customHeight="1">
      <c r="A175" s="34"/>
      <c r="B175" s="139"/>
      <c r="C175" s="182" t="s">
        <v>266</v>
      </c>
      <c r="D175" s="182" t="s">
        <v>171</v>
      </c>
      <c r="E175" s="183" t="s">
        <v>267</v>
      </c>
      <c r="F175" s="184" t="s">
        <v>268</v>
      </c>
      <c r="G175" s="185" t="s">
        <v>165</v>
      </c>
      <c r="H175" s="186">
        <v>417.13</v>
      </c>
      <c r="I175" s="187"/>
      <c r="J175" s="188">
        <f>ROUND(I175*H175,2)</f>
        <v>0</v>
      </c>
      <c r="K175" s="184" t="s">
        <v>131</v>
      </c>
      <c r="L175" s="189"/>
      <c r="M175" s="190" t="s">
        <v>3</v>
      </c>
      <c r="N175" s="191" t="s">
        <v>46</v>
      </c>
      <c r="O175" s="55"/>
      <c r="P175" s="149">
        <f>O175*H175</f>
        <v>0</v>
      </c>
      <c r="Q175" s="149">
        <v>0.17599999999999999</v>
      </c>
      <c r="R175" s="149">
        <f>Q175*H175</f>
        <v>73.414879999999997</v>
      </c>
      <c r="S175" s="149">
        <v>0</v>
      </c>
      <c r="T175" s="15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174</v>
      </c>
      <c r="AT175" s="151" t="s">
        <v>171</v>
      </c>
      <c r="AU175" s="151" t="s">
        <v>85</v>
      </c>
      <c r="AY175" s="18" t="s">
        <v>125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8" t="s">
        <v>83</v>
      </c>
      <c r="BK175" s="152">
        <f>ROUND(I175*H175,2)</f>
        <v>0</v>
      </c>
      <c r="BL175" s="18" t="s">
        <v>132</v>
      </c>
      <c r="BM175" s="151" t="s">
        <v>269</v>
      </c>
    </row>
    <row r="176" spans="1:65" s="14" customFormat="1" ht="11.25">
      <c r="B176" s="166"/>
      <c r="D176" s="159" t="s">
        <v>140</v>
      </c>
      <c r="E176" s="167" t="s">
        <v>3</v>
      </c>
      <c r="F176" s="168" t="s">
        <v>270</v>
      </c>
      <c r="H176" s="169">
        <v>413</v>
      </c>
      <c r="I176" s="170"/>
      <c r="L176" s="166"/>
      <c r="M176" s="171"/>
      <c r="N176" s="172"/>
      <c r="O176" s="172"/>
      <c r="P176" s="172"/>
      <c r="Q176" s="172"/>
      <c r="R176" s="172"/>
      <c r="S176" s="172"/>
      <c r="T176" s="173"/>
      <c r="AT176" s="167" t="s">
        <v>140</v>
      </c>
      <c r="AU176" s="167" t="s">
        <v>85</v>
      </c>
      <c r="AV176" s="14" t="s">
        <v>85</v>
      </c>
      <c r="AW176" s="14" t="s">
        <v>36</v>
      </c>
      <c r="AX176" s="14" t="s">
        <v>83</v>
      </c>
      <c r="AY176" s="167" t="s">
        <v>125</v>
      </c>
    </row>
    <row r="177" spans="1:65" s="14" customFormat="1" ht="11.25">
      <c r="B177" s="166"/>
      <c r="D177" s="159" t="s">
        <v>140</v>
      </c>
      <c r="F177" s="168" t="s">
        <v>271</v>
      </c>
      <c r="H177" s="169">
        <v>417.13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67" t="s">
        <v>140</v>
      </c>
      <c r="AU177" s="167" t="s">
        <v>85</v>
      </c>
      <c r="AV177" s="14" t="s">
        <v>85</v>
      </c>
      <c r="AW177" s="14" t="s">
        <v>4</v>
      </c>
      <c r="AX177" s="14" t="s">
        <v>83</v>
      </c>
      <c r="AY177" s="167" t="s">
        <v>125</v>
      </c>
    </row>
    <row r="178" spans="1:65" s="2" customFormat="1" ht="24.2" customHeight="1">
      <c r="A178" s="34"/>
      <c r="B178" s="139"/>
      <c r="C178" s="182" t="s">
        <v>272</v>
      </c>
      <c r="D178" s="182" t="s">
        <v>171</v>
      </c>
      <c r="E178" s="183" t="s">
        <v>273</v>
      </c>
      <c r="F178" s="184" t="s">
        <v>274</v>
      </c>
      <c r="G178" s="185" t="s">
        <v>165</v>
      </c>
      <c r="H178" s="186">
        <v>4.04</v>
      </c>
      <c r="I178" s="187"/>
      <c r="J178" s="188">
        <f>ROUND(I178*H178,2)</f>
        <v>0</v>
      </c>
      <c r="K178" s="184" t="s">
        <v>131</v>
      </c>
      <c r="L178" s="189"/>
      <c r="M178" s="190" t="s">
        <v>3</v>
      </c>
      <c r="N178" s="191" t="s">
        <v>46</v>
      </c>
      <c r="O178" s="55"/>
      <c r="P178" s="149">
        <f>O178*H178</f>
        <v>0</v>
      </c>
      <c r="Q178" s="149">
        <v>0.17599999999999999</v>
      </c>
      <c r="R178" s="149">
        <f>Q178*H178</f>
        <v>0.71104000000000001</v>
      </c>
      <c r="S178" s="149">
        <v>0</v>
      </c>
      <c r="T178" s="15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1" t="s">
        <v>174</v>
      </c>
      <c r="AT178" s="151" t="s">
        <v>171</v>
      </c>
      <c r="AU178" s="151" t="s">
        <v>85</v>
      </c>
      <c r="AY178" s="18" t="s">
        <v>125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8" t="s">
        <v>83</v>
      </c>
      <c r="BK178" s="152">
        <f>ROUND(I178*H178,2)</f>
        <v>0</v>
      </c>
      <c r="BL178" s="18" t="s">
        <v>132</v>
      </c>
      <c r="BM178" s="151" t="s">
        <v>275</v>
      </c>
    </row>
    <row r="179" spans="1:65" s="14" customFormat="1" ht="11.25">
      <c r="B179" s="166"/>
      <c r="D179" s="159" t="s">
        <v>140</v>
      </c>
      <c r="F179" s="168" t="s">
        <v>276</v>
      </c>
      <c r="H179" s="169">
        <v>4.04</v>
      </c>
      <c r="I179" s="170"/>
      <c r="L179" s="166"/>
      <c r="M179" s="171"/>
      <c r="N179" s="172"/>
      <c r="O179" s="172"/>
      <c r="P179" s="172"/>
      <c r="Q179" s="172"/>
      <c r="R179" s="172"/>
      <c r="S179" s="172"/>
      <c r="T179" s="173"/>
      <c r="AT179" s="167" t="s">
        <v>140</v>
      </c>
      <c r="AU179" s="167" t="s">
        <v>85</v>
      </c>
      <c r="AV179" s="14" t="s">
        <v>85</v>
      </c>
      <c r="AW179" s="14" t="s">
        <v>4</v>
      </c>
      <c r="AX179" s="14" t="s">
        <v>83</v>
      </c>
      <c r="AY179" s="167" t="s">
        <v>125</v>
      </c>
    </row>
    <row r="180" spans="1:65" s="2" customFormat="1" ht="76.349999999999994" customHeight="1">
      <c r="A180" s="34"/>
      <c r="B180" s="139"/>
      <c r="C180" s="140" t="s">
        <v>277</v>
      </c>
      <c r="D180" s="140" t="s">
        <v>127</v>
      </c>
      <c r="E180" s="141" t="s">
        <v>278</v>
      </c>
      <c r="F180" s="142" t="s">
        <v>279</v>
      </c>
      <c r="G180" s="143" t="s">
        <v>165</v>
      </c>
      <c r="H180" s="144">
        <v>465</v>
      </c>
      <c r="I180" s="145"/>
      <c r="J180" s="146">
        <f>ROUND(I180*H180,2)</f>
        <v>0</v>
      </c>
      <c r="K180" s="142" t="s">
        <v>131</v>
      </c>
      <c r="L180" s="35"/>
      <c r="M180" s="147" t="s">
        <v>3</v>
      </c>
      <c r="N180" s="148" t="s">
        <v>46</v>
      </c>
      <c r="O180" s="55"/>
      <c r="P180" s="149">
        <f>O180*H180</f>
        <v>0</v>
      </c>
      <c r="Q180" s="149">
        <v>0.10100000000000001</v>
      </c>
      <c r="R180" s="149">
        <f>Q180*H180</f>
        <v>46.965000000000003</v>
      </c>
      <c r="S180" s="149">
        <v>0</v>
      </c>
      <c r="T180" s="15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1" t="s">
        <v>132</v>
      </c>
      <c r="AT180" s="151" t="s">
        <v>127</v>
      </c>
      <c r="AU180" s="151" t="s">
        <v>85</v>
      </c>
      <c r="AY180" s="18" t="s">
        <v>125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8" t="s">
        <v>83</v>
      </c>
      <c r="BK180" s="152">
        <f>ROUND(I180*H180,2)</f>
        <v>0</v>
      </c>
      <c r="BL180" s="18" t="s">
        <v>132</v>
      </c>
      <c r="BM180" s="151" t="s">
        <v>280</v>
      </c>
    </row>
    <row r="181" spans="1:65" s="2" customFormat="1" ht="11.25">
      <c r="A181" s="34"/>
      <c r="B181" s="35"/>
      <c r="C181" s="34"/>
      <c r="D181" s="153" t="s">
        <v>134</v>
      </c>
      <c r="E181" s="34"/>
      <c r="F181" s="154" t="s">
        <v>281</v>
      </c>
      <c r="G181" s="34"/>
      <c r="H181" s="34"/>
      <c r="I181" s="155"/>
      <c r="J181" s="34"/>
      <c r="K181" s="34"/>
      <c r="L181" s="35"/>
      <c r="M181" s="156"/>
      <c r="N181" s="157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8" t="s">
        <v>134</v>
      </c>
      <c r="AU181" s="18" t="s">
        <v>85</v>
      </c>
    </row>
    <row r="182" spans="1:65" s="13" customFormat="1" ht="11.25">
      <c r="B182" s="158"/>
      <c r="D182" s="159" t="s">
        <v>140</v>
      </c>
      <c r="E182" s="160" t="s">
        <v>3</v>
      </c>
      <c r="F182" s="161" t="s">
        <v>231</v>
      </c>
      <c r="H182" s="160" t="s">
        <v>3</v>
      </c>
      <c r="I182" s="162"/>
      <c r="L182" s="158"/>
      <c r="M182" s="163"/>
      <c r="N182" s="164"/>
      <c r="O182" s="164"/>
      <c r="P182" s="164"/>
      <c r="Q182" s="164"/>
      <c r="R182" s="164"/>
      <c r="S182" s="164"/>
      <c r="T182" s="165"/>
      <c r="AT182" s="160" t="s">
        <v>140</v>
      </c>
      <c r="AU182" s="160" t="s">
        <v>85</v>
      </c>
      <c r="AV182" s="13" t="s">
        <v>83</v>
      </c>
      <c r="AW182" s="13" t="s">
        <v>36</v>
      </c>
      <c r="AX182" s="13" t="s">
        <v>75</v>
      </c>
      <c r="AY182" s="160" t="s">
        <v>125</v>
      </c>
    </row>
    <row r="183" spans="1:65" s="14" customFormat="1" ht="11.25">
      <c r="B183" s="166"/>
      <c r="D183" s="159" t="s">
        <v>140</v>
      </c>
      <c r="E183" s="167" t="s">
        <v>3</v>
      </c>
      <c r="F183" s="168" t="s">
        <v>232</v>
      </c>
      <c r="H183" s="169">
        <v>217.6</v>
      </c>
      <c r="I183" s="170"/>
      <c r="L183" s="166"/>
      <c r="M183" s="171"/>
      <c r="N183" s="172"/>
      <c r="O183" s="172"/>
      <c r="P183" s="172"/>
      <c r="Q183" s="172"/>
      <c r="R183" s="172"/>
      <c r="S183" s="172"/>
      <c r="T183" s="173"/>
      <c r="AT183" s="167" t="s">
        <v>140</v>
      </c>
      <c r="AU183" s="167" t="s">
        <v>85</v>
      </c>
      <c r="AV183" s="14" t="s">
        <v>85</v>
      </c>
      <c r="AW183" s="14" t="s">
        <v>36</v>
      </c>
      <c r="AX183" s="14" t="s">
        <v>75</v>
      </c>
      <c r="AY183" s="167" t="s">
        <v>125</v>
      </c>
    </row>
    <row r="184" spans="1:65" s="14" customFormat="1" ht="11.25">
      <c r="B184" s="166"/>
      <c r="D184" s="159" t="s">
        <v>140</v>
      </c>
      <c r="E184" s="167" t="s">
        <v>3</v>
      </c>
      <c r="F184" s="168" t="s">
        <v>233</v>
      </c>
      <c r="H184" s="169">
        <v>240.55</v>
      </c>
      <c r="I184" s="170"/>
      <c r="L184" s="166"/>
      <c r="M184" s="171"/>
      <c r="N184" s="172"/>
      <c r="O184" s="172"/>
      <c r="P184" s="172"/>
      <c r="Q184" s="172"/>
      <c r="R184" s="172"/>
      <c r="S184" s="172"/>
      <c r="T184" s="173"/>
      <c r="AT184" s="167" t="s">
        <v>140</v>
      </c>
      <c r="AU184" s="167" t="s">
        <v>85</v>
      </c>
      <c r="AV184" s="14" t="s">
        <v>85</v>
      </c>
      <c r="AW184" s="14" t="s">
        <v>36</v>
      </c>
      <c r="AX184" s="14" t="s">
        <v>75</v>
      </c>
      <c r="AY184" s="167" t="s">
        <v>125</v>
      </c>
    </row>
    <row r="185" spans="1:65" s="14" customFormat="1" ht="11.25">
      <c r="B185" s="166"/>
      <c r="D185" s="159" t="s">
        <v>140</v>
      </c>
      <c r="E185" s="167" t="s">
        <v>3</v>
      </c>
      <c r="F185" s="168" t="s">
        <v>234</v>
      </c>
      <c r="H185" s="169">
        <v>6.85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67" t="s">
        <v>140</v>
      </c>
      <c r="AU185" s="167" t="s">
        <v>85</v>
      </c>
      <c r="AV185" s="14" t="s">
        <v>85</v>
      </c>
      <c r="AW185" s="14" t="s">
        <v>36</v>
      </c>
      <c r="AX185" s="14" t="s">
        <v>75</v>
      </c>
      <c r="AY185" s="167" t="s">
        <v>125</v>
      </c>
    </row>
    <row r="186" spans="1:65" s="15" customFormat="1" ht="11.25">
      <c r="B186" s="174"/>
      <c r="D186" s="159" t="s">
        <v>140</v>
      </c>
      <c r="E186" s="175" t="s">
        <v>3</v>
      </c>
      <c r="F186" s="176" t="s">
        <v>144</v>
      </c>
      <c r="H186" s="177">
        <v>465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5" t="s">
        <v>140</v>
      </c>
      <c r="AU186" s="175" t="s">
        <v>85</v>
      </c>
      <c r="AV186" s="15" t="s">
        <v>132</v>
      </c>
      <c r="AW186" s="15" t="s">
        <v>36</v>
      </c>
      <c r="AX186" s="15" t="s">
        <v>83</v>
      </c>
      <c r="AY186" s="175" t="s">
        <v>125</v>
      </c>
    </row>
    <row r="187" spans="1:65" s="2" customFormat="1" ht="24.2" customHeight="1">
      <c r="A187" s="34"/>
      <c r="B187" s="139"/>
      <c r="C187" s="182" t="s">
        <v>282</v>
      </c>
      <c r="D187" s="182" t="s">
        <v>171</v>
      </c>
      <c r="E187" s="183" t="s">
        <v>694</v>
      </c>
      <c r="F187" s="184" t="s">
        <v>695</v>
      </c>
      <c r="G187" s="185" t="s">
        <v>165</v>
      </c>
      <c r="H187" s="186">
        <v>476.67200000000003</v>
      </c>
      <c r="I187" s="187"/>
      <c r="J187" s="188">
        <f>ROUND(I187*H187,2)</f>
        <v>0</v>
      </c>
      <c r="K187" s="184" t="s">
        <v>207</v>
      </c>
      <c r="L187" s="189"/>
      <c r="M187" s="190" t="s">
        <v>3</v>
      </c>
      <c r="N187" s="191" t="s">
        <v>46</v>
      </c>
      <c r="O187" s="55"/>
      <c r="P187" s="149">
        <f>O187*H187</f>
        <v>0</v>
      </c>
      <c r="Q187" s="149">
        <v>0.13500000000000001</v>
      </c>
      <c r="R187" s="149">
        <f>Q187*H187</f>
        <v>64.35072000000001</v>
      </c>
      <c r="S187" s="149">
        <v>0</v>
      </c>
      <c r="T187" s="15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1" t="s">
        <v>174</v>
      </c>
      <c r="AT187" s="151" t="s">
        <v>171</v>
      </c>
      <c r="AU187" s="151" t="s">
        <v>85</v>
      </c>
      <c r="AY187" s="18" t="s">
        <v>125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8" t="s">
        <v>83</v>
      </c>
      <c r="BK187" s="152">
        <f>ROUND(I187*H187,2)</f>
        <v>0</v>
      </c>
      <c r="BL187" s="18" t="s">
        <v>132</v>
      </c>
      <c r="BM187" s="151" t="s">
        <v>283</v>
      </c>
    </row>
    <row r="188" spans="1:65" s="14" customFormat="1" ht="11.25">
      <c r="B188" s="166"/>
      <c r="D188" s="159" t="s">
        <v>140</v>
      </c>
      <c r="F188" s="168" t="s">
        <v>284</v>
      </c>
      <c r="H188" s="169">
        <v>476.67200000000003</v>
      </c>
      <c r="I188" s="170"/>
      <c r="L188" s="166"/>
      <c r="M188" s="171"/>
      <c r="N188" s="172"/>
      <c r="O188" s="172"/>
      <c r="P188" s="172"/>
      <c r="Q188" s="172"/>
      <c r="R188" s="172"/>
      <c r="S188" s="172"/>
      <c r="T188" s="173"/>
      <c r="AT188" s="167" t="s">
        <v>140</v>
      </c>
      <c r="AU188" s="167" t="s">
        <v>85</v>
      </c>
      <c r="AV188" s="14" t="s">
        <v>85</v>
      </c>
      <c r="AW188" s="14" t="s">
        <v>4</v>
      </c>
      <c r="AX188" s="14" t="s">
        <v>83</v>
      </c>
      <c r="AY188" s="167" t="s">
        <v>125</v>
      </c>
    </row>
    <row r="189" spans="1:65" s="12" customFormat="1" ht="22.9" customHeight="1">
      <c r="B189" s="126"/>
      <c r="D189" s="127" t="s">
        <v>74</v>
      </c>
      <c r="E189" s="137" t="s">
        <v>174</v>
      </c>
      <c r="F189" s="137" t="s">
        <v>285</v>
      </c>
      <c r="I189" s="129"/>
      <c r="J189" s="138">
        <f>BK189</f>
        <v>0</v>
      </c>
      <c r="L189" s="126"/>
      <c r="M189" s="131"/>
      <c r="N189" s="132"/>
      <c r="O189" s="132"/>
      <c r="P189" s="133">
        <f>SUM(P190:P203)</f>
        <v>0</v>
      </c>
      <c r="Q189" s="132"/>
      <c r="R189" s="133">
        <f>SUM(R190:R203)</f>
        <v>0.76251999999999998</v>
      </c>
      <c r="S189" s="132"/>
      <c r="T189" s="134">
        <f>SUM(T190:T203)</f>
        <v>0</v>
      </c>
      <c r="AR189" s="127" t="s">
        <v>83</v>
      </c>
      <c r="AT189" s="135" t="s">
        <v>74</v>
      </c>
      <c r="AU189" s="135" t="s">
        <v>83</v>
      </c>
      <c r="AY189" s="127" t="s">
        <v>125</v>
      </c>
      <c r="BK189" s="136">
        <f>SUM(BK190:BK203)</f>
        <v>0</v>
      </c>
    </row>
    <row r="190" spans="1:65" s="2" customFormat="1" ht="24.2" customHeight="1">
      <c r="A190" s="34"/>
      <c r="B190" s="139"/>
      <c r="C190" s="140" t="s">
        <v>286</v>
      </c>
      <c r="D190" s="140" t="s">
        <v>127</v>
      </c>
      <c r="E190" s="141" t="s">
        <v>287</v>
      </c>
      <c r="F190" s="142" t="s">
        <v>288</v>
      </c>
      <c r="G190" s="143" t="s">
        <v>180</v>
      </c>
      <c r="H190" s="144">
        <v>1</v>
      </c>
      <c r="I190" s="145"/>
      <c r="J190" s="146">
        <f>ROUND(I190*H190,2)</f>
        <v>0</v>
      </c>
      <c r="K190" s="142" t="s">
        <v>131</v>
      </c>
      <c r="L190" s="35"/>
      <c r="M190" s="147" t="s">
        <v>3</v>
      </c>
      <c r="N190" s="148" t="s">
        <v>46</v>
      </c>
      <c r="O190" s="55"/>
      <c r="P190" s="149">
        <f>O190*H190</f>
        <v>0</v>
      </c>
      <c r="Q190" s="149">
        <v>0.12422</v>
      </c>
      <c r="R190" s="149">
        <f>Q190*H190</f>
        <v>0.12422</v>
      </c>
      <c r="S190" s="149">
        <v>0</v>
      </c>
      <c r="T190" s="15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1" t="s">
        <v>132</v>
      </c>
      <c r="AT190" s="151" t="s">
        <v>127</v>
      </c>
      <c r="AU190" s="151" t="s">
        <v>85</v>
      </c>
      <c r="AY190" s="18" t="s">
        <v>125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8" t="s">
        <v>83</v>
      </c>
      <c r="BK190" s="152">
        <f>ROUND(I190*H190,2)</f>
        <v>0</v>
      </c>
      <c r="BL190" s="18" t="s">
        <v>132</v>
      </c>
      <c r="BM190" s="151" t="s">
        <v>289</v>
      </c>
    </row>
    <row r="191" spans="1:65" s="2" customFormat="1" ht="11.25">
      <c r="A191" s="34"/>
      <c r="B191" s="35"/>
      <c r="C191" s="34"/>
      <c r="D191" s="153" t="s">
        <v>134</v>
      </c>
      <c r="E191" s="34"/>
      <c r="F191" s="154" t="s">
        <v>290</v>
      </c>
      <c r="G191" s="34"/>
      <c r="H191" s="34"/>
      <c r="I191" s="155"/>
      <c r="J191" s="34"/>
      <c r="K191" s="34"/>
      <c r="L191" s="35"/>
      <c r="M191" s="156"/>
      <c r="N191" s="157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8" t="s">
        <v>134</v>
      </c>
      <c r="AU191" s="18" t="s">
        <v>85</v>
      </c>
    </row>
    <row r="192" spans="1:65" s="2" customFormat="1" ht="24.2" customHeight="1">
      <c r="A192" s="34"/>
      <c r="B192" s="139"/>
      <c r="C192" s="182" t="s">
        <v>291</v>
      </c>
      <c r="D192" s="182" t="s">
        <v>171</v>
      </c>
      <c r="E192" s="183" t="s">
        <v>292</v>
      </c>
      <c r="F192" s="184" t="s">
        <v>293</v>
      </c>
      <c r="G192" s="185" t="s">
        <v>180</v>
      </c>
      <c r="H192" s="186">
        <v>1</v>
      </c>
      <c r="I192" s="187"/>
      <c r="J192" s="188">
        <f>ROUND(I192*H192,2)</f>
        <v>0</v>
      </c>
      <c r="K192" s="184" t="s">
        <v>131</v>
      </c>
      <c r="L192" s="189"/>
      <c r="M192" s="190" t="s">
        <v>3</v>
      </c>
      <c r="N192" s="191" t="s">
        <v>46</v>
      </c>
      <c r="O192" s="55"/>
      <c r="P192" s="149">
        <f>O192*H192</f>
        <v>0</v>
      </c>
      <c r="Q192" s="149">
        <v>9.7000000000000003E-2</v>
      </c>
      <c r="R192" s="149">
        <f>Q192*H192</f>
        <v>9.7000000000000003E-2</v>
      </c>
      <c r="S192" s="149">
        <v>0</v>
      </c>
      <c r="T192" s="15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1" t="s">
        <v>174</v>
      </c>
      <c r="AT192" s="151" t="s">
        <v>171</v>
      </c>
      <c r="AU192" s="151" t="s">
        <v>85</v>
      </c>
      <c r="AY192" s="18" t="s">
        <v>125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8" t="s">
        <v>83</v>
      </c>
      <c r="BK192" s="152">
        <f>ROUND(I192*H192,2)</f>
        <v>0</v>
      </c>
      <c r="BL192" s="18" t="s">
        <v>132</v>
      </c>
      <c r="BM192" s="151" t="s">
        <v>294</v>
      </c>
    </row>
    <row r="193" spans="1:65" s="2" customFormat="1" ht="24.2" customHeight="1">
      <c r="A193" s="34"/>
      <c r="B193" s="139"/>
      <c r="C193" s="140" t="s">
        <v>295</v>
      </c>
      <c r="D193" s="140" t="s">
        <v>127</v>
      </c>
      <c r="E193" s="141" t="s">
        <v>296</v>
      </c>
      <c r="F193" s="142" t="s">
        <v>297</v>
      </c>
      <c r="G193" s="143" t="s">
        <v>180</v>
      </c>
      <c r="H193" s="144">
        <v>2</v>
      </c>
      <c r="I193" s="145"/>
      <c r="J193" s="146">
        <f>ROUND(I193*H193,2)</f>
        <v>0</v>
      </c>
      <c r="K193" s="142" t="s">
        <v>131</v>
      </c>
      <c r="L193" s="35"/>
      <c r="M193" s="147" t="s">
        <v>3</v>
      </c>
      <c r="N193" s="148" t="s">
        <v>46</v>
      </c>
      <c r="O193" s="55"/>
      <c r="P193" s="149">
        <f>O193*H193</f>
        <v>0</v>
      </c>
      <c r="Q193" s="149">
        <v>2.972E-2</v>
      </c>
      <c r="R193" s="149">
        <f>Q193*H193</f>
        <v>5.944E-2</v>
      </c>
      <c r="S193" s="149">
        <v>0</v>
      </c>
      <c r="T193" s="15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1" t="s">
        <v>132</v>
      </c>
      <c r="AT193" s="151" t="s">
        <v>127</v>
      </c>
      <c r="AU193" s="151" t="s">
        <v>85</v>
      </c>
      <c r="AY193" s="18" t="s">
        <v>125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8" t="s">
        <v>83</v>
      </c>
      <c r="BK193" s="152">
        <f>ROUND(I193*H193,2)</f>
        <v>0</v>
      </c>
      <c r="BL193" s="18" t="s">
        <v>132</v>
      </c>
      <c r="BM193" s="151" t="s">
        <v>298</v>
      </c>
    </row>
    <row r="194" spans="1:65" s="2" customFormat="1" ht="11.25">
      <c r="A194" s="34"/>
      <c r="B194" s="35"/>
      <c r="C194" s="34"/>
      <c r="D194" s="153" t="s">
        <v>134</v>
      </c>
      <c r="E194" s="34"/>
      <c r="F194" s="154" t="s">
        <v>299</v>
      </c>
      <c r="G194" s="34"/>
      <c r="H194" s="34"/>
      <c r="I194" s="155"/>
      <c r="J194" s="34"/>
      <c r="K194" s="34"/>
      <c r="L194" s="35"/>
      <c r="M194" s="156"/>
      <c r="N194" s="157"/>
      <c r="O194" s="55"/>
      <c r="P194" s="55"/>
      <c r="Q194" s="55"/>
      <c r="R194" s="55"/>
      <c r="S194" s="55"/>
      <c r="T194" s="56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8" t="s">
        <v>134</v>
      </c>
      <c r="AU194" s="18" t="s">
        <v>85</v>
      </c>
    </row>
    <row r="195" spans="1:65" s="2" customFormat="1" ht="21.75" customHeight="1">
      <c r="A195" s="34"/>
      <c r="B195" s="139"/>
      <c r="C195" s="182" t="s">
        <v>300</v>
      </c>
      <c r="D195" s="182" t="s">
        <v>171</v>
      </c>
      <c r="E195" s="183" t="s">
        <v>301</v>
      </c>
      <c r="F195" s="184" t="s">
        <v>302</v>
      </c>
      <c r="G195" s="185" t="s">
        <v>180</v>
      </c>
      <c r="H195" s="186">
        <v>1</v>
      </c>
      <c r="I195" s="187"/>
      <c r="J195" s="188">
        <f>ROUND(I195*H195,2)</f>
        <v>0</v>
      </c>
      <c r="K195" s="184" t="s">
        <v>131</v>
      </c>
      <c r="L195" s="189"/>
      <c r="M195" s="190" t="s">
        <v>3</v>
      </c>
      <c r="N195" s="191" t="s">
        <v>46</v>
      </c>
      <c r="O195" s="55"/>
      <c r="P195" s="149">
        <f>O195*H195</f>
        <v>0</v>
      </c>
      <c r="Q195" s="149">
        <v>0.04</v>
      </c>
      <c r="R195" s="149">
        <f>Q195*H195</f>
        <v>0.04</v>
      </c>
      <c r="S195" s="149">
        <v>0</v>
      </c>
      <c r="T195" s="15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1" t="s">
        <v>174</v>
      </c>
      <c r="AT195" s="151" t="s">
        <v>171</v>
      </c>
      <c r="AU195" s="151" t="s">
        <v>85</v>
      </c>
      <c r="AY195" s="18" t="s">
        <v>125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8" t="s">
        <v>83</v>
      </c>
      <c r="BK195" s="152">
        <f>ROUND(I195*H195,2)</f>
        <v>0</v>
      </c>
      <c r="BL195" s="18" t="s">
        <v>132</v>
      </c>
      <c r="BM195" s="151" t="s">
        <v>303</v>
      </c>
    </row>
    <row r="196" spans="1:65" s="2" customFormat="1" ht="24.2" customHeight="1">
      <c r="A196" s="34"/>
      <c r="B196" s="139"/>
      <c r="C196" s="182" t="s">
        <v>304</v>
      </c>
      <c r="D196" s="182" t="s">
        <v>171</v>
      </c>
      <c r="E196" s="183" t="s">
        <v>305</v>
      </c>
      <c r="F196" s="184" t="s">
        <v>306</v>
      </c>
      <c r="G196" s="185" t="s">
        <v>180</v>
      </c>
      <c r="H196" s="186">
        <v>1</v>
      </c>
      <c r="I196" s="187"/>
      <c r="J196" s="188">
        <f>ROUND(I196*H196,2)</f>
        <v>0</v>
      </c>
      <c r="K196" s="184" t="s">
        <v>131</v>
      </c>
      <c r="L196" s="189"/>
      <c r="M196" s="190" t="s">
        <v>3</v>
      </c>
      <c r="N196" s="191" t="s">
        <v>46</v>
      </c>
      <c r="O196" s="55"/>
      <c r="P196" s="149">
        <f>O196*H196</f>
        <v>0</v>
      </c>
      <c r="Q196" s="149">
        <v>2.7E-2</v>
      </c>
      <c r="R196" s="149">
        <f>Q196*H196</f>
        <v>2.7E-2</v>
      </c>
      <c r="S196" s="149">
        <v>0</v>
      </c>
      <c r="T196" s="15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1" t="s">
        <v>174</v>
      </c>
      <c r="AT196" s="151" t="s">
        <v>171</v>
      </c>
      <c r="AU196" s="151" t="s">
        <v>85</v>
      </c>
      <c r="AY196" s="18" t="s">
        <v>125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8" t="s">
        <v>83</v>
      </c>
      <c r="BK196" s="152">
        <f>ROUND(I196*H196,2)</f>
        <v>0</v>
      </c>
      <c r="BL196" s="18" t="s">
        <v>132</v>
      </c>
      <c r="BM196" s="151" t="s">
        <v>307</v>
      </c>
    </row>
    <row r="197" spans="1:65" s="2" customFormat="1" ht="24.2" customHeight="1">
      <c r="A197" s="34"/>
      <c r="B197" s="139"/>
      <c r="C197" s="140" t="s">
        <v>308</v>
      </c>
      <c r="D197" s="140" t="s">
        <v>127</v>
      </c>
      <c r="E197" s="141" t="s">
        <v>309</v>
      </c>
      <c r="F197" s="142" t="s">
        <v>310</v>
      </c>
      <c r="G197" s="143" t="s">
        <v>180</v>
      </c>
      <c r="H197" s="144">
        <v>1</v>
      </c>
      <c r="I197" s="145"/>
      <c r="J197" s="146">
        <f>ROUND(I197*H197,2)</f>
        <v>0</v>
      </c>
      <c r="K197" s="142" t="s">
        <v>131</v>
      </c>
      <c r="L197" s="35"/>
      <c r="M197" s="147" t="s">
        <v>3</v>
      </c>
      <c r="N197" s="148" t="s">
        <v>46</v>
      </c>
      <c r="O197" s="55"/>
      <c r="P197" s="149">
        <f>O197*H197</f>
        <v>0</v>
      </c>
      <c r="Q197" s="149">
        <v>2.972E-2</v>
      </c>
      <c r="R197" s="149">
        <f>Q197*H197</f>
        <v>2.972E-2</v>
      </c>
      <c r="S197" s="149">
        <v>0</v>
      </c>
      <c r="T197" s="15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1" t="s">
        <v>132</v>
      </c>
      <c r="AT197" s="151" t="s">
        <v>127</v>
      </c>
      <c r="AU197" s="151" t="s">
        <v>85</v>
      </c>
      <c r="AY197" s="18" t="s">
        <v>125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8" t="s">
        <v>83</v>
      </c>
      <c r="BK197" s="152">
        <f>ROUND(I197*H197,2)</f>
        <v>0</v>
      </c>
      <c r="BL197" s="18" t="s">
        <v>132</v>
      </c>
      <c r="BM197" s="151" t="s">
        <v>311</v>
      </c>
    </row>
    <row r="198" spans="1:65" s="2" customFormat="1" ht="11.25">
      <c r="A198" s="34"/>
      <c r="B198" s="35"/>
      <c r="C198" s="34"/>
      <c r="D198" s="153" t="s">
        <v>134</v>
      </c>
      <c r="E198" s="34"/>
      <c r="F198" s="154" t="s">
        <v>312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8" t="s">
        <v>134</v>
      </c>
      <c r="AU198" s="18" t="s">
        <v>85</v>
      </c>
    </row>
    <row r="199" spans="1:65" s="2" customFormat="1" ht="24.2" customHeight="1">
      <c r="A199" s="34"/>
      <c r="B199" s="139"/>
      <c r="C199" s="182" t="s">
        <v>313</v>
      </c>
      <c r="D199" s="182" t="s">
        <v>171</v>
      </c>
      <c r="E199" s="183" t="s">
        <v>314</v>
      </c>
      <c r="F199" s="184" t="s">
        <v>315</v>
      </c>
      <c r="G199" s="185" t="s">
        <v>180</v>
      </c>
      <c r="H199" s="186">
        <v>1</v>
      </c>
      <c r="I199" s="187"/>
      <c r="J199" s="188">
        <f>ROUND(I199*H199,2)</f>
        <v>0</v>
      </c>
      <c r="K199" s="184" t="s">
        <v>131</v>
      </c>
      <c r="L199" s="189"/>
      <c r="M199" s="190" t="s">
        <v>3</v>
      </c>
      <c r="N199" s="191" t="s">
        <v>46</v>
      </c>
      <c r="O199" s="55"/>
      <c r="P199" s="149">
        <f>O199*H199</f>
        <v>0</v>
      </c>
      <c r="Q199" s="149">
        <v>0.11</v>
      </c>
      <c r="R199" s="149">
        <f>Q199*H199</f>
        <v>0.11</v>
      </c>
      <c r="S199" s="149">
        <v>0</v>
      </c>
      <c r="T199" s="15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1" t="s">
        <v>174</v>
      </c>
      <c r="AT199" s="151" t="s">
        <v>171</v>
      </c>
      <c r="AU199" s="151" t="s">
        <v>85</v>
      </c>
      <c r="AY199" s="18" t="s">
        <v>125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83</v>
      </c>
      <c r="BK199" s="152">
        <f>ROUND(I199*H199,2)</f>
        <v>0</v>
      </c>
      <c r="BL199" s="18" t="s">
        <v>132</v>
      </c>
      <c r="BM199" s="151" t="s">
        <v>316</v>
      </c>
    </row>
    <row r="200" spans="1:65" s="2" customFormat="1" ht="24.2" customHeight="1">
      <c r="A200" s="34"/>
      <c r="B200" s="139"/>
      <c r="C200" s="140" t="s">
        <v>317</v>
      </c>
      <c r="D200" s="140" t="s">
        <v>127</v>
      </c>
      <c r="E200" s="141" t="s">
        <v>318</v>
      </c>
      <c r="F200" s="142" t="s">
        <v>319</v>
      </c>
      <c r="G200" s="143" t="s">
        <v>180</v>
      </c>
      <c r="H200" s="144">
        <v>1</v>
      </c>
      <c r="I200" s="145"/>
      <c r="J200" s="146">
        <f>ROUND(I200*H200,2)</f>
        <v>0</v>
      </c>
      <c r="K200" s="142" t="s">
        <v>131</v>
      </c>
      <c r="L200" s="35"/>
      <c r="M200" s="147" t="s">
        <v>3</v>
      </c>
      <c r="N200" s="148" t="s">
        <v>46</v>
      </c>
      <c r="O200" s="55"/>
      <c r="P200" s="149">
        <f>O200*H200</f>
        <v>0</v>
      </c>
      <c r="Q200" s="149">
        <v>0.21734000000000001</v>
      </c>
      <c r="R200" s="149">
        <f>Q200*H200</f>
        <v>0.21734000000000001</v>
      </c>
      <c r="S200" s="149">
        <v>0</v>
      </c>
      <c r="T200" s="15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1" t="s">
        <v>132</v>
      </c>
      <c r="AT200" s="151" t="s">
        <v>127</v>
      </c>
      <c r="AU200" s="151" t="s">
        <v>85</v>
      </c>
      <c r="AY200" s="18" t="s">
        <v>125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8" t="s">
        <v>83</v>
      </c>
      <c r="BK200" s="152">
        <f>ROUND(I200*H200,2)</f>
        <v>0</v>
      </c>
      <c r="BL200" s="18" t="s">
        <v>132</v>
      </c>
      <c r="BM200" s="151" t="s">
        <v>320</v>
      </c>
    </row>
    <row r="201" spans="1:65" s="2" customFormat="1" ht="11.25">
      <c r="A201" s="34"/>
      <c r="B201" s="35"/>
      <c r="C201" s="34"/>
      <c r="D201" s="153" t="s">
        <v>134</v>
      </c>
      <c r="E201" s="34"/>
      <c r="F201" s="154" t="s">
        <v>321</v>
      </c>
      <c r="G201" s="34"/>
      <c r="H201" s="34"/>
      <c r="I201" s="155"/>
      <c r="J201" s="34"/>
      <c r="K201" s="34"/>
      <c r="L201" s="35"/>
      <c r="M201" s="156"/>
      <c r="N201" s="157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8" t="s">
        <v>134</v>
      </c>
      <c r="AU201" s="18" t="s">
        <v>85</v>
      </c>
    </row>
    <row r="202" spans="1:65" s="2" customFormat="1" ht="16.5" customHeight="1">
      <c r="A202" s="34"/>
      <c r="B202" s="139"/>
      <c r="C202" s="182" t="s">
        <v>322</v>
      </c>
      <c r="D202" s="182" t="s">
        <v>171</v>
      </c>
      <c r="E202" s="183" t="s">
        <v>323</v>
      </c>
      <c r="F202" s="184" t="s">
        <v>324</v>
      </c>
      <c r="G202" s="185" t="s">
        <v>180</v>
      </c>
      <c r="H202" s="186">
        <v>1</v>
      </c>
      <c r="I202" s="187"/>
      <c r="J202" s="188">
        <f>ROUND(I202*H202,2)</f>
        <v>0</v>
      </c>
      <c r="K202" s="184" t="s">
        <v>131</v>
      </c>
      <c r="L202" s="189"/>
      <c r="M202" s="190" t="s">
        <v>3</v>
      </c>
      <c r="N202" s="191" t="s">
        <v>46</v>
      </c>
      <c r="O202" s="55"/>
      <c r="P202" s="149">
        <f>O202*H202</f>
        <v>0</v>
      </c>
      <c r="Q202" s="149">
        <v>5.0599999999999999E-2</v>
      </c>
      <c r="R202" s="149">
        <f>Q202*H202</f>
        <v>5.0599999999999999E-2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174</v>
      </c>
      <c r="AT202" s="151" t="s">
        <v>171</v>
      </c>
      <c r="AU202" s="151" t="s">
        <v>85</v>
      </c>
      <c r="AY202" s="18" t="s">
        <v>125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83</v>
      </c>
      <c r="BK202" s="152">
        <f>ROUND(I202*H202,2)</f>
        <v>0</v>
      </c>
      <c r="BL202" s="18" t="s">
        <v>132</v>
      </c>
      <c r="BM202" s="151" t="s">
        <v>325</v>
      </c>
    </row>
    <row r="203" spans="1:65" s="2" customFormat="1" ht="16.5" customHeight="1">
      <c r="A203" s="34"/>
      <c r="B203" s="139"/>
      <c r="C203" s="182" t="s">
        <v>326</v>
      </c>
      <c r="D203" s="182" t="s">
        <v>171</v>
      </c>
      <c r="E203" s="183" t="s">
        <v>327</v>
      </c>
      <c r="F203" s="184" t="s">
        <v>328</v>
      </c>
      <c r="G203" s="185" t="s">
        <v>180</v>
      </c>
      <c r="H203" s="186">
        <v>1</v>
      </c>
      <c r="I203" s="187"/>
      <c r="J203" s="188">
        <f>ROUND(I203*H203,2)</f>
        <v>0</v>
      </c>
      <c r="K203" s="184" t="s">
        <v>131</v>
      </c>
      <c r="L203" s="189"/>
      <c r="M203" s="190" t="s">
        <v>3</v>
      </c>
      <c r="N203" s="191" t="s">
        <v>46</v>
      </c>
      <c r="O203" s="55"/>
      <c r="P203" s="149">
        <f>O203*H203</f>
        <v>0</v>
      </c>
      <c r="Q203" s="149">
        <v>7.1999999999999998E-3</v>
      </c>
      <c r="R203" s="149">
        <f>Q203*H203</f>
        <v>7.1999999999999998E-3</v>
      </c>
      <c r="S203" s="149">
        <v>0</v>
      </c>
      <c r="T203" s="15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1" t="s">
        <v>174</v>
      </c>
      <c r="AT203" s="151" t="s">
        <v>171</v>
      </c>
      <c r="AU203" s="151" t="s">
        <v>85</v>
      </c>
      <c r="AY203" s="18" t="s">
        <v>125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8" t="s">
        <v>83</v>
      </c>
      <c r="BK203" s="152">
        <f>ROUND(I203*H203,2)</f>
        <v>0</v>
      </c>
      <c r="BL203" s="18" t="s">
        <v>132</v>
      </c>
      <c r="BM203" s="151" t="s">
        <v>329</v>
      </c>
    </row>
    <row r="204" spans="1:65" s="12" customFormat="1" ht="22.9" customHeight="1">
      <c r="B204" s="126"/>
      <c r="D204" s="127" t="s">
        <v>74</v>
      </c>
      <c r="E204" s="137" t="s">
        <v>183</v>
      </c>
      <c r="F204" s="137" t="s">
        <v>330</v>
      </c>
      <c r="I204" s="129"/>
      <c r="J204" s="138">
        <f>BK204</f>
        <v>0</v>
      </c>
      <c r="L204" s="126"/>
      <c r="M204" s="131"/>
      <c r="N204" s="132"/>
      <c r="O204" s="132"/>
      <c r="P204" s="133">
        <f>SUM(P205:P249)</f>
        <v>0</v>
      </c>
      <c r="Q204" s="132"/>
      <c r="R204" s="133">
        <f>SUM(R205:R249)</f>
        <v>90.703587999999996</v>
      </c>
      <c r="S204" s="132"/>
      <c r="T204" s="134">
        <f>SUM(T205:T249)</f>
        <v>8.43</v>
      </c>
      <c r="AR204" s="127" t="s">
        <v>83</v>
      </c>
      <c r="AT204" s="135" t="s">
        <v>74</v>
      </c>
      <c r="AU204" s="135" t="s">
        <v>83</v>
      </c>
      <c r="AY204" s="127" t="s">
        <v>125</v>
      </c>
      <c r="BK204" s="136">
        <f>SUM(BK205:BK249)</f>
        <v>0</v>
      </c>
    </row>
    <row r="205" spans="1:65" s="2" customFormat="1" ht="24.2" customHeight="1">
      <c r="A205" s="34"/>
      <c r="B205" s="139"/>
      <c r="C205" s="140" t="s">
        <v>331</v>
      </c>
      <c r="D205" s="140" t="s">
        <v>127</v>
      </c>
      <c r="E205" s="141" t="s">
        <v>332</v>
      </c>
      <c r="F205" s="142" t="s">
        <v>333</v>
      </c>
      <c r="G205" s="143" t="s">
        <v>334</v>
      </c>
      <c r="H205" s="144">
        <v>1</v>
      </c>
      <c r="I205" s="145"/>
      <c r="J205" s="146">
        <f>ROUND(I205*H205,2)</f>
        <v>0</v>
      </c>
      <c r="K205" s="142" t="s">
        <v>207</v>
      </c>
      <c r="L205" s="35"/>
      <c r="M205" s="147" t="s">
        <v>3</v>
      </c>
      <c r="N205" s="148" t="s">
        <v>46</v>
      </c>
      <c r="O205" s="55"/>
      <c r="P205" s="149">
        <f>O205*H205</f>
        <v>0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1" t="s">
        <v>132</v>
      </c>
      <c r="AT205" s="151" t="s">
        <v>127</v>
      </c>
      <c r="AU205" s="151" t="s">
        <v>85</v>
      </c>
      <c r="AY205" s="18" t="s">
        <v>125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8" t="s">
        <v>83</v>
      </c>
      <c r="BK205" s="152">
        <f>ROUND(I205*H205,2)</f>
        <v>0</v>
      </c>
      <c r="BL205" s="18" t="s">
        <v>132</v>
      </c>
      <c r="BM205" s="151" t="s">
        <v>335</v>
      </c>
    </row>
    <row r="206" spans="1:65" s="2" customFormat="1" ht="24.2" customHeight="1">
      <c r="A206" s="34"/>
      <c r="B206" s="139"/>
      <c r="C206" s="140" t="s">
        <v>336</v>
      </c>
      <c r="D206" s="140" t="s">
        <v>127</v>
      </c>
      <c r="E206" s="141" t="s">
        <v>337</v>
      </c>
      <c r="F206" s="142" t="s">
        <v>338</v>
      </c>
      <c r="G206" s="143" t="s">
        <v>180</v>
      </c>
      <c r="H206" s="144">
        <v>3</v>
      </c>
      <c r="I206" s="145"/>
      <c r="J206" s="146">
        <f>ROUND(I206*H206,2)</f>
        <v>0</v>
      </c>
      <c r="K206" s="142" t="s">
        <v>131</v>
      </c>
      <c r="L206" s="35"/>
      <c r="M206" s="147" t="s">
        <v>3</v>
      </c>
      <c r="N206" s="148" t="s">
        <v>46</v>
      </c>
      <c r="O206" s="55"/>
      <c r="P206" s="149">
        <f>O206*H206</f>
        <v>0</v>
      </c>
      <c r="Q206" s="149">
        <v>6.9999999999999999E-4</v>
      </c>
      <c r="R206" s="149">
        <f>Q206*H206</f>
        <v>2.0999999999999999E-3</v>
      </c>
      <c r="S206" s="149">
        <v>0</v>
      </c>
      <c r="T206" s="15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1" t="s">
        <v>132</v>
      </c>
      <c r="AT206" s="151" t="s">
        <v>127</v>
      </c>
      <c r="AU206" s="151" t="s">
        <v>85</v>
      </c>
      <c r="AY206" s="18" t="s">
        <v>125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8" t="s">
        <v>83</v>
      </c>
      <c r="BK206" s="152">
        <f>ROUND(I206*H206,2)</f>
        <v>0</v>
      </c>
      <c r="BL206" s="18" t="s">
        <v>132</v>
      </c>
      <c r="BM206" s="151" t="s">
        <v>339</v>
      </c>
    </row>
    <row r="207" spans="1:65" s="2" customFormat="1" ht="11.25">
      <c r="A207" s="34"/>
      <c r="B207" s="35"/>
      <c r="C207" s="34"/>
      <c r="D207" s="153" t="s">
        <v>134</v>
      </c>
      <c r="E207" s="34"/>
      <c r="F207" s="154" t="s">
        <v>340</v>
      </c>
      <c r="G207" s="34"/>
      <c r="H207" s="34"/>
      <c r="I207" s="155"/>
      <c r="J207" s="34"/>
      <c r="K207" s="34"/>
      <c r="L207" s="35"/>
      <c r="M207" s="156"/>
      <c r="N207" s="157"/>
      <c r="O207" s="55"/>
      <c r="P207" s="55"/>
      <c r="Q207" s="55"/>
      <c r="R207" s="55"/>
      <c r="S207" s="55"/>
      <c r="T207" s="5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8" t="s">
        <v>134</v>
      </c>
      <c r="AU207" s="18" t="s">
        <v>85</v>
      </c>
    </row>
    <row r="208" spans="1:65" s="14" customFormat="1" ht="11.25">
      <c r="B208" s="166"/>
      <c r="D208" s="159" t="s">
        <v>140</v>
      </c>
      <c r="E208" s="167" t="s">
        <v>3</v>
      </c>
      <c r="F208" s="168" t="s">
        <v>341</v>
      </c>
      <c r="H208" s="169">
        <v>3</v>
      </c>
      <c r="I208" s="170"/>
      <c r="L208" s="166"/>
      <c r="M208" s="171"/>
      <c r="N208" s="172"/>
      <c r="O208" s="172"/>
      <c r="P208" s="172"/>
      <c r="Q208" s="172"/>
      <c r="R208" s="172"/>
      <c r="S208" s="172"/>
      <c r="T208" s="173"/>
      <c r="AT208" s="167" t="s">
        <v>140</v>
      </c>
      <c r="AU208" s="167" t="s">
        <v>85</v>
      </c>
      <c r="AV208" s="14" t="s">
        <v>85</v>
      </c>
      <c r="AW208" s="14" t="s">
        <v>36</v>
      </c>
      <c r="AX208" s="14" t="s">
        <v>83</v>
      </c>
      <c r="AY208" s="167" t="s">
        <v>125</v>
      </c>
    </row>
    <row r="209" spans="1:65" s="2" customFormat="1" ht="16.5" customHeight="1">
      <c r="A209" s="34"/>
      <c r="B209" s="139"/>
      <c r="C209" s="182" t="s">
        <v>342</v>
      </c>
      <c r="D209" s="182" t="s">
        <v>171</v>
      </c>
      <c r="E209" s="183" t="s">
        <v>343</v>
      </c>
      <c r="F209" s="184" t="s">
        <v>344</v>
      </c>
      <c r="G209" s="185" t="s">
        <v>180</v>
      </c>
      <c r="H209" s="186">
        <v>2</v>
      </c>
      <c r="I209" s="187"/>
      <c r="J209" s="188">
        <f>ROUND(I209*H209,2)</f>
        <v>0</v>
      </c>
      <c r="K209" s="184" t="s">
        <v>207</v>
      </c>
      <c r="L209" s="189"/>
      <c r="M209" s="190" t="s">
        <v>3</v>
      </c>
      <c r="N209" s="191" t="s">
        <v>46</v>
      </c>
      <c r="O209" s="55"/>
      <c r="P209" s="149">
        <f>O209*H209</f>
        <v>0</v>
      </c>
      <c r="Q209" s="149">
        <v>4.0000000000000001E-3</v>
      </c>
      <c r="R209" s="149">
        <f>Q209*H209</f>
        <v>8.0000000000000002E-3</v>
      </c>
      <c r="S209" s="149">
        <v>0</v>
      </c>
      <c r="T209" s="15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1" t="s">
        <v>174</v>
      </c>
      <c r="AT209" s="151" t="s">
        <v>171</v>
      </c>
      <c r="AU209" s="151" t="s">
        <v>85</v>
      </c>
      <c r="AY209" s="18" t="s">
        <v>125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8" t="s">
        <v>83</v>
      </c>
      <c r="BK209" s="152">
        <f>ROUND(I209*H209,2)</f>
        <v>0</v>
      </c>
      <c r="BL209" s="18" t="s">
        <v>132</v>
      </c>
      <c r="BM209" s="151" t="s">
        <v>345</v>
      </c>
    </row>
    <row r="210" spans="1:65" s="2" customFormat="1" ht="16.5" customHeight="1">
      <c r="A210" s="34"/>
      <c r="B210" s="139"/>
      <c r="C210" s="182" t="s">
        <v>346</v>
      </c>
      <c r="D210" s="182" t="s">
        <v>171</v>
      </c>
      <c r="E210" s="183" t="s">
        <v>347</v>
      </c>
      <c r="F210" s="184" t="s">
        <v>348</v>
      </c>
      <c r="G210" s="185" t="s">
        <v>180</v>
      </c>
      <c r="H210" s="186">
        <v>1</v>
      </c>
      <c r="I210" s="187"/>
      <c r="J210" s="188">
        <f>ROUND(I210*H210,2)</f>
        <v>0</v>
      </c>
      <c r="K210" s="184" t="s">
        <v>207</v>
      </c>
      <c r="L210" s="189"/>
      <c r="M210" s="190" t="s">
        <v>3</v>
      </c>
      <c r="N210" s="191" t="s">
        <v>46</v>
      </c>
      <c r="O210" s="55"/>
      <c r="P210" s="149">
        <f>O210*H210</f>
        <v>0</v>
      </c>
      <c r="Q210" s="149">
        <v>2.5999999999999999E-3</v>
      </c>
      <c r="R210" s="149">
        <f>Q210*H210</f>
        <v>2.5999999999999999E-3</v>
      </c>
      <c r="S210" s="149">
        <v>0</v>
      </c>
      <c r="T210" s="15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1" t="s">
        <v>174</v>
      </c>
      <c r="AT210" s="151" t="s">
        <v>171</v>
      </c>
      <c r="AU210" s="151" t="s">
        <v>85</v>
      </c>
      <c r="AY210" s="18" t="s">
        <v>125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8" t="s">
        <v>83</v>
      </c>
      <c r="BK210" s="152">
        <f>ROUND(I210*H210,2)</f>
        <v>0</v>
      </c>
      <c r="BL210" s="18" t="s">
        <v>132</v>
      </c>
      <c r="BM210" s="151" t="s">
        <v>349</v>
      </c>
    </row>
    <row r="211" spans="1:65" s="2" customFormat="1" ht="24.2" customHeight="1">
      <c r="A211" s="34"/>
      <c r="B211" s="139"/>
      <c r="C211" s="140" t="s">
        <v>350</v>
      </c>
      <c r="D211" s="140" t="s">
        <v>127</v>
      </c>
      <c r="E211" s="141" t="s">
        <v>351</v>
      </c>
      <c r="F211" s="142" t="s">
        <v>352</v>
      </c>
      <c r="G211" s="143" t="s">
        <v>180</v>
      </c>
      <c r="H211" s="144">
        <v>2</v>
      </c>
      <c r="I211" s="145"/>
      <c r="J211" s="146">
        <f>ROUND(I211*H211,2)</f>
        <v>0</v>
      </c>
      <c r="K211" s="142" t="s">
        <v>131</v>
      </c>
      <c r="L211" s="35"/>
      <c r="M211" s="147" t="s">
        <v>3</v>
      </c>
      <c r="N211" s="148" t="s">
        <v>46</v>
      </c>
      <c r="O211" s="55"/>
      <c r="P211" s="149">
        <f>O211*H211</f>
        <v>0</v>
      </c>
      <c r="Q211" s="149">
        <v>0.11241</v>
      </c>
      <c r="R211" s="149">
        <f>Q211*H211</f>
        <v>0.22481999999999999</v>
      </c>
      <c r="S211" s="149">
        <v>0</v>
      </c>
      <c r="T211" s="15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1" t="s">
        <v>132</v>
      </c>
      <c r="AT211" s="151" t="s">
        <v>127</v>
      </c>
      <c r="AU211" s="151" t="s">
        <v>85</v>
      </c>
      <c r="AY211" s="18" t="s">
        <v>125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8" t="s">
        <v>83</v>
      </c>
      <c r="BK211" s="152">
        <f>ROUND(I211*H211,2)</f>
        <v>0</v>
      </c>
      <c r="BL211" s="18" t="s">
        <v>132</v>
      </c>
      <c r="BM211" s="151" t="s">
        <v>353</v>
      </c>
    </row>
    <row r="212" spans="1:65" s="2" customFormat="1" ht="11.25">
      <c r="A212" s="34"/>
      <c r="B212" s="35"/>
      <c r="C212" s="34"/>
      <c r="D212" s="153" t="s">
        <v>134</v>
      </c>
      <c r="E212" s="34"/>
      <c r="F212" s="154" t="s">
        <v>354</v>
      </c>
      <c r="G212" s="34"/>
      <c r="H212" s="34"/>
      <c r="I212" s="155"/>
      <c r="J212" s="34"/>
      <c r="K212" s="34"/>
      <c r="L212" s="35"/>
      <c r="M212" s="156"/>
      <c r="N212" s="157"/>
      <c r="O212" s="55"/>
      <c r="P212" s="55"/>
      <c r="Q212" s="55"/>
      <c r="R212" s="55"/>
      <c r="S212" s="55"/>
      <c r="T212" s="5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8" t="s">
        <v>134</v>
      </c>
      <c r="AU212" s="18" t="s">
        <v>85</v>
      </c>
    </row>
    <row r="213" spans="1:65" s="2" customFormat="1" ht="21.75" customHeight="1">
      <c r="A213" s="34"/>
      <c r="B213" s="139"/>
      <c r="C213" s="182" t="s">
        <v>355</v>
      </c>
      <c r="D213" s="182" t="s">
        <v>171</v>
      </c>
      <c r="E213" s="183" t="s">
        <v>356</v>
      </c>
      <c r="F213" s="184" t="s">
        <v>357</v>
      </c>
      <c r="G213" s="185" t="s">
        <v>180</v>
      </c>
      <c r="H213" s="186">
        <v>2</v>
      </c>
      <c r="I213" s="187"/>
      <c r="J213" s="188">
        <f>ROUND(I213*H213,2)</f>
        <v>0</v>
      </c>
      <c r="K213" s="184" t="s">
        <v>131</v>
      </c>
      <c r="L213" s="189"/>
      <c r="M213" s="190" t="s">
        <v>3</v>
      </c>
      <c r="N213" s="191" t="s">
        <v>46</v>
      </c>
      <c r="O213" s="55"/>
      <c r="P213" s="149">
        <f>O213*H213</f>
        <v>0</v>
      </c>
      <c r="Q213" s="149">
        <v>6.1000000000000004E-3</v>
      </c>
      <c r="R213" s="149">
        <f>Q213*H213</f>
        <v>1.2200000000000001E-2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174</v>
      </c>
      <c r="AT213" s="151" t="s">
        <v>171</v>
      </c>
      <c r="AU213" s="151" t="s">
        <v>85</v>
      </c>
      <c r="AY213" s="18" t="s">
        <v>125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8" t="s">
        <v>83</v>
      </c>
      <c r="BK213" s="152">
        <f>ROUND(I213*H213,2)</f>
        <v>0</v>
      </c>
      <c r="BL213" s="18" t="s">
        <v>132</v>
      </c>
      <c r="BM213" s="151" t="s">
        <v>358</v>
      </c>
    </row>
    <row r="214" spans="1:65" s="2" customFormat="1" ht="16.5" customHeight="1">
      <c r="A214" s="34"/>
      <c r="B214" s="139"/>
      <c r="C214" s="182" t="s">
        <v>359</v>
      </c>
      <c r="D214" s="182" t="s">
        <v>171</v>
      </c>
      <c r="E214" s="183" t="s">
        <v>360</v>
      </c>
      <c r="F214" s="184" t="s">
        <v>361</v>
      </c>
      <c r="G214" s="185" t="s">
        <v>180</v>
      </c>
      <c r="H214" s="186">
        <v>2</v>
      </c>
      <c r="I214" s="187"/>
      <c r="J214" s="188">
        <f>ROUND(I214*H214,2)</f>
        <v>0</v>
      </c>
      <c r="K214" s="184" t="s">
        <v>131</v>
      </c>
      <c r="L214" s="189"/>
      <c r="M214" s="190" t="s">
        <v>3</v>
      </c>
      <c r="N214" s="191" t="s">
        <v>46</v>
      </c>
      <c r="O214" s="55"/>
      <c r="P214" s="149">
        <f>O214*H214</f>
        <v>0</v>
      </c>
      <c r="Q214" s="149">
        <v>3.0000000000000001E-3</v>
      </c>
      <c r="R214" s="149">
        <f>Q214*H214</f>
        <v>6.0000000000000001E-3</v>
      </c>
      <c r="S214" s="149">
        <v>0</v>
      </c>
      <c r="T214" s="15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1" t="s">
        <v>174</v>
      </c>
      <c r="AT214" s="151" t="s">
        <v>171</v>
      </c>
      <c r="AU214" s="151" t="s">
        <v>85</v>
      </c>
      <c r="AY214" s="18" t="s">
        <v>125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8" t="s">
        <v>83</v>
      </c>
      <c r="BK214" s="152">
        <f>ROUND(I214*H214,2)</f>
        <v>0</v>
      </c>
      <c r="BL214" s="18" t="s">
        <v>132</v>
      </c>
      <c r="BM214" s="151" t="s">
        <v>362</v>
      </c>
    </row>
    <row r="215" spans="1:65" s="2" customFormat="1" ht="16.5" customHeight="1">
      <c r="A215" s="34"/>
      <c r="B215" s="139"/>
      <c r="C215" s="182" t="s">
        <v>363</v>
      </c>
      <c r="D215" s="182" t="s">
        <v>171</v>
      </c>
      <c r="E215" s="183" t="s">
        <v>364</v>
      </c>
      <c r="F215" s="184" t="s">
        <v>365</v>
      </c>
      <c r="G215" s="185" t="s">
        <v>180</v>
      </c>
      <c r="H215" s="186">
        <v>2</v>
      </c>
      <c r="I215" s="187"/>
      <c r="J215" s="188">
        <f>ROUND(I215*H215,2)</f>
        <v>0</v>
      </c>
      <c r="K215" s="184" t="s">
        <v>131</v>
      </c>
      <c r="L215" s="189"/>
      <c r="M215" s="190" t="s">
        <v>3</v>
      </c>
      <c r="N215" s="191" t="s">
        <v>46</v>
      </c>
      <c r="O215" s="55"/>
      <c r="P215" s="149">
        <f>O215*H215</f>
        <v>0</v>
      </c>
      <c r="Q215" s="149">
        <v>1E-4</v>
      </c>
      <c r="R215" s="149">
        <f>Q215*H215</f>
        <v>2.0000000000000001E-4</v>
      </c>
      <c r="S215" s="149">
        <v>0</v>
      </c>
      <c r="T215" s="15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1" t="s">
        <v>174</v>
      </c>
      <c r="AT215" s="151" t="s">
        <v>171</v>
      </c>
      <c r="AU215" s="151" t="s">
        <v>85</v>
      </c>
      <c r="AY215" s="18" t="s">
        <v>125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18" t="s">
        <v>83</v>
      </c>
      <c r="BK215" s="152">
        <f>ROUND(I215*H215,2)</f>
        <v>0</v>
      </c>
      <c r="BL215" s="18" t="s">
        <v>132</v>
      </c>
      <c r="BM215" s="151" t="s">
        <v>366</v>
      </c>
    </row>
    <row r="216" spans="1:65" s="2" customFormat="1" ht="37.9" customHeight="1">
      <c r="A216" s="34"/>
      <c r="B216" s="139"/>
      <c r="C216" s="140" t="s">
        <v>367</v>
      </c>
      <c r="D216" s="140" t="s">
        <v>127</v>
      </c>
      <c r="E216" s="141" t="s">
        <v>368</v>
      </c>
      <c r="F216" s="142" t="s">
        <v>369</v>
      </c>
      <c r="G216" s="143" t="s">
        <v>165</v>
      </c>
      <c r="H216" s="144">
        <v>3</v>
      </c>
      <c r="I216" s="145"/>
      <c r="J216" s="146">
        <f>ROUND(I216*H216,2)</f>
        <v>0</v>
      </c>
      <c r="K216" s="142" t="s">
        <v>131</v>
      </c>
      <c r="L216" s="35"/>
      <c r="M216" s="147" t="s">
        <v>3</v>
      </c>
      <c r="N216" s="148" t="s">
        <v>46</v>
      </c>
      <c r="O216" s="55"/>
      <c r="P216" s="149">
        <f>O216*H216</f>
        <v>0</v>
      </c>
      <c r="Q216" s="149">
        <v>1.6000000000000001E-3</v>
      </c>
      <c r="R216" s="149">
        <f>Q216*H216</f>
        <v>4.8000000000000004E-3</v>
      </c>
      <c r="S216" s="149">
        <v>0</v>
      </c>
      <c r="T216" s="15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1" t="s">
        <v>132</v>
      </c>
      <c r="AT216" s="151" t="s">
        <v>127</v>
      </c>
      <c r="AU216" s="151" t="s">
        <v>85</v>
      </c>
      <c r="AY216" s="18" t="s">
        <v>125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8" t="s">
        <v>83</v>
      </c>
      <c r="BK216" s="152">
        <f>ROUND(I216*H216,2)</f>
        <v>0</v>
      </c>
      <c r="BL216" s="18" t="s">
        <v>132</v>
      </c>
      <c r="BM216" s="151" t="s">
        <v>370</v>
      </c>
    </row>
    <row r="217" spans="1:65" s="2" customFormat="1" ht="11.25">
      <c r="A217" s="34"/>
      <c r="B217" s="35"/>
      <c r="C217" s="34"/>
      <c r="D217" s="153" t="s">
        <v>134</v>
      </c>
      <c r="E217" s="34"/>
      <c r="F217" s="154" t="s">
        <v>371</v>
      </c>
      <c r="G217" s="34"/>
      <c r="H217" s="34"/>
      <c r="I217" s="155"/>
      <c r="J217" s="34"/>
      <c r="K217" s="34"/>
      <c r="L217" s="35"/>
      <c r="M217" s="156"/>
      <c r="N217" s="157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8" t="s">
        <v>134</v>
      </c>
      <c r="AU217" s="18" t="s">
        <v>85</v>
      </c>
    </row>
    <row r="218" spans="1:65" s="2" customFormat="1" ht="37.9" customHeight="1">
      <c r="A218" s="34"/>
      <c r="B218" s="139"/>
      <c r="C218" s="140" t="s">
        <v>372</v>
      </c>
      <c r="D218" s="140" t="s">
        <v>127</v>
      </c>
      <c r="E218" s="141" t="s">
        <v>373</v>
      </c>
      <c r="F218" s="142" t="s">
        <v>374</v>
      </c>
      <c r="G218" s="143" t="s">
        <v>165</v>
      </c>
      <c r="H218" s="144">
        <v>3</v>
      </c>
      <c r="I218" s="145"/>
      <c r="J218" s="146">
        <f>ROUND(I218*H218,2)</f>
        <v>0</v>
      </c>
      <c r="K218" s="142" t="s">
        <v>131</v>
      </c>
      <c r="L218" s="35"/>
      <c r="M218" s="147" t="s">
        <v>3</v>
      </c>
      <c r="N218" s="148" t="s">
        <v>46</v>
      </c>
      <c r="O218" s="55"/>
      <c r="P218" s="149">
        <f>O218*H218</f>
        <v>0</v>
      </c>
      <c r="Q218" s="149">
        <v>1.0000000000000001E-5</v>
      </c>
      <c r="R218" s="149">
        <f>Q218*H218</f>
        <v>3.0000000000000004E-5</v>
      </c>
      <c r="S218" s="149">
        <v>0</v>
      </c>
      <c r="T218" s="15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1" t="s">
        <v>132</v>
      </c>
      <c r="AT218" s="151" t="s">
        <v>127</v>
      </c>
      <c r="AU218" s="151" t="s">
        <v>85</v>
      </c>
      <c r="AY218" s="18" t="s">
        <v>125</v>
      </c>
      <c r="BE218" s="152">
        <f>IF(N218="základní",J218,0)</f>
        <v>0</v>
      </c>
      <c r="BF218" s="152">
        <f>IF(N218="snížená",J218,0)</f>
        <v>0</v>
      </c>
      <c r="BG218" s="152">
        <f>IF(N218="zákl. přenesená",J218,0)</f>
        <v>0</v>
      </c>
      <c r="BH218" s="152">
        <f>IF(N218="sníž. přenesená",J218,0)</f>
        <v>0</v>
      </c>
      <c r="BI218" s="152">
        <f>IF(N218="nulová",J218,0)</f>
        <v>0</v>
      </c>
      <c r="BJ218" s="18" t="s">
        <v>83</v>
      </c>
      <c r="BK218" s="152">
        <f>ROUND(I218*H218,2)</f>
        <v>0</v>
      </c>
      <c r="BL218" s="18" t="s">
        <v>132</v>
      </c>
      <c r="BM218" s="151" t="s">
        <v>375</v>
      </c>
    </row>
    <row r="219" spans="1:65" s="2" customFormat="1" ht="11.25">
      <c r="A219" s="34"/>
      <c r="B219" s="35"/>
      <c r="C219" s="34"/>
      <c r="D219" s="153" t="s">
        <v>134</v>
      </c>
      <c r="E219" s="34"/>
      <c r="F219" s="154" t="s">
        <v>376</v>
      </c>
      <c r="G219" s="34"/>
      <c r="H219" s="34"/>
      <c r="I219" s="155"/>
      <c r="J219" s="34"/>
      <c r="K219" s="34"/>
      <c r="L219" s="35"/>
      <c r="M219" s="156"/>
      <c r="N219" s="157"/>
      <c r="O219" s="55"/>
      <c r="P219" s="55"/>
      <c r="Q219" s="55"/>
      <c r="R219" s="55"/>
      <c r="S219" s="55"/>
      <c r="T219" s="56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8" t="s">
        <v>134</v>
      </c>
      <c r="AU219" s="18" t="s">
        <v>85</v>
      </c>
    </row>
    <row r="220" spans="1:65" s="2" customFormat="1" ht="49.15" customHeight="1">
      <c r="A220" s="34"/>
      <c r="B220" s="139"/>
      <c r="C220" s="140" t="s">
        <v>377</v>
      </c>
      <c r="D220" s="140" t="s">
        <v>127</v>
      </c>
      <c r="E220" s="141" t="s">
        <v>378</v>
      </c>
      <c r="F220" s="142" t="s">
        <v>379</v>
      </c>
      <c r="G220" s="143" t="s">
        <v>199</v>
      </c>
      <c r="H220" s="144">
        <v>389.9</v>
      </c>
      <c r="I220" s="145"/>
      <c r="J220" s="146">
        <f>ROUND(I220*H220,2)</f>
        <v>0</v>
      </c>
      <c r="K220" s="142" t="s">
        <v>131</v>
      </c>
      <c r="L220" s="35"/>
      <c r="M220" s="147" t="s">
        <v>3</v>
      </c>
      <c r="N220" s="148" t="s">
        <v>46</v>
      </c>
      <c r="O220" s="55"/>
      <c r="P220" s="149">
        <f>O220*H220</f>
        <v>0</v>
      </c>
      <c r="Q220" s="149">
        <v>0.1295</v>
      </c>
      <c r="R220" s="149">
        <f>Q220*H220</f>
        <v>50.492049999999999</v>
      </c>
      <c r="S220" s="149">
        <v>0</v>
      </c>
      <c r="T220" s="15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132</v>
      </c>
      <c r="AT220" s="151" t="s">
        <v>127</v>
      </c>
      <c r="AU220" s="151" t="s">
        <v>85</v>
      </c>
      <c r="AY220" s="18" t="s">
        <v>125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8" t="s">
        <v>83</v>
      </c>
      <c r="BK220" s="152">
        <f>ROUND(I220*H220,2)</f>
        <v>0</v>
      </c>
      <c r="BL220" s="18" t="s">
        <v>132</v>
      </c>
      <c r="BM220" s="151" t="s">
        <v>380</v>
      </c>
    </row>
    <row r="221" spans="1:65" s="2" customFormat="1" ht="11.25">
      <c r="A221" s="34"/>
      <c r="B221" s="35"/>
      <c r="C221" s="34"/>
      <c r="D221" s="153" t="s">
        <v>134</v>
      </c>
      <c r="E221" s="34"/>
      <c r="F221" s="154" t="s">
        <v>381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8" t="s">
        <v>134</v>
      </c>
      <c r="AU221" s="18" t="s">
        <v>85</v>
      </c>
    </row>
    <row r="222" spans="1:65" s="13" customFormat="1" ht="11.25">
      <c r="B222" s="158"/>
      <c r="D222" s="159" t="s">
        <v>140</v>
      </c>
      <c r="E222" s="160" t="s">
        <v>3</v>
      </c>
      <c r="F222" s="161" t="s">
        <v>382</v>
      </c>
      <c r="H222" s="160" t="s">
        <v>3</v>
      </c>
      <c r="I222" s="162"/>
      <c r="L222" s="158"/>
      <c r="M222" s="163"/>
      <c r="N222" s="164"/>
      <c r="O222" s="164"/>
      <c r="P222" s="164"/>
      <c r="Q222" s="164"/>
      <c r="R222" s="164"/>
      <c r="S222" s="164"/>
      <c r="T222" s="165"/>
      <c r="AT222" s="160" t="s">
        <v>140</v>
      </c>
      <c r="AU222" s="160" t="s">
        <v>85</v>
      </c>
      <c r="AV222" s="13" t="s">
        <v>83</v>
      </c>
      <c r="AW222" s="13" t="s">
        <v>36</v>
      </c>
      <c r="AX222" s="13" t="s">
        <v>75</v>
      </c>
      <c r="AY222" s="160" t="s">
        <v>125</v>
      </c>
    </row>
    <row r="223" spans="1:65" s="14" customFormat="1" ht="11.25">
      <c r="B223" s="166"/>
      <c r="D223" s="159" t="s">
        <v>140</v>
      </c>
      <c r="E223" s="167" t="s">
        <v>3</v>
      </c>
      <c r="F223" s="168" t="s">
        <v>383</v>
      </c>
      <c r="H223" s="169">
        <v>356</v>
      </c>
      <c r="I223" s="170"/>
      <c r="L223" s="166"/>
      <c r="M223" s="171"/>
      <c r="N223" s="172"/>
      <c r="O223" s="172"/>
      <c r="P223" s="172"/>
      <c r="Q223" s="172"/>
      <c r="R223" s="172"/>
      <c r="S223" s="172"/>
      <c r="T223" s="173"/>
      <c r="AT223" s="167" t="s">
        <v>140</v>
      </c>
      <c r="AU223" s="167" t="s">
        <v>85</v>
      </c>
      <c r="AV223" s="14" t="s">
        <v>85</v>
      </c>
      <c r="AW223" s="14" t="s">
        <v>36</v>
      </c>
      <c r="AX223" s="14" t="s">
        <v>75</v>
      </c>
      <c r="AY223" s="167" t="s">
        <v>125</v>
      </c>
    </row>
    <row r="224" spans="1:65" s="13" customFormat="1" ht="11.25">
      <c r="B224" s="158"/>
      <c r="D224" s="159" t="s">
        <v>140</v>
      </c>
      <c r="E224" s="160" t="s">
        <v>3</v>
      </c>
      <c r="F224" s="161" t="s">
        <v>240</v>
      </c>
      <c r="H224" s="160" t="s">
        <v>3</v>
      </c>
      <c r="I224" s="162"/>
      <c r="L224" s="158"/>
      <c r="M224" s="163"/>
      <c r="N224" s="164"/>
      <c r="O224" s="164"/>
      <c r="P224" s="164"/>
      <c r="Q224" s="164"/>
      <c r="R224" s="164"/>
      <c r="S224" s="164"/>
      <c r="T224" s="165"/>
      <c r="AT224" s="160" t="s">
        <v>140</v>
      </c>
      <c r="AU224" s="160" t="s">
        <v>85</v>
      </c>
      <c r="AV224" s="13" t="s">
        <v>83</v>
      </c>
      <c r="AW224" s="13" t="s">
        <v>36</v>
      </c>
      <c r="AX224" s="13" t="s">
        <v>75</v>
      </c>
      <c r="AY224" s="160" t="s">
        <v>125</v>
      </c>
    </row>
    <row r="225" spans="1:65" s="14" customFormat="1" ht="11.25">
      <c r="B225" s="166"/>
      <c r="D225" s="159" t="s">
        <v>140</v>
      </c>
      <c r="E225" s="167" t="s">
        <v>3</v>
      </c>
      <c r="F225" s="168" t="s">
        <v>384</v>
      </c>
      <c r="H225" s="169">
        <v>32.9</v>
      </c>
      <c r="I225" s="170"/>
      <c r="L225" s="166"/>
      <c r="M225" s="171"/>
      <c r="N225" s="172"/>
      <c r="O225" s="172"/>
      <c r="P225" s="172"/>
      <c r="Q225" s="172"/>
      <c r="R225" s="172"/>
      <c r="S225" s="172"/>
      <c r="T225" s="173"/>
      <c r="AT225" s="167" t="s">
        <v>140</v>
      </c>
      <c r="AU225" s="167" t="s">
        <v>85</v>
      </c>
      <c r="AV225" s="14" t="s">
        <v>85</v>
      </c>
      <c r="AW225" s="14" t="s">
        <v>36</v>
      </c>
      <c r="AX225" s="14" t="s">
        <v>75</v>
      </c>
      <c r="AY225" s="167" t="s">
        <v>125</v>
      </c>
    </row>
    <row r="226" spans="1:65" s="14" customFormat="1" ht="11.25">
      <c r="B226" s="166"/>
      <c r="D226" s="159" t="s">
        <v>140</v>
      </c>
      <c r="E226" s="167" t="s">
        <v>3</v>
      </c>
      <c r="F226" s="168" t="s">
        <v>385</v>
      </c>
      <c r="H226" s="169">
        <v>1</v>
      </c>
      <c r="I226" s="170"/>
      <c r="L226" s="166"/>
      <c r="M226" s="171"/>
      <c r="N226" s="172"/>
      <c r="O226" s="172"/>
      <c r="P226" s="172"/>
      <c r="Q226" s="172"/>
      <c r="R226" s="172"/>
      <c r="S226" s="172"/>
      <c r="T226" s="173"/>
      <c r="AT226" s="167" t="s">
        <v>140</v>
      </c>
      <c r="AU226" s="167" t="s">
        <v>85</v>
      </c>
      <c r="AV226" s="14" t="s">
        <v>85</v>
      </c>
      <c r="AW226" s="14" t="s">
        <v>36</v>
      </c>
      <c r="AX226" s="14" t="s">
        <v>75</v>
      </c>
      <c r="AY226" s="167" t="s">
        <v>125</v>
      </c>
    </row>
    <row r="227" spans="1:65" s="15" customFormat="1" ht="11.25">
      <c r="B227" s="174"/>
      <c r="D227" s="159" t="s">
        <v>140</v>
      </c>
      <c r="E227" s="175" t="s">
        <v>3</v>
      </c>
      <c r="F227" s="176" t="s">
        <v>144</v>
      </c>
      <c r="H227" s="177">
        <v>389.9</v>
      </c>
      <c r="I227" s="178"/>
      <c r="L227" s="174"/>
      <c r="M227" s="179"/>
      <c r="N227" s="180"/>
      <c r="O227" s="180"/>
      <c r="P227" s="180"/>
      <c r="Q227" s="180"/>
      <c r="R227" s="180"/>
      <c r="S227" s="180"/>
      <c r="T227" s="181"/>
      <c r="AT227" s="175" t="s">
        <v>140</v>
      </c>
      <c r="AU227" s="175" t="s">
        <v>85</v>
      </c>
      <c r="AV227" s="15" t="s">
        <v>132</v>
      </c>
      <c r="AW227" s="15" t="s">
        <v>36</v>
      </c>
      <c r="AX227" s="15" t="s">
        <v>83</v>
      </c>
      <c r="AY227" s="175" t="s">
        <v>125</v>
      </c>
    </row>
    <row r="228" spans="1:65" s="2" customFormat="1" ht="16.5" customHeight="1">
      <c r="A228" s="34"/>
      <c r="B228" s="139"/>
      <c r="C228" s="182" t="s">
        <v>386</v>
      </c>
      <c r="D228" s="182" t="s">
        <v>171</v>
      </c>
      <c r="E228" s="183" t="s">
        <v>387</v>
      </c>
      <c r="F228" s="184" t="s">
        <v>388</v>
      </c>
      <c r="G228" s="185" t="s">
        <v>199</v>
      </c>
      <c r="H228" s="186">
        <v>396.678</v>
      </c>
      <c r="I228" s="187"/>
      <c r="J228" s="188">
        <f>ROUND(I228*H228,2)</f>
        <v>0</v>
      </c>
      <c r="K228" s="184" t="s">
        <v>131</v>
      </c>
      <c r="L228" s="189"/>
      <c r="M228" s="190" t="s">
        <v>3</v>
      </c>
      <c r="N228" s="191" t="s">
        <v>46</v>
      </c>
      <c r="O228" s="55"/>
      <c r="P228" s="149">
        <f>O228*H228</f>
        <v>0</v>
      </c>
      <c r="Q228" s="149">
        <v>4.5999999999999999E-2</v>
      </c>
      <c r="R228" s="149">
        <f>Q228*H228</f>
        <v>18.247188000000001</v>
      </c>
      <c r="S228" s="149">
        <v>0</v>
      </c>
      <c r="T228" s="15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1" t="s">
        <v>174</v>
      </c>
      <c r="AT228" s="151" t="s">
        <v>171</v>
      </c>
      <c r="AU228" s="151" t="s">
        <v>85</v>
      </c>
      <c r="AY228" s="18" t="s">
        <v>125</v>
      </c>
      <c r="BE228" s="152">
        <f>IF(N228="základní",J228,0)</f>
        <v>0</v>
      </c>
      <c r="BF228" s="152">
        <f>IF(N228="snížená",J228,0)</f>
        <v>0</v>
      </c>
      <c r="BG228" s="152">
        <f>IF(N228="zákl. přenesená",J228,0)</f>
        <v>0</v>
      </c>
      <c r="BH228" s="152">
        <f>IF(N228="sníž. přenesená",J228,0)</f>
        <v>0</v>
      </c>
      <c r="BI228" s="152">
        <f>IF(N228="nulová",J228,0)</f>
        <v>0</v>
      </c>
      <c r="BJ228" s="18" t="s">
        <v>83</v>
      </c>
      <c r="BK228" s="152">
        <f>ROUND(I228*H228,2)</f>
        <v>0</v>
      </c>
      <c r="BL228" s="18" t="s">
        <v>132</v>
      </c>
      <c r="BM228" s="151" t="s">
        <v>389</v>
      </c>
    </row>
    <row r="229" spans="1:65" s="14" customFormat="1" ht="11.25">
      <c r="B229" s="166"/>
      <c r="D229" s="159" t="s">
        <v>140</v>
      </c>
      <c r="F229" s="168" t="s">
        <v>390</v>
      </c>
      <c r="H229" s="169">
        <v>396.678</v>
      </c>
      <c r="I229" s="170"/>
      <c r="L229" s="166"/>
      <c r="M229" s="171"/>
      <c r="N229" s="172"/>
      <c r="O229" s="172"/>
      <c r="P229" s="172"/>
      <c r="Q229" s="172"/>
      <c r="R229" s="172"/>
      <c r="S229" s="172"/>
      <c r="T229" s="173"/>
      <c r="AT229" s="167" t="s">
        <v>140</v>
      </c>
      <c r="AU229" s="167" t="s">
        <v>85</v>
      </c>
      <c r="AV229" s="14" t="s">
        <v>85</v>
      </c>
      <c r="AW229" s="14" t="s">
        <v>4</v>
      </c>
      <c r="AX229" s="14" t="s">
        <v>83</v>
      </c>
      <c r="AY229" s="167" t="s">
        <v>125</v>
      </c>
    </row>
    <row r="230" spans="1:65" s="2" customFormat="1" ht="21.75" customHeight="1">
      <c r="A230" s="34"/>
      <c r="B230" s="139"/>
      <c r="C230" s="182" t="s">
        <v>391</v>
      </c>
      <c r="D230" s="182" t="s">
        <v>171</v>
      </c>
      <c r="E230" s="183" t="s">
        <v>392</v>
      </c>
      <c r="F230" s="184" t="s">
        <v>393</v>
      </c>
      <c r="G230" s="185" t="s">
        <v>206</v>
      </c>
      <c r="H230" s="186">
        <v>2.04</v>
      </c>
      <c r="I230" s="187"/>
      <c r="J230" s="188">
        <f>ROUND(I230*H230,2)</f>
        <v>0</v>
      </c>
      <c r="K230" s="184" t="s">
        <v>207</v>
      </c>
      <c r="L230" s="189"/>
      <c r="M230" s="190" t="s">
        <v>3</v>
      </c>
      <c r="N230" s="191" t="s">
        <v>46</v>
      </c>
      <c r="O230" s="55"/>
      <c r="P230" s="149">
        <f>O230*H230</f>
        <v>0</v>
      </c>
      <c r="Q230" s="149">
        <v>0.04</v>
      </c>
      <c r="R230" s="149">
        <f>Q230*H230</f>
        <v>8.1600000000000006E-2</v>
      </c>
      <c r="S230" s="149">
        <v>0</v>
      </c>
      <c r="T230" s="15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1" t="s">
        <v>174</v>
      </c>
      <c r="AT230" s="151" t="s">
        <v>171</v>
      </c>
      <c r="AU230" s="151" t="s">
        <v>85</v>
      </c>
      <c r="AY230" s="18" t="s">
        <v>125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18" t="s">
        <v>83</v>
      </c>
      <c r="BK230" s="152">
        <f>ROUND(I230*H230,2)</f>
        <v>0</v>
      </c>
      <c r="BL230" s="18" t="s">
        <v>132</v>
      </c>
      <c r="BM230" s="151" t="s">
        <v>394</v>
      </c>
    </row>
    <row r="231" spans="1:65" s="14" customFormat="1" ht="11.25">
      <c r="B231" s="166"/>
      <c r="D231" s="159" t="s">
        <v>140</v>
      </c>
      <c r="F231" s="168" t="s">
        <v>395</v>
      </c>
      <c r="H231" s="169">
        <v>2.04</v>
      </c>
      <c r="I231" s="170"/>
      <c r="L231" s="166"/>
      <c r="M231" s="171"/>
      <c r="N231" s="172"/>
      <c r="O231" s="172"/>
      <c r="P231" s="172"/>
      <c r="Q231" s="172"/>
      <c r="R231" s="172"/>
      <c r="S231" s="172"/>
      <c r="T231" s="173"/>
      <c r="AT231" s="167" t="s">
        <v>140</v>
      </c>
      <c r="AU231" s="167" t="s">
        <v>85</v>
      </c>
      <c r="AV231" s="14" t="s">
        <v>85</v>
      </c>
      <c r="AW231" s="14" t="s">
        <v>4</v>
      </c>
      <c r="AX231" s="14" t="s">
        <v>83</v>
      </c>
      <c r="AY231" s="167" t="s">
        <v>125</v>
      </c>
    </row>
    <row r="232" spans="1:65" s="2" customFormat="1" ht="24.2" customHeight="1">
      <c r="A232" s="34"/>
      <c r="B232" s="139"/>
      <c r="C232" s="140" t="s">
        <v>396</v>
      </c>
      <c r="D232" s="140" t="s">
        <v>127</v>
      </c>
      <c r="E232" s="141" t="s">
        <v>397</v>
      </c>
      <c r="F232" s="142" t="s">
        <v>398</v>
      </c>
      <c r="G232" s="143" t="s">
        <v>165</v>
      </c>
      <c r="H232" s="144">
        <v>950</v>
      </c>
      <c r="I232" s="145"/>
      <c r="J232" s="146">
        <f>ROUND(I232*H232,2)</f>
        <v>0</v>
      </c>
      <c r="K232" s="142" t="s">
        <v>131</v>
      </c>
      <c r="L232" s="35"/>
      <c r="M232" s="147" t="s">
        <v>3</v>
      </c>
      <c r="N232" s="148" t="s">
        <v>46</v>
      </c>
      <c r="O232" s="55"/>
      <c r="P232" s="149">
        <f>O232*H232</f>
        <v>0</v>
      </c>
      <c r="Q232" s="149">
        <v>4.6999999999999999E-4</v>
      </c>
      <c r="R232" s="149">
        <f>Q232*H232</f>
        <v>0.44650000000000001</v>
      </c>
      <c r="S232" s="149">
        <v>0</v>
      </c>
      <c r="T232" s="15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1" t="s">
        <v>132</v>
      </c>
      <c r="AT232" s="151" t="s">
        <v>127</v>
      </c>
      <c r="AU232" s="151" t="s">
        <v>85</v>
      </c>
      <c r="AY232" s="18" t="s">
        <v>125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8" t="s">
        <v>83</v>
      </c>
      <c r="BK232" s="152">
        <f>ROUND(I232*H232,2)</f>
        <v>0</v>
      </c>
      <c r="BL232" s="18" t="s">
        <v>132</v>
      </c>
      <c r="BM232" s="151" t="s">
        <v>399</v>
      </c>
    </row>
    <row r="233" spans="1:65" s="2" customFormat="1" ht="11.25">
      <c r="A233" s="34"/>
      <c r="B233" s="35"/>
      <c r="C233" s="34"/>
      <c r="D233" s="153" t="s">
        <v>134</v>
      </c>
      <c r="E233" s="34"/>
      <c r="F233" s="154" t="s">
        <v>400</v>
      </c>
      <c r="G233" s="34"/>
      <c r="H233" s="34"/>
      <c r="I233" s="155"/>
      <c r="J233" s="34"/>
      <c r="K233" s="34"/>
      <c r="L233" s="35"/>
      <c r="M233" s="156"/>
      <c r="N233" s="157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8" t="s">
        <v>134</v>
      </c>
      <c r="AU233" s="18" t="s">
        <v>85</v>
      </c>
    </row>
    <row r="234" spans="1:65" s="14" customFormat="1" ht="11.25">
      <c r="B234" s="166"/>
      <c r="D234" s="159" t="s">
        <v>140</v>
      </c>
      <c r="E234" s="167" t="s">
        <v>3</v>
      </c>
      <c r="F234" s="168" t="s">
        <v>401</v>
      </c>
      <c r="H234" s="169">
        <v>950</v>
      </c>
      <c r="I234" s="170"/>
      <c r="L234" s="166"/>
      <c r="M234" s="171"/>
      <c r="N234" s="172"/>
      <c r="O234" s="172"/>
      <c r="P234" s="172"/>
      <c r="Q234" s="172"/>
      <c r="R234" s="172"/>
      <c r="S234" s="172"/>
      <c r="T234" s="173"/>
      <c r="AT234" s="167" t="s">
        <v>140</v>
      </c>
      <c r="AU234" s="167" t="s">
        <v>85</v>
      </c>
      <c r="AV234" s="14" t="s">
        <v>85</v>
      </c>
      <c r="AW234" s="14" t="s">
        <v>36</v>
      </c>
      <c r="AX234" s="14" t="s">
        <v>83</v>
      </c>
      <c r="AY234" s="167" t="s">
        <v>125</v>
      </c>
    </row>
    <row r="235" spans="1:65" s="2" customFormat="1" ht="55.5" customHeight="1">
      <c r="A235" s="34"/>
      <c r="B235" s="139"/>
      <c r="C235" s="140" t="s">
        <v>402</v>
      </c>
      <c r="D235" s="140" t="s">
        <v>127</v>
      </c>
      <c r="E235" s="141" t="s">
        <v>403</v>
      </c>
      <c r="F235" s="142" t="s">
        <v>404</v>
      </c>
      <c r="G235" s="143" t="s">
        <v>199</v>
      </c>
      <c r="H235" s="144">
        <v>114</v>
      </c>
      <c r="I235" s="145"/>
      <c r="J235" s="146">
        <f>ROUND(I235*H235,2)</f>
        <v>0</v>
      </c>
      <c r="K235" s="142" t="s">
        <v>131</v>
      </c>
      <c r="L235" s="35"/>
      <c r="M235" s="147" t="s">
        <v>3</v>
      </c>
      <c r="N235" s="148" t="s">
        <v>46</v>
      </c>
      <c r="O235" s="55"/>
      <c r="P235" s="149">
        <f>O235*H235</f>
        <v>0</v>
      </c>
      <c r="Q235" s="149">
        <v>0.11808</v>
      </c>
      <c r="R235" s="149">
        <f>Q235*H235</f>
        <v>13.461120000000001</v>
      </c>
      <c r="S235" s="149">
        <v>0</v>
      </c>
      <c r="T235" s="15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1" t="s">
        <v>132</v>
      </c>
      <c r="AT235" s="151" t="s">
        <v>127</v>
      </c>
      <c r="AU235" s="151" t="s">
        <v>85</v>
      </c>
      <c r="AY235" s="18" t="s">
        <v>125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8" t="s">
        <v>83</v>
      </c>
      <c r="BK235" s="152">
        <f>ROUND(I235*H235,2)</f>
        <v>0</v>
      </c>
      <c r="BL235" s="18" t="s">
        <v>132</v>
      </c>
      <c r="BM235" s="151" t="s">
        <v>405</v>
      </c>
    </row>
    <row r="236" spans="1:65" s="2" customFormat="1" ht="11.25">
      <c r="A236" s="34"/>
      <c r="B236" s="35"/>
      <c r="C236" s="34"/>
      <c r="D236" s="153" t="s">
        <v>134</v>
      </c>
      <c r="E236" s="34"/>
      <c r="F236" s="154" t="s">
        <v>406</v>
      </c>
      <c r="G236" s="34"/>
      <c r="H236" s="34"/>
      <c r="I236" s="155"/>
      <c r="J236" s="34"/>
      <c r="K236" s="34"/>
      <c r="L236" s="35"/>
      <c r="M236" s="156"/>
      <c r="N236" s="157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8" t="s">
        <v>134</v>
      </c>
      <c r="AU236" s="18" t="s">
        <v>85</v>
      </c>
    </row>
    <row r="237" spans="1:65" s="14" customFormat="1" ht="11.25">
      <c r="B237" s="166"/>
      <c r="D237" s="159" t="s">
        <v>140</v>
      </c>
      <c r="E237" s="167" t="s">
        <v>3</v>
      </c>
      <c r="F237" s="168" t="s">
        <v>407</v>
      </c>
      <c r="H237" s="169">
        <v>114</v>
      </c>
      <c r="I237" s="170"/>
      <c r="L237" s="166"/>
      <c r="M237" s="171"/>
      <c r="N237" s="172"/>
      <c r="O237" s="172"/>
      <c r="P237" s="172"/>
      <c r="Q237" s="172"/>
      <c r="R237" s="172"/>
      <c r="S237" s="172"/>
      <c r="T237" s="173"/>
      <c r="AT237" s="167" t="s">
        <v>140</v>
      </c>
      <c r="AU237" s="167" t="s">
        <v>85</v>
      </c>
      <c r="AV237" s="14" t="s">
        <v>85</v>
      </c>
      <c r="AW237" s="14" t="s">
        <v>36</v>
      </c>
      <c r="AX237" s="14" t="s">
        <v>83</v>
      </c>
      <c r="AY237" s="167" t="s">
        <v>125</v>
      </c>
    </row>
    <row r="238" spans="1:65" s="2" customFormat="1" ht="16.5" customHeight="1">
      <c r="A238" s="34"/>
      <c r="B238" s="139"/>
      <c r="C238" s="182" t="s">
        <v>408</v>
      </c>
      <c r="D238" s="182" t="s">
        <v>171</v>
      </c>
      <c r="E238" s="183" t="s">
        <v>409</v>
      </c>
      <c r="F238" s="184" t="s">
        <v>410</v>
      </c>
      <c r="G238" s="185" t="s">
        <v>180</v>
      </c>
      <c r="H238" s="186">
        <v>115.14</v>
      </c>
      <c r="I238" s="187"/>
      <c r="J238" s="188">
        <f>ROUND(I238*H238,2)</f>
        <v>0</v>
      </c>
      <c r="K238" s="184" t="s">
        <v>207</v>
      </c>
      <c r="L238" s="189"/>
      <c r="M238" s="190" t="s">
        <v>3</v>
      </c>
      <c r="N238" s="191" t="s">
        <v>46</v>
      </c>
      <c r="O238" s="55"/>
      <c r="P238" s="149">
        <f>O238*H238</f>
        <v>0</v>
      </c>
      <c r="Q238" s="149">
        <v>6.7000000000000004E-2</v>
      </c>
      <c r="R238" s="149">
        <f>Q238*H238</f>
        <v>7.7143800000000002</v>
      </c>
      <c r="S238" s="149">
        <v>0</v>
      </c>
      <c r="T238" s="15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1" t="s">
        <v>174</v>
      </c>
      <c r="AT238" s="151" t="s">
        <v>171</v>
      </c>
      <c r="AU238" s="151" t="s">
        <v>85</v>
      </c>
      <c r="AY238" s="18" t="s">
        <v>125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8" t="s">
        <v>83</v>
      </c>
      <c r="BK238" s="152">
        <f>ROUND(I238*H238,2)</f>
        <v>0</v>
      </c>
      <c r="BL238" s="18" t="s">
        <v>132</v>
      </c>
      <c r="BM238" s="151" t="s">
        <v>411</v>
      </c>
    </row>
    <row r="239" spans="1:65" s="14" customFormat="1" ht="11.25">
      <c r="B239" s="166"/>
      <c r="D239" s="159" t="s">
        <v>140</v>
      </c>
      <c r="E239" s="167" t="s">
        <v>3</v>
      </c>
      <c r="F239" s="168" t="s">
        <v>407</v>
      </c>
      <c r="H239" s="169">
        <v>114</v>
      </c>
      <c r="I239" s="170"/>
      <c r="L239" s="166"/>
      <c r="M239" s="171"/>
      <c r="N239" s="172"/>
      <c r="O239" s="172"/>
      <c r="P239" s="172"/>
      <c r="Q239" s="172"/>
      <c r="R239" s="172"/>
      <c r="S239" s="172"/>
      <c r="T239" s="173"/>
      <c r="AT239" s="167" t="s">
        <v>140</v>
      </c>
      <c r="AU239" s="167" t="s">
        <v>85</v>
      </c>
      <c r="AV239" s="14" t="s">
        <v>85</v>
      </c>
      <c r="AW239" s="14" t="s">
        <v>36</v>
      </c>
      <c r="AX239" s="14" t="s">
        <v>83</v>
      </c>
      <c r="AY239" s="167" t="s">
        <v>125</v>
      </c>
    </row>
    <row r="240" spans="1:65" s="14" customFormat="1" ht="11.25">
      <c r="B240" s="166"/>
      <c r="D240" s="159" t="s">
        <v>140</v>
      </c>
      <c r="F240" s="168" t="s">
        <v>412</v>
      </c>
      <c r="H240" s="169">
        <v>115.14</v>
      </c>
      <c r="I240" s="170"/>
      <c r="L240" s="166"/>
      <c r="M240" s="171"/>
      <c r="N240" s="172"/>
      <c r="O240" s="172"/>
      <c r="P240" s="172"/>
      <c r="Q240" s="172"/>
      <c r="R240" s="172"/>
      <c r="S240" s="172"/>
      <c r="T240" s="173"/>
      <c r="AT240" s="167" t="s">
        <v>140</v>
      </c>
      <c r="AU240" s="167" t="s">
        <v>85</v>
      </c>
      <c r="AV240" s="14" t="s">
        <v>85</v>
      </c>
      <c r="AW240" s="14" t="s">
        <v>4</v>
      </c>
      <c r="AX240" s="14" t="s">
        <v>83</v>
      </c>
      <c r="AY240" s="167" t="s">
        <v>125</v>
      </c>
    </row>
    <row r="241" spans="1:65" s="2" customFormat="1" ht="16.5" customHeight="1">
      <c r="A241" s="34"/>
      <c r="B241" s="139"/>
      <c r="C241" s="140" t="s">
        <v>413</v>
      </c>
      <c r="D241" s="140" t="s">
        <v>127</v>
      </c>
      <c r="E241" s="141" t="s">
        <v>414</v>
      </c>
      <c r="F241" s="142" t="s">
        <v>415</v>
      </c>
      <c r="G241" s="143" t="s">
        <v>130</v>
      </c>
      <c r="H241" s="144">
        <v>4.1040000000000001</v>
      </c>
      <c r="I241" s="145"/>
      <c r="J241" s="146">
        <f>ROUND(I241*H241,2)</f>
        <v>0</v>
      </c>
      <c r="K241" s="142" t="s">
        <v>131</v>
      </c>
      <c r="L241" s="35"/>
      <c r="M241" s="147" t="s">
        <v>3</v>
      </c>
      <c r="N241" s="148" t="s">
        <v>46</v>
      </c>
      <c r="O241" s="55"/>
      <c r="P241" s="149">
        <f>O241*H241</f>
        <v>0</v>
      </c>
      <c r="Q241" s="149">
        <v>0</v>
      </c>
      <c r="R241" s="149">
        <f>Q241*H241</f>
        <v>0</v>
      </c>
      <c r="S241" s="149">
        <v>2</v>
      </c>
      <c r="T241" s="150">
        <f>S241*H241</f>
        <v>8.2080000000000002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1" t="s">
        <v>132</v>
      </c>
      <c r="AT241" s="151" t="s">
        <v>127</v>
      </c>
      <c r="AU241" s="151" t="s">
        <v>85</v>
      </c>
      <c r="AY241" s="18" t="s">
        <v>125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8" t="s">
        <v>83</v>
      </c>
      <c r="BK241" s="152">
        <f>ROUND(I241*H241,2)</f>
        <v>0</v>
      </c>
      <c r="BL241" s="18" t="s">
        <v>132</v>
      </c>
      <c r="BM241" s="151" t="s">
        <v>416</v>
      </c>
    </row>
    <row r="242" spans="1:65" s="2" customFormat="1" ht="11.25">
      <c r="A242" s="34"/>
      <c r="B242" s="35"/>
      <c r="C242" s="34"/>
      <c r="D242" s="153" t="s">
        <v>134</v>
      </c>
      <c r="E242" s="34"/>
      <c r="F242" s="154" t="s">
        <v>417</v>
      </c>
      <c r="G242" s="34"/>
      <c r="H242" s="34"/>
      <c r="I242" s="155"/>
      <c r="J242" s="34"/>
      <c r="K242" s="34"/>
      <c r="L242" s="35"/>
      <c r="M242" s="156"/>
      <c r="N242" s="157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8" t="s">
        <v>134</v>
      </c>
      <c r="AU242" s="18" t="s">
        <v>85</v>
      </c>
    </row>
    <row r="243" spans="1:65" s="13" customFormat="1" ht="11.25">
      <c r="B243" s="158"/>
      <c r="D243" s="159" t="s">
        <v>140</v>
      </c>
      <c r="E243" s="160" t="s">
        <v>3</v>
      </c>
      <c r="F243" s="161" t="s">
        <v>418</v>
      </c>
      <c r="H243" s="160" t="s">
        <v>3</v>
      </c>
      <c r="I243" s="162"/>
      <c r="L243" s="158"/>
      <c r="M243" s="163"/>
      <c r="N243" s="164"/>
      <c r="O243" s="164"/>
      <c r="P243" s="164"/>
      <c r="Q243" s="164"/>
      <c r="R243" s="164"/>
      <c r="S243" s="164"/>
      <c r="T243" s="165"/>
      <c r="AT243" s="160" t="s">
        <v>140</v>
      </c>
      <c r="AU243" s="160" t="s">
        <v>85</v>
      </c>
      <c r="AV243" s="13" t="s">
        <v>83</v>
      </c>
      <c r="AW243" s="13" t="s">
        <v>36</v>
      </c>
      <c r="AX243" s="13" t="s">
        <v>75</v>
      </c>
      <c r="AY243" s="160" t="s">
        <v>125</v>
      </c>
    </row>
    <row r="244" spans="1:65" s="14" customFormat="1" ht="11.25">
      <c r="B244" s="166"/>
      <c r="D244" s="159" t="s">
        <v>140</v>
      </c>
      <c r="E244" s="167" t="s">
        <v>3</v>
      </c>
      <c r="F244" s="168" t="s">
        <v>419</v>
      </c>
      <c r="H244" s="169">
        <v>1.4039999999999999</v>
      </c>
      <c r="I244" s="170"/>
      <c r="L244" s="166"/>
      <c r="M244" s="171"/>
      <c r="N244" s="172"/>
      <c r="O244" s="172"/>
      <c r="P244" s="172"/>
      <c r="Q244" s="172"/>
      <c r="R244" s="172"/>
      <c r="S244" s="172"/>
      <c r="T244" s="173"/>
      <c r="AT244" s="167" t="s">
        <v>140</v>
      </c>
      <c r="AU244" s="167" t="s">
        <v>85</v>
      </c>
      <c r="AV244" s="14" t="s">
        <v>85</v>
      </c>
      <c r="AW244" s="14" t="s">
        <v>36</v>
      </c>
      <c r="AX244" s="14" t="s">
        <v>75</v>
      </c>
      <c r="AY244" s="167" t="s">
        <v>125</v>
      </c>
    </row>
    <row r="245" spans="1:65" s="13" customFormat="1" ht="11.25">
      <c r="B245" s="158"/>
      <c r="D245" s="159" t="s">
        <v>140</v>
      </c>
      <c r="E245" s="160" t="s">
        <v>3</v>
      </c>
      <c r="F245" s="161" t="s">
        <v>420</v>
      </c>
      <c r="H245" s="160" t="s">
        <v>3</v>
      </c>
      <c r="I245" s="162"/>
      <c r="L245" s="158"/>
      <c r="M245" s="163"/>
      <c r="N245" s="164"/>
      <c r="O245" s="164"/>
      <c r="P245" s="164"/>
      <c r="Q245" s="164"/>
      <c r="R245" s="164"/>
      <c r="S245" s="164"/>
      <c r="T245" s="165"/>
      <c r="AT245" s="160" t="s">
        <v>140</v>
      </c>
      <c r="AU245" s="160" t="s">
        <v>85</v>
      </c>
      <c r="AV245" s="13" t="s">
        <v>83</v>
      </c>
      <c r="AW245" s="13" t="s">
        <v>36</v>
      </c>
      <c r="AX245" s="13" t="s">
        <v>75</v>
      </c>
      <c r="AY245" s="160" t="s">
        <v>125</v>
      </c>
    </row>
    <row r="246" spans="1:65" s="14" customFormat="1" ht="11.25">
      <c r="B246" s="166"/>
      <c r="D246" s="159" t="s">
        <v>140</v>
      </c>
      <c r="E246" s="167" t="s">
        <v>3</v>
      </c>
      <c r="F246" s="168" t="s">
        <v>421</v>
      </c>
      <c r="H246" s="169">
        <v>2.7</v>
      </c>
      <c r="I246" s="170"/>
      <c r="L246" s="166"/>
      <c r="M246" s="171"/>
      <c r="N246" s="172"/>
      <c r="O246" s="172"/>
      <c r="P246" s="172"/>
      <c r="Q246" s="172"/>
      <c r="R246" s="172"/>
      <c r="S246" s="172"/>
      <c r="T246" s="173"/>
      <c r="AT246" s="167" t="s">
        <v>140</v>
      </c>
      <c r="AU246" s="167" t="s">
        <v>85</v>
      </c>
      <c r="AV246" s="14" t="s">
        <v>85</v>
      </c>
      <c r="AW246" s="14" t="s">
        <v>36</v>
      </c>
      <c r="AX246" s="14" t="s">
        <v>75</v>
      </c>
      <c r="AY246" s="167" t="s">
        <v>125</v>
      </c>
    </row>
    <row r="247" spans="1:65" s="15" customFormat="1" ht="11.25">
      <c r="B247" s="174"/>
      <c r="D247" s="159" t="s">
        <v>140</v>
      </c>
      <c r="E247" s="175" t="s">
        <v>3</v>
      </c>
      <c r="F247" s="176" t="s">
        <v>144</v>
      </c>
      <c r="H247" s="177">
        <v>4.1040000000000001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140</v>
      </c>
      <c r="AU247" s="175" t="s">
        <v>85</v>
      </c>
      <c r="AV247" s="15" t="s">
        <v>132</v>
      </c>
      <c r="AW247" s="15" t="s">
        <v>36</v>
      </c>
      <c r="AX247" s="15" t="s">
        <v>83</v>
      </c>
      <c r="AY247" s="175" t="s">
        <v>125</v>
      </c>
    </row>
    <row r="248" spans="1:65" s="2" customFormat="1" ht="24.2" customHeight="1">
      <c r="A248" s="34"/>
      <c r="B248" s="139"/>
      <c r="C248" s="140" t="s">
        <v>422</v>
      </c>
      <c r="D248" s="140" t="s">
        <v>127</v>
      </c>
      <c r="E248" s="141" t="s">
        <v>423</v>
      </c>
      <c r="F248" s="142" t="s">
        <v>424</v>
      </c>
      <c r="G248" s="143" t="s">
        <v>199</v>
      </c>
      <c r="H248" s="144">
        <v>24</v>
      </c>
      <c r="I248" s="145"/>
      <c r="J248" s="146">
        <f>ROUND(I248*H248,2)</f>
        <v>0</v>
      </c>
      <c r="K248" s="142" t="s">
        <v>131</v>
      </c>
      <c r="L248" s="35"/>
      <c r="M248" s="147" t="s">
        <v>3</v>
      </c>
      <c r="N248" s="148" t="s">
        <v>46</v>
      </c>
      <c r="O248" s="55"/>
      <c r="P248" s="149">
        <f>O248*H248</f>
        <v>0</v>
      </c>
      <c r="Q248" s="149">
        <v>0</v>
      </c>
      <c r="R248" s="149">
        <f>Q248*H248</f>
        <v>0</v>
      </c>
      <c r="S248" s="149">
        <v>9.2499999999999995E-3</v>
      </c>
      <c r="T248" s="150">
        <f>S248*H248</f>
        <v>0.22199999999999998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1" t="s">
        <v>132</v>
      </c>
      <c r="AT248" s="151" t="s">
        <v>127</v>
      </c>
      <c r="AU248" s="151" t="s">
        <v>85</v>
      </c>
      <c r="AY248" s="18" t="s">
        <v>125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8" t="s">
        <v>83</v>
      </c>
      <c r="BK248" s="152">
        <f>ROUND(I248*H248,2)</f>
        <v>0</v>
      </c>
      <c r="BL248" s="18" t="s">
        <v>132</v>
      </c>
      <c r="BM248" s="151" t="s">
        <v>425</v>
      </c>
    </row>
    <row r="249" spans="1:65" s="2" customFormat="1" ht="11.25">
      <c r="A249" s="34"/>
      <c r="B249" s="35"/>
      <c r="C249" s="34"/>
      <c r="D249" s="153" t="s">
        <v>134</v>
      </c>
      <c r="E249" s="34"/>
      <c r="F249" s="154" t="s">
        <v>426</v>
      </c>
      <c r="G249" s="34"/>
      <c r="H249" s="34"/>
      <c r="I249" s="155"/>
      <c r="J249" s="34"/>
      <c r="K249" s="34"/>
      <c r="L249" s="35"/>
      <c r="M249" s="156"/>
      <c r="N249" s="157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8" t="s">
        <v>134</v>
      </c>
      <c r="AU249" s="18" t="s">
        <v>85</v>
      </c>
    </row>
    <row r="250" spans="1:65" s="12" customFormat="1" ht="22.9" customHeight="1">
      <c r="B250" s="126"/>
      <c r="D250" s="127" t="s">
        <v>74</v>
      </c>
      <c r="E250" s="137" t="s">
        <v>427</v>
      </c>
      <c r="F250" s="137" t="s">
        <v>428</v>
      </c>
      <c r="I250" s="129"/>
      <c r="J250" s="138">
        <f>BK250</f>
        <v>0</v>
      </c>
      <c r="L250" s="126"/>
      <c r="M250" s="131"/>
      <c r="N250" s="132"/>
      <c r="O250" s="132"/>
      <c r="P250" s="133">
        <f>SUM(P251:P257)</f>
        <v>0</v>
      </c>
      <c r="Q250" s="132"/>
      <c r="R250" s="133">
        <f>SUM(R251:R257)</f>
        <v>0</v>
      </c>
      <c r="S250" s="132"/>
      <c r="T250" s="134">
        <f>SUM(T251:T257)</f>
        <v>0</v>
      </c>
      <c r="AR250" s="127" t="s">
        <v>83</v>
      </c>
      <c r="AT250" s="135" t="s">
        <v>74</v>
      </c>
      <c r="AU250" s="135" t="s">
        <v>83</v>
      </c>
      <c r="AY250" s="127" t="s">
        <v>125</v>
      </c>
      <c r="BK250" s="136">
        <f>SUM(BK251:BK257)</f>
        <v>0</v>
      </c>
    </row>
    <row r="251" spans="1:65" s="2" customFormat="1" ht="33" customHeight="1">
      <c r="A251" s="34"/>
      <c r="B251" s="139"/>
      <c r="C251" s="140" t="s">
        <v>429</v>
      </c>
      <c r="D251" s="140" t="s">
        <v>127</v>
      </c>
      <c r="E251" s="141" t="s">
        <v>430</v>
      </c>
      <c r="F251" s="142" t="s">
        <v>431</v>
      </c>
      <c r="G251" s="143" t="s">
        <v>153</v>
      </c>
      <c r="H251" s="144">
        <v>8.43</v>
      </c>
      <c r="I251" s="145"/>
      <c r="J251" s="146">
        <f>ROUND(I251*H251,2)</f>
        <v>0</v>
      </c>
      <c r="K251" s="142" t="s">
        <v>131</v>
      </c>
      <c r="L251" s="35"/>
      <c r="M251" s="147" t="s">
        <v>3</v>
      </c>
      <c r="N251" s="148" t="s">
        <v>46</v>
      </c>
      <c r="O251" s="55"/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1" t="s">
        <v>132</v>
      </c>
      <c r="AT251" s="151" t="s">
        <v>127</v>
      </c>
      <c r="AU251" s="151" t="s">
        <v>85</v>
      </c>
      <c r="AY251" s="18" t="s">
        <v>125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8" t="s">
        <v>83</v>
      </c>
      <c r="BK251" s="152">
        <f>ROUND(I251*H251,2)</f>
        <v>0</v>
      </c>
      <c r="BL251" s="18" t="s">
        <v>132</v>
      </c>
      <c r="BM251" s="151" t="s">
        <v>432</v>
      </c>
    </row>
    <row r="252" spans="1:65" s="2" customFormat="1" ht="11.25">
      <c r="A252" s="34"/>
      <c r="B252" s="35"/>
      <c r="C252" s="34"/>
      <c r="D252" s="153" t="s">
        <v>134</v>
      </c>
      <c r="E252" s="34"/>
      <c r="F252" s="154" t="s">
        <v>433</v>
      </c>
      <c r="G252" s="34"/>
      <c r="H252" s="34"/>
      <c r="I252" s="155"/>
      <c r="J252" s="34"/>
      <c r="K252" s="34"/>
      <c r="L252" s="35"/>
      <c r="M252" s="156"/>
      <c r="N252" s="157"/>
      <c r="O252" s="55"/>
      <c r="P252" s="55"/>
      <c r="Q252" s="55"/>
      <c r="R252" s="55"/>
      <c r="S252" s="55"/>
      <c r="T252" s="56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8" t="s">
        <v>134</v>
      </c>
      <c r="AU252" s="18" t="s">
        <v>85</v>
      </c>
    </row>
    <row r="253" spans="1:65" s="2" customFormat="1" ht="44.25" customHeight="1">
      <c r="A253" s="34"/>
      <c r="B253" s="139"/>
      <c r="C253" s="140" t="s">
        <v>434</v>
      </c>
      <c r="D253" s="140" t="s">
        <v>127</v>
      </c>
      <c r="E253" s="141" t="s">
        <v>435</v>
      </c>
      <c r="F253" s="142" t="s">
        <v>436</v>
      </c>
      <c r="G253" s="143" t="s">
        <v>153</v>
      </c>
      <c r="H253" s="144">
        <v>75.87</v>
      </c>
      <c r="I253" s="145"/>
      <c r="J253" s="146">
        <f>ROUND(I253*H253,2)</f>
        <v>0</v>
      </c>
      <c r="K253" s="142" t="s">
        <v>131</v>
      </c>
      <c r="L253" s="35"/>
      <c r="M253" s="147" t="s">
        <v>3</v>
      </c>
      <c r="N253" s="148" t="s">
        <v>46</v>
      </c>
      <c r="O253" s="55"/>
      <c r="P253" s="149">
        <f>O253*H253</f>
        <v>0</v>
      </c>
      <c r="Q253" s="149">
        <v>0</v>
      </c>
      <c r="R253" s="149">
        <f>Q253*H253</f>
        <v>0</v>
      </c>
      <c r="S253" s="149">
        <v>0</v>
      </c>
      <c r="T253" s="15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1" t="s">
        <v>132</v>
      </c>
      <c r="AT253" s="151" t="s">
        <v>127</v>
      </c>
      <c r="AU253" s="151" t="s">
        <v>85</v>
      </c>
      <c r="AY253" s="18" t="s">
        <v>125</v>
      </c>
      <c r="BE253" s="152">
        <f>IF(N253="základní",J253,0)</f>
        <v>0</v>
      </c>
      <c r="BF253" s="152">
        <f>IF(N253="snížená",J253,0)</f>
        <v>0</v>
      </c>
      <c r="BG253" s="152">
        <f>IF(N253="zákl. přenesená",J253,0)</f>
        <v>0</v>
      </c>
      <c r="BH253" s="152">
        <f>IF(N253="sníž. přenesená",J253,0)</f>
        <v>0</v>
      </c>
      <c r="BI253" s="152">
        <f>IF(N253="nulová",J253,0)</f>
        <v>0</v>
      </c>
      <c r="BJ253" s="18" t="s">
        <v>83</v>
      </c>
      <c r="BK253" s="152">
        <f>ROUND(I253*H253,2)</f>
        <v>0</v>
      </c>
      <c r="BL253" s="18" t="s">
        <v>132</v>
      </c>
      <c r="BM253" s="151" t="s">
        <v>437</v>
      </c>
    </row>
    <row r="254" spans="1:65" s="2" customFormat="1" ht="11.25">
      <c r="A254" s="34"/>
      <c r="B254" s="35"/>
      <c r="C254" s="34"/>
      <c r="D254" s="153" t="s">
        <v>134</v>
      </c>
      <c r="E254" s="34"/>
      <c r="F254" s="154" t="s">
        <v>438</v>
      </c>
      <c r="G254" s="34"/>
      <c r="H254" s="34"/>
      <c r="I254" s="155"/>
      <c r="J254" s="34"/>
      <c r="K254" s="34"/>
      <c r="L254" s="35"/>
      <c r="M254" s="156"/>
      <c r="N254" s="157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8" t="s">
        <v>134</v>
      </c>
      <c r="AU254" s="18" t="s">
        <v>85</v>
      </c>
    </row>
    <row r="255" spans="1:65" s="14" customFormat="1" ht="11.25">
      <c r="B255" s="166"/>
      <c r="D255" s="159" t="s">
        <v>140</v>
      </c>
      <c r="E255" s="167" t="s">
        <v>3</v>
      </c>
      <c r="F255" s="168" t="s">
        <v>439</v>
      </c>
      <c r="H255" s="169">
        <v>75.87</v>
      </c>
      <c r="I255" s="170"/>
      <c r="L255" s="166"/>
      <c r="M255" s="171"/>
      <c r="N255" s="172"/>
      <c r="O255" s="172"/>
      <c r="P255" s="172"/>
      <c r="Q255" s="172"/>
      <c r="R255" s="172"/>
      <c r="S255" s="172"/>
      <c r="T255" s="173"/>
      <c r="AT255" s="167" t="s">
        <v>140</v>
      </c>
      <c r="AU255" s="167" t="s">
        <v>85</v>
      </c>
      <c r="AV255" s="14" t="s">
        <v>85</v>
      </c>
      <c r="AW255" s="14" t="s">
        <v>36</v>
      </c>
      <c r="AX255" s="14" t="s">
        <v>83</v>
      </c>
      <c r="AY255" s="167" t="s">
        <v>125</v>
      </c>
    </row>
    <row r="256" spans="1:65" s="2" customFormat="1" ht="44.25" customHeight="1">
      <c r="A256" s="34"/>
      <c r="B256" s="139"/>
      <c r="C256" s="140" t="s">
        <v>440</v>
      </c>
      <c r="D256" s="140" t="s">
        <v>127</v>
      </c>
      <c r="E256" s="141" t="s">
        <v>441</v>
      </c>
      <c r="F256" s="142" t="s">
        <v>442</v>
      </c>
      <c r="G256" s="143" t="s">
        <v>153</v>
      </c>
      <c r="H256" s="144">
        <v>8.2080000000000002</v>
      </c>
      <c r="I256" s="145"/>
      <c r="J256" s="146">
        <f>ROUND(I256*H256,2)</f>
        <v>0</v>
      </c>
      <c r="K256" s="142" t="s">
        <v>131</v>
      </c>
      <c r="L256" s="35"/>
      <c r="M256" s="147" t="s">
        <v>3</v>
      </c>
      <c r="N256" s="148" t="s">
        <v>46</v>
      </c>
      <c r="O256" s="55"/>
      <c r="P256" s="149">
        <f>O256*H256</f>
        <v>0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1" t="s">
        <v>132</v>
      </c>
      <c r="AT256" s="151" t="s">
        <v>127</v>
      </c>
      <c r="AU256" s="151" t="s">
        <v>85</v>
      </c>
      <c r="AY256" s="18" t="s">
        <v>125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8" t="s">
        <v>83</v>
      </c>
      <c r="BK256" s="152">
        <f>ROUND(I256*H256,2)</f>
        <v>0</v>
      </c>
      <c r="BL256" s="18" t="s">
        <v>132</v>
      </c>
      <c r="BM256" s="151" t="s">
        <v>443</v>
      </c>
    </row>
    <row r="257" spans="1:65" s="2" customFormat="1" ht="11.25">
      <c r="A257" s="34"/>
      <c r="B257" s="35"/>
      <c r="C257" s="34"/>
      <c r="D257" s="153" t="s">
        <v>134</v>
      </c>
      <c r="E257" s="34"/>
      <c r="F257" s="154" t="s">
        <v>444</v>
      </c>
      <c r="G257" s="34"/>
      <c r="H257" s="34"/>
      <c r="I257" s="155"/>
      <c r="J257" s="34"/>
      <c r="K257" s="34"/>
      <c r="L257" s="35"/>
      <c r="M257" s="156"/>
      <c r="N257" s="157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8" t="s">
        <v>134</v>
      </c>
      <c r="AU257" s="18" t="s">
        <v>85</v>
      </c>
    </row>
    <row r="258" spans="1:65" s="12" customFormat="1" ht="22.9" customHeight="1">
      <c r="B258" s="126"/>
      <c r="D258" s="127" t="s">
        <v>74</v>
      </c>
      <c r="E258" s="137" t="s">
        <v>445</v>
      </c>
      <c r="F258" s="137" t="s">
        <v>446</v>
      </c>
      <c r="I258" s="129"/>
      <c r="J258" s="138">
        <f>BK258</f>
        <v>0</v>
      </c>
      <c r="L258" s="126"/>
      <c r="M258" s="131"/>
      <c r="N258" s="132"/>
      <c r="O258" s="132"/>
      <c r="P258" s="133">
        <f>SUM(P259:P260)</f>
        <v>0</v>
      </c>
      <c r="Q258" s="132"/>
      <c r="R258" s="133">
        <f>SUM(R259:R260)</f>
        <v>0</v>
      </c>
      <c r="S258" s="132"/>
      <c r="T258" s="134">
        <f>SUM(T259:T260)</f>
        <v>0</v>
      </c>
      <c r="AR258" s="127" t="s">
        <v>83</v>
      </c>
      <c r="AT258" s="135" t="s">
        <v>74</v>
      </c>
      <c r="AU258" s="135" t="s">
        <v>83</v>
      </c>
      <c r="AY258" s="127" t="s">
        <v>125</v>
      </c>
      <c r="BK258" s="136">
        <f>SUM(BK259:BK260)</f>
        <v>0</v>
      </c>
    </row>
    <row r="259" spans="1:65" s="2" customFormat="1" ht="44.25" customHeight="1">
      <c r="A259" s="34"/>
      <c r="B259" s="139"/>
      <c r="C259" s="140" t="s">
        <v>447</v>
      </c>
      <c r="D259" s="140" t="s">
        <v>127</v>
      </c>
      <c r="E259" s="141" t="s">
        <v>448</v>
      </c>
      <c r="F259" s="142" t="s">
        <v>449</v>
      </c>
      <c r="G259" s="143" t="s">
        <v>153</v>
      </c>
      <c r="H259" s="144">
        <v>384.363</v>
      </c>
      <c r="I259" s="145"/>
      <c r="J259" s="146">
        <f>ROUND(I259*H259,2)</f>
        <v>0</v>
      </c>
      <c r="K259" s="142" t="s">
        <v>450</v>
      </c>
      <c r="L259" s="35"/>
      <c r="M259" s="147" t="s">
        <v>3</v>
      </c>
      <c r="N259" s="148" t="s">
        <v>46</v>
      </c>
      <c r="O259" s="55"/>
      <c r="P259" s="149">
        <f>O259*H259</f>
        <v>0</v>
      </c>
      <c r="Q259" s="149">
        <v>0</v>
      </c>
      <c r="R259" s="149">
        <f>Q259*H259</f>
        <v>0</v>
      </c>
      <c r="S259" s="149">
        <v>0</v>
      </c>
      <c r="T259" s="15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1" t="s">
        <v>132</v>
      </c>
      <c r="AT259" s="151" t="s">
        <v>127</v>
      </c>
      <c r="AU259" s="151" t="s">
        <v>85</v>
      </c>
      <c r="AY259" s="18" t="s">
        <v>125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8" t="s">
        <v>83</v>
      </c>
      <c r="BK259" s="152">
        <f>ROUND(I259*H259,2)</f>
        <v>0</v>
      </c>
      <c r="BL259" s="18" t="s">
        <v>132</v>
      </c>
      <c r="BM259" s="151" t="s">
        <v>451</v>
      </c>
    </row>
    <row r="260" spans="1:65" s="2" customFormat="1" ht="11.25">
      <c r="A260" s="34"/>
      <c r="B260" s="35"/>
      <c r="C260" s="34"/>
      <c r="D260" s="153" t="s">
        <v>134</v>
      </c>
      <c r="E260" s="34"/>
      <c r="F260" s="154" t="s">
        <v>452</v>
      </c>
      <c r="G260" s="34"/>
      <c r="H260" s="34"/>
      <c r="I260" s="155"/>
      <c r="J260" s="34"/>
      <c r="K260" s="34"/>
      <c r="L260" s="35"/>
      <c r="M260" s="192"/>
      <c r="N260" s="193"/>
      <c r="O260" s="194"/>
      <c r="P260" s="194"/>
      <c r="Q260" s="194"/>
      <c r="R260" s="194"/>
      <c r="S260" s="194"/>
      <c r="T260" s="19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8" t="s">
        <v>134</v>
      </c>
      <c r="AU260" s="18" t="s">
        <v>85</v>
      </c>
    </row>
    <row r="261" spans="1:65" s="2" customFormat="1" ht="6.95" customHeight="1">
      <c r="A261" s="34"/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35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autoFilter ref="C86:K260" xr:uid="{00000000-0009-0000-0000-000001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xr:uid="{00000000-0004-0000-0100-000000000000}"/>
    <hyperlink ref="F93" r:id="rId2" xr:uid="{00000000-0004-0000-0100-000001000000}"/>
    <hyperlink ref="F99" r:id="rId3" xr:uid="{00000000-0004-0000-0100-000002000000}"/>
    <hyperlink ref="F102" r:id="rId4" xr:uid="{00000000-0004-0000-0100-000003000000}"/>
    <hyperlink ref="F105" r:id="rId5" xr:uid="{00000000-0004-0000-0100-000004000000}"/>
    <hyperlink ref="F107" r:id="rId6" xr:uid="{00000000-0004-0000-0100-000005000000}"/>
    <hyperlink ref="F114" r:id="rId7" xr:uid="{00000000-0004-0000-0100-000006000000}"/>
    <hyperlink ref="F117" r:id="rId8" xr:uid="{00000000-0004-0000-0100-000007000000}"/>
    <hyperlink ref="F120" r:id="rId9" xr:uid="{00000000-0004-0000-0100-000008000000}"/>
    <hyperlink ref="F127" r:id="rId10" xr:uid="{00000000-0004-0000-0100-000009000000}"/>
    <hyperlink ref="F134" r:id="rId11" xr:uid="{00000000-0004-0000-0100-00000A000000}"/>
    <hyperlink ref="F141" r:id="rId12" xr:uid="{00000000-0004-0000-0100-00000B000000}"/>
    <hyperlink ref="F145" r:id="rId13" xr:uid="{00000000-0004-0000-0100-00000C000000}"/>
    <hyperlink ref="F157" r:id="rId14" xr:uid="{00000000-0004-0000-0100-00000D000000}"/>
    <hyperlink ref="F161" r:id="rId15" xr:uid="{00000000-0004-0000-0100-00000E000000}"/>
    <hyperlink ref="F165" r:id="rId16" xr:uid="{00000000-0004-0000-0100-00000F000000}"/>
    <hyperlink ref="F181" r:id="rId17" xr:uid="{00000000-0004-0000-0100-000010000000}"/>
    <hyperlink ref="F191" r:id="rId18" xr:uid="{00000000-0004-0000-0100-000011000000}"/>
    <hyperlink ref="F194" r:id="rId19" xr:uid="{00000000-0004-0000-0100-000012000000}"/>
    <hyperlink ref="F198" r:id="rId20" xr:uid="{00000000-0004-0000-0100-000013000000}"/>
    <hyperlink ref="F201" r:id="rId21" xr:uid="{00000000-0004-0000-0100-000014000000}"/>
    <hyperlink ref="F207" r:id="rId22" xr:uid="{00000000-0004-0000-0100-000015000000}"/>
    <hyperlink ref="F212" r:id="rId23" xr:uid="{00000000-0004-0000-0100-000016000000}"/>
    <hyperlink ref="F217" r:id="rId24" xr:uid="{00000000-0004-0000-0100-000017000000}"/>
    <hyperlink ref="F219" r:id="rId25" xr:uid="{00000000-0004-0000-0100-000018000000}"/>
    <hyperlink ref="F221" r:id="rId26" xr:uid="{00000000-0004-0000-0100-000019000000}"/>
    <hyperlink ref="F233" r:id="rId27" xr:uid="{00000000-0004-0000-0100-00001A000000}"/>
    <hyperlink ref="F236" r:id="rId28" xr:uid="{00000000-0004-0000-0100-00001B000000}"/>
    <hyperlink ref="F242" r:id="rId29" xr:uid="{00000000-0004-0000-0100-00001C000000}"/>
    <hyperlink ref="F249" r:id="rId30" xr:uid="{00000000-0004-0000-0100-00001D000000}"/>
    <hyperlink ref="F252" r:id="rId31" xr:uid="{00000000-0004-0000-0100-00001E000000}"/>
    <hyperlink ref="F254" r:id="rId32" xr:uid="{00000000-0004-0000-0100-00001F000000}"/>
    <hyperlink ref="F257" r:id="rId33" xr:uid="{00000000-0004-0000-0100-000020000000}"/>
    <hyperlink ref="F260" r:id="rId34" xr:uid="{00000000-0004-0000-0100-00002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8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8" t="s">
        <v>6</v>
      </c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88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1:46" s="1" customFormat="1" ht="24.95" customHeight="1">
      <c r="B4" s="21"/>
      <c r="D4" s="22" t="s">
        <v>95</v>
      </c>
      <c r="L4" s="21"/>
      <c r="M4" s="90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26.25" customHeight="1">
      <c r="B7" s="21"/>
      <c r="E7" s="319" t="str">
        <f>'Rekapitulace stavby'!K6</f>
        <v>Výstavba parkovací plochy na ul.Majakovského a Karviné - Mizerově (ZUŠ-02)</v>
      </c>
      <c r="F7" s="320"/>
      <c r="G7" s="320"/>
      <c r="H7" s="320"/>
      <c r="L7" s="21"/>
    </row>
    <row r="8" spans="1:46" s="2" customFormat="1" ht="12" customHeight="1">
      <c r="A8" s="34"/>
      <c r="B8" s="35"/>
      <c r="C8" s="34"/>
      <c r="D8" s="28" t="s">
        <v>96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5"/>
      <c r="C9" s="34"/>
      <c r="D9" s="34"/>
      <c r="E9" s="281" t="s">
        <v>453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29. 11. 2021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6" t="str">
        <f>IF('Rekapitulace stavby'!E11="","",'Rekapitulace stavby'!E11)</f>
        <v xml:space="preserve"> </v>
      </c>
      <c r="F15" s="34"/>
      <c r="G15" s="34"/>
      <c r="H15" s="34"/>
      <c r="I15" s="28" t="s">
        <v>31</v>
      </c>
      <c r="J15" s="26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302"/>
      <c r="G18" s="302"/>
      <c r="H18" s="30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7" t="s">
        <v>3</v>
      </c>
      <c r="F27" s="307"/>
      <c r="G27" s="307"/>
      <c r="H27" s="3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ROUND(J81, 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ROUND((SUM(BE81:BE84)),  2)</f>
        <v>0</v>
      </c>
      <c r="G33" s="34"/>
      <c r="H33" s="34"/>
      <c r="I33" s="98">
        <v>0.21</v>
      </c>
      <c r="J33" s="97">
        <f>ROUND(((SUM(BE81:BE84))*I33),  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ROUND((SUM(BF81:BF84)),  2)</f>
        <v>0</v>
      </c>
      <c r="G34" s="34"/>
      <c r="H34" s="34"/>
      <c r="I34" s="98">
        <v>0.15</v>
      </c>
      <c r="J34" s="97">
        <f>ROUND(((SUM(BF81:BF84))*I34),  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5"/>
      <c r="C35" s="34"/>
      <c r="D35" s="34"/>
      <c r="E35" s="28" t="s">
        <v>48</v>
      </c>
      <c r="F35" s="97">
        <f>ROUND((SUM(BG81:BG84)),  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5"/>
      <c r="C36" s="34"/>
      <c r="D36" s="34"/>
      <c r="E36" s="28" t="s">
        <v>49</v>
      </c>
      <c r="F36" s="97">
        <f>ROUND((SUM(BH81:BH84)),  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5"/>
      <c r="C37" s="34"/>
      <c r="D37" s="34"/>
      <c r="E37" s="28" t="s">
        <v>50</v>
      </c>
      <c r="F37" s="97">
        <f>ROUND((SUM(BI81:BI84)),  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6.25" customHeight="1">
      <c r="A48" s="34"/>
      <c r="B48" s="35"/>
      <c r="C48" s="34"/>
      <c r="D48" s="34"/>
      <c r="E48" s="319" t="str">
        <f>E7</f>
        <v>Výstavba parkovací plochy na ul.Majakovského a Karviné - Mizerově (ZUŠ-02)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8" t="s">
        <v>96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4"/>
      <c r="D50" s="34"/>
      <c r="E50" s="281" t="str">
        <f>E9</f>
        <v>210422 - SO 02 Vsakovací objekt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8" t="s">
        <v>22</v>
      </c>
      <c r="D52" s="34"/>
      <c r="E52" s="34"/>
      <c r="F52" s="26" t="str">
        <f>F12</f>
        <v>Karviná - Mizerov</v>
      </c>
      <c r="G52" s="34"/>
      <c r="H52" s="34"/>
      <c r="I52" s="28" t="s">
        <v>24</v>
      </c>
      <c r="J52" s="52" t="str">
        <f>IF(J12="","",J12)</f>
        <v>29. 11. 2021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8" t="s">
        <v>28</v>
      </c>
      <c r="D54" s="34"/>
      <c r="E54" s="34"/>
      <c r="F54" s="26" t="str">
        <f>E15</f>
        <v xml:space="preserve"> </v>
      </c>
      <c r="G54" s="34"/>
      <c r="H54" s="34"/>
      <c r="I54" s="28" t="s">
        <v>34</v>
      </c>
      <c r="J54" s="32" t="str">
        <f>E21</f>
        <v>ing Milan Palák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05" t="s">
        <v>99</v>
      </c>
      <c r="D57" s="99"/>
      <c r="E57" s="99"/>
      <c r="F57" s="99"/>
      <c r="G57" s="99"/>
      <c r="H57" s="99"/>
      <c r="I57" s="99"/>
      <c r="J57" s="106" t="s">
        <v>100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101</v>
      </c>
    </row>
    <row r="60" spans="1:47" s="9" customFormat="1" ht="24.95" customHeight="1">
      <c r="B60" s="108"/>
      <c r="D60" s="109" t="s">
        <v>102</v>
      </c>
      <c r="E60" s="110"/>
      <c r="F60" s="110"/>
      <c r="G60" s="110"/>
      <c r="H60" s="110"/>
      <c r="I60" s="110"/>
      <c r="J60" s="111">
        <f>J82</f>
        <v>0</v>
      </c>
      <c r="L60" s="108"/>
    </row>
    <row r="61" spans="1:47" s="10" customFormat="1" ht="19.899999999999999" customHeight="1">
      <c r="B61" s="112"/>
      <c r="D61" s="113" t="s">
        <v>107</v>
      </c>
      <c r="E61" s="114"/>
      <c r="F61" s="114"/>
      <c r="G61" s="114"/>
      <c r="H61" s="114"/>
      <c r="I61" s="114"/>
      <c r="J61" s="115">
        <f>J83</f>
        <v>0</v>
      </c>
      <c r="L61" s="112"/>
    </row>
    <row r="62" spans="1:47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2" t="s">
        <v>110</v>
      </c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8" t="s">
        <v>17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6.25" customHeight="1">
      <c r="A71" s="34"/>
      <c r="B71" s="35"/>
      <c r="C71" s="34"/>
      <c r="D71" s="34"/>
      <c r="E71" s="319" t="str">
        <f>E7</f>
        <v>Výstavba parkovací plochy na ul.Majakovského a Karviné - Mizerově (ZUŠ-02)</v>
      </c>
      <c r="F71" s="320"/>
      <c r="G71" s="320"/>
      <c r="H71" s="320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96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281" t="str">
        <f>E9</f>
        <v>210422 - SO 02 Vsakovací objekt</v>
      </c>
      <c r="F73" s="321"/>
      <c r="G73" s="321"/>
      <c r="H73" s="321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22</v>
      </c>
      <c r="D75" s="34"/>
      <c r="E75" s="34"/>
      <c r="F75" s="26" t="str">
        <f>F12</f>
        <v>Karviná - Mizerov</v>
      </c>
      <c r="G75" s="34"/>
      <c r="H75" s="34"/>
      <c r="I75" s="28" t="s">
        <v>24</v>
      </c>
      <c r="J75" s="52" t="str">
        <f>IF(J12="","",J12)</f>
        <v>29. 11. 2021</v>
      </c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8" t="s">
        <v>28</v>
      </c>
      <c r="D77" s="34"/>
      <c r="E77" s="34"/>
      <c r="F77" s="26" t="str">
        <f>E15</f>
        <v xml:space="preserve"> </v>
      </c>
      <c r="G77" s="34"/>
      <c r="H77" s="34"/>
      <c r="I77" s="28" t="s">
        <v>34</v>
      </c>
      <c r="J77" s="32" t="str">
        <f>E21</f>
        <v>ing Milan Palák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32</v>
      </c>
      <c r="D78" s="34"/>
      <c r="E78" s="34"/>
      <c r="F78" s="26" t="str">
        <f>IF(E18="","",E18)</f>
        <v>Vyplň údaj</v>
      </c>
      <c r="G78" s="34"/>
      <c r="H78" s="34"/>
      <c r="I78" s="28" t="s">
        <v>37</v>
      </c>
      <c r="J78" s="32" t="str">
        <f>E24</f>
        <v>Anna Mužná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6"/>
      <c r="B80" s="117"/>
      <c r="C80" s="118" t="s">
        <v>111</v>
      </c>
      <c r="D80" s="119" t="s">
        <v>60</v>
      </c>
      <c r="E80" s="119" t="s">
        <v>56</v>
      </c>
      <c r="F80" s="119" t="s">
        <v>57</v>
      </c>
      <c r="G80" s="119" t="s">
        <v>112</v>
      </c>
      <c r="H80" s="119" t="s">
        <v>113</v>
      </c>
      <c r="I80" s="119" t="s">
        <v>114</v>
      </c>
      <c r="J80" s="119" t="s">
        <v>100</v>
      </c>
      <c r="K80" s="120" t="s">
        <v>115</v>
      </c>
      <c r="L80" s="121"/>
      <c r="M80" s="59" t="s">
        <v>3</v>
      </c>
      <c r="N80" s="60" t="s">
        <v>45</v>
      </c>
      <c r="O80" s="60" t="s">
        <v>116</v>
      </c>
      <c r="P80" s="60" t="s">
        <v>117</v>
      </c>
      <c r="Q80" s="60" t="s">
        <v>118</v>
      </c>
      <c r="R80" s="60" t="s">
        <v>119</v>
      </c>
      <c r="S80" s="60" t="s">
        <v>120</v>
      </c>
      <c r="T80" s="61" t="s">
        <v>121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65" s="2" customFormat="1" ht="22.9" customHeight="1">
      <c r="A81" s="34"/>
      <c r="B81" s="35"/>
      <c r="C81" s="66" t="s">
        <v>122</v>
      </c>
      <c r="D81" s="34"/>
      <c r="E81" s="34"/>
      <c r="F81" s="34"/>
      <c r="G81" s="34"/>
      <c r="H81" s="34"/>
      <c r="I81" s="34"/>
      <c r="J81" s="122">
        <f>BK81</f>
        <v>0</v>
      </c>
      <c r="K81" s="34"/>
      <c r="L81" s="35"/>
      <c r="M81" s="62"/>
      <c r="N81" s="53"/>
      <c r="O81" s="63"/>
      <c r="P81" s="123">
        <f>P82</f>
        <v>0</v>
      </c>
      <c r="Q81" s="63"/>
      <c r="R81" s="123">
        <f>R82</f>
        <v>0</v>
      </c>
      <c r="S81" s="63"/>
      <c r="T81" s="124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8" t="s">
        <v>74</v>
      </c>
      <c r="AU81" s="18" t="s">
        <v>101</v>
      </c>
      <c r="BK81" s="125">
        <f>BK82</f>
        <v>0</v>
      </c>
    </row>
    <row r="82" spans="1:65" s="12" customFormat="1" ht="25.9" customHeight="1">
      <c r="B82" s="126"/>
      <c r="D82" s="127" t="s">
        <v>74</v>
      </c>
      <c r="E82" s="128" t="s">
        <v>123</v>
      </c>
      <c r="F82" s="128" t="s">
        <v>124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0</v>
      </c>
      <c r="S82" s="132"/>
      <c r="T82" s="134">
        <f>T83</f>
        <v>0</v>
      </c>
      <c r="AR82" s="127" t="s">
        <v>83</v>
      </c>
      <c r="AT82" s="135" t="s">
        <v>74</v>
      </c>
      <c r="AU82" s="135" t="s">
        <v>75</v>
      </c>
      <c r="AY82" s="127" t="s">
        <v>125</v>
      </c>
      <c r="BK82" s="136">
        <f>BK83</f>
        <v>0</v>
      </c>
    </row>
    <row r="83" spans="1:65" s="12" customFormat="1" ht="22.9" customHeight="1">
      <c r="B83" s="126"/>
      <c r="D83" s="127" t="s">
        <v>74</v>
      </c>
      <c r="E83" s="137" t="s">
        <v>183</v>
      </c>
      <c r="F83" s="137" t="s">
        <v>330</v>
      </c>
      <c r="I83" s="129"/>
      <c r="J83" s="138">
        <f>BK83</f>
        <v>0</v>
      </c>
      <c r="L83" s="126"/>
      <c r="M83" s="131"/>
      <c r="N83" s="132"/>
      <c r="O83" s="132"/>
      <c r="P83" s="133">
        <f>P84</f>
        <v>0</v>
      </c>
      <c r="Q83" s="132"/>
      <c r="R83" s="133">
        <f>R84</f>
        <v>0</v>
      </c>
      <c r="S83" s="132"/>
      <c r="T83" s="134">
        <f>T84</f>
        <v>0</v>
      </c>
      <c r="AR83" s="127" t="s">
        <v>83</v>
      </c>
      <c r="AT83" s="135" t="s">
        <v>74</v>
      </c>
      <c r="AU83" s="135" t="s">
        <v>83</v>
      </c>
      <c r="AY83" s="127" t="s">
        <v>125</v>
      </c>
      <c r="BK83" s="136">
        <f>BK84</f>
        <v>0</v>
      </c>
    </row>
    <row r="84" spans="1:65" s="2" customFormat="1" ht="16.5" customHeight="1">
      <c r="A84" s="34"/>
      <c r="B84" s="139"/>
      <c r="C84" s="140" t="s">
        <v>83</v>
      </c>
      <c r="D84" s="140" t="s">
        <v>127</v>
      </c>
      <c r="E84" s="141" t="s">
        <v>454</v>
      </c>
      <c r="F84" s="142" t="s">
        <v>455</v>
      </c>
      <c r="G84" s="143" t="s">
        <v>456</v>
      </c>
      <c r="H84" s="144">
        <v>1</v>
      </c>
      <c r="I84" s="145"/>
      <c r="J84" s="146">
        <f>ROUND(I84*H84,2)</f>
        <v>0</v>
      </c>
      <c r="K84" s="142" t="s">
        <v>3</v>
      </c>
      <c r="L84" s="35"/>
      <c r="M84" s="196" t="s">
        <v>3</v>
      </c>
      <c r="N84" s="197" t="s">
        <v>46</v>
      </c>
      <c r="O84" s="194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1" t="s">
        <v>132</v>
      </c>
      <c r="AT84" s="151" t="s">
        <v>127</v>
      </c>
      <c r="AU84" s="151" t="s">
        <v>85</v>
      </c>
      <c r="AY84" s="18" t="s">
        <v>125</v>
      </c>
      <c r="BE84" s="152">
        <f>IF(N84="základní",J84,0)</f>
        <v>0</v>
      </c>
      <c r="BF84" s="152">
        <f>IF(N84="snížená",J84,0)</f>
        <v>0</v>
      </c>
      <c r="BG84" s="152">
        <f>IF(N84="zákl. přenesená",J84,0)</f>
        <v>0</v>
      </c>
      <c r="BH84" s="152">
        <f>IF(N84="sníž. přenesená",J84,0)</f>
        <v>0</v>
      </c>
      <c r="BI84" s="152">
        <f>IF(N84="nulová",J84,0)</f>
        <v>0</v>
      </c>
      <c r="BJ84" s="18" t="s">
        <v>83</v>
      </c>
      <c r="BK84" s="152">
        <f>ROUND(I84*H84,2)</f>
        <v>0</v>
      </c>
      <c r="BL84" s="18" t="s">
        <v>132</v>
      </c>
      <c r="BM84" s="151" t="s">
        <v>457</v>
      </c>
    </row>
    <row r="85" spans="1:65" s="2" customFormat="1" ht="6.95" customHeight="1">
      <c r="A85" s="34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35"/>
      <c r="M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</sheetData>
  <autoFilter ref="C80:K84" xr:uid="{00000000-0009-0000-0000-000002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8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8" t="s">
        <v>6</v>
      </c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1:46" s="1" customFormat="1" ht="24.95" customHeight="1">
      <c r="B4" s="21"/>
      <c r="D4" s="22" t="s">
        <v>95</v>
      </c>
      <c r="L4" s="21"/>
      <c r="M4" s="90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26.25" customHeight="1">
      <c r="B7" s="21"/>
      <c r="E7" s="319" t="str">
        <f>'Rekapitulace stavby'!K6</f>
        <v>Výstavba parkovací plochy na ul.Majakovského a Karviné - Mizerově (ZUŠ-02)</v>
      </c>
      <c r="F7" s="320"/>
      <c r="G7" s="320"/>
      <c r="H7" s="320"/>
      <c r="L7" s="21"/>
    </row>
    <row r="8" spans="1:46" s="2" customFormat="1" ht="12" customHeight="1">
      <c r="A8" s="34"/>
      <c r="B8" s="35"/>
      <c r="C8" s="34"/>
      <c r="D8" s="28" t="s">
        <v>96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5"/>
      <c r="C9" s="34"/>
      <c r="D9" s="34"/>
      <c r="E9" s="281" t="s">
        <v>458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29. 11. 2021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6" t="str">
        <f>IF('Rekapitulace stavby'!E11="","",'Rekapitulace stavby'!E11)</f>
        <v xml:space="preserve"> </v>
      </c>
      <c r="F15" s="34"/>
      <c r="G15" s="34"/>
      <c r="H15" s="34"/>
      <c r="I15" s="28" t="s">
        <v>31</v>
      </c>
      <c r="J15" s="26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302"/>
      <c r="G18" s="302"/>
      <c r="H18" s="30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7" t="s">
        <v>3</v>
      </c>
      <c r="F27" s="307"/>
      <c r="G27" s="307"/>
      <c r="H27" s="3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ROUND(J81, 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ROUND((SUM(BE81:BE84)),  2)</f>
        <v>0</v>
      </c>
      <c r="G33" s="34"/>
      <c r="H33" s="34"/>
      <c r="I33" s="98">
        <v>0.21</v>
      </c>
      <c r="J33" s="97">
        <f>ROUND(((SUM(BE81:BE84))*I33),  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ROUND((SUM(BF81:BF84)),  2)</f>
        <v>0</v>
      </c>
      <c r="G34" s="34"/>
      <c r="H34" s="34"/>
      <c r="I34" s="98">
        <v>0.15</v>
      </c>
      <c r="J34" s="97">
        <f>ROUND(((SUM(BF81:BF84))*I34),  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5"/>
      <c r="C35" s="34"/>
      <c r="D35" s="34"/>
      <c r="E35" s="28" t="s">
        <v>48</v>
      </c>
      <c r="F35" s="97">
        <f>ROUND((SUM(BG81:BG84)),  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5"/>
      <c r="C36" s="34"/>
      <c r="D36" s="34"/>
      <c r="E36" s="28" t="s">
        <v>49</v>
      </c>
      <c r="F36" s="97">
        <f>ROUND((SUM(BH81:BH84)),  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5"/>
      <c r="C37" s="34"/>
      <c r="D37" s="34"/>
      <c r="E37" s="28" t="s">
        <v>50</v>
      </c>
      <c r="F37" s="97">
        <f>ROUND((SUM(BI81:BI84)),  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6.25" customHeight="1">
      <c r="A48" s="34"/>
      <c r="B48" s="35"/>
      <c r="C48" s="34"/>
      <c r="D48" s="34"/>
      <c r="E48" s="319" t="str">
        <f>E7</f>
        <v>Výstavba parkovací plochy na ul.Majakovského a Karviné - Mizerově (ZUŠ-02)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8" t="s">
        <v>96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4"/>
      <c r="D50" s="34"/>
      <c r="E50" s="281" t="str">
        <f>E9</f>
        <v xml:space="preserve">210423 - SO 03 Veřejné osvětlení 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8" t="s">
        <v>22</v>
      </c>
      <c r="D52" s="34"/>
      <c r="E52" s="34"/>
      <c r="F52" s="26" t="str">
        <f>F12</f>
        <v>Karviná - Mizerov</v>
      </c>
      <c r="G52" s="34"/>
      <c r="H52" s="34"/>
      <c r="I52" s="28" t="s">
        <v>24</v>
      </c>
      <c r="J52" s="52" t="str">
        <f>IF(J12="","",J12)</f>
        <v>29. 11. 2021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8" t="s">
        <v>28</v>
      </c>
      <c r="D54" s="34"/>
      <c r="E54" s="34"/>
      <c r="F54" s="26" t="str">
        <f>E15</f>
        <v xml:space="preserve"> </v>
      </c>
      <c r="G54" s="34"/>
      <c r="H54" s="34"/>
      <c r="I54" s="28" t="s">
        <v>34</v>
      </c>
      <c r="J54" s="32" t="str">
        <f>E21</f>
        <v>ing Milan Palák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05" t="s">
        <v>99</v>
      </c>
      <c r="D57" s="99"/>
      <c r="E57" s="99"/>
      <c r="F57" s="99"/>
      <c r="G57" s="99"/>
      <c r="H57" s="99"/>
      <c r="I57" s="99"/>
      <c r="J57" s="106" t="s">
        <v>100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101</v>
      </c>
    </row>
    <row r="60" spans="1:47" s="9" customFormat="1" ht="24.95" customHeight="1">
      <c r="B60" s="108"/>
      <c r="D60" s="109" t="s">
        <v>459</v>
      </c>
      <c r="E60" s="110"/>
      <c r="F60" s="110"/>
      <c r="G60" s="110"/>
      <c r="H60" s="110"/>
      <c r="I60" s="110"/>
      <c r="J60" s="111">
        <f>J82</f>
        <v>0</v>
      </c>
      <c r="L60" s="108"/>
    </row>
    <row r="61" spans="1:47" s="10" customFormat="1" ht="19.899999999999999" customHeight="1">
      <c r="B61" s="112"/>
      <c r="D61" s="113" t="s">
        <v>460</v>
      </c>
      <c r="E61" s="114"/>
      <c r="F61" s="114"/>
      <c r="G61" s="114"/>
      <c r="H61" s="114"/>
      <c r="I61" s="114"/>
      <c r="J61" s="115">
        <f>J83</f>
        <v>0</v>
      </c>
      <c r="L61" s="112"/>
    </row>
    <row r="62" spans="1:47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2" t="s">
        <v>110</v>
      </c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8" t="s">
        <v>17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6.25" customHeight="1">
      <c r="A71" s="34"/>
      <c r="B71" s="35"/>
      <c r="C71" s="34"/>
      <c r="D71" s="34"/>
      <c r="E71" s="319" t="str">
        <f>E7</f>
        <v>Výstavba parkovací plochy na ul.Majakovského a Karviné - Mizerově (ZUŠ-02)</v>
      </c>
      <c r="F71" s="320"/>
      <c r="G71" s="320"/>
      <c r="H71" s="320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96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281" t="str">
        <f>E9</f>
        <v xml:space="preserve">210423 - SO 03 Veřejné osvětlení </v>
      </c>
      <c r="F73" s="321"/>
      <c r="G73" s="321"/>
      <c r="H73" s="321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22</v>
      </c>
      <c r="D75" s="34"/>
      <c r="E75" s="34"/>
      <c r="F75" s="26" t="str">
        <f>F12</f>
        <v>Karviná - Mizerov</v>
      </c>
      <c r="G75" s="34"/>
      <c r="H75" s="34"/>
      <c r="I75" s="28" t="s">
        <v>24</v>
      </c>
      <c r="J75" s="52" t="str">
        <f>IF(J12="","",J12)</f>
        <v>29. 11. 2021</v>
      </c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8" t="s">
        <v>28</v>
      </c>
      <c r="D77" s="34"/>
      <c r="E77" s="34"/>
      <c r="F77" s="26" t="str">
        <f>E15</f>
        <v xml:space="preserve"> </v>
      </c>
      <c r="G77" s="34"/>
      <c r="H77" s="34"/>
      <c r="I77" s="28" t="s">
        <v>34</v>
      </c>
      <c r="J77" s="32" t="str">
        <f>E21</f>
        <v>ing Milan Palák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32</v>
      </c>
      <c r="D78" s="34"/>
      <c r="E78" s="34"/>
      <c r="F78" s="26" t="str">
        <f>IF(E18="","",E18)</f>
        <v>Vyplň údaj</v>
      </c>
      <c r="G78" s="34"/>
      <c r="H78" s="34"/>
      <c r="I78" s="28" t="s">
        <v>37</v>
      </c>
      <c r="J78" s="32" t="str">
        <f>E24</f>
        <v>Anna Mužná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6"/>
      <c r="B80" s="117"/>
      <c r="C80" s="118" t="s">
        <v>111</v>
      </c>
      <c r="D80" s="119" t="s">
        <v>60</v>
      </c>
      <c r="E80" s="119" t="s">
        <v>56</v>
      </c>
      <c r="F80" s="119" t="s">
        <v>57</v>
      </c>
      <c r="G80" s="119" t="s">
        <v>112</v>
      </c>
      <c r="H80" s="119" t="s">
        <v>113</v>
      </c>
      <c r="I80" s="119" t="s">
        <v>114</v>
      </c>
      <c r="J80" s="119" t="s">
        <v>100</v>
      </c>
      <c r="K80" s="120" t="s">
        <v>115</v>
      </c>
      <c r="L80" s="121"/>
      <c r="M80" s="59" t="s">
        <v>3</v>
      </c>
      <c r="N80" s="60" t="s">
        <v>45</v>
      </c>
      <c r="O80" s="60" t="s">
        <v>116</v>
      </c>
      <c r="P80" s="60" t="s">
        <v>117</v>
      </c>
      <c r="Q80" s="60" t="s">
        <v>118</v>
      </c>
      <c r="R80" s="60" t="s">
        <v>119</v>
      </c>
      <c r="S80" s="60" t="s">
        <v>120</v>
      </c>
      <c r="T80" s="61" t="s">
        <v>121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65" s="2" customFormat="1" ht="22.9" customHeight="1">
      <c r="A81" s="34"/>
      <c r="B81" s="35"/>
      <c r="C81" s="66" t="s">
        <v>122</v>
      </c>
      <c r="D81" s="34"/>
      <c r="E81" s="34"/>
      <c r="F81" s="34"/>
      <c r="G81" s="34"/>
      <c r="H81" s="34"/>
      <c r="I81" s="34"/>
      <c r="J81" s="122">
        <f>BK81</f>
        <v>0</v>
      </c>
      <c r="K81" s="34"/>
      <c r="L81" s="35"/>
      <c r="M81" s="62"/>
      <c r="N81" s="53"/>
      <c r="O81" s="63"/>
      <c r="P81" s="123">
        <f>P82</f>
        <v>0</v>
      </c>
      <c r="Q81" s="63"/>
      <c r="R81" s="123">
        <f>R82</f>
        <v>0</v>
      </c>
      <c r="S81" s="63"/>
      <c r="T81" s="124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8" t="s">
        <v>74</v>
      </c>
      <c r="AU81" s="18" t="s">
        <v>101</v>
      </c>
      <c r="BK81" s="125">
        <f>BK82</f>
        <v>0</v>
      </c>
    </row>
    <row r="82" spans="1:65" s="12" customFormat="1" ht="25.9" customHeight="1">
      <c r="B82" s="126"/>
      <c r="D82" s="127" t="s">
        <v>74</v>
      </c>
      <c r="E82" s="128" t="s">
        <v>171</v>
      </c>
      <c r="F82" s="128" t="s">
        <v>461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0</v>
      </c>
      <c r="S82" s="132"/>
      <c r="T82" s="134">
        <f>T83</f>
        <v>0</v>
      </c>
      <c r="AR82" s="127" t="s">
        <v>145</v>
      </c>
      <c r="AT82" s="135" t="s">
        <v>74</v>
      </c>
      <c r="AU82" s="135" t="s">
        <v>75</v>
      </c>
      <c r="AY82" s="127" t="s">
        <v>125</v>
      </c>
      <c r="BK82" s="136">
        <f>BK83</f>
        <v>0</v>
      </c>
    </row>
    <row r="83" spans="1:65" s="12" customFormat="1" ht="22.9" customHeight="1">
      <c r="B83" s="126"/>
      <c r="D83" s="127" t="s">
        <v>74</v>
      </c>
      <c r="E83" s="137" t="s">
        <v>462</v>
      </c>
      <c r="F83" s="137" t="s">
        <v>463</v>
      </c>
      <c r="I83" s="129"/>
      <c r="J83" s="138">
        <f>BK83</f>
        <v>0</v>
      </c>
      <c r="L83" s="126"/>
      <c r="M83" s="131"/>
      <c r="N83" s="132"/>
      <c r="O83" s="132"/>
      <c r="P83" s="133">
        <f>P84</f>
        <v>0</v>
      </c>
      <c r="Q83" s="132"/>
      <c r="R83" s="133">
        <f>R84</f>
        <v>0</v>
      </c>
      <c r="S83" s="132"/>
      <c r="T83" s="134">
        <f>T84</f>
        <v>0</v>
      </c>
      <c r="AR83" s="127" t="s">
        <v>145</v>
      </c>
      <c r="AT83" s="135" t="s">
        <v>74</v>
      </c>
      <c r="AU83" s="135" t="s">
        <v>83</v>
      </c>
      <c r="AY83" s="127" t="s">
        <v>125</v>
      </c>
      <c r="BK83" s="136">
        <f>BK84</f>
        <v>0</v>
      </c>
    </row>
    <row r="84" spans="1:65" s="2" customFormat="1" ht="16.5" customHeight="1">
      <c r="A84" s="34"/>
      <c r="B84" s="139"/>
      <c r="C84" s="140" t="s">
        <v>83</v>
      </c>
      <c r="D84" s="140" t="s">
        <v>127</v>
      </c>
      <c r="E84" s="141" t="s">
        <v>454</v>
      </c>
      <c r="F84" s="142" t="s">
        <v>464</v>
      </c>
      <c r="G84" s="143" t="s">
        <v>456</v>
      </c>
      <c r="H84" s="144">
        <v>1</v>
      </c>
      <c r="I84" s="145"/>
      <c r="J84" s="146">
        <f>ROUND(I84*H84,2)</f>
        <v>0</v>
      </c>
      <c r="K84" s="142" t="s">
        <v>3</v>
      </c>
      <c r="L84" s="35"/>
      <c r="M84" s="196" t="s">
        <v>3</v>
      </c>
      <c r="N84" s="197" t="s">
        <v>46</v>
      </c>
      <c r="O84" s="194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1" t="s">
        <v>465</v>
      </c>
      <c r="AT84" s="151" t="s">
        <v>127</v>
      </c>
      <c r="AU84" s="151" t="s">
        <v>85</v>
      </c>
      <c r="AY84" s="18" t="s">
        <v>125</v>
      </c>
      <c r="BE84" s="152">
        <f>IF(N84="základní",J84,0)</f>
        <v>0</v>
      </c>
      <c r="BF84" s="152">
        <f>IF(N84="snížená",J84,0)</f>
        <v>0</v>
      </c>
      <c r="BG84" s="152">
        <f>IF(N84="zákl. přenesená",J84,0)</f>
        <v>0</v>
      </c>
      <c r="BH84" s="152">
        <f>IF(N84="sníž. přenesená",J84,0)</f>
        <v>0</v>
      </c>
      <c r="BI84" s="152">
        <f>IF(N84="nulová",J84,0)</f>
        <v>0</v>
      </c>
      <c r="BJ84" s="18" t="s">
        <v>83</v>
      </c>
      <c r="BK84" s="152">
        <f>ROUND(I84*H84,2)</f>
        <v>0</v>
      </c>
      <c r="BL84" s="18" t="s">
        <v>465</v>
      </c>
      <c r="BM84" s="151" t="s">
        <v>466</v>
      </c>
    </row>
    <row r="85" spans="1:65" s="2" customFormat="1" ht="6.95" customHeight="1">
      <c r="A85" s="34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35"/>
      <c r="M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</sheetData>
  <autoFilter ref="C80:K84" xr:uid="{00000000-0009-0000-0000-000003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0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8" t="s">
        <v>6</v>
      </c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1:46" s="1" customFormat="1" ht="24.95" customHeight="1">
      <c r="B4" s="21"/>
      <c r="D4" s="22" t="s">
        <v>95</v>
      </c>
      <c r="L4" s="21"/>
      <c r="M4" s="90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26.25" customHeight="1">
      <c r="B7" s="21"/>
      <c r="E7" s="319" t="str">
        <f>'Rekapitulace stavby'!K6</f>
        <v>Výstavba parkovací plochy na ul.Majakovského a Karviné - Mizerově (ZUŠ-02)</v>
      </c>
      <c r="F7" s="320"/>
      <c r="G7" s="320"/>
      <c r="H7" s="320"/>
      <c r="L7" s="21"/>
    </row>
    <row r="8" spans="1:46" s="2" customFormat="1" ht="12" customHeight="1">
      <c r="A8" s="34"/>
      <c r="B8" s="35"/>
      <c r="C8" s="34"/>
      <c r="D8" s="28" t="s">
        <v>96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5"/>
      <c r="C9" s="34"/>
      <c r="D9" s="34"/>
      <c r="E9" s="281" t="s">
        <v>467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29. 11. 2021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6" t="str">
        <f>IF('Rekapitulace stavby'!E11="","",'Rekapitulace stavby'!E11)</f>
        <v xml:space="preserve"> </v>
      </c>
      <c r="F15" s="34"/>
      <c r="G15" s="34"/>
      <c r="H15" s="34"/>
      <c r="I15" s="28" t="s">
        <v>31</v>
      </c>
      <c r="J15" s="26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302"/>
      <c r="G18" s="302"/>
      <c r="H18" s="30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7" t="s">
        <v>3</v>
      </c>
      <c r="F27" s="307"/>
      <c r="G27" s="307"/>
      <c r="H27" s="3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ROUND(J83, 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ROUND((SUM(BE83:BE101)),  2)</f>
        <v>0</v>
      </c>
      <c r="G33" s="34"/>
      <c r="H33" s="34"/>
      <c r="I33" s="98">
        <v>0.21</v>
      </c>
      <c r="J33" s="97">
        <f>ROUND(((SUM(BE83:BE101))*I33),  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ROUND((SUM(BF83:BF101)),  2)</f>
        <v>0</v>
      </c>
      <c r="G34" s="34"/>
      <c r="H34" s="34"/>
      <c r="I34" s="98">
        <v>0.15</v>
      </c>
      <c r="J34" s="97">
        <f>ROUND(((SUM(BF83:BF101))*I34),  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5"/>
      <c r="C35" s="34"/>
      <c r="D35" s="34"/>
      <c r="E35" s="28" t="s">
        <v>48</v>
      </c>
      <c r="F35" s="97">
        <f>ROUND((SUM(BG83:BG101)),  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5"/>
      <c r="C36" s="34"/>
      <c r="D36" s="34"/>
      <c r="E36" s="28" t="s">
        <v>49</v>
      </c>
      <c r="F36" s="97">
        <f>ROUND((SUM(BH83:BH101)),  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5"/>
      <c r="C37" s="34"/>
      <c r="D37" s="34"/>
      <c r="E37" s="28" t="s">
        <v>50</v>
      </c>
      <c r="F37" s="97">
        <f>ROUND((SUM(BI83:BI101)),  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6.25" customHeight="1">
      <c r="A48" s="34"/>
      <c r="B48" s="35"/>
      <c r="C48" s="34"/>
      <c r="D48" s="34"/>
      <c r="E48" s="319" t="str">
        <f>E7</f>
        <v>Výstavba parkovací plochy na ul.Majakovského a Karviné - Mizerově (ZUŠ-02)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8" t="s">
        <v>96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4"/>
      <c r="D50" s="34"/>
      <c r="E50" s="281" t="str">
        <f>E9</f>
        <v>210424 - Vedlejší a ostatní náklady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8" t="s">
        <v>22</v>
      </c>
      <c r="D52" s="34"/>
      <c r="E52" s="34"/>
      <c r="F52" s="26" t="str">
        <f>F12</f>
        <v>Karviná - Mizerov</v>
      </c>
      <c r="G52" s="34"/>
      <c r="H52" s="34"/>
      <c r="I52" s="28" t="s">
        <v>24</v>
      </c>
      <c r="J52" s="52" t="str">
        <f>IF(J12="","",J12)</f>
        <v>29. 11. 2021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8" t="s">
        <v>28</v>
      </c>
      <c r="D54" s="34"/>
      <c r="E54" s="34"/>
      <c r="F54" s="26" t="str">
        <f>E15</f>
        <v xml:space="preserve"> </v>
      </c>
      <c r="G54" s="34"/>
      <c r="H54" s="34"/>
      <c r="I54" s="28" t="s">
        <v>34</v>
      </c>
      <c r="J54" s="32" t="str">
        <f>E21</f>
        <v>ing Milan Palák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05" t="s">
        <v>99</v>
      </c>
      <c r="D57" s="99"/>
      <c r="E57" s="99"/>
      <c r="F57" s="99"/>
      <c r="G57" s="99"/>
      <c r="H57" s="99"/>
      <c r="I57" s="99"/>
      <c r="J57" s="106" t="s">
        <v>100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J83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101</v>
      </c>
    </row>
    <row r="60" spans="1:47" s="9" customFormat="1" ht="24.95" customHeight="1">
      <c r="B60" s="108"/>
      <c r="D60" s="109" t="s">
        <v>468</v>
      </c>
      <c r="E60" s="110"/>
      <c r="F60" s="110"/>
      <c r="G60" s="110"/>
      <c r="H60" s="110"/>
      <c r="I60" s="110"/>
      <c r="J60" s="111">
        <f>J84</f>
        <v>0</v>
      </c>
      <c r="L60" s="108"/>
    </row>
    <row r="61" spans="1:47" s="10" customFormat="1" ht="19.899999999999999" customHeight="1">
      <c r="B61" s="112"/>
      <c r="D61" s="113" t="s">
        <v>469</v>
      </c>
      <c r="E61" s="114"/>
      <c r="F61" s="114"/>
      <c r="G61" s="114"/>
      <c r="H61" s="114"/>
      <c r="I61" s="114"/>
      <c r="J61" s="115">
        <f>J85</f>
        <v>0</v>
      </c>
      <c r="L61" s="112"/>
    </row>
    <row r="62" spans="1:47" s="10" customFormat="1" ht="19.899999999999999" customHeight="1">
      <c r="B62" s="112"/>
      <c r="D62" s="113" t="s">
        <v>470</v>
      </c>
      <c r="E62" s="114"/>
      <c r="F62" s="114"/>
      <c r="G62" s="114"/>
      <c r="H62" s="114"/>
      <c r="I62" s="114"/>
      <c r="J62" s="115">
        <f>J92</f>
        <v>0</v>
      </c>
      <c r="L62" s="112"/>
    </row>
    <row r="63" spans="1:47" s="10" customFormat="1" ht="19.899999999999999" customHeight="1">
      <c r="B63" s="112"/>
      <c r="D63" s="113" t="s">
        <v>471</v>
      </c>
      <c r="E63" s="114"/>
      <c r="F63" s="114"/>
      <c r="G63" s="114"/>
      <c r="H63" s="114"/>
      <c r="I63" s="114"/>
      <c r="J63" s="115">
        <f>J97</f>
        <v>0</v>
      </c>
      <c r="L63" s="112"/>
    </row>
    <row r="64" spans="1:47" s="2" customFormat="1" ht="21.75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2" t="s">
        <v>110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17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6.25" customHeight="1">
      <c r="A73" s="34"/>
      <c r="B73" s="35"/>
      <c r="C73" s="34"/>
      <c r="D73" s="34"/>
      <c r="E73" s="319" t="str">
        <f>E7</f>
        <v>Výstavba parkovací plochy na ul.Majakovského a Karviné - Mizerově (ZUŠ-02)</v>
      </c>
      <c r="F73" s="320"/>
      <c r="G73" s="320"/>
      <c r="H73" s="320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96</v>
      </c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281" t="str">
        <f>E9</f>
        <v>210424 - Vedlejší a ostatní náklady</v>
      </c>
      <c r="F75" s="321"/>
      <c r="G75" s="321"/>
      <c r="H75" s="321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8" t="s">
        <v>22</v>
      </c>
      <c r="D77" s="34"/>
      <c r="E77" s="34"/>
      <c r="F77" s="26" t="str">
        <f>F12</f>
        <v>Karviná - Mizerov</v>
      </c>
      <c r="G77" s="34"/>
      <c r="H77" s="34"/>
      <c r="I77" s="28" t="s">
        <v>24</v>
      </c>
      <c r="J77" s="52" t="str">
        <f>IF(J12="","",J12)</f>
        <v>29. 11. 2021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28</v>
      </c>
      <c r="D79" s="34"/>
      <c r="E79" s="34"/>
      <c r="F79" s="26" t="str">
        <f>E15</f>
        <v xml:space="preserve"> </v>
      </c>
      <c r="G79" s="34"/>
      <c r="H79" s="34"/>
      <c r="I79" s="28" t="s">
        <v>34</v>
      </c>
      <c r="J79" s="32" t="str">
        <f>E21</f>
        <v>ing Milan Palák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32</v>
      </c>
      <c r="D80" s="34"/>
      <c r="E80" s="34"/>
      <c r="F80" s="26" t="str">
        <f>IF(E18="","",E18)</f>
        <v>Vyplň údaj</v>
      </c>
      <c r="G80" s="34"/>
      <c r="H80" s="34"/>
      <c r="I80" s="28" t="s">
        <v>37</v>
      </c>
      <c r="J80" s="32" t="str">
        <f>E24</f>
        <v>Anna Mužná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0.3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11" customFormat="1" ht="29.25" customHeight="1">
      <c r="A82" s="116"/>
      <c r="B82" s="117"/>
      <c r="C82" s="118" t="s">
        <v>111</v>
      </c>
      <c r="D82" s="119" t="s">
        <v>60</v>
      </c>
      <c r="E82" s="119" t="s">
        <v>56</v>
      </c>
      <c r="F82" s="119" t="s">
        <v>57</v>
      </c>
      <c r="G82" s="119" t="s">
        <v>112</v>
      </c>
      <c r="H82" s="119" t="s">
        <v>113</v>
      </c>
      <c r="I82" s="119" t="s">
        <v>114</v>
      </c>
      <c r="J82" s="119" t="s">
        <v>100</v>
      </c>
      <c r="K82" s="120" t="s">
        <v>115</v>
      </c>
      <c r="L82" s="121"/>
      <c r="M82" s="59" t="s">
        <v>3</v>
      </c>
      <c r="N82" s="60" t="s">
        <v>45</v>
      </c>
      <c r="O82" s="60" t="s">
        <v>116</v>
      </c>
      <c r="P82" s="60" t="s">
        <v>117</v>
      </c>
      <c r="Q82" s="60" t="s">
        <v>118</v>
      </c>
      <c r="R82" s="60" t="s">
        <v>119</v>
      </c>
      <c r="S82" s="60" t="s">
        <v>120</v>
      </c>
      <c r="T82" s="61" t="s">
        <v>121</v>
      </c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</row>
    <row r="83" spans="1:65" s="2" customFormat="1" ht="22.9" customHeight="1">
      <c r="A83" s="34"/>
      <c r="B83" s="35"/>
      <c r="C83" s="66" t="s">
        <v>122</v>
      </c>
      <c r="D83" s="34"/>
      <c r="E83" s="34"/>
      <c r="F83" s="34"/>
      <c r="G83" s="34"/>
      <c r="H83" s="34"/>
      <c r="I83" s="34"/>
      <c r="J83" s="122">
        <f>BK83</f>
        <v>0</v>
      </c>
      <c r="K83" s="34"/>
      <c r="L83" s="35"/>
      <c r="M83" s="62"/>
      <c r="N83" s="53"/>
      <c r="O83" s="63"/>
      <c r="P83" s="123">
        <f>P84</f>
        <v>0</v>
      </c>
      <c r="Q83" s="63"/>
      <c r="R83" s="123">
        <f>R84</f>
        <v>0</v>
      </c>
      <c r="S83" s="63"/>
      <c r="T83" s="124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8" t="s">
        <v>74</v>
      </c>
      <c r="AU83" s="18" t="s">
        <v>101</v>
      </c>
      <c r="BK83" s="125">
        <f>BK84</f>
        <v>0</v>
      </c>
    </row>
    <row r="84" spans="1:65" s="12" customFormat="1" ht="25.9" customHeight="1">
      <c r="B84" s="126"/>
      <c r="D84" s="127" t="s">
        <v>74</v>
      </c>
      <c r="E84" s="128" t="s">
        <v>472</v>
      </c>
      <c r="F84" s="128" t="s">
        <v>473</v>
      </c>
      <c r="I84" s="129"/>
      <c r="J84" s="130">
        <f>BK84</f>
        <v>0</v>
      </c>
      <c r="L84" s="126"/>
      <c r="M84" s="131"/>
      <c r="N84" s="132"/>
      <c r="O84" s="132"/>
      <c r="P84" s="133">
        <f>P85+P92+P97</f>
        <v>0</v>
      </c>
      <c r="Q84" s="132"/>
      <c r="R84" s="133">
        <f>R85+R92+R97</f>
        <v>0</v>
      </c>
      <c r="S84" s="132"/>
      <c r="T84" s="134">
        <f>T85+T92+T97</f>
        <v>0</v>
      </c>
      <c r="AR84" s="127" t="s">
        <v>157</v>
      </c>
      <c r="AT84" s="135" t="s">
        <v>74</v>
      </c>
      <c r="AU84" s="135" t="s">
        <v>75</v>
      </c>
      <c r="AY84" s="127" t="s">
        <v>125</v>
      </c>
      <c r="BK84" s="136">
        <f>BK85+BK92+BK97</f>
        <v>0</v>
      </c>
    </row>
    <row r="85" spans="1:65" s="12" customFormat="1" ht="22.9" customHeight="1">
      <c r="B85" s="126"/>
      <c r="D85" s="127" t="s">
        <v>74</v>
      </c>
      <c r="E85" s="137" t="s">
        <v>474</v>
      </c>
      <c r="F85" s="137" t="s">
        <v>475</v>
      </c>
      <c r="I85" s="129"/>
      <c r="J85" s="138">
        <f>BK85</f>
        <v>0</v>
      </c>
      <c r="L85" s="126"/>
      <c r="M85" s="131"/>
      <c r="N85" s="132"/>
      <c r="O85" s="132"/>
      <c r="P85" s="133">
        <f>SUM(P86:P91)</f>
        <v>0</v>
      </c>
      <c r="Q85" s="132"/>
      <c r="R85" s="133">
        <f>SUM(R86:R91)</f>
        <v>0</v>
      </c>
      <c r="S85" s="132"/>
      <c r="T85" s="134">
        <f>SUM(T86:T91)</f>
        <v>0</v>
      </c>
      <c r="AR85" s="127" t="s">
        <v>157</v>
      </c>
      <c r="AT85" s="135" t="s">
        <v>74</v>
      </c>
      <c r="AU85" s="135" t="s">
        <v>83</v>
      </c>
      <c r="AY85" s="127" t="s">
        <v>125</v>
      </c>
      <c r="BK85" s="136">
        <f>SUM(BK86:BK91)</f>
        <v>0</v>
      </c>
    </row>
    <row r="86" spans="1:65" s="2" customFormat="1" ht="16.5" customHeight="1">
      <c r="A86" s="34"/>
      <c r="B86" s="139"/>
      <c r="C86" s="140" t="s">
        <v>83</v>
      </c>
      <c r="D86" s="140" t="s">
        <v>127</v>
      </c>
      <c r="E86" s="141" t="s">
        <v>476</v>
      </c>
      <c r="F86" s="142" t="s">
        <v>477</v>
      </c>
      <c r="G86" s="143" t="s">
        <v>456</v>
      </c>
      <c r="H86" s="144">
        <v>1</v>
      </c>
      <c r="I86" s="145"/>
      <c r="J86" s="146">
        <f>ROUND(I86*H86,2)</f>
        <v>0</v>
      </c>
      <c r="K86" s="142" t="s">
        <v>131</v>
      </c>
      <c r="L86" s="35"/>
      <c r="M86" s="147" t="s">
        <v>3</v>
      </c>
      <c r="N86" s="148" t="s">
        <v>46</v>
      </c>
      <c r="O86" s="55"/>
      <c r="P86" s="149">
        <f>O86*H86</f>
        <v>0</v>
      </c>
      <c r="Q86" s="149">
        <v>0</v>
      </c>
      <c r="R86" s="149">
        <f>Q86*H86</f>
        <v>0</v>
      </c>
      <c r="S86" s="149">
        <v>0</v>
      </c>
      <c r="T86" s="150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1" t="s">
        <v>478</v>
      </c>
      <c r="AT86" s="151" t="s">
        <v>127</v>
      </c>
      <c r="AU86" s="151" t="s">
        <v>85</v>
      </c>
      <c r="AY86" s="18" t="s">
        <v>125</v>
      </c>
      <c r="BE86" s="152">
        <f>IF(N86="základní",J86,0)</f>
        <v>0</v>
      </c>
      <c r="BF86" s="152">
        <f>IF(N86="snížená",J86,0)</f>
        <v>0</v>
      </c>
      <c r="BG86" s="152">
        <f>IF(N86="zákl. přenesená",J86,0)</f>
        <v>0</v>
      </c>
      <c r="BH86" s="152">
        <f>IF(N86="sníž. přenesená",J86,0)</f>
        <v>0</v>
      </c>
      <c r="BI86" s="152">
        <f>IF(N86="nulová",J86,0)</f>
        <v>0</v>
      </c>
      <c r="BJ86" s="18" t="s">
        <v>83</v>
      </c>
      <c r="BK86" s="152">
        <f>ROUND(I86*H86,2)</f>
        <v>0</v>
      </c>
      <c r="BL86" s="18" t="s">
        <v>478</v>
      </c>
      <c r="BM86" s="151" t="s">
        <v>479</v>
      </c>
    </row>
    <row r="87" spans="1:65" s="2" customFormat="1" ht="11.25">
      <c r="A87" s="34"/>
      <c r="B87" s="35"/>
      <c r="C87" s="34"/>
      <c r="D87" s="153" t="s">
        <v>134</v>
      </c>
      <c r="E87" s="34"/>
      <c r="F87" s="154" t="s">
        <v>480</v>
      </c>
      <c r="G87" s="34"/>
      <c r="H87" s="34"/>
      <c r="I87" s="155"/>
      <c r="J87" s="34"/>
      <c r="K87" s="34"/>
      <c r="L87" s="35"/>
      <c r="M87" s="156"/>
      <c r="N87" s="157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8" t="s">
        <v>134</v>
      </c>
      <c r="AU87" s="18" t="s">
        <v>85</v>
      </c>
    </row>
    <row r="88" spans="1:65" s="2" customFormat="1" ht="16.5" customHeight="1">
      <c r="A88" s="34"/>
      <c r="B88" s="139"/>
      <c r="C88" s="140" t="s">
        <v>85</v>
      </c>
      <c r="D88" s="140" t="s">
        <v>127</v>
      </c>
      <c r="E88" s="141" t="s">
        <v>481</v>
      </c>
      <c r="F88" s="142" t="s">
        <v>482</v>
      </c>
      <c r="G88" s="143" t="s">
        <v>456</v>
      </c>
      <c r="H88" s="144">
        <v>1</v>
      </c>
      <c r="I88" s="145"/>
      <c r="J88" s="146">
        <f>ROUND(I88*H88,2)</f>
        <v>0</v>
      </c>
      <c r="K88" s="142" t="s">
        <v>131</v>
      </c>
      <c r="L88" s="35"/>
      <c r="M88" s="147" t="s">
        <v>3</v>
      </c>
      <c r="N88" s="148" t="s">
        <v>46</v>
      </c>
      <c r="O88" s="55"/>
      <c r="P88" s="149">
        <f>O88*H88</f>
        <v>0</v>
      </c>
      <c r="Q88" s="149">
        <v>0</v>
      </c>
      <c r="R88" s="149">
        <f>Q88*H88</f>
        <v>0</v>
      </c>
      <c r="S88" s="149">
        <v>0</v>
      </c>
      <c r="T88" s="150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478</v>
      </c>
      <c r="AT88" s="151" t="s">
        <v>127</v>
      </c>
      <c r="AU88" s="151" t="s">
        <v>85</v>
      </c>
      <c r="AY88" s="18" t="s">
        <v>125</v>
      </c>
      <c r="BE88" s="152">
        <f>IF(N88="základní",J88,0)</f>
        <v>0</v>
      </c>
      <c r="BF88" s="152">
        <f>IF(N88="snížená",J88,0)</f>
        <v>0</v>
      </c>
      <c r="BG88" s="152">
        <f>IF(N88="zákl. přenesená",J88,0)</f>
        <v>0</v>
      </c>
      <c r="BH88" s="152">
        <f>IF(N88="sníž. přenesená",J88,0)</f>
        <v>0</v>
      </c>
      <c r="BI88" s="152">
        <f>IF(N88="nulová",J88,0)</f>
        <v>0</v>
      </c>
      <c r="BJ88" s="18" t="s">
        <v>83</v>
      </c>
      <c r="BK88" s="152">
        <f>ROUND(I88*H88,2)</f>
        <v>0</v>
      </c>
      <c r="BL88" s="18" t="s">
        <v>478</v>
      </c>
      <c r="BM88" s="151" t="s">
        <v>483</v>
      </c>
    </row>
    <row r="89" spans="1:65" s="2" customFormat="1" ht="11.25">
      <c r="A89" s="34"/>
      <c r="B89" s="35"/>
      <c r="C89" s="34"/>
      <c r="D89" s="153" t="s">
        <v>134</v>
      </c>
      <c r="E89" s="34"/>
      <c r="F89" s="154" t="s">
        <v>484</v>
      </c>
      <c r="G89" s="34"/>
      <c r="H89" s="34"/>
      <c r="I89" s="155"/>
      <c r="J89" s="34"/>
      <c r="K89" s="34"/>
      <c r="L89" s="35"/>
      <c r="M89" s="156"/>
      <c r="N89" s="157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8" t="s">
        <v>134</v>
      </c>
      <c r="AU89" s="18" t="s">
        <v>85</v>
      </c>
    </row>
    <row r="90" spans="1:65" s="2" customFormat="1" ht="16.5" customHeight="1">
      <c r="A90" s="34"/>
      <c r="B90" s="139"/>
      <c r="C90" s="140" t="s">
        <v>145</v>
      </c>
      <c r="D90" s="140" t="s">
        <v>127</v>
      </c>
      <c r="E90" s="141" t="s">
        <v>485</v>
      </c>
      <c r="F90" s="142" t="s">
        <v>486</v>
      </c>
      <c r="G90" s="143" t="s">
        <v>456</v>
      </c>
      <c r="H90" s="144">
        <v>1</v>
      </c>
      <c r="I90" s="145"/>
      <c r="J90" s="146">
        <f>ROUND(I90*H90,2)</f>
        <v>0</v>
      </c>
      <c r="K90" s="142" t="s">
        <v>131</v>
      </c>
      <c r="L90" s="35"/>
      <c r="M90" s="147" t="s">
        <v>3</v>
      </c>
      <c r="N90" s="148" t="s">
        <v>46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478</v>
      </c>
      <c r="AT90" s="151" t="s">
        <v>127</v>
      </c>
      <c r="AU90" s="151" t="s">
        <v>85</v>
      </c>
      <c r="AY90" s="18" t="s">
        <v>125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8" t="s">
        <v>83</v>
      </c>
      <c r="BK90" s="152">
        <f>ROUND(I90*H90,2)</f>
        <v>0</v>
      </c>
      <c r="BL90" s="18" t="s">
        <v>478</v>
      </c>
      <c r="BM90" s="151" t="s">
        <v>487</v>
      </c>
    </row>
    <row r="91" spans="1:65" s="2" customFormat="1" ht="11.25">
      <c r="A91" s="34"/>
      <c r="B91" s="35"/>
      <c r="C91" s="34"/>
      <c r="D91" s="153" t="s">
        <v>134</v>
      </c>
      <c r="E91" s="34"/>
      <c r="F91" s="154" t="s">
        <v>488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8" t="s">
        <v>134</v>
      </c>
      <c r="AU91" s="18" t="s">
        <v>85</v>
      </c>
    </row>
    <row r="92" spans="1:65" s="12" customFormat="1" ht="22.9" customHeight="1">
      <c r="B92" s="126"/>
      <c r="D92" s="127" t="s">
        <v>74</v>
      </c>
      <c r="E92" s="137" t="s">
        <v>489</v>
      </c>
      <c r="F92" s="137" t="s">
        <v>490</v>
      </c>
      <c r="I92" s="129"/>
      <c r="J92" s="138">
        <f>BK92</f>
        <v>0</v>
      </c>
      <c r="L92" s="126"/>
      <c r="M92" s="131"/>
      <c r="N92" s="132"/>
      <c r="O92" s="132"/>
      <c r="P92" s="133">
        <f>SUM(P93:P96)</f>
        <v>0</v>
      </c>
      <c r="Q92" s="132"/>
      <c r="R92" s="133">
        <f>SUM(R93:R96)</f>
        <v>0</v>
      </c>
      <c r="S92" s="132"/>
      <c r="T92" s="134">
        <f>SUM(T93:T96)</f>
        <v>0</v>
      </c>
      <c r="AR92" s="127" t="s">
        <v>157</v>
      </c>
      <c r="AT92" s="135" t="s">
        <v>74</v>
      </c>
      <c r="AU92" s="135" t="s">
        <v>83</v>
      </c>
      <c r="AY92" s="127" t="s">
        <v>125</v>
      </c>
      <c r="BK92" s="136">
        <f>SUM(BK93:BK96)</f>
        <v>0</v>
      </c>
    </row>
    <row r="93" spans="1:65" s="2" customFormat="1" ht="16.5" customHeight="1">
      <c r="A93" s="34"/>
      <c r="B93" s="139"/>
      <c r="C93" s="140" t="s">
        <v>132</v>
      </c>
      <c r="D93" s="140" t="s">
        <v>127</v>
      </c>
      <c r="E93" s="141" t="s">
        <v>491</v>
      </c>
      <c r="F93" s="142" t="s">
        <v>492</v>
      </c>
      <c r="G93" s="143" t="s">
        <v>456</v>
      </c>
      <c r="H93" s="144">
        <v>1</v>
      </c>
      <c r="I93" s="145"/>
      <c r="J93" s="146">
        <f>ROUND(I93*H93,2)</f>
        <v>0</v>
      </c>
      <c r="K93" s="142" t="s">
        <v>131</v>
      </c>
      <c r="L93" s="35"/>
      <c r="M93" s="147" t="s">
        <v>3</v>
      </c>
      <c r="N93" s="148" t="s">
        <v>46</v>
      </c>
      <c r="O93" s="55"/>
      <c r="P93" s="149">
        <f>O93*H93</f>
        <v>0</v>
      </c>
      <c r="Q93" s="149">
        <v>0</v>
      </c>
      <c r="R93" s="149">
        <f>Q93*H93</f>
        <v>0</v>
      </c>
      <c r="S93" s="149">
        <v>0</v>
      </c>
      <c r="T93" s="150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478</v>
      </c>
      <c r="AT93" s="151" t="s">
        <v>127</v>
      </c>
      <c r="AU93" s="151" t="s">
        <v>85</v>
      </c>
      <c r="AY93" s="18" t="s">
        <v>125</v>
      </c>
      <c r="BE93" s="152">
        <f>IF(N93="základní",J93,0)</f>
        <v>0</v>
      </c>
      <c r="BF93" s="152">
        <f>IF(N93="snížená",J93,0)</f>
        <v>0</v>
      </c>
      <c r="BG93" s="152">
        <f>IF(N93="zákl. přenesená",J93,0)</f>
        <v>0</v>
      </c>
      <c r="BH93" s="152">
        <f>IF(N93="sníž. přenesená",J93,0)</f>
        <v>0</v>
      </c>
      <c r="BI93" s="152">
        <f>IF(N93="nulová",J93,0)</f>
        <v>0</v>
      </c>
      <c r="BJ93" s="18" t="s">
        <v>83</v>
      </c>
      <c r="BK93" s="152">
        <f>ROUND(I93*H93,2)</f>
        <v>0</v>
      </c>
      <c r="BL93" s="18" t="s">
        <v>478</v>
      </c>
      <c r="BM93" s="151" t="s">
        <v>493</v>
      </c>
    </row>
    <row r="94" spans="1:65" s="2" customFormat="1" ht="11.25">
      <c r="A94" s="34"/>
      <c r="B94" s="35"/>
      <c r="C94" s="34"/>
      <c r="D94" s="153" t="s">
        <v>134</v>
      </c>
      <c r="E94" s="34"/>
      <c r="F94" s="154" t="s">
        <v>494</v>
      </c>
      <c r="G94" s="34"/>
      <c r="H94" s="34"/>
      <c r="I94" s="155"/>
      <c r="J94" s="34"/>
      <c r="K94" s="34"/>
      <c r="L94" s="35"/>
      <c r="M94" s="156"/>
      <c r="N94" s="157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8" t="s">
        <v>134</v>
      </c>
      <c r="AU94" s="18" t="s">
        <v>85</v>
      </c>
    </row>
    <row r="95" spans="1:65" s="2" customFormat="1" ht="16.5" customHeight="1">
      <c r="A95" s="34"/>
      <c r="B95" s="139"/>
      <c r="C95" s="140" t="s">
        <v>157</v>
      </c>
      <c r="D95" s="140" t="s">
        <v>127</v>
      </c>
      <c r="E95" s="141" t="s">
        <v>495</v>
      </c>
      <c r="F95" s="142" t="s">
        <v>496</v>
      </c>
      <c r="G95" s="143" t="s">
        <v>456</v>
      </c>
      <c r="H95" s="144">
        <v>1</v>
      </c>
      <c r="I95" s="145"/>
      <c r="J95" s="146">
        <f>ROUND(I95*H95,2)</f>
        <v>0</v>
      </c>
      <c r="K95" s="142" t="s">
        <v>131</v>
      </c>
      <c r="L95" s="35"/>
      <c r="M95" s="147" t="s">
        <v>3</v>
      </c>
      <c r="N95" s="148" t="s">
        <v>46</v>
      </c>
      <c r="O95" s="55"/>
      <c r="P95" s="149">
        <f>O95*H95</f>
        <v>0</v>
      </c>
      <c r="Q95" s="149">
        <v>0</v>
      </c>
      <c r="R95" s="149">
        <f>Q95*H95</f>
        <v>0</v>
      </c>
      <c r="S95" s="149">
        <v>0</v>
      </c>
      <c r="T95" s="150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478</v>
      </c>
      <c r="AT95" s="151" t="s">
        <v>127</v>
      </c>
      <c r="AU95" s="151" t="s">
        <v>85</v>
      </c>
      <c r="AY95" s="18" t="s">
        <v>125</v>
      </c>
      <c r="BE95" s="152">
        <f>IF(N95="základní",J95,0)</f>
        <v>0</v>
      </c>
      <c r="BF95" s="152">
        <f>IF(N95="snížená",J95,0)</f>
        <v>0</v>
      </c>
      <c r="BG95" s="152">
        <f>IF(N95="zákl. přenesená",J95,0)</f>
        <v>0</v>
      </c>
      <c r="BH95" s="152">
        <f>IF(N95="sníž. přenesená",J95,0)</f>
        <v>0</v>
      </c>
      <c r="BI95" s="152">
        <f>IF(N95="nulová",J95,0)</f>
        <v>0</v>
      </c>
      <c r="BJ95" s="18" t="s">
        <v>83</v>
      </c>
      <c r="BK95" s="152">
        <f>ROUND(I95*H95,2)</f>
        <v>0</v>
      </c>
      <c r="BL95" s="18" t="s">
        <v>478</v>
      </c>
      <c r="BM95" s="151" t="s">
        <v>497</v>
      </c>
    </row>
    <row r="96" spans="1:65" s="2" customFormat="1" ht="11.25">
      <c r="A96" s="34"/>
      <c r="B96" s="35"/>
      <c r="C96" s="34"/>
      <c r="D96" s="153" t="s">
        <v>134</v>
      </c>
      <c r="E96" s="34"/>
      <c r="F96" s="154" t="s">
        <v>498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8" t="s">
        <v>134</v>
      </c>
      <c r="AU96" s="18" t="s">
        <v>85</v>
      </c>
    </row>
    <row r="97" spans="1:65" s="12" customFormat="1" ht="22.9" customHeight="1">
      <c r="B97" s="126"/>
      <c r="D97" s="127" t="s">
        <v>74</v>
      </c>
      <c r="E97" s="137" t="s">
        <v>499</v>
      </c>
      <c r="F97" s="137" t="s">
        <v>500</v>
      </c>
      <c r="I97" s="129"/>
      <c r="J97" s="138">
        <f>BK97</f>
        <v>0</v>
      </c>
      <c r="L97" s="126"/>
      <c r="M97" s="131"/>
      <c r="N97" s="132"/>
      <c r="O97" s="132"/>
      <c r="P97" s="133">
        <f>SUM(P98:P101)</f>
        <v>0</v>
      </c>
      <c r="Q97" s="132"/>
      <c r="R97" s="133">
        <f>SUM(R98:R101)</f>
        <v>0</v>
      </c>
      <c r="S97" s="132"/>
      <c r="T97" s="134">
        <f>SUM(T98:T101)</f>
        <v>0</v>
      </c>
      <c r="AR97" s="127" t="s">
        <v>157</v>
      </c>
      <c r="AT97" s="135" t="s">
        <v>74</v>
      </c>
      <c r="AU97" s="135" t="s">
        <v>83</v>
      </c>
      <c r="AY97" s="127" t="s">
        <v>125</v>
      </c>
      <c r="BK97" s="136">
        <f>SUM(BK98:BK101)</f>
        <v>0</v>
      </c>
    </row>
    <row r="98" spans="1:65" s="2" customFormat="1" ht="16.5" customHeight="1">
      <c r="A98" s="34"/>
      <c r="B98" s="139"/>
      <c r="C98" s="140" t="s">
        <v>162</v>
      </c>
      <c r="D98" s="140" t="s">
        <v>127</v>
      </c>
      <c r="E98" s="141" t="s">
        <v>501</v>
      </c>
      <c r="F98" s="142" t="s">
        <v>502</v>
      </c>
      <c r="G98" s="143" t="s">
        <v>456</v>
      </c>
      <c r="H98" s="144">
        <v>1</v>
      </c>
      <c r="I98" s="145"/>
      <c r="J98" s="146">
        <f>ROUND(I98*H98,2)</f>
        <v>0</v>
      </c>
      <c r="K98" s="142" t="s">
        <v>131</v>
      </c>
      <c r="L98" s="35"/>
      <c r="M98" s="147" t="s">
        <v>3</v>
      </c>
      <c r="N98" s="148" t="s">
        <v>46</v>
      </c>
      <c r="O98" s="55"/>
      <c r="P98" s="149">
        <f>O98*H98</f>
        <v>0</v>
      </c>
      <c r="Q98" s="149">
        <v>0</v>
      </c>
      <c r="R98" s="149">
        <f>Q98*H98</f>
        <v>0</v>
      </c>
      <c r="S98" s="149">
        <v>0</v>
      </c>
      <c r="T98" s="15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478</v>
      </c>
      <c r="AT98" s="151" t="s">
        <v>127</v>
      </c>
      <c r="AU98" s="151" t="s">
        <v>85</v>
      </c>
      <c r="AY98" s="18" t="s">
        <v>125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8" t="s">
        <v>83</v>
      </c>
      <c r="BK98" s="152">
        <f>ROUND(I98*H98,2)</f>
        <v>0</v>
      </c>
      <c r="BL98" s="18" t="s">
        <v>478</v>
      </c>
      <c r="BM98" s="151" t="s">
        <v>503</v>
      </c>
    </row>
    <row r="99" spans="1:65" s="2" customFormat="1" ht="11.25">
      <c r="A99" s="34"/>
      <c r="B99" s="35"/>
      <c r="C99" s="34"/>
      <c r="D99" s="153" t="s">
        <v>134</v>
      </c>
      <c r="E99" s="34"/>
      <c r="F99" s="154" t="s">
        <v>504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8" t="s">
        <v>134</v>
      </c>
      <c r="AU99" s="18" t="s">
        <v>85</v>
      </c>
    </row>
    <row r="100" spans="1:65" s="2" customFormat="1" ht="16.5" customHeight="1">
      <c r="A100" s="34"/>
      <c r="B100" s="139"/>
      <c r="C100" s="140" t="s">
        <v>170</v>
      </c>
      <c r="D100" s="140" t="s">
        <v>127</v>
      </c>
      <c r="E100" s="141" t="s">
        <v>505</v>
      </c>
      <c r="F100" s="142" t="s">
        <v>506</v>
      </c>
      <c r="G100" s="143" t="s">
        <v>456</v>
      </c>
      <c r="H100" s="144">
        <v>1</v>
      </c>
      <c r="I100" s="145"/>
      <c r="J100" s="146">
        <f>ROUND(I100*H100,2)</f>
        <v>0</v>
      </c>
      <c r="K100" s="142" t="s">
        <v>131</v>
      </c>
      <c r="L100" s="35"/>
      <c r="M100" s="147" t="s">
        <v>3</v>
      </c>
      <c r="N100" s="148" t="s">
        <v>46</v>
      </c>
      <c r="O100" s="55"/>
      <c r="P100" s="149">
        <f>O100*H100</f>
        <v>0</v>
      </c>
      <c r="Q100" s="149">
        <v>0</v>
      </c>
      <c r="R100" s="149">
        <f>Q100*H100</f>
        <v>0</v>
      </c>
      <c r="S100" s="149">
        <v>0</v>
      </c>
      <c r="T100" s="150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478</v>
      </c>
      <c r="AT100" s="151" t="s">
        <v>127</v>
      </c>
      <c r="AU100" s="151" t="s">
        <v>85</v>
      </c>
      <c r="AY100" s="18" t="s">
        <v>125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8" t="s">
        <v>83</v>
      </c>
      <c r="BK100" s="152">
        <f>ROUND(I100*H100,2)</f>
        <v>0</v>
      </c>
      <c r="BL100" s="18" t="s">
        <v>478</v>
      </c>
      <c r="BM100" s="151" t="s">
        <v>507</v>
      </c>
    </row>
    <row r="101" spans="1:65" s="2" customFormat="1" ht="11.25">
      <c r="A101" s="34"/>
      <c r="B101" s="35"/>
      <c r="C101" s="34"/>
      <c r="D101" s="153" t="s">
        <v>134</v>
      </c>
      <c r="E101" s="34"/>
      <c r="F101" s="154" t="s">
        <v>508</v>
      </c>
      <c r="G101" s="34"/>
      <c r="H101" s="34"/>
      <c r="I101" s="155"/>
      <c r="J101" s="34"/>
      <c r="K101" s="34"/>
      <c r="L101" s="35"/>
      <c r="M101" s="192"/>
      <c r="N101" s="193"/>
      <c r="O101" s="194"/>
      <c r="P101" s="194"/>
      <c r="Q101" s="194"/>
      <c r="R101" s="194"/>
      <c r="S101" s="194"/>
      <c r="T101" s="19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8" t="s">
        <v>134</v>
      </c>
      <c r="AU101" s="18" t="s">
        <v>85</v>
      </c>
    </row>
    <row r="102" spans="1:65" s="2" customFormat="1" ht="6.95" customHeight="1">
      <c r="A102" s="34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5"/>
      <c r="M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</sheetData>
  <autoFilter ref="C82:K101" xr:uid="{00000000-0009-0000-0000-000004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xr:uid="{00000000-0004-0000-0400-000000000000}"/>
    <hyperlink ref="F89" r:id="rId2" xr:uid="{00000000-0004-0000-0400-000001000000}"/>
    <hyperlink ref="F91" r:id="rId3" xr:uid="{00000000-0004-0000-0400-000002000000}"/>
    <hyperlink ref="F94" r:id="rId4" xr:uid="{00000000-0004-0000-0400-000003000000}"/>
    <hyperlink ref="F96" r:id="rId5" xr:uid="{00000000-0004-0000-0400-000004000000}"/>
    <hyperlink ref="F99" r:id="rId6" xr:uid="{00000000-0004-0000-0400-000005000000}"/>
    <hyperlink ref="F101" r:id="rId7" xr:uid="{00000000-0004-0000-0400-000006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00" customWidth="1"/>
    <col min="2" max="2" width="1.6640625" style="200" customWidth="1"/>
    <col min="3" max="4" width="5" style="200" customWidth="1"/>
    <col min="5" max="5" width="11.6640625" style="200" customWidth="1"/>
    <col min="6" max="6" width="9.1640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40625" style="200" customWidth="1"/>
  </cols>
  <sheetData>
    <row r="1" spans="2:11" s="1" customFormat="1" ht="37.5" customHeight="1"/>
    <row r="2" spans="2:11" s="1" customFormat="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6" customFormat="1" ht="45" customHeight="1">
      <c r="B3" s="204"/>
      <c r="C3" s="324" t="s">
        <v>509</v>
      </c>
      <c r="D3" s="324"/>
      <c r="E3" s="324"/>
      <c r="F3" s="324"/>
      <c r="G3" s="324"/>
      <c r="H3" s="324"/>
      <c r="I3" s="324"/>
      <c r="J3" s="324"/>
      <c r="K3" s="205"/>
    </row>
    <row r="4" spans="2:11" s="1" customFormat="1" ht="25.5" customHeight="1">
      <c r="B4" s="206"/>
      <c r="C4" s="329" t="s">
        <v>510</v>
      </c>
      <c r="D4" s="329"/>
      <c r="E4" s="329"/>
      <c r="F4" s="329"/>
      <c r="G4" s="329"/>
      <c r="H4" s="329"/>
      <c r="I4" s="329"/>
      <c r="J4" s="329"/>
      <c r="K4" s="207"/>
    </row>
    <row r="5" spans="2:11" s="1" customFormat="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s="1" customFormat="1" ht="15" customHeight="1">
      <c r="B6" s="206"/>
      <c r="C6" s="328" t="s">
        <v>511</v>
      </c>
      <c r="D6" s="328"/>
      <c r="E6" s="328"/>
      <c r="F6" s="328"/>
      <c r="G6" s="328"/>
      <c r="H6" s="328"/>
      <c r="I6" s="328"/>
      <c r="J6" s="328"/>
      <c r="K6" s="207"/>
    </row>
    <row r="7" spans="2:11" s="1" customFormat="1" ht="15" customHeight="1">
      <c r="B7" s="210"/>
      <c r="C7" s="328" t="s">
        <v>512</v>
      </c>
      <c r="D7" s="328"/>
      <c r="E7" s="328"/>
      <c r="F7" s="328"/>
      <c r="G7" s="328"/>
      <c r="H7" s="328"/>
      <c r="I7" s="328"/>
      <c r="J7" s="328"/>
      <c r="K7" s="207"/>
    </row>
    <row r="8" spans="2:11" s="1" customFormat="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s="1" customFormat="1" ht="15" customHeight="1">
      <c r="B9" s="210"/>
      <c r="C9" s="328" t="s">
        <v>513</v>
      </c>
      <c r="D9" s="328"/>
      <c r="E9" s="328"/>
      <c r="F9" s="328"/>
      <c r="G9" s="328"/>
      <c r="H9" s="328"/>
      <c r="I9" s="328"/>
      <c r="J9" s="328"/>
      <c r="K9" s="207"/>
    </row>
    <row r="10" spans="2:11" s="1" customFormat="1" ht="15" customHeight="1">
      <c r="B10" s="210"/>
      <c r="C10" s="209"/>
      <c r="D10" s="328" t="s">
        <v>514</v>
      </c>
      <c r="E10" s="328"/>
      <c r="F10" s="328"/>
      <c r="G10" s="328"/>
      <c r="H10" s="328"/>
      <c r="I10" s="328"/>
      <c r="J10" s="328"/>
      <c r="K10" s="207"/>
    </row>
    <row r="11" spans="2:11" s="1" customFormat="1" ht="15" customHeight="1">
      <c r="B11" s="210"/>
      <c r="C11" s="211"/>
      <c r="D11" s="328" t="s">
        <v>515</v>
      </c>
      <c r="E11" s="328"/>
      <c r="F11" s="328"/>
      <c r="G11" s="328"/>
      <c r="H11" s="328"/>
      <c r="I11" s="328"/>
      <c r="J11" s="328"/>
      <c r="K11" s="207"/>
    </row>
    <row r="12" spans="2:11" s="1" customFormat="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s="1" customFormat="1" ht="15" customHeight="1">
      <c r="B13" s="210"/>
      <c r="C13" s="211"/>
      <c r="D13" s="212" t="s">
        <v>516</v>
      </c>
      <c r="E13" s="209"/>
      <c r="F13" s="209"/>
      <c r="G13" s="209"/>
      <c r="H13" s="209"/>
      <c r="I13" s="209"/>
      <c r="J13" s="209"/>
      <c r="K13" s="207"/>
    </row>
    <row r="14" spans="2:11" s="1" customFormat="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s="1" customFormat="1" ht="15" customHeight="1">
      <c r="B15" s="210"/>
      <c r="C15" s="211"/>
      <c r="D15" s="328" t="s">
        <v>517</v>
      </c>
      <c r="E15" s="328"/>
      <c r="F15" s="328"/>
      <c r="G15" s="328"/>
      <c r="H15" s="328"/>
      <c r="I15" s="328"/>
      <c r="J15" s="328"/>
      <c r="K15" s="207"/>
    </row>
    <row r="16" spans="2:11" s="1" customFormat="1" ht="15" customHeight="1">
      <c r="B16" s="210"/>
      <c r="C16" s="211"/>
      <c r="D16" s="328" t="s">
        <v>518</v>
      </c>
      <c r="E16" s="328"/>
      <c r="F16" s="328"/>
      <c r="G16" s="328"/>
      <c r="H16" s="328"/>
      <c r="I16" s="328"/>
      <c r="J16" s="328"/>
      <c r="K16" s="207"/>
    </row>
    <row r="17" spans="2:11" s="1" customFormat="1" ht="15" customHeight="1">
      <c r="B17" s="210"/>
      <c r="C17" s="211"/>
      <c r="D17" s="328" t="s">
        <v>519</v>
      </c>
      <c r="E17" s="328"/>
      <c r="F17" s="328"/>
      <c r="G17" s="328"/>
      <c r="H17" s="328"/>
      <c r="I17" s="328"/>
      <c r="J17" s="328"/>
      <c r="K17" s="207"/>
    </row>
    <row r="18" spans="2:11" s="1" customFormat="1" ht="15" customHeight="1">
      <c r="B18" s="210"/>
      <c r="C18" s="211"/>
      <c r="D18" s="211"/>
      <c r="E18" s="213" t="s">
        <v>82</v>
      </c>
      <c r="F18" s="328" t="s">
        <v>520</v>
      </c>
      <c r="G18" s="328"/>
      <c r="H18" s="328"/>
      <c r="I18" s="328"/>
      <c r="J18" s="328"/>
      <c r="K18" s="207"/>
    </row>
    <row r="19" spans="2:11" s="1" customFormat="1" ht="15" customHeight="1">
      <c r="B19" s="210"/>
      <c r="C19" s="211"/>
      <c r="D19" s="211"/>
      <c r="E19" s="213" t="s">
        <v>521</v>
      </c>
      <c r="F19" s="328" t="s">
        <v>522</v>
      </c>
      <c r="G19" s="328"/>
      <c r="H19" s="328"/>
      <c r="I19" s="328"/>
      <c r="J19" s="328"/>
      <c r="K19" s="207"/>
    </row>
    <row r="20" spans="2:11" s="1" customFormat="1" ht="15" customHeight="1">
      <c r="B20" s="210"/>
      <c r="C20" s="211"/>
      <c r="D20" s="211"/>
      <c r="E20" s="213" t="s">
        <v>523</v>
      </c>
      <c r="F20" s="328" t="s">
        <v>524</v>
      </c>
      <c r="G20" s="328"/>
      <c r="H20" s="328"/>
      <c r="I20" s="328"/>
      <c r="J20" s="328"/>
      <c r="K20" s="207"/>
    </row>
    <row r="21" spans="2:11" s="1" customFormat="1" ht="15" customHeight="1">
      <c r="B21" s="210"/>
      <c r="C21" s="211"/>
      <c r="D21" s="211"/>
      <c r="E21" s="213" t="s">
        <v>525</v>
      </c>
      <c r="F21" s="328" t="s">
        <v>93</v>
      </c>
      <c r="G21" s="328"/>
      <c r="H21" s="328"/>
      <c r="I21" s="328"/>
      <c r="J21" s="328"/>
      <c r="K21" s="207"/>
    </row>
    <row r="22" spans="2:11" s="1" customFormat="1" ht="15" customHeight="1">
      <c r="B22" s="210"/>
      <c r="C22" s="211"/>
      <c r="D22" s="211"/>
      <c r="E22" s="213" t="s">
        <v>526</v>
      </c>
      <c r="F22" s="328" t="s">
        <v>527</v>
      </c>
      <c r="G22" s="328"/>
      <c r="H22" s="328"/>
      <c r="I22" s="328"/>
      <c r="J22" s="328"/>
      <c r="K22" s="207"/>
    </row>
    <row r="23" spans="2:11" s="1" customFormat="1" ht="15" customHeight="1">
      <c r="B23" s="210"/>
      <c r="C23" s="211"/>
      <c r="D23" s="211"/>
      <c r="E23" s="213" t="s">
        <v>528</v>
      </c>
      <c r="F23" s="328" t="s">
        <v>529</v>
      </c>
      <c r="G23" s="328"/>
      <c r="H23" s="328"/>
      <c r="I23" s="328"/>
      <c r="J23" s="328"/>
      <c r="K23" s="207"/>
    </row>
    <row r="24" spans="2:11" s="1" customFormat="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s="1" customFormat="1" ht="15" customHeight="1">
      <c r="B25" s="210"/>
      <c r="C25" s="328" t="s">
        <v>530</v>
      </c>
      <c r="D25" s="328"/>
      <c r="E25" s="328"/>
      <c r="F25" s="328"/>
      <c r="G25" s="328"/>
      <c r="H25" s="328"/>
      <c r="I25" s="328"/>
      <c r="J25" s="328"/>
      <c r="K25" s="207"/>
    </row>
    <row r="26" spans="2:11" s="1" customFormat="1" ht="15" customHeight="1">
      <c r="B26" s="210"/>
      <c r="C26" s="328" t="s">
        <v>531</v>
      </c>
      <c r="D26" s="328"/>
      <c r="E26" s="328"/>
      <c r="F26" s="328"/>
      <c r="G26" s="328"/>
      <c r="H26" s="328"/>
      <c r="I26" s="328"/>
      <c r="J26" s="328"/>
      <c r="K26" s="207"/>
    </row>
    <row r="27" spans="2:11" s="1" customFormat="1" ht="15" customHeight="1">
      <c r="B27" s="210"/>
      <c r="C27" s="209"/>
      <c r="D27" s="328" t="s">
        <v>532</v>
      </c>
      <c r="E27" s="328"/>
      <c r="F27" s="328"/>
      <c r="G27" s="328"/>
      <c r="H27" s="328"/>
      <c r="I27" s="328"/>
      <c r="J27" s="328"/>
      <c r="K27" s="207"/>
    </row>
    <row r="28" spans="2:11" s="1" customFormat="1" ht="15" customHeight="1">
      <c r="B28" s="210"/>
      <c r="C28" s="211"/>
      <c r="D28" s="328" t="s">
        <v>533</v>
      </c>
      <c r="E28" s="328"/>
      <c r="F28" s="328"/>
      <c r="G28" s="328"/>
      <c r="H28" s="328"/>
      <c r="I28" s="328"/>
      <c r="J28" s="328"/>
      <c r="K28" s="207"/>
    </row>
    <row r="29" spans="2:11" s="1" customFormat="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s="1" customFormat="1" ht="15" customHeight="1">
      <c r="B30" s="210"/>
      <c r="C30" s="211"/>
      <c r="D30" s="328" t="s">
        <v>534</v>
      </c>
      <c r="E30" s="328"/>
      <c r="F30" s="328"/>
      <c r="G30" s="328"/>
      <c r="H30" s="328"/>
      <c r="I30" s="328"/>
      <c r="J30" s="328"/>
      <c r="K30" s="207"/>
    </row>
    <row r="31" spans="2:11" s="1" customFormat="1" ht="15" customHeight="1">
      <c r="B31" s="210"/>
      <c r="C31" s="211"/>
      <c r="D31" s="328" t="s">
        <v>535</v>
      </c>
      <c r="E31" s="328"/>
      <c r="F31" s="328"/>
      <c r="G31" s="328"/>
      <c r="H31" s="328"/>
      <c r="I31" s="328"/>
      <c r="J31" s="328"/>
      <c r="K31" s="207"/>
    </row>
    <row r="32" spans="2:11" s="1" customFormat="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s="1" customFormat="1" ht="15" customHeight="1">
      <c r="B33" s="210"/>
      <c r="C33" s="211"/>
      <c r="D33" s="328" t="s">
        <v>536</v>
      </c>
      <c r="E33" s="328"/>
      <c r="F33" s="328"/>
      <c r="G33" s="328"/>
      <c r="H33" s="328"/>
      <c r="I33" s="328"/>
      <c r="J33" s="328"/>
      <c r="K33" s="207"/>
    </row>
    <row r="34" spans="2:11" s="1" customFormat="1" ht="15" customHeight="1">
      <c r="B34" s="210"/>
      <c r="C34" s="211"/>
      <c r="D34" s="328" t="s">
        <v>537</v>
      </c>
      <c r="E34" s="328"/>
      <c r="F34" s="328"/>
      <c r="G34" s="328"/>
      <c r="H34" s="328"/>
      <c r="I34" s="328"/>
      <c r="J34" s="328"/>
      <c r="K34" s="207"/>
    </row>
    <row r="35" spans="2:11" s="1" customFormat="1" ht="15" customHeight="1">
      <c r="B35" s="210"/>
      <c r="C35" s="211"/>
      <c r="D35" s="328" t="s">
        <v>538</v>
      </c>
      <c r="E35" s="328"/>
      <c r="F35" s="328"/>
      <c r="G35" s="328"/>
      <c r="H35" s="328"/>
      <c r="I35" s="328"/>
      <c r="J35" s="328"/>
      <c r="K35" s="207"/>
    </row>
    <row r="36" spans="2:11" s="1" customFormat="1" ht="15" customHeight="1">
      <c r="B36" s="210"/>
      <c r="C36" s="211"/>
      <c r="D36" s="209"/>
      <c r="E36" s="212" t="s">
        <v>111</v>
      </c>
      <c r="F36" s="209"/>
      <c r="G36" s="328" t="s">
        <v>539</v>
      </c>
      <c r="H36" s="328"/>
      <c r="I36" s="328"/>
      <c r="J36" s="328"/>
      <c r="K36" s="207"/>
    </row>
    <row r="37" spans="2:11" s="1" customFormat="1" ht="30.75" customHeight="1">
      <c r="B37" s="210"/>
      <c r="C37" s="211"/>
      <c r="D37" s="209"/>
      <c r="E37" s="212" t="s">
        <v>540</v>
      </c>
      <c r="F37" s="209"/>
      <c r="G37" s="328" t="s">
        <v>541</v>
      </c>
      <c r="H37" s="328"/>
      <c r="I37" s="328"/>
      <c r="J37" s="328"/>
      <c r="K37" s="207"/>
    </row>
    <row r="38" spans="2:11" s="1" customFormat="1" ht="15" customHeight="1">
      <c r="B38" s="210"/>
      <c r="C38" s="211"/>
      <c r="D38" s="209"/>
      <c r="E38" s="212" t="s">
        <v>56</v>
      </c>
      <c r="F38" s="209"/>
      <c r="G38" s="328" t="s">
        <v>542</v>
      </c>
      <c r="H38" s="328"/>
      <c r="I38" s="328"/>
      <c r="J38" s="328"/>
      <c r="K38" s="207"/>
    </row>
    <row r="39" spans="2:11" s="1" customFormat="1" ht="15" customHeight="1">
      <c r="B39" s="210"/>
      <c r="C39" s="211"/>
      <c r="D39" s="209"/>
      <c r="E39" s="212" t="s">
        <v>57</v>
      </c>
      <c r="F39" s="209"/>
      <c r="G39" s="328" t="s">
        <v>543</v>
      </c>
      <c r="H39" s="328"/>
      <c r="I39" s="328"/>
      <c r="J39" s="328"/>
      <c r="K39" s="207"/>
    </row>
    <row r="40" spans="2:11" s="1" customFormat="1" ht="15" customHeight="1">
      <c r="B40" s="210"/>
      <c r="C40" s="211"/>
      <c r="D40" s="209"/>
      <c r="E40" s="212" t="s">
        <v>112</v>
      </c>
      <c r="F40" s="209"/>
      <c r="G40" s="328" t="s">
        <v>544</v>
      </c>
      <c r="H40" s="328"/>
      <c r="I40" s="328"/>
      <c r="J40" s="328"/>
      <c r="K40" s="207"/>
    </row>
    <row r="41" spans="2:11" s="1" customFormat="1" ht="15" customHeight="1">
      <c r="B41" s="210"/>
      <c r="C41" s="211"/>
      <c r="D41" s="209"/>
      <c r="E41" s="212" t="s">
        <v>113</v>
      </c>
      <c r="F41" s="209"/>
      <c r="G41" s="328" t="s">
        <v>545</v>
      </c>
      <c r="H41" s="328"/>
      <c r="I41" s="328"/>
      <c r="J41" s="328"/>
      <c r="K41" s="207"/>
    </row>
    <row r="42" spans="2:11" s="1" customFormat="1" ht="15" customHeight="1">
      <c r="B42" s="210"/>
      <c r="C42" s="211"/>
      <c r="D42" s="209"/>
      <c r="E42" s="212" t="s">
        <v>546</v>
      </c>
      <c r="F42" s="209"/>
      <c r="G42" s="328" t="s">
        <v>547</v>
      </c>
      <c r="H42" s="328"/>
      <c r="I42" s="328"/>
      <c r="J42" s="328"/>
      <c r="K42" s="207"/>
    </row>
    <row r="43" spans="2:11" s="1" customFormat="1" ht="15" customHeight="1">
      <c r="B43" s="210"/>
      <c r="C43" s="211"/>
      <c r="D43" s="209"/>
      <c r="E43" s="212"/>
      <c r="F43" s="209"/>
      <c r="G43" s="328" t="s">
        <v>548</v>
      </c>
      <c r="H43" s="328"/>
      <c r="I43" s="328"/>
      <c r="J43" s="328"/>
      <c r="K43" s="207"/>
    </row>
    <row r="44" spans="2:11" s="1" customFormat="1" ht="15" customHeight="1">
      <c r="B44" s="210"/>
      <c r="C44" s="211"/>
      <c r="D44" s="209"/>
      <c r="E44" s="212" t="s">
        <v>549</v>
      </c>
      <c r="F44" s="209"/>
      <c r="G44" s="328" t="s">
        <v>550</v>
      </c>
      <c r="H44" s="328"/>
      <c r="I44" s="328"/>
      <c r="J44" s="328"/>
      <c r="K44" s="207"/>
    </row>
    <row r="45" spans="2:11" s="1" customFormat="1" ht="15" customHeight="1">
      <c r="B45" s="210"/>
      <c r="C45" s="211"/>
      <c r="D45" s="209"/>
      <c r="E45" s="212" t="s">
        <v>115</v>
      </c>
      <c r="F45" s="209"/>
      <c r="G45" s="328" t="s">
        <v>551</v>
      </c>
      <c r="H45" s="328"/>
      <c r="I45" s="328"/>
      <c r="J45" s="328"/>
      <c r="K45" s="207"/>
    </row>
    <row r="46" spans="2:11" s="1" customFormat="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s="1" customFormat="1" ht="15" customHeight="1">
      <c r="B47" s="210"/>
      <c r="C47" s="211"/>
      <c r="D47" s="328" t="s">
        <v>552</v>
      </c>
      <c r="E47" s="328"/>
      <c r="F47" s="328"/>
      <c r="G47" s="328"/>
      <c r="H47" s="328"/>
      <c r="I47" s="328"/>
      <c r="J47" s="328"/>
      <c r="K47" s="207"/>
    </row>
    <row r="48" spans="2:11" s="1" customFormat="1" ht="15" customHeight="1">
      <c r="B48" s="210"/>
      <c r="C48" s="211"/>
      <c r="D48" s="211"/>
      <c r="E48" s="328" t="s">
        <v>553</v>
      </c>
      <c r="F48" s="328"/>
      <c r="G48" s="328"/>
      <c r="H48" s="328"/>
      <c r="I48" s="328"/>
      <c r="J48" s="328"/>
      <c r="K48" s="207"/>
    </row>
    <row r="49" spans="2:11" s="1" customFormat="1" ht="15" customHeight="1">
      <c r="B49" s="210"/>
      <c r="C49" s="211"/>
      <c r="D49" s="211"/>
      <c r="E49" s="328" t="s">
        <v>554</v>
      </c>
      <c r="F49" s="328"/>
      <c r="G49" s="328"/>
      <c r="H49" s="328"/>
      <c r="I49" s="328"/>
      <c r="J49" s="328"/>
      <c r="K49" s="207"/>
    </row>
    <row r="50" spans="2:11" s="1" customFormat="1" ht="15" customHeight="1">
      <c r="B50" s="210"/>
      <c r="C50" s="211"/>
      <c r="D50" s="211"/>
      <c r="E50" s="328" t="s">
        <v>555</v>
      </c>
      <c r="F50" s="328"/>
      <c r="G50" s="328"/>
      <c r="H50" s="328"/>
      <c r="I50" s="328"/>
      <c r="J50" s="328"/>
      <c r="K50" s="207"/>
    </row>
    <row r="51" spans="2:11" s="1" customFormat="1" ht="15" customHeight="1">
      <c r="B51" s="210"/>
      <c r="C51" s="211"/>
      <c r="D51" s="328" t="s">
        <v>556</v>
      </c>
      <c r="E51" s="328"/>
      <c r="F51" s="328"/>
      <c r="G51" s="328"/>
      <c r="H51" s="328"/>
      <c r="I51" s="328"/>
      <c r="J51" s="328"/>
      <c r="K51" s="207"/>
    </row>
    <row r="52" spans="2:11" s="1" customFormat="1" ht="25.5" customHeight="1">
      <c r="B52" s="206"/>
      <c r="C52" s="329" t="s">
        <v>557</v>
      </c>
      <c r="D52" s="329"/>
      <c r="E52" s="329"/>
      <c r="F52" s="329"/>
      <c r="G52" s="329"/>
      <c r="H52" s="329"/>
      <c r="I52" s="329"/>
      <c r="J52" s="329"/>
      <c r="K52" s="207"/>
    </row>
    <row r="53" spans="2:11" s="1" customFormat="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s="1" customFormat="1" ht="15" customHeight="1">
      <c r="B54" s="206"/>
      <c r="C54" s="328" t="s">
        <v>558</v>
      </c>
      <c r="D54" s="328"/>
      <c r="E54" s="328"/>
      <c r="F54" s="328"/>
      <c r="G54" s="328"/>
      <c r="H54" s="328"/>
      <c r="I54" s="328"/>
      <c r="J54" s="328"/>
      <c r="K54" s="207"/>
    </row>
    <row r="55" spans="2:11" s="1" customFormat="1" ht="15" customHeight="1">
      <c r="B55" s="206"/>
      <c r="C55" s="328" t="s">
        <v>559</v>
      </c>
      <c r="D55" s="328"/>
      <c r="E55" s="328"/>
      <c r="F55" s="328"/>
      <c r="G55" s="328"/>
      <c r="H55" s="328"/>
      <c r="I55" s="328"/>
      <c r="J55" s="328"/>
      <c r="K55" s="207"/>
    </row>
    <row r="56" spans="2:11" s="1" customFormat="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s="1" customFormat="1" ht="15" customHeight="1">
      <c r="B57" s="206"/>
      <c r="C57" s="328" t="s">
        <v>560</v>
      </c>
      <c r="D57" s="328"/>
      <c r="E57" s="328"/>
      <c r="F57" s="328"/>
      <c r="G57" s="328"/>
      <c r="H57" s="328"/>
      <c r="I57" s="328"/>
      <c r="J57" s="328"/>
      <c r="K57" s="207"/>
    </row>
    <row r="58" spans="2:11" s="1" customFormat="1" ht="15" customHeight="1">
      <c r="B58" s="206"/>
      <c r="C58" s="211"/>
      <c r="D58" s="328" t="s">
        <v>561</v>
      </c>
      <c r="E58" s="328"/>
      <c r="F58" s="328"/>
      <c r="G58" s="328"/>
      <c r="H58" s="328"/>
      <c r="I58" s="328"/>
      <c r="J58" s="328"/>
      <c r="K58" s="207"/>
    </row>
    <row r="59" spans="2:11" s="1" customFormat="1" ht="15" customHeight="1">
      <c r="B59" s="206"/>
      <c r="C59" s="211"/>
      <c r="D59" s="328" t="s">
        <v>562</v>
      </c>
      <c r="E59" s="328"/>
      <c r="F59" s="328"/>
      <c r="G59" s="328"/>
      <c r="H59" s="328"/>
      <c r="I59" s="328"/>
      <c r="J59" s="328"/>
      <c r="K59" s="207"/>
    </row>
    <row r="60" spans="2:11" s="1" customFormat="1" ht="15" customHeight="1">
      <c r="B60" s="206"/>
      <c r="C60" s="211"/>
      <c r="D60" s="328" t="s">
        <v>563</v>
      </c>
      <c r="E60" s="328"/>
      <c r="F60" s="328"/>
      <c r="G60" s="328"/>
      <c r="H60" s="328"/>
      <c r="I60" s="328"/>
      <c r="J60" s="328"/>
      <c r="K60" s="207"/>
    </row>
    <row r="61" spans="2:11" s="1" customFormat="1" ht="15" customHeight="1">
      <c r="B61" s="206"/>
      <c r="C61" s="211"/>
      <c r="D61" s="328" t="s">
        <v>564</v>
      </c>
      <c r="E61" s="328"/>
      <c r="F61" s="328"/>
      <c r="G61" s="328"/>
      <c r="H61" s="328"/>
      <c r="I61" s="328"/>
      <c r="J61" s="328"/>
      <c r="K61" s="207"/>
    </row>
    <row r="62" spans="2:11" s="1" customFormat="1" ht="15" customHeight="1">
      <c r="B62" s="206"/>
      <c r="C62" s="211"/>
      <c r="D62" s="330" t="s">
        <v>565</v>
      </c>
      <c r="E62" s="330"/>
      <c r="F62" s="330"/>
      <c r="G62" s="330"/>
      <c r="H62" s="330"/>
      <c r="I62" s="330"/>
      <c r="J62" s="330"/>
      <c r="K62" s="207"/>
    </row>
    <row r="63" spans="2:11" s="1" customFormat="1" ht="15" customHeight="1">
      <c r="B63" s="206"/>
      <c r="C63" s="211"/>
      <c r="D63" s="328" t="s">
        <v>566</v>
      </c>
      <c r="E63" s="328"/>
      <c r="F63" s="328"/>
      <c r="G63" s="328"/>
      <c r="H63" s="328"/>
      <c r="I63" s="328"/>
      <c r="J63" s="328"/>
      <c r="K63" s="207"/>
    </row>
    <row r="64" spans="2:11" s="1" customFormat="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s="1" customFormat="1" ht="15" customHeight="1">
      <c r="B65" s="206"/>
      <c r="C65" s="211"/>
      <c r="D65" s="328" t="s">
        <v>567</v>
      </c>
      <c r="E65" s="328"/>
      <c r="F65" s="328"/>
      <c r="G65" s="328"/>
      <c r="H65" s="328"/>
      <c r="I65" s="328"/>
      <c r="J65" s="328"/>
      <c r="K65" s="207"/>
    </row>
    <row r="66" spans="2:11" s="1" customFormat="1" ht="15" customHeight="1">
      <c r="B66" s="206"/>
      <c r="C66" s="211"/>
      <c r="D66" s="330" t="s">
        <v>568</v>
      </c>
      <c r="E66" s="330"/>
      <c r="F66" s="330"/>
      <c r="G66" s="330"/>
      <c r="H66" s="330"/>
      <c r="I66" s="330"/>
      <c r="J66" s="330"/>
      <c r="K66" s="207"/>
    </row>
    <row r="67" spans="2:11" s="1" customFormat="1" ht="15" customHeight="1">
      <c r="B67" s="206"/>
      <c r="C67" s="211"/>
      <c r="D67" s="328" t="s">
        <v>569</v>
      </c>
      <c r="E67" s="328"/>
      <c r="F67" s="328"/>
      <c r="G67" s="328"/>
      <c r="H67" s="328"/>
      <c r="I67" s="328"/>
      <c r="J67" s="328"/>
      <c r="K67" s="207"/>
    </row>
    <row r="68" spans="2:11" s="1" customFormat="1" ht="15" customHeight="1">
      <c r="B68" s="206"/>
      <c r="C68" s="211"/>
      <c r="D68" s="328" t="s">
        <v>570</v>
      </c>
      <c r="E68" s="328"/>
      <c r="F68" s="328"/>
      <c r="G68" s="328"/>
      <c r="H68" s="328"/>
      <c r="I68" s="328"/>
      <c r="J68" s="328"/>
      <c r="K68" s="207"/>
    </row>
    <row r="69" spans="2:11" s="1" customFormat="1" ht="15" customHeight="1">
      <c r="B69" s="206"/>
      <c r="C69" s="211"/>
      <c r="D69" s="328" t="s">
        <v>571</v>
      </c>
      <c r="E69" s="328"/>
      <c r="F69" s="328"/>
      <c r="G69" s="328"/>
      <c r="H69" s="328"/>
      <c r="I69" s="328"/>
      <c r="J69" s="328"/>
      <c r="K69" s="207"/>
    </row>
    <row r="70" spans="2:11" s="1" customFormat="1" ht="15" customHeight="1">
      <c r="B70" s="206"/>
      <c r="C70" s="211"/>
      <c r="D70" s="328" t="s">
        <v>572</v>
      </c>
      <c r="E70" s="328"/>
      <c r="F70" s="328"/>
      <c r="G70" s="328"/>
      <c r="H70" s="328"/>
      <c r="I70" s="328"/>
      <c r="J70" s="328"/>
      <c r="K70" s="207"/>
    </row>
    <row r="71" spans="2:11" s="1" customFormat="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s="1" customFormat="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s="1" customFormat="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s="1" customFormat="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s="1" customFormat="1" ht="45" customHeight="1">
      <c r="B75" s="223"/>
      <c r="C75" s="323" t="s">
        <v>573</v>
      </c>
      <c r="D75" s="323"/>
      <c r="E75" s="323"/>
      <c r="F75" s="323"/>
      <c r="G75" s="323"/>
      <c r="H75" s="323"/>
      <c r="I75" s="323"/>
      <c r="J75" s="323"/>
      <c r="K75" s="224"/>
    </row>
    <row r="76" spans="2:11" s="1" customFormat="1" ht="17.25" customHeight="1">
      <c r="B76" s="223"/>
      <c r="C76" s="225" t="s">
        <v>574</v>
      </c>
      <c r="D76" s="225"/>
      <c r="E76" s="225"/>
      <c r="F76" s="225" t="s">
        <v>575</v>
      </c>
      <c r="G76" s="226"/>
      <c r="H76" s="225" t="s">
        <v>57</v>
      </c>
      <c r="I76" s="225" t="s">
        <v>60</v>
      </c>
      <c r="J76" s="225" t="s">
        <v>576</v>
      </c>
      <c r="K76" s="224"/>
    </row>
    <row r="77" spans="2:11" s="1" customFormat="1" ht="17.25" customHeight="1">
      <c r="B77" s="223"/>
      <c r="C77" s="227" t="s">
        <v>577</v>
      </c>
      <c r="D77" s="227"/>
      <c r="E77" s="227"/>
      <c r="F77" s="228" t="s">
        <v>578</v>
      </c>
      <c r="G77" s="229"/>
      <c r="H77" s="227"/>
      <c r="I77" s="227"/>
      <c r="J77" s="227" t="s">
        <v>579</v>
      </c>
      <c r="K77" s="224"/>
    </row>
    <row r="78" spans="2:11" s="1" customFormat="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s="1" customFormat="1" ht="15" customHeight="1">
      <c r="B79" s="223"/>
      <c r="C79" s="212" t="s">
        <v>56</v>
      </c>
      <c r="D79" s="232"/>
      <c r="E79" s="232"/>
      <c r="F79" s="233" t="s">
        <v>580</v>
      </c>
      <c r="G79" s="234"/>
      <c r="H79" s="212" t="s">
        <v>581</v>
      </c>
      <c r="I79" s="212" t="s">
        <v>582</v>
      </c>
      <c r="J79" s="212">
        <v>20</v>
      </c>
      <c r="K79" s="224"/>
    </row>
    <row r="80" spans="2:11" s="1" customFormat="1" ht="15" customHeight="1">
      <c r="B80" s="223"/>
      <c r="C80" s="212" t="s">
        <v>583</v>
      </c>
      <c r="D80" s="212"/>
      <c r="E80" s="212"/>
      <c r="F80" s="233" t="s">
        <v>580</v>
      </c>
      <c r="G80" s="234"/>
      <c r="H80" s="212" t="s">
        <v>584</v>
      </c>
      <c r="I80" s="212" t="s">
        <v>582</v>
      </c>
      <c r="J80" s="212">
        <v>120</v>
      </c>
      <c r="K80" s="224"/>
    </row>
    <row r="81" spans="2:11" s="1" customFormat="1" ht="15" customHeight="1">
      <c r="B81" s="235"/>
      <c r="C81" s="212" t="s">
        <v>585</v>
      </c>
      <c r="D81" s="212"/>
      <c r="E81" s="212"/>
      <c r="F81" s="233" t="s">
        <v>586</v>
      </c>
      <c r="G81" s="234"/>
      <c r="H81" s="212" t="s">
        <v>587</v>
      </c>
      <c r="I81" s="212" t="s">
        <v>582</v>
      </c>
      <c r="J81" s="212">
        <v>50</v>
      </c>
      <c r="K81" s="224"/>
    </row>
    <row r="82" spans="2:11" s="1" customFormat="1" ht="15" customHeight="1">
      <c r="B82" s="235"/>
      <c r="C82" s="212" t="s">
        <v>588</v>
      </c>
      <c r="D82" s="212"/>
      <c r="E82" s="212"/>
      <c r="F82" s="233" t="s">
        <v>580</v>
      </c>
      <c r="G82" s="234"/>
      <c r="H82" s="212" t="s">
        <v>589</v>
      </c>
      <c r="I82" s="212" t="s">
        <v>590</v>
      </c>
      <c r="J82" s="212"/>
      <c r="K82" s="224"/>
    </row>
    <row r="83" spans="2:11" s="1" customFormat="1" ht="15" customHeight="1">
      <c r="B83" s="235"/>
      <c r="C83" s="236" t="s">
        <v>591</v>
      </c>
      <c r="D83" s="236"/>
      <c r="E83" s="236"/>
      <c r="F83" s="237" t="s">
        <v>586</v>
      </c>
      <c r="G83" s="236"/>
      <c r="H83" s="236" t="s">
        <v>592</v>
      </c>
      <c r="I83" s="236" t="s">
        <v>582</v>
      </c>
      <c r="J83" s="236">
        <v>15</v>
      </c>
      <c r="K83" s="224"/>
    </row>
    <row r="84" spans="2:11" s="1" customFormat="1" ht="15" customHeight="1">
      <c r="B84" s="235"/>
      <c r="C84" s="236" t="s">
        <v>593</v>
      </c>
      <c r="D84" s="236"/>
      <c r="E84" s="236"/>
      <c r="F84" s="237" t="s">
        <v>586</v>
      </c>
      <c r="G84" s="236"/>
      <c r="H84" s="236" t="s">
        <v>594</v>
      </c>
      <c r="I84" s="236" t="s">
        <v>582</v>
      </c>
      <c r="J84" s="236">
        <v>15</v>
      </c>
      <c r="K84" s="224"/>
    </row>
    <row r="85" spans="2:11" s="1" customFormat="1" ht="15" customHeight="1">
      <c r="B85" s="235"/>
      <c r="C85" s="236" t="s">
        <v>595</v>
      </c>
      <c r="D85" s="236"/>
      <c r="E85" s="236"/>
      <c r="F85" s="237" t="s">
        <v>586</v>
      </c>
      <c r="G85" s="236"/>
      <c r="H85" s="236" t="s">
        <v>596</v>
      </c>
      <c r="I85" s="236" t="s">
        <v>582</v>
      </c>
      <c r="J85" s="236">
        <v>20</v>
      </c>
      <c r="K85" s="224"/>
    </row>
    <row r="86" spans="2:11" s="1" customFormat="1" ht="15" customHeight="1">
      <c r="B86" s="235"/>
      <c r="C86" s="236" t="s">
        <v>597</v>
      </c>
      <c r="D86" s="236"/>
      <c r="E86" s="236"/>
      <c r="F86" s="237" t="s">
        <v>586</v>
      </c>
      <c r="G86" s="236"/>
      <c r="H86" s="236" t="s">
        <v>598</v>
      </c>
      <c r="I86" s="236" t="s">
        <v>582</v>
      </c>
      <c r="J86" s="236">
        <v>20</v>
      </c>
      <c r="K86" s="224"/>
    </row>
    <row r="87" spans="2:11" s="1" customFormat="1" ht="15" customHeight="1">
      <c r="B87" s="235"/>
      <c r="C87" s="212" t="s">
        <v>599</v>
      </c>
      <c r="D87" s="212"/>
      <c r="E87" s="212"/>
      <c r="F87" s="233" t="s">
        <v>586</v>
      </c>
      <c r="G87" s="234"/>
      <c r="H87" s="212" t="s">
        <v>600</v>
      </c>
      <c r="I87" s="212" t="s">
        <v>582</v>
      </c>
      <c r="J87" s="212">
        <v>50</v>
      </c>
      <c r="K87" s="224"/>
    </row>
    <row r="88" spans="2:11" s="1" customFormat="1" ht="15" customHeight="1">
      <c r="B88" s="235"/>
      <c r="C88" s="212" t="s">
        <v>601</v>
      </c>
      <c r="D88" s="212"/>
      <c r="E88" s="212"/>
      <c r="F88" s="233" t="s">
        <v>586</v>
      </c>
      <c r="G88" s="234"/>
      <c r="H88" s="212" t="s">
        <v>602</v>
      </c>
      <c r="I88" s="212" t="s">
        <v>582</v>
      </c>
      <c r="J88" s="212">
        <v>20</v>
      </c>
      <c r="K88" s="224"/>
    </row>
    <row r="89" spans="2:11" s="1" customFormat="1" ht="15" customHeight="1">
      <c r="B89" s="235"/>
      <c r="C89" s="212" t="s">
        <v>603</v>
      </c>
      <c r="D89" s="212"/>
      <c r="E89" s="212"/>
      <c r="F89" s="233" t="s">
        <v>586</v>
      </c>
      <c r="G89" s="234"/>
      <c r="H89" s="212" t="s">
        <v>604</v>
      </c>
      <c r="I89" s="212" t="s">
        <v>582</v>
      </c>
      <c r="J89" s="212">
        <v>20</v>
      </c>
      <c r="K89" s="224"/>
    </row>
    <row r="90" spans="2:11" s="1" customFormat="1" ht="15" customHeight="1">
      <c r="B90" s="235"/>
      <c r="C90" s="212" t="s">
        <v>605</v>
      </c>
      <c r="D90" s="212"/>
      <c r="E90" s="212"/>
      <c r="F90" s="233" t="s">
        <v>586</v>
      </c>
      <c r="G90" s="234"/>
      <c r="H90" s="212" t="s">
        <v>606</v>
      </c>
      <c r="I90" s="212" t="s">
        <v>582</v>
      </c>
      <c r="J90" s="212">
        <v>50</v>
      </c>
      <c r="K90" s="224"/>
    </row>
    <row r="91" spans="2:11" s="1" customFormat="1" ht="15" customHeight="1">
      <c r="B91" s="235"/>
      <c r="C91" s="212" t="s">
        <v>607</v>
      </c>
      <c r="D91" s="212"/>
      <c r="E91" s="212"/>
      <c r="F91" s="233" t="s">
        <v>586</v>
      </c>
      <c r="G91" s="234"/>
      <c r="H91" s="212" t="s">
        <v>607</v>
      </c>
      <c r="I91" s="212" t="s">
        <v>582</v>
      </c>
      <c r="J91" s="212">
        <v>50</v>
      </c>
      <c r="K91" s="224"/>
    </row>
    <row r="92" spans="2:11" s="1" customFormat="1" ht="15" customHeight="1">
      <c r="B92" s="235"/>
      <c r="C92" s="212" t="s">
        <v>608</v>
      </c>
      <c r="D92" s="212"/>
      <c r="E92" s="212"/>
      <c r="F92" s="233" t="s">
        <v>586</v>
      </c>
      <c r="G92" s="234"/>
      <c r="H92" s="212" t="s">
        <v>609</v>
      </c>
      <c r="I92" s="212" t="s">
        <v>582</v>
      </c>
      <c r="J92" s="212">
        <v>255</v>
      </c>
      <c r="K92" s="224"/>
    </row>
    <row r="93" spans="2:11" s="1" customFormat="1" ht="15" customHeight="1">
      <c r="B93" s="235"/>
      <c r="C93" s="212" t="s">
        <v>610</v>
      </c>
      <c r="D93" s="212"/>
      <c r="E93" s="212"/>
      <c r="F93" s="233" t="s">
        <v>580</v>
      </c>
      <c r="G93" s="234"/>
      <c r="H93" s="212" t="s">
        <v>611</v>
      </c>
      <c r="I93" s="212" t="s">
        <v>612</v>
      </c>
      <c r="J93" s="212"/>
      <c r="K93" s="224"/>
    </row>
    <row r="94" spans="2:11" s="1" customFormat="1" ht="15" customHeight="1">
      <c r="B94" s="235"/>
      <c r="C94" s="212" t="s">
        <v>613</v>
      </c>
      <c r="D94" s="212"/>
      <c r="E94" s="212"/>
      <c r="F94" s="233" t="s">
        <v>580</v>
      </c>
      <c r="G94" s="234"/>
      <c r="H94" s="212" t="s">
        <v>614</v>
      </c>
      <c r="I94" s="212" t="s">
        <v>615</v>
      </c>
      <c r="J94" s="212"/>
      <c r="K94" s="224"/>
    </row>
    <row r="95" spans="2:11" s="1" customFormat="1" ht="15" customHeight="1">
      <c r="B95" s="235"/>
      <c r="C95" s="212" t="s">
        <v>616</v>
      </c>
      <c r="D95" s="212"/>
      <c r="E95" s="212"/>
      <c r="F95" s="233" t="s">
        <v>580</v>
      </c>
      <c r="G95" s="234"/>
      <c r="H95" s="212" t="s">
        <v>616</v>
      </c>
      <c r="I95" s="212" t="s">
        <v>615</v>
      </c>
      <c r="J95" s="212"/>
      <c r="K95" s="224"/>
    </row>
    <row r="96" spans="2:11" s="1" customFormat="1" ht="15" customHeight="1">
      <c r="B96" s="235"/>
      <c r="C96" s="212" t="s">
        <v>41</v>
      </c>
      <c r="D96" s="212"/>
      <c r="E96" s="212"/>
      <c r="F96" s="233" t="s">
        <v>580</v>
      </c>
      <c r="G96" s="234"/>
      <c r="H96" s="212" t="s">
        <v>617</v>
      </c>
      <c r="I96" s="212" t="s">
        <v>615</v>
      </c>
      <c r="J96" s="212"/>
      <c r="K96" s="224"/>
    </row>
    <row r="97" spans="2:11" s="1" customFormat="1" ht="15" customHeight="1">
      <c r="B97" s="235"/>
      <c r="C97" s="212" t="s">
        <v>51</v>
      </c>
      <c r="D97" s="212"/>
      <c r="E97" s="212"/>
      <c r="F97" s="233" t="s">
        <v>580</v>
      </c>
      <c r="G97" s="234"/>
      <c r="H97" s="212" t="s">
        <v>618</v>
      </c>
      <c r="I97" s="212" t="s">
        <v>615</v>
      </c>
      <c r="J97" s="212"/>
      <c r="K97" s="224"/>
    </row>
    <row r="98" spans="2:11" s="1" customFormat="1" ht="15" customHeight="1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spans="2:11" s="1" customFormat="1" ht="18.7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spans="2:11" s="1" customFormat="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s="1" customFormat="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s="1" customFormat="1" ht="45" customHeight="1">
      <c r="B102" s="223"/>
      <c r="C102" s="323" t="s">
        <v>619</v>
      </c>
      <c r="D102" s="323"/>
      <c r="E102" s="323"/>
      <c r="F102" s="323"/>
      <c r="G102" s="323"/>
      <c r="H102" s="323"/>
      <c r="I102" s="323"/>
      <c r="J102" s="323"/>
      <c r="K102" s="224"/>
    </row>
    <row r="103" spans="2:11" s="1" customFormat="1" ht="17.25" customHeight="1">
      <c r="B103" s="223"/>
      <c r="C103" s="225" t="s">
        <v>574</v>
      </c>
      <c r="D103" s="225"/>
      <c r="E103" s="225"/>
      <c r="F103" s="225" t="s">
        <v>575</v>
      </c>
      <c r="G103" s="226"/>
      <c r="H103" s="225" t="s">
        <v>57</v>
      </c>
      <c r="I103" s="225" t="s">
        <v>60</v>
      </c>
      <c r="J103" s="225" t="s">
        <v>576</v>
      </c>
      <c r="K103" s="224"/>
    </row>
    <row r="104" spans="2:11" s="1" customFormat="1" ht="17.25" customHeight="1">
      <c r="B104" s="223"/>
      <c r="C104" s="227" t="s">
        <v>577</v>
      </c>
      <c r="D104" s="227"/>
      <c r="E104" s="227"/>
      <c r="F104" s="228" t="s">
        <v>578</v>
      </c>
      <c r="G104" s="229"/>
      <c r="H104" s="227"/>
      <c r="I104" s="227"/>
      <c r="J104" s="227" t="s">
        <v>579</v>
      </c>
      <c r="K104" s="224"/>
    </row>
    <row r="105" spans="2:11" s="1" customFormat="1" ht="5.25" customHeight="1">
      <c r="B105" s="223"/>
      <c r="C105" s="225"/>
      <c r="D105" s="225"/>
      <c r="E105" s="225"/>
      <c r="F105" s="225"/>
      <c r="G105" s="243"/>
      <c r="H105" s="225"/>
      <c r="I105" s="225"/>
      <c r="J105" s="225"/>
      <c r="K105" s="224"/>
    </row>
    <row r="106" spans="2:11" s="1" customFormat="1" ht="15" customHeight="1">
      <c r="B106" s="223"/>
      <c r="C106" s="212" t="s">
        <v>56</v>
      </c>
      <c r="D106" s="232"/>
      <c r="E106" s="232"/>
      <c r="F106" s="233" t="s">
        <v>580</v>
      </c>
      <c r="G106" s="212"/>
      <c r="H106" s="212" t="s">
        <v>620</v>
      </c>
      <c r="I106" s="212" t="s">
        <v>582</v>
      </c>
      <c r="J106" s="212">
        <v>20</v>
      </c>
      <c r="K106" s="224"/>
    </row>
    <row r="107" spans="2:11" s="1" customFormat="1" ht="15" customHeight="1">
      <c r="B107" s="223"/>
      <c r="C107" s="212" t="s">
        <v>583</v>
      </c>
      <c r="D107" s="212"/>
      <c r="E107" s="212"/>
      <c r="F107" s="233" t="s">
        <v>580</v>
      </c>
      <c r="G107" s="212"/>
      <c r="H107" s="212" t="s">
        <v>620</v>
      </c>
      <c r="I107" s="212" t="s">
        <v>582</v>
      </c>
      <c r="J107" s="212">
        <v>120</v>
      </c>
      <c r="K107" s="224"/>
    </row>
    <row r="108" spans="2:11" s="1" customFormat="1" ht="15" customHeight="1">
      <c r="B108" s="235"/>
      <c r="C108" s="212" t="s">
        <v>585</v>
      </c>
      <c r="D108" s="212"/>
      <c r="E108" s="212"/>
      <c r="F108" s="233" t="s">
        <v>586</v>
      </c>
      <c r="G108" s="212"/>
      <c r="H108" s="212" t="s">
        <v>620</v>
      </c>
      <c r="I108" s="212" t="s">
        <v>582</v>
      </c>
      <c r="J108" s="212">
        <v>50</v>
      </c>
      <c r="K108" s="224"/>
    </row>
    <row r="109" spans="2:11" s="1" customFormat="1" ht="15" customHeight="1">
      <c r="B109" s="235"/>
      <c r="C109" s="212" t="s">
        <v>588</v>
      </c>
      <c r="D109" s="212"/>
      <c r="E109" s="212"/>
      <c r="F109" s="233" t="s">
        <v>580</v>
      </c>
      <c r="G109" s="212"/>
      <c r="H109" s="212" t="s">
        <v>620</v>
      </c>
      <c r="I109" s="212" t="s">
        <v>590</v>
      </c>
      <c r="J109" s="212"/>
      <c r="K109" s="224"/>
    </row>
    <row r="110" spans="2:11" s="1" customFormat="1" ht="15" customHeight="1">
      <c r="B110" s="235"/>
      <c r="C110" s="212" t="s">
        <v>599</v>
      </c>
      <c r="D110" s="212"/>
      <c r="E110" s="212"/>
      <c r="F110" s="233" t="s">
        <v>586</v>
      </c>
      <c r="G110" s="212"/>
      <c r="H110" s="212" t="s">
        <v>620</v>
      </c>
      <c r="I110" s="212" t="s">
        <v>582</v>
      </c>
      <c r="J110" s="212">
        <v>50</v>
      </c>
      <c r="K110" s="224"/>
    </row>
    <row r="111" spans="2:11" s="1" customFormat="1" ht="15" customHeight="1">
      <c r="B111" s="235"/>
      <c r="C111" s="212" t="s">
        <v>607</v>
      </c>
      <c r="D111" s="212"/>
      <c r="E111" s="212"/>
      <c r="F111" s="233" t="s">
        <v>586</v>
      </c>
      <c r="G111" s="212"/>
      <c r="H111" s="212" t="s">
        <v>620</v>
      </c>
      <c r="I111" s="212" t="s">
        <v>582</v>
      </c>
      <c r="J111" s="212">
        <v>50</v>
      </c>
      <c r="K111" s="224"/>
    </row>
    <row r="112" spans="2:11" s="1" customFormat="1" ht="15" customHeight="1">
      <c r="B112" s="235"/>
      <c r="C112" s="212" t="s">
        <v>605</v>
      </c>
      <c r="D112" s="212"/>
      <c r="E112" s="212"/>
      <c r="F112" s="233" t="s">
        <v>586</v>
      </c>
      <c r="G112" s="212"/>
      <c r="H112" s="212" t="s">
        <v>620</v>
      </c>
      <c r="I112" s="212" t="s">
        <v>582</v>
      </c>
      <c r="J112" s="212">
        <v>50</v>
      </c>
      <c r="K112" s="224"/>
    </row>
    <row r="113" spans="2:11" s="1" customFormat="1" ht="15" customHeight="1">
      <c r="B113" s="235"/>
      <c r="C113" s="212" t="s">
        <v>56</v>
      </c>
      <c r="D113" s="212"/>
      <c r="E113" s="212"/>
      <c r="F113" s="233" t="s">
        <v>580</v>
      </c>
      <c r="G113" s="212"/>
      <c r="H113" s="212" t="s">
        <v>621</v>
      </c>
      <c r="I113" s="212" t="s">
        <v>582</v>
      </c>
      <c r="J113" s="212">
        <v>20</v>
      </c>
      <c r="K113" s="224"/>
    </row>
    <row r="114" spans="2:11" s="1" customFormat="1" ht="15" customHeight="1">
      <c r="B114" s="235"/>
      <c r="C114" s="212" t="s">
        <v>622</v>
      </c>
      <c r="D114" s="212"/>
      <c r="E114" s="212"/>
      <c r="F114" s="233" t="s">
        <v>580</v>
      </c>
      <c r="G114" s="212"/>
      <c r="H114" s="212" t="s">
        <v>623</v>
      </c>
      <c r="I114" s="212" t="s">
        <v>582</v>
      </c>
      <c r="J114" s="212">
        <v>120</v>
      </c>
      <c r="K114" s="224"/>
    </row>
    <row r="115" spans="2:11" s="1" customFormat="1" ht="15" customHeight="1">
      <c r="B115" s="235"/>
      <c r="C115" s="212" t="s">
        <v>41</v>
      </c>
      <c r="D115" s="212"/>
      <c r="E115" s="212"/>
      <c r="F115" s="233" t="s">
        <v>580</v>
      </c>
      <c r="G115" s="212"/>
      <c r="H115" s="212" t="s">
        <v>624</v>
      </c>
      <c r="I115" s="212" t="s">
        <v>615</v>
      </c>
      <c r="J115" s="212"/>
      <c r="K115" s="224"/>
    </row>
    <row r="116" spans="2:11" s="1" customFormat="1" ht="15" customHeight="1">
      <c r="B116" s="235"/>
      <c r="C116" s="212" t="s">
        <v>51</v>
      </c>
      <c r="D116" s="212"/>
      <c r="E116" s="212"/>
      <c r="F116" s="233" t="s">
        <v>580</v>
      </c>
      <c r="G116" s="212"/>
      <c r="H116" s="212" t="s">
        <v>625</v>
      </c>
      <c r="I116" s="212" t="s">
        <v>615</v>
      </c>
      <c r="J116" s="212"/>
      <c r="K116" s="224"/>
    </row>
    <row r="117" spans="2:11" s="1" customFormat="1" ht="15" customHeight="1">
      <c r="B117" s="235"/>
      <c r="C117" s="212" t="s">
        <v>60</v>
      </c>
      <c r="D117" s="212"/>
      <c r="E117" s="212"/>
      <c r="F117" s="233" t="s">
        <v>580</v>
      </c>
      <c r="G117" s="212"/>
      <c r="H117" s="212" t="s">
        <v>626</v>
      </c>
      <c r="I117" s="212" t="s">
        <v>627</v>
      </c>
      <c r="J117" s="212"/>
      <c r="K117" s="224"/>
    </row>
    <row r="118" spans="2:11" s="1" customFormat="1" ht="15" customHeight="1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spans="2:11" s="1" customFormat="1" ht="18.75" customHeight="1">
      <c r="B119" s="245"/>
      <c r="C119" s="246"/>
      <c r="D119" s="246"/>
      <c r="E119" s="246"/>
      <c r="F119" s="247"/>
      <c r="G119" s="246"/>
      <c r="H119" s="246"/>
      <c r="I119" s="246"/>
      <c r="J119" s="246"/>
      <c r="K119" s="245"/>
    </row>
    <row r="120" spans="2:11" s="1" customFormat="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s="1" customFormat="1" ht="7.5" customHeight="1">
      <c r="B121" s="248"/>
      <c r="C121" s="249"/>
      <c r="D121" s="249"/>
      <c r="E121" s="249"/>
      <c r="F121" s="249"/>
      <c r="G121" s="249"/>
      <c r="H121" s="249"/>
      <c r="I121" s="249"/>
      <c r="J121" s="249"/>
      <c r="K121" s="250"/>
    </row>
    <row r="122" spans="2:11" s="1" customFormat="1" ht="45" customHeight="1">
      <c r="B122" s="251"/>
      <c r="C122" s="324" t="s">
        <v>628</v>
      </c>
      <c r="D122" s="324"/>
      <c r="E122" s="324"/>
      <c r="F122" s="324"/>
      <c r="G122" s="324"/>
      <c r="H122" s="324"/>
      <c r="I122" s="324"/>
      <c r="J122" s="324"/>
      <c r="K122" s="252"/>
    </row>
    <row r="123" spans="2:11" s="1" customFormat="1" ht="17.25" customHeight="1">
      <c r="B123" s="253"/>
      <c r="C123" s="225" t="s">
        <v>574</v>
      </c>
      <c r="D123" s="225"/>
      <c r="E123" s="225"/>
      <c r="F123" s="225" t="s">
        <v>575</v>
      </c>
      <c r="G123" s="226"/>
      <c r="H123" s="225" t="s">
        <v>57</v>
      </c>
      <c r="I123" s="225" t="s">
        <v>60</v>
      </c>
      <c r="J123" s="225" t="s">
        <v>576</v>
      </c>
      <c r="K123" s="254"/>
    </row>
    <row r="124" spans="2:11" s="1" customFormat="1" ht="17.25" customHeight="1">
      <c r="B124" s="253"/>
      <c r="C124" s="227" t="s">
        <v>577</v>
      </c>
      <c r="D124" s="227"/>
      <c r="E124" s="227"/>
      <c r="F124" s="228" t="s">
        <v>578</v>
      </c>
      <c r="G124" s="229"/>
      <c r="H124" s="227"/>
      <c r="I124" s="227"/>
      <c r="J124" s="227" t="s">
        <v>579</v>
      </c>
      <c r="K124" s="254"/>
    </row>
    <row r="125" spans="2:11" s="1" customFormat="1" ht="5.25" customHeight="1">
      <c r="B125" s="255"/>
      <c r="C125" s="230"/>
      <c r="D125" s="230"/>
      <c r="E125" s="230"/>
      <c r="F125" s="230"/>
      <c r="G125" s="256"/>
      <c r="H125" s="230"/>
      <c r="I125" s="230"/>
      <c r="J125" s="230"/>
      <c r="K125" s="257"/>
    </row>
    <row r="126" spans="2:11" s="1" customFormat="1" ht="15" customHeight="1">
      <c r="B126" s="255"/>
      <c r="C126" s="212" t="s">
        <v>583</v>
      </c>
      <c r="D126" s="232"/>
      <c r="E126" s="232"/>
      <c r="F126" s="233" t="s">
        <v>580</v>
      </c>
      <c r="G126" s="212"/>
      <c r="H126" s="212" t="s">
        <v>620</v>
      </c>
      <c r="I126" s="212" t="s">
        <v>582</v>
      </c>
      <c r="J126" s="212">
        <v>120</v>
      </c>
      <c r="K126" s="258"/>
    </row>
    <row r="127" spans="2:11" s="1" customFormat="1" ht="15" customHeight="1">
      <c r="B127" s="255"/>
      <c r="C127" s="212" t="s">
        <v>629</v>
      </c>
      <c r="D127" s="212"/>
      <c r="E127" s="212"/>
      <c r="F127" s="233" t="s">
        <v>580</v>
      </c>
      <c r="G127" s="212"/>
      <c r="H127" s="212" t="s">
        <v>630</v>
      </c>
      <c r="I127" s="212" t="s">
        <v>582</v>
      </c>
      <c r="J127" s="212" t="s">
        <v>631</v>
      </c>
      <c r="K127" s="258"/>
    </row>
    <row r="128" spans="2:11" s="1" customFormat="1" ht="15" customHeight="1">
      <c r="B128" s="255"/>
      <c r="C128" s="212" t="s">
        <v>528</v>
      </c>
      <c r="D128" s="212"/>
      <c r="E128" s="212"/>
      <c r="F128" s="233" t="s">
        <v>580</v>
      </c>
      <c r="G128" s="212"/>
      <c r="H128" s="212" t="s">
        <v>632</v>
      </c>
      <c r="I128" s="212" t="s">
        <v>582</v>
      </c>
      <c r="J128" s="212" t="s">
        <v>631</v>
      </c>
      <c r="K128" s="258"/>
    </row>
    <row r="129" spans="2:11" s="1" customFormat="1" ht="15" customHeight="1">
      <c r="B129" s="255"/>
      <c r="C129" s="212" t="s">
        <v>591</v>
      </c>
      <c r="D129" s="212"/>
      <c r="E129" s="212"/>
      <c r="F129" s="233" t="s">
        <v>586</v>
      </c>
      <c r="G129" s="212"/>
      <c r="H129" s="212" t="s">
        <v>592</v>
      </c>
      <c r="I129" s="212" t="s">
        <v>582</v>
      </c>
      <c r="J129" s="212">
        <v>15</v>
      </c>
      <c r="K129" s="258"/>
    </row>
    <row r="130" spans="2:11" s="1" customFormat="1" ht="15" customHeight="1">
      <c r="B130" s="255"/>
      <c r="C130" s="236" t="s">
        <v>593</v>
      </c>
      <c r="D130" s="236"/>
      <c r="E130" s="236"/>
      <c r="F130" s="237" t="s">
        <v>586</v>
      </c>
      <c r="G130" s="236"/>
      <c r="H130" s="236" t="s">
        <v>594</v>
      </c>
      <c r="I130" s="236" t="s">
        <v>582</v>
      </c>
      <c r="J130" s="236">
        <v>15</v>
      </c>
      <c r="K130" s="258"/>
    </row>
    <row r="131" spans="2:11" s="1" customFormat="1" ht="15" customHeight="1">
      <c r="B131" s="255"/>
      <c r="C131" s="236" t="s">
        <v>595</v>
      </c>
      <c r="D131" s="236"/>
      <c r="E131" s="236"/>
      <c r="F131" s="237" t="s">
        <v>586</v>
      </c>
      <c r="G131" s="236"/>
      <c r="H131" s="236" t="s">
        <v>596</v>
      </c>
      <c r="I131" s="236" t="s">
        <v>582</v>
      </c>
      <c r="J131" s="236">
        <v>20</v>
      </c>
      <c r="K131" s="258"/>
    </row>
    <row r="132" spans="2:11" s="1" customFormat="1" ht="15" customHeight="1">
      <c r="B132" s="255"/>
      <c r="C132" s="236" t="s">
        <v>597</v>
      </c>
      <c r="D132" s="236"/>
      <c r="E132" s="236"/>
      <c r="F132" s="237" t="s">
        <v>586</v>
      </c>
      <c r="G132" s="236"/>
      <c r="H132" s="236" t="s">
        <v>598</v>
      </c>
      <c r="I132" s="236" t="s">
        <v>582</v>
      </c>
      <c r="J132" s="236">
        <v>20</v>
      </c>
      <c r="K132" s="258"/>
    </row>
    <row r="133" spans="2:11" s="1" customFormat="1" ht="15" customHeight="1">
      <c r="B133" s="255"/>
      <c r="C133" s="212" t="s">
        <v>585</v>
      </c>
      <c r="D133" s="212"/>
      <c r="E133" s="212"/>
      <c r="F133" s="233" t="s">
        <v>586</v>
      </c>
      <c r="G133" s="212"/>
      <c r="H133" s="212" t="s">
        <v>620</v>
      </c>
      <c r="I133" s="212" t="s">
        <v>582</v>
      </c>
      <c r="J133" s="212">
        <v>50</v>
      </c>
      <c r="K133" s="258"/>
    </row>
    <row r="134" spans="2:11" s="1" customFormat="1" ht="15" customHeight="1">
      <c r="B134" s="255"/>
      <c r="C134" s="212" t="s">
        <v>599</v>
      </c>
      <c r="D134" s="212"/>
      <c r="E134" s="212"/>
      <c r="F134" s="233" t="s">
        <v>586</v>
      </c>
      <c r="G134" s="212"/>
      <c r="H134" s="212" t="s">
        <v>620</v>
      </c>
      <c r="I134" s="212" t="s">
        <v>582</v>
      </c>
      <c r="J134" s="212">
        <v>50</v>
      </c>
      <c r="K134" s="258"/>
    </row>
    <row r="135" spans="2:11" s="1" customFormat="1" ht="15" customHeight="1">
      <c r="B135" s="255"/>
      <c r="C135" s="212" t="s">
        <v>605</v>
      </c>
      <c r="D135" s="212"/>
      <c r="E135" s="212"/>
      <c r="F135" s="233" t="s">
        <v>586</v>
      </c>
      <c r="G135" s="212"/>
      <c r="H135" s="212" t="s">
        <v>620</v>
      </c>
      <c r="I135" s="212" t="s">
        <v>582</v>
      </c>
      <c r="J135" s="212">
        <v>50</v>
      </c>
      <c r="K135" s="258"/>
    </row>
    <row r="136" spans="2:11" s="1" customFormat="1" ht="15" customHeight="1">
      <c r="B136" s="255"/>
      <c r="C136" s="212" t="s">
        <v>607</v>
      </c>
      <c r="D136" s="212"/>
      <c r="E136" s="212"/>
      <c r="F136" s="233" t="s">
        <v>586</v>
      </c>
      <c r="G136" s="212"/>
      <c r="H136" s="212" t="s">
        <v>620</v>
      </c>
      <c r="I136" s="212" t="s">
        <v>582</v>
      </c>
      <c r="J136" s="212">
        <v>50</v>
      </c>
      <c r="K136" s="258"/>
    </row>
    <row r="137" spans="2:11" s="1" customFormat="1" ht="15" customHeight="1">
      <c r="B137" s="255"/>
      <c r="C137" s="212" t="s">
        <v>608</v>
      </c>
      <c r="D137" s="212"/>
      <c r="E137" s="212"/>
      <c r="F137" s="233" t="s">
        <v>586</v>
      </c>
      <c r="G137" s="212"/>
      <c r="H137" s="212" t="s">
        <v>633</v>
      </c>
      <c r="I137" s="212" t="s">
        <v>582</v>
      </c>
      <c r="J137" s="212">
        <v>255</v>
      </c>
      <c r="K137" s="258"/>
    </row>
    <row r="138" spans="2:11" s="1" customFormat="1" ht="15" customHeight="1">
      <c r="B138" s="255"/>
      <c r="C138" s="212" t="s">
        <v>610</v>
      </c>
      <c r="D138" s="212"/>
      <c r="E138" s="212"/>
      <c r="F138" s="233" t="s">
        <v>580</v>
      </c>
      <c r="G138" s="212"/>
      <c r="H138" s="212" t="s">
        <v>634</v>
      </c>
      <c r="I138" s="212" t="s">
        <v>612</v>
      </c>
      <c r="J138" s="212"/>
      <c r="K138" s="258"/>
    </row>
    <row r="139" spans="2:11" s="1" customFormat="1" ht="15" customHeight="1">
      <c r="B139" s="255"/>
      <c r="C139" s="212" t="s">
        <v>613</v>
      </c>
      <c r="D139" s="212"/>
      <c r="E139" s="212"/>
      <c r="F139" s="233" t="s">
        <v>580</v>
      </c>
      <c r="G139" s="212"/>
      <c r="H139" s="212" t="s">
        <v>635</v>
      </c>
      <c r="I139" s="212" t="s">
        <v>615</v>
      </c>
      <c r="J139" s="212"/>
      <c r="K139" s="258"/>
    </row>
    <row r="140" spans="2:11" s="1" customFormat="1" ht="15" customHeight="1">
      <c r="B140" s="255"/>
      <c r="C140" s="212" t="s">
        <v>616</v>
      </c>
      <c r="D140" s="212"/>
      <c r="E140" s="212"/>
      <c r="F140" s="233" t="s">
        <v>580</v>
      </c>
      <c r="G140" s="212"/>
      <c r="H140" s="212" t="s">
        <v>616</v>
      </c>
      <c r="I140" s="212" t="s">
        <v>615</v>
      </c>
      <c r="J140" s="212"/>
      <c r="K140" s="258"/>
    </row>
    <row r="141" spans="2:11" s="1" customFormat="1" ht="15" customHeight="1">
      <c r="B141" s="255"/>
      <c r="C141" s="212" t="s">
        <v>41</v>
      </c>
      <c r="D141" s="212"/>
      <c r="E141" s="212"/>
      <c r="F141" s="233" t="s">
        <v>580</v>
      </c>
      <c r="G141" s="212"/>
      <c r="H141" s="212" t="s">
        <v>636</v>
      </c>
      <c r="I141" s="212" t="s">
        <v>615</v>
      </c>
      <c r="J141" s="212"/>
      <c r="K141" s="258"/>
    </row>
    <row r="142" spans="2:11" s="1" customFormat="1" ht="15" customHeight="1">
      <c r="B142" s="255"/>
      <c r="C142" s="212" t="s">
        <v>637</v>
      </c>
      <c r="D142" s="212"/>
      <c r="E142" s="212"/>
      <c r="F142" s="233" t="s">
        <v>580</v>
      </c>
      <c r="G142" s="212"/>
      <c r="H142" s="212" t="s">
        <v>638</v>
      </c>
      <c r="I142" s="212" t="s">
        <v>615</v>
      </c>
      <c r="J142" s="212"/>
      <c r="K142" s="258"/>
    </row>
    <row r="143" spans="2:11" s="1" customFormat="1" ht="15" customHeight="1">
      <c r="B143" s="259"/>
      <c r="C143" s="260"/>
      <c r="D143" s="260"/>
      <c r="E143" s="260"/>
      <c r="F143" s="260"/>
      <c r="G143" s="260"/>
      <c r="H143" s="260"/>
      <c r="I143" s="260"/>
      <c r="J143" s="260"/>
      <c r="K143" s="261"/>
    </row>
    <row r="144" spans="2:11" s="1" customFormat="1" ht="18.75" customHeight="1">
      <c r="B144" s="246"/>
      <c r="C144" s="246"/>
      <c r="D144" s="246"/>
      <c r="E144" s="246"/>
      <c r="F144" s="247"/>
      <c r="G144" s="246"/>
      <c r="H144" s="246"/>
      <c r="I144" s="246"/>
      <c r="J144" s="246"/>
      <c r="K144" s="246"/>
    </row>
    <row r="145" spans="2:11" s="1" customFormat="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s="1" customFormat="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s="1" customFormat="1" ht="45" customHeight="1">
      <c r="B147" s="223"/>
      <c r="C147" s="323" t="s">
        <v>639</v>
      </c>
      <c r="D147" s="323"/>
      <c r="E147" s="323"/>
      <c r="F147" s="323"/>
      <c r="G147" s="323"/>
      <c r="H147" s="323"/>
      <c r="I147" s="323"/>
      <c r="J147" s="323"/>
      <c r="K147" s="224"/>
    </row>
    <row r="148" spans="2:11" s="1" customFormat="1" ht="17.25" customHeight="1">
      <c r="B148" s="223"/>
      <c r="C148" s="225" t="s">
        <v>574</v>
      </c>
      <c r="D148" s="225"/>
      <c r="E148" s="225"/>
      <c r="F148" s="225" t="s">
        <v>575</v>
      </c>
      <c r="G148" s="226"/>
      <c r="H148" s="225" t="s">
        <v>57</v>
      </c>
      <c r="I148" s="225" t="s">
        <v>60</v>
      </c>
      <c r="J148" s="225" t="s">
        <v>576</v>
      </c>
      <c r="K148" s="224"/>
    </row>
    <row r="149" spans="2:11" s="1" customFormat="1" ht="17.25" customHeight="1">
      <c r="B149" s="223"/>
      <c r="C149" s="227" t="s">
        <v>577</v>
      </c>
      <c r="D149" s="227"/>
      <c r="E149" s="227"/>
      <c r="F149" s="228" t="s">
        <v>578</v>
      </c>
      <c r="G149" s="229"/>
      <c r="H149" s="227"/>
      <c r="I149" s="227"/>
      <c r="J149" s="227" t="s">
        <v>579</v>
      </c>
      <c r="K149" s="224"/>
    </row>
    <row r="150" spans="2:11" s="1" customFormat="1" ht="5.25" customHeight="1">
      <c r="B150" s="235"/>
      <c r="C150" s="230"/>
      <c r="D150" s="230"/>
      <c r="E150" s="230"/>
      <c r="F150" s="230"/>
      <c r="G150" s="231"/>
      <c r="H150" s="230"/>
      <c r="I150" s="230"/>
      <c r="J150" s="230"/>
      <c r="K150" s="258"/>
    </row>
    <row r="151" spans="2:11" s="1" customFormat="1" ht="15" customHeight="1">
      <c r="B151" s="235"/>
      <c r="C151" s="262" t="s">
        <v>583</v>
      </c>
      <c r="D151" s="212"/>
      <c r="E151" s="212"/>
      <c r="F151" s="263" t="s">
        <v>580</v>
      </c>
      <c r="G151" s="212"/>
      <c r="H151" s="262" t="s">
        <v>620</v>
      </c>
      <c r="I151" s="262" t="s">
        <v>582</v>
      </c>
      <c r="J151" s="262">
        <v>120</v>
      </c>
      <c r="K151" s="258"/>
    </row>
    <row r="152" spans="2:11" s="1" customFormat="1" ht="15" customHeight="1">
      <c r="B152" s="235"/>
      <c r="C152" s="262" t="s">
        <v>629</v>
      </c>
      <c r="D152" s="212"/>
      <c r="E152" s="212"/>
      <c r="F152" s="263" t="s">
        <v>580</v>
      </c>
      <c r="G152" s="212"/>
      <c r="H152" s="262" t="s">
        <v>640</v>
      </c>
      <c r="I152" s="262" t="s">
        <v>582</v>
      </c>
      <c r="J152" s="262" t="s">
        <v>631</v>
      </c>
      <c r="K152" s="258"/>
    </row>
    <row r="153" spans="2:11" s="1" customFormat="1" ht="15" customHeight="1">
      <c r="B153" s="235"/>
      <c r="C153" s="262" t="s">
        <v>528</v>
      </c>
      <c r="D153" s="212"/>
      <c r="E153" s="212"/>
      <c r="F153" s="263" t="s">
        <v>580</v>
      </c>
      <c r="G153" s="212"/>
      <c r="H153" s="262" t="s">
        <v>641</v>
      </c>
      <c r="I153" s="262" t="s">
        <v>582</v>
      </c>
      <c r="J153" s="262" t="s">
        <v>631</v>
      </c>
      <c r="K153" s="258"/>
    </row>
    <row r="154" spans="2:11" s="1" customFormat="1" ht="15" customHeight="1">
      <c r="B154" s="235"/>
      <c r="C154" s="262" t="s">
        <v>585</v>
      </c>
      <c r="D154" s="212"/>
      <c r="E154" s="212"/>
      <c r="F154" s="263" t="s">
        <v>586</v>
      </c>
      <c r="G154" s="212"/>
      <c r="H154" s="262" t="s">
        <v>620</v>
      </c>
      <c r="I154" s="262" t="s">
        <v>582</v>
      </c>
      <c r="J154" s="262">
        <v>50</v>
      </c>
      <c r="K154" s="258"/>
    </row>
    <row r="155" spans="2:11" s="1" customFormat="1" ht="15" customHeight="1">
      <c r="B155" s="235"/>
      <c r="C155" s="262" t="s">
        <v>588</v>
      </c>
      <c r="D155" s="212"/>
      <c r="E155" s="212"/>
      <c r="F155" s="263" t="s">
        <v>580</v>
      </c>
      <c r="G155" s="212"/>
      <c r="H155" s="262" t="s">
        <v>620</v>
      </c>
      <c r="I155" s="262" t="s">
        <v>590</v>
      </c>
      <c r="J155" s="262"/>
      <c r="K155" s="258"/>
    </row>
    <row r="156" spans="2:11" s="1" customFormat="1" ht="15" customHeight="1">
      <c r="B156" s="235"/>
      <c r="C156" s="262" t="s">
        <v>599</v>
      </c>
      <c r="D156" s="212"/>
      <c r="E156" s="212"/>
      <c r="F156" s="263" t="s">
        <v>586</v>
      </c>
      <c r="G156" s="212"/>
      <c r="H156" s="262" t="s">
        <v>620</v>
      </c>
      <c r="I156" s="262" t="s">
        <v>582</v>
      </c>
      <c r="J156" s="262">
        <v>50</v>
      </c>
      <c r="K156" s="258"/>
    </row>
    <row r="157" spans="2:11" s="1" customFormat="1" ht="15" customHeight="1">
      <c r="B157" s="235"/>
      <c r="C157" s="262" t="s">
        <v>607</v>
      </c>
      <c r="D157" s="212"/>
      <c r="E157" s="212"/>
      <c r="F157" s="263" t="s">
        <v>586</v>
      </c>
      <c r="G157" s="212"/>
      <c r="H157" s="262" t="s">
        <v>620</v>
      </c>
      <c r="I157" s="262" t="s">
        <v>582</v>
      </c>
      <c r="J157" s="262">
        <v>50</v>
      </c>
      <c r="K157" s="258"/>
    </row>
    <row r="158" spans="2:11" s="1" customFormat="1" ht="15" customHeight="1">
      <c r="B158" s="235"/>
      <c r="C158" s="262" t="s">
        <v>605</v>
      </c>
      <c r="D158" s="212"/>
      <c r="E158" s="212"/>
      <c r="F158" s="263" t="s">
        <v>586</v>
      </c>
      <c r="G158" s="212"/>
      <c r="H158" s="262" t="s">
        <v>620</v>
      </c>
      <c r="I158" s="262" t="s">
        <v>582</v>
      </c>
      <c r="J158" s="262">
        <v>50</v>
      </c>
      <c r="K158" s="258"/>
    </row>
    <row r="159" spans="2:11" s="1" customFormat="1" ht="15" customHeight="1">
      <c r="B159" s="235"/>
      <c r="C159" s="262" t="s">
        <v>99</v>
      </c>
      <c r="D159" s="212"/>
      <c r="E159" s="212"/>
      <c r="F159" s="263" t="s">
        <v>580</v>
      </c>
      <c r="G159" s="212"/>
      <c r="H159" s="262" t="s">
        <v>642</v>
      </c>
      <c r="I159" s="262" t="s">
        <v>582</v>
      </c>
      <c r="J159" s="262" t="s">
        <v>643</v>
      </c>
      <c r="K159" s="258"/>
    </row>
    <row r="160" spans="2:11" s="1" customFormat="1" ht="15" customHeight="1">
      <c r="B160" s="235"/>
      <c r="C160" s="262" t="s">
        <v>644</v>
      </c>
      <c r="D160" s="212"/>
      <c r="E160" s="212"/>
      <c r="F160" s="263" t="s">
        <v>580</v>
      </c>
      <c r="G160" s="212"/>
      <c r="H160" s="262" t="s">
        <v>645</v>
      </c>
      <c r="I160" s="262" t="s">
        <v>615</v>
      </c>
      <c r="J160" s="262"/>
      <c r="K160" s="258"/>
    </row>
    <row r="161" spans="2:11" s="1" customFormat="1" ht="15" customHeight="1">
      <c r="B161" s="264"/>
      <c r="C161" s="244"/>
      <c r="D161" s="244"/>
      <c r="E161" s="244"/>
      <c r="F161" s="244"/>
      <c r="G161" s="244"/>
      <c r="H161" s="244"/>
      <c r="I161" s="244"/>
      <c r="J161" s="244"/>
      <c r="K161" s="265"/>
    </row>
    <row r="162" spans="2:11" s="1" customFormat="1" ht="18.75" customHeight="1">
      <c r="B162" s="246"/>
      <c r="C162" s="256"/>
      <c r="D162" s="256"/>
      <c r="E162" s="256"/>
      <c r="F162" s="266"/>
      <c r="G162" s="256"/>
      <c r="H162" s="256"/>
      <c r="I162" s="256"/>
      <c r="J162" s="256"/>
      <c r="K162" s="246"/>
    </row>
    <row r="163" spans="2:11" s="1" customFormat="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s="1" customFormat="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s="1" customFormat="1" ht="45" customHeight="1">
      <c r="B165" s="204"/>
      <c r="C165" s="324" t="s">
        <v>646</v>
      </c>
      <c r="D165" s="324"/>
      <c r="E165" s="324"/>
      <c r="F165" s="324"/>
      <c r="G165" s="324"/>
      <c r="H165" s="324"/>
      <c r="I165" s="324"/>
      <c r="J165" s="324"/>
      <c r="K165" s="205"/>
    </row>
    <row r="166" spans="2:11" s="1" customFormat="1" ht="17.25" customHeight="1">
      <c r="B166" s="204"/>
      <c r="C166" s="225" t="s">
        <v>574</v>
      </c>
      <c r="D166" s="225"/>
      <c r="E166" s="225"/>
      <c r="F166" s="225" t="s">
        <v>575</v>
      </c>
      <c r="G166" s="267"/>
      <c r="H166" s="268" t="s">
        <v>57</v>
      </c>
      <c r="I166" s="268" t="s">
        <v>60</v>
      </c>
      <c r="J166" s="225" t="s">
        <v>576</v>
      </c>
      <c r="K166" s="205"/>
    </row>
    <row r="167" spans="2:11" s="1" customFormat="1" ht="17.25" customHeight="1">
      <c r="B167" s="206"/>
      <c r="C167" s="227" t="s">
        <v>577</v>
      </c>
      <c r="D167" s="227"/>
      <c r="E167" s="227"/>
      <c r="F167" s="228" t="s">
        <v>578</v>
      </c>
      <c r="G167" s="269"/>
      <c r="H167" s="270"/>
      <c r="I167" s="270"/>
      <c r="J167" s="227" t="s">
        <v>579</v>
      </c>
      <c r="K167" s="207"/>
    </row>
    <row r="168" spans="2:11" s="1" customFormat="1" ht="5.25" customHeight="1">
      <c r="B168" s="235"/>
      <c r="C168" s="230"/>
      <c r="D168" s="230"/>
      <c r="E168" s="230"/>
      <c r="F168" s="230"/>
      <c r="G168" s="231"/>
      <c r="H168" s="230"/>
      <c r="I168" s="230"/>
      <c r="J168" s="230"/>
      <c r="K168" s="258"/>
    </row>
    <row r="169" spans="2:11" s="1" customFormat="1" ht="15" customHeight="1">
      <c r="B169" s="235"/>
      <c r="C169" s="212" t="s">
        <v>583</v>
      </c>
      <c r="D169" s="212"/>
      <c r="E169" s="212"/>
      <c r="F169" s="233" t="s">
        <v>580</v>
      </c>
      <c r="G169" s="212"/>
      <c r="H169" s="212" t="s">
        <v>620</v>
      </c>
      <c r="I169" s="212" t="s">
        <v>582</v>
      </c>
      <c r="J169" s="212">
        <v>120</v>
      </c>
      <c r="K169" s="258"/>
    </row>
    <row r="170" spans="2:11" s="1" customFormat="1" ht="15" customHeight="1">
      <c r="B170" s="235"/>
      <c r="C170" s="212" t="s">
        <v>629</v>
      </c>
      <c r="D170" s="212"/>
      <c r="E170" s="212"/>
      <c r="F170" s="233" t="s">
        <v>580</v>
      </c>
      <c r="G170" s="212"/>
      <c r="H170" s="212" t="s">
        <v>630</v>
      </c>
      <c r="I170" s="212" t="s">
        <v>582</v>
      </c>
      <c r="J170" s="212" t="s">
        <v>631</v>
      </c>
      <c r="K170" s="258"/>
    </row>
    <row r="171" spans="2:11" s="1" customFormat="1" ht="15" customHeight="1">
      <c r="B171" s="235"/>
      <c r="C171" s="212" t="s">
        <v>528</v>
      </c>
      <c r="D171" s="212"/>
      <c r="E171" s="212"/>
      <c r="F171" s="233" t="s">
        <v>580</v>
      </c>
      <c r="G171" s="212"/>
      <c r="H171" s="212" t="s">
        <v>647</v>
      </c>
      <c r="I171" s="212" t="s">
        <v>582</v>
      </c>
      <c r="J171" s="212" t="s">
        <v>631</v>
      </c>
      <c r="K171" s="258"/>
    </row>
    <row r="172" spans="2:11" s="1" customFormat="1" ht="15" customHeight="1">
      <c r="B172" s="235"/>
      <c r="C172" s="212" t="s">
        <v>585</v>
      </c>
      <c r="D172" s="212"/>
      <c r="E172" s="212"/>
      <c r="F172" s="233" t="s">
        <v>586</v>
      </c>
      <c r="G172" s="212"/>
      <c r="H172" s="212" t="s">
        <v>647</v>
      </c>
      <c r="I172" s="212" t="s">
        <v>582</v>
      </c>
      <c r="J172" s="212">
        <v>50</v>
      </c>
      <c r="K172" s="258"/>
    </row>
    <row r="173" spans="2:11" s="1" customFormat="1" ht="15" customHeight="1">
      <c r="B173" s="235"/>
      <c r="C173" s="212" t="s">
        <v>588</v>
      </c>
      <c r="D173" s="212"/>
      <c r="E173" s="212"/>
      <c r="F173" s="233" t="s">
        <v>580</v>
      </c>
      <c r="G173" s="212"/>
      <c r="H173" s="212" t="s">
        <v>647</v>
      </c>
      <c r="I173" s="212" t="s">
        <v>590</v>
      </c>
      <c r="J173" s="212"/>
      <c r="K173" s="258"/>
    </row>
    <row r="174" spans="2:11" s="1" customFormat="1" ht="15" customHeight="1">
      <c r="B174" s="235"/>
      <c r="C174" s="212" t="s">
        <v>599</v>
      </c>
      <c r="D174" s="212"/>
      <c r="E174" s="212"/>
      <c r="F174" s="233" t="s">
        <v>586</v>
      </c>
      <c r="G174" s="212"/>
      <c r="H174" s="212" t="s">
        <v>647</v>
      </c>
      <c r="I174" s="212" t="s">
        <v>582</v>
      </c>
      <c r="J174" s="212">
        <v>50</v>
      </c>
      <c r="K174" s="258"/>
    </row>
    <row r="175" spans="2:11" s="1" customFormat="1" ht="15" customHeight="1">
      <c r="B175" s="235"/>
      <c r="C175" s="212" t="s">
        <v>607</v>
      </c>
      <c r="D175" s="212"/>
      <c r="E175" s="212"/>
      <c r="F175" s="233" t="s">
        <v>586</v>
      </c>
      <c r="G175" s="212"/>
      <c r="H175" s="212" t="s">
        <v>647</v>
      </c>
      <c r="I175" s="212" t="s">
        <v>582</v>
      </c>
      <c r="J175" s="212">
        <v>50</v>
      </c>
      <c r="K175" s="258"/>
    </row>
    <row r="176" spans="2:11" s="1" customFormat="1" ht="15" customHeight="1">
      <c r="B176" s="235"/>
      <c r="C176" s="212" t="s">
        <v>605</v>
      </c>
      <c r="D176" s="212"/>
      <c r="E176" s="212"/>
      <c r="F176" s="233" t="s">
        <v>586</v>
      </c>
      <c r="G176" s="212"/>
      <c r="H176" s="212" t="s">
        <v>647</v>
      </c>
      <c r="I176" s="212" t="s">
        <v>582</v>
      </c>
      <c r="J176" s="212">
        <v>50</v>
      </c>
      <c r="K176" s="258"/>
    </row>
    <row r="177" spans="2:11" s="1" customFormat="1" ht="15" customHeight="1">
      <c r="B177" s="235"/>
      <c r="C177" s="212" t="s">
        <v>111</v>
      </c>
      <c r="D177" s="212"/>
      <c r="E177" s="212"/>
      <c r="F177" s="233" t="s">
        <v>580</v>
      </c>
      <c r="G177" s="212"/>
      <c r="H177" s="212" t="s">
        <v>648</v>
      </c>
      <c r="I177" s="212" t="s">
        <v>649</v>
      </c>
      <c r="J177" s="212"/>
      <c r="K177" s="258"/>
    </row>
    <row r="178" spans="2:11" s="1" customFormat="1" ht="15" customHeight="1">
      <c r="B178" s="235"/>
      <c r="C178" s="212" t="s">
        <v>60</v>
      </c>
      <c r="D178" s="212"/>
      <c r="E178" s="212"/>
      <c r="F178" s="233" t="s">
        <v>580</v>
      </c>
      <c r="G178" s="212"/>
      <c r="H178" s="212" t="s">
        <v>650</v>
      </c>
      <c r="I178" s="212" t="s">
        <v>651</v>
      </c>
      <c r="J178" s="212">
        <v>1</v>
      </c>
      <c r="K178" s="258"/>
    </row>
    <row r="179" spans="2:11" s="1" customFormat="1" ht="15" customHeight="1">
      <c r="B179" s="235"/>
      <c r="C179" s="212" t="s">
        <v>56</v>
      </c>
      <c r="D179" s="212"/>
      <c r="E179" s="212"/>
      <c r="F179" s="233" t="s">
        <v>580</v>
      </c>
      <c r="G179" s="212"/>
      <c r="H179" s="212" t="s">
        <v>652</v>
      </c>
      <c r="I179" s="212" t="s">
        <v>582</v>
      </c>
      <c r="J179" s="212">
        <v>20</v>
      </c>
      <c r="K179" s="258"/>
    </row>
    <row r="180" spans="2:11" s="1" customFormat="1" ht="15" customHeight="1">
      <c r="B180" s="235"/>
      <c r="C180" s="212" t="s">
        <v>57</v>
      </c>
      <c r="D180" s="212"/>
      <c r="E180" s="212"/>
      <c r="F180" s="233" t="s">
        <v>580</v>
      </c>
      <c r="G180" s="212"/>
      <c r="H180" s="212" t="s">
        <v>653</v>
      </c>
      <c r="I180" s="212" t="s">
        <v>582</v>
      </c>
      <c r="J180" s="212">
        <v>255</v>
      </c>
      <c r="K180" s="258"/>
    </row>
    <row r="181" spans="2:11" s="1" customFormat="1" ht="15" customHeight="1">
      <c r="B181" s="235"/>
      <c r="C181" s="212" t="s">
        <v>112</v>
      </c>
      <c r="D181" s="212"/>
      <c r="E181" s="212"/>
      <c r="F181" s="233" t="s">
        <v>580</v>
      </c>
      <c r="G181" s="212"/>
      <c r="H181" s="212" t="s">
        <v>544</v>
      </c>
      <c r="I181" s="212" t="s">
        <v>582</v>
      </c>
      <c r="J181" s="212">
        <v>10</v>
      </c>
      <c r="K181" s="258"/>
    </row>
    <row r="182" spans="2:11" s="1" customFormat="1" ht="15" customHeight="1">
      <c r="B182" s="235"/>
      <c r="C182" s="212" t="s">
        <v>113</v>
      </c>
      <c r="D182" s="212"/>
      <c r="E182" s="212"/>
      <c r="F182" s="233" t="s">
        <v>580</v>
      </c>
      <c r="G182" s="212"/>
      <c r="H182" s="212" t="s">
        <v>654</v>
      </c>
      <c r="I182" s="212" t="s">
        <v>615</v>
      </c>
      <c r="J182" s="212"/>
      <c r="K182" s="258"/>
    </row>
    <row r="183" spans="2:11" s="1" customFormat="1" ht="15" customHeight="1">
      <c r="B183" s="235"/>
      <c r="C183" s="212" t="s">
        <v>655</v>
      </c>
      <c r="D183" s="212"/>
      <c r="E183" s="212"/>
      <c r="F183" s="233" t="s">
        <v>580</v>
      </c>
      <c r="G183" s="212"/>
      <c r="H183" s="212" t="s">
        <v>656</v>
      </c>
      <c r="I183" s="212" t="s">
        <v>615</v>
      </c>
      <c r="J183" s="212"/>
      <c r="K183" s="258"/>
    </row>
    <row r="184" spans="2:11" s="1" customFormat="1" ht="15" customHeight="1">
      <c r="B184" s="235"/>
      <c r="C184" s="212" t="s">
        <v>644</v>
      </c>
      <c r="D184" s="212"/>
      <c r="E184" s="212"/>
      <c r="F184" s="233" t="s">
        <v>580</v>
      </c>
      <c r="G184" s="212"/>
      <c r="H184" s="212" t="s">
        <v>657</v>
      </c>
      <c r="I184" s="212" t="s">
        <v>615</v>
      </c>
      <c r="J184" s="212"/>
      <c r="K184" s="258"/>
    </row>
    <row r="185" spans="2:11" s="1" customFormat="1" ht="15" customHeight="1">
      <c r="B185" s="235"/>
      <c r="C185" s="212" t="s">
        <v>115</v>
      </c>
      <c r="D185" s="212"/>
      <c r="E185" s="212"/>
      <c r="F185" s="233" t="s">
        <v>586</v>
      </c>
      <c r="G185" s="212"/>
      <c r="H185" s="212" t="s">
        <v>658</v>
      </c>
      <c r="I185" s="212" t="s">
        <v>582</v>
      </c>
      <c r="J185" s="212">
        <v>50</v>
      </c>
      <c r="K185" s="258"/>
    </row>
    <row r="186" spans="2:11" s="1" customFormat="1" ht="15" customHeight="1">
      <c r="B186" s="235"/>
      <c r="C186" s="212" t="s">
        <v>659</v>
      </c>
      <c r="D186" s="212"/>
      <c r="E186" s="212"/>
      <c r="F186" s="233" t="s">
        <v>586</v>
      </c>
      <c r="G186" s="212"/>
      <c r="H186" s="212" t="s">
        <v>660</v>
      </c>
      <c r="I186" s="212" t="s">
        <v>661</v>
      </c>
      <c r="J186" s="212"/>
      <c r="K186" s="258"/>
    </row>
    <row r="187" spans="2:11" s="1" customFormat="1" ht="15" customHeight="1">
      <c r="B187" s="235"/>
      <c r="C187" s="212" t="s">
        <v>662</v>
      </c>
      <c r="D187" s="212"/>
      <c r="E187" s="212"/>
      <c r="F187" s="233" t="s">
        <v>586</v>
      </c>
      <c r="G187" s="212"/>
      <c r="H187" s="212" t="s">
        <v>663</v>
      </c>
      <c r="I187" s="212" t="s">
        <v>661</v>
      </c>
      <c r="J187" s="212"/>
      <c r="K187" s="258"/>
    </row>
    <row r="188" spans="2:11" s="1" customFormat="1" ht="15" customHeight="1">
      <c r="B188" s="235"/>
      <c r="C188" s="212" t="s">
        <v>664</v>
      </c>
      <c r="D188" s="212"/>
      <c r="E188" s="212"/>
      <c r="F188" s="233" t="s">
        <v>586</v>
      </c>
      <c r="G188" s="212"/>
      <c r="H188" s="212" t="s">
        <v>665</v>
      </c>
      <c r="I188" s="212" t="s">
        <v>661</v>
      </c>
      <c r="J188" s="212"/>
      <c r="K188" s="258"/>
    </row>
    <row r="189" spans="2:11" s="1" customFormat="1" ht="15" customHeight="1">
      <c r="B189" s="235"/>
      <c r="C189" s="271" t="s">
        <v>666</v>
      </c>
      <c r="D189" s="212"/>
      <c r="E189" s="212"/>
      <c r="F189" s="233" t="s">
        <v>586</v>
      </c>
      <c r="G189" s="212"/>
      <c r="H189" s="212" t="s">
        <v>667</v>
      </c>
      <c r="I189" s="212" t="s">
        <v>668</v>
      </c>
      <c r="J189" s="272" t="s">
        <v>669</v>
      </c>
      <c r="K189" s="258"/>
    </row>
    <row r="190" spans="2:11" s="1" customFormat="1" ht="15" customHeight="1">
      <c r="B190" s="235"/>
      <c r="C190" s="271" t="s">
        <v>45</v>
      </c>
      <c r="D190" s="212"/>
      <c r="E190" s="212"/>
      <c r="F190" s="233" t="s">
        <v>580</v>
      </c>
      <c r="G190" s="212"/>
      <c r="H190" s="209" t="s">
        <v>670</v>
      </c>
      <c r="I190" s="212" t="s">
        <v>671</v>
      </c>
      <c r="J190" s="212"/>
      <c r="K190" s="258"/>
    </row>
    <row r="191" spans="2:11" s="1" customFormat="1" ht="15" customHeight="1">
      <c r="B191" s="235"/>
      <c r="C191" s="271" t="s">
        <v>672</v>
      </c>
      <c r="D191" s="212"/>
      <c r="E191" s="212"/>
      <c r="F191" s="233" t="s">
        <v>580</v>
      </c>
      <c r="G191" s="212"/>
      <c r="H191" s="212" t="s">
        <v>673</v>
      </c>
      <c r="I191" s="212" t="s">
        <v>615</v>
      </c>
      <c r="J191" s="212"/>
      <c r="K191" s="258"/>
    </row>
    <row r="192" spans="2:11" s="1" customFormat="1" ht="15" customHeight="1">
      <c r="B192" s="235"/>
      <c r="C192" s="271" t="s">
        <v>674</v>
      </c>
      <c r="D192" s="212"/>
      <c r="E192" s="212"/>
      <c r="F192" s="233" t="s">
        <v>580</v>
      </c>
      <c r="G192" s="212"/>
      <c r="H192" s="212" t="s">
        <v>675</v>
      </c>
      <c r="I192" s="212" t="s">
        <v>615</v>
      </c>
      <c r="J192" s="212"/>
      <c r="K192" s="258"/>
    </row>
    <row r="193" spans="2:11" s="1" customFormat="1" ht="15" customHeight="1">
      <c r="B193" s="235"/>
      <c r="C193" s="271" t="s">
        <v>676</v>
      </c>
      <c r="D193" s="212"/>
      <c r="E193" s="212"/>
      <c r="F193" s="233" t="s">
        <v>586</v>
      </c>
      <c r="G193" s="212"/>
      <c r="H193" s="212" t="s">
        <v>677</v>
      </c>
      <c r="I193" s="212" t="s">
        <v>615</v>
      </c>
      <c r="J193" s="212"/>
      <c r="K193" s="258"/>
    </row>
    <row r="194" spans="2:11" s="1" customFormat="1" ht="15" customHeight="1">
      <c r="B194" s="264"/>
      <c r="C194" s="273"/>
      <c r="D194" s="244"/>
      <c r="E194" s="244"/>
      <c r="F194" s="244"/>
      <c r="G194" s="244"/>
      <c r="H194" s="244"/>
      <c r="I194" s="244"/>
      <c r="J194" s="244"/>
      <c r="K194" s="265"/>
    </row>
    <row r="195" spans="2:11" s="1" customFormat="1" ht="18.75" customHeight="1">
      <c r="B195" s="246"/>
      <c r="C195" s="256"/>
      <c r="D195" s="256"/>
      <c r="E195" s="256"/>
      <c r="F195" s="266"/>
      <c r="G195" s="256"/>
      <c r="H195" s="256"/>
      <c r="I195" s="256"/>
      <c r="J195" s="256"/>
      <c r="K195" s="246"/>
    </row>
    <row r="196" spans="2:11" s="1" customFormat="1" ht="18.75" customHeight="1">
      <c r="B196" s="246"/>
      <c r="C196" s="256"/>
      <c r="D196" s="256"/>
      <c r="E196" s="256"/>
      <c r="F196" s="266"/>
      <c r="G196" s="256"/>
      <c r="H196" s="256"/>
      <c r="I196" s="256"/>
      <c r="J196" s="256"/>
      <c r="K196" s="246"/>
    </row>
    <row r="197" spans="2:11" s="1" customFormat="1" ht="18.75" customHeight="1"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</row>
    <row r="198" spans="2:11" s="1" customFormat="1" ht="13.5">
      <c r="B198" s="201"/>
      <c r="C198" s="202"/>
      <c r="D198" s="202"/>
      <c r="E198" s="202"/>
      <c r="F198" s="202"/>
      <c r="G198" s="202"/>
      <c r="H198" s="202"/>
      <c r="I198" s="202"/>
      <c r="J198" s="202"/>
      <c r="K198" s="203"/>
    </row>
    <row r="199" spans="2:11" s="1" customFormat="1" ht="21">
      <c r="B199" s="204"/>
      <c r="C199" s="324" t="s">
        <v>678</v>
      </c>
      <c r="D199" s="324"/>
      <c r="E199" s="324"/>
      <c r="F199" s="324"/>
      <c r="G199" s="324"/>
      <c r="H199" s="324"/>
      <c r="I199" s="324"/>
      <c r="J199" s="324"/>
      <c r="K199" s="205"/>
    </row>
    <row r="200" spans="2:11" s="1" customFormat="1" ht="25.5" customHeight="1">
      <c r="B200" s="204"/>
      <c r="C200" s="274" t="s">
        <v>679</v>
      </c>
      <c r="D200" s="274"/>
      <c r="E200" s="274"/>
      <c r="F200" s="274" t="s">
        <v>680</v>
      </c>
      <c r="G200" s="275"/>
      <c r="H200" s="325" t="s">
        <v>681</v>
      </c>
      <c r="I200" s="325"/>
      <c r="J200" s="325"/>
      <c r="K200" s="205"/>
    </row>
    <row r="201" spans="2:11" s="1" customFormat="1" ht="5.25" customHeight="1">
      <c r="B201" s="235"/>
      <c r="C201" s="230"/>
      <c r="D201" s="230"/>
      <c r="E201" s="230"/>
      <c r="F201" s="230"/>
      <c r="G201" s="256"/>
      <c r="H201" s="230"/>
      <c r="I201" s="230"/>
      <c r="J201" s="230"/>
      <c r="K201" s="258"/>
    </row>
    <row r="202" spans="2:11" s="1" customFormat="1" ht="15" customHeight="1">
      <c r="B202" s="235"/>
      <c r="C202" s="212" t="s">
        <v>671</v>
      </c>
      <c r="D202" s="212"/>
      <c r="E202" s="212"/>
      <c r="F202" s="233" t="s">
        <v>46</v>
      </c>
      <c r="G202" s="212"/>
      <c r="H202" s="326" t="s">
        <v>682</v>
      </c>
      <c r="I202" s="326"/>
      <c r="J202" s="326"/>
      <c r="K202" s="258"/>
    </row>
    <row r="203" spans="2:11" s="1" customFormat="1" ht="15" customHeight="1">
      <c r="B203" s="235"/>
      <c r="C203" s="212"/>
      <c r="D203" s="212"/>
      <c r="E203" s="212"/>
      <c r="F203" s="233" t="s">
        <v>47</v>
      </c>
      <c r="G203" s="212"/>
      <c r="H203" s="326" t="s">
        <v>683</v>
      </c>
      <c r="I203" s="326"/>
      <c r="J203" s="326"/>
      <c r="K203" s="258"/>
    </row>
    <row r="204" spans="2:11" s="1" customFormat="1" ht="15" customHeight="1">
      <c r="B204" s="235"/>
      <c r="C204" s="212"/>
      <c r="D204" s="212"/>
      <c r="E204" s="212"/>
      <c r="F204" s="233" t="s">
        <v>50</v>
      </c>
      <c r="G204" s="212"/>
      <c r="H204" s="326" t="s">
        <v>684</v>
      </c>
      <c r="I204" s="326"/>
      <c r="J204" s="326"/>
      <c r="K204" s="258"/>
    </row>
    <row r="205" spans="2:11" s="1" customFormat="1" ht="15" customHeight="1">
      <c r="B205" s="235"/>
      <c r="C205" s="212"/>
      <c r="D205" s="212"/>
      <c r="E205" s="212"/>
      <c r="F205" s="233" t="s">
        <v>48</v>
      </c>
      <c r="G205" s="212"/>
      <c r="H205" s="326" t="s">
        <v>685</v>
      </c>
      <c r="I205" s="326"/>
      <c r="J205" s="326"/>
      <c r="K205" s="258"/>
    </row>
    <row r="206" spans="2:11" s="1" customFormat="1" ht="15" customHeight="1">
      <c r="B206" s="235"/>
      <c r="C206" s="212"/>
      <c r="D206" s="212"/>
      <c r="E206" s="212"/>
      <c r="F206" s="233" t="s">
        <v>49</v>
      </c>
      <c r="G206" s="212"/>
      <c r="H206" s="326" t="s">
        <v>686</v>
      </c>
      <c r="I206" s="326"/>
      <c r="J206" s="326"/>
      <c r="K206" s="258"/>
    </row>
    <row r="207" spans="2:11" s="1" customFormat="1" ht="15" customHeight="1">
      <c r="B207" s="235"/>
      <c r="C207" s="212"/>
      <c r="D207" s="212"/>
      <c r="E207" s="212"/>
      <c r="F207" s="233"/>
      <c r="G207" s="212"/>
      <c r="H207" s="212"/>
      <c r="I207" s="212"/>
      <c r="J207" s="212"/>
      <c r="K207" s="258"/>
    </row>
    <row r="208" spans="2:11" s="1" customFormat="1" ht="15" customHeight="1">
      <c r="B208" s="235"/>
      <c r="C208" s="212" t="s">
        <v>627</v>
      </c>
      <c r="D208" s="212"/>
      <c r="E208" s="212"/>
      <c r="F208" s="233" t="s">
        <v>82</v>
      </c>
      <c r="G208" s="212"/>
      <c r="H208" s="326" t="s">
        <v>687</v>
      </c>
      <c r="I208" s="326"/>
      <c r="J208" s="326"/>
      <c r="K208" s="258"/>
    </row>
    <row r="209" spans="2:11" s="1" customFormat="1" ht="15" customHeight="1">
      <c r="B209" s="235"/>
      <c r="C209" s="212"/>
      <c r="D209" s="212"/>
      <c r="E209" s="212"/>
      <c r="F209" s="233" t="s">
        <v>523</v>
      </c>
      <c r="G209" s="212"/>
      <c r="H209" s="326" t="s">
        <v>524</v>
      </c>
      <c r="I209" s="326"/>
      <c r="J209" s="326"/>
      <c r="K209" s="258"/>
    </row>
    <row r="210" spans="2:11" s="1" customFormat="1" ht="15" customHeight="1">
      <c r="B210" s="235"/>
      <c r="C210" s="212"/>
      <c r="D210" s="212"/>
      <c r="E210" s="212"/>
      <c r="F210" s="233" t="s">
        <v>521</v>
      </c>
      <c r="G210" s="212"/>
      <c r="H210" s="326" t="s">
        <v>688</v>
      </c>
      <c r="I210" s="326"/>
      <c r="J210" s="326"/>
      <c r="K210" s="258"/>
    </row>
    <row r="211" spans="2:11" s="1" customFormat="1" ht="15" customHeight="1">
      <c r="B211" s="276"/>
      <c r="C211" s="212"/>
      <c r="D211" s="212"/>
      <c r="E211" s="212"/>
      <c r="F211" s="233" t="s">
        <v>525</v>
      </c>
      <c r="G211" s="271"/>
      <c r="H211" s="327" t="s">
        <v>93</v>
      </c>
      <c r="I211" s="327"/>
      <c r="J211" s="327"/>
      <c r="K211" s="277"/>
    </row>
    <row r="212" spans="2:11" s="1" customFormat="1" ht="15" customHeight="1">
      <c r="B212" s="276"/>
      <c r="C212" s="212"/>
      <c r="D212" s="212"/>
      <c r="E212" s="212"/>
      <c r="F212" s="233" t="s">
        <v>526</v>
      </c>
      <c r="G212" s="271"/>
      <c r="H212" s="327" t="s">
        <v>689</v>
      </c>
      <c r="I212" s="327"/>
      <c r="J212" s="327"/>
      <c r="K212" s="277"/>
    </row>
    <row r="213" spans="2:11" s="1" customFormat="1" ht="15" customHeight="1">
      <c r="B213" s="276"/>
      <c r="C213" s="212"/>
      <c r="D213" s="212"/>
      <c r="E213" s="212"/>
      <c r="F213" s="233"/>
      <c r="G213" s="271"/>
      <c r="H213" s="262"/>
      <c r="I213" s="262"/>
      <c r="J213" s="262"/>
      <c r="K213" s="277"/>
    </row>
    <row r="214" spans="2:11" s="1" customFormat="1" ht="15" customHeight="1">
      <c r="B214" s="276"/>
      <c r="C214" s="212" t="s">
        <v>651</v>
      </c>
      <c r="D214" s="212"/>
      <c r="E214" s="212"/>
      <c r="F214" s="233">
        <v>1</v>
      </c>
      <c r="G214" s="271"/>
      <c r="H214" s="327" t="s">
        <v>690</v>
      </c>
      <c r="I214" s="327"/>
      <c r="J214" s="327"/>
      <c r="K214" s="277"/>
    </row>
    <row r="215" spans="2:11" s="1" customFormat="1" ht="15" customHeight="1">
      <c r="B215" s="276"/>
      <c r="C215" s="212"/>
      <c r="D215" s="212"/>
      <c r="E215" s="212"/>
      <c r="F215" s="233">
        <v>2</v>
      </c>
      <c r="G215" s="271"/>
      <c r="H215" s="327" t="s">
        <v>691</v>
      </c>
      <c r="I215" s="327"/>
      <c r="J215" s="327"/>
      <c r="K215" s="277"/>
    </row>
    <row r="216" spans="2:11" s="1" customFormat="1" ht="15" customHeight="1">
      <c r="B216" s="276"/>
      <c r="C216" s="212"/>
      <c r="D216" s="212"/>
      <c r="E216" s="212"/>
      <c r="F216" s="233">
        <v>3</v>
      </c>
      <c r="G216" s="271"/>
      <c r="H216" s="327" t="s">
        <v>692</v>
      </c>
      <c r="I216" s="327"/>
      <c r="J216" s="327"/>
      <c r="K216" s="277"/>
    </row>
    <row r="217" spans="2:11" s="1" customFormat="1" ht="15" customHeight="1">
      <c r="B217" s="276"/>
      <c r="C217" s="212"/>
      <c r="D217" s="212"/>
      <c r="E217" s="212"/>
      <c r="F217" s="233">
        <v>4</v>
      </c>
      <c r="G217" s="271"/>
      <c r="H217" s="327" t="s">
        <v>693</v>
      </c>
      <c r="I217" s="327"/>
      <c r="J217" s="327"/>
      <c r="K217" s="277"/>
    </row>
    <row r="218" spans="2:11" s="1" customFormat="1" ht="12.75" customHeight="1">
      <c r="B218" s="278"/>
      <c r="C218" s="279"/>
      <c r="D218" s="279"/>
      <c r="E218" s="279"/>
      <c r="F218" s="279"/>
      <c r="G218" s="279"/>
      <c r="H218" s="279"/>
      <c r="I218" s="279"/>
      <c r="J218" s="279"/>
      <c r="K218" s="28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210421 - SO 01 Výstavba p...</vt:lpstr>
      <vt:lpstr>210422 - SO 02 Vsakovací ...</vt:lpstr>
      <vt:lpstr>210423 - SO 03 Veřejné os...</vt:lpstr>
      <vt:lpstr>210424 - Vedlejší a ostat...</vt:lpstr>
      <vt:lpstr>Pokyny pro vyplnění</vt:lpstr>
      <vt:lpstr>'210421 - SO 01 Výstavba p...'!Názvy_tisku</vt:lpstr>
      <vt:lpstr>'210422 - SO 02 Vsakovací ...'!Názvy_tisku</vt:lpstr>
      <vt:lpstr>'210423 - SO 03 Veřejné os...'!Názvy_tisku</vt:lpstr>
      <vt:lpstr>'210424 - Vedlejší a ostat...'!Názvy_tisku</vt:lpstr>
      <vt:lpstr>'Rekapitulace stavby'!Názvy_tisku</vt:lpstr>
      <vt:lpstr>'210421 - SO 01 Výstavba p...'!Oblast_tisku</vt:lpstr>
      <vt:lpstr>'210422 - SO 02 Vsakovací ...'!Oblast_tisku</vt:lpstr>
      <vt:lpstr>'210423 - SO 03 Veřejné os...'!Oblast_tisku</vt:lpstr>
      <vt:lpstr>'210424 - Vedlejší a ostat...'!Oblast_tisku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DESKTOP-084633L\Anna Mužná</dc:creator>
  <cp:lastModifiedBy>Novák Josef</cp:lastModifiedBy>
  <dcterms:created xsi:type="dcterms:W3CDTF">2023-02-20T11:27:41Z</dcterms:created>
  <dcterms:modified xsi:type="dcterms:W3CDTF">2023-02-21T14:02:18Z</dcterms:modified>
</cp:coreProperties>
</file>